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comments7.xml" ContentType="application/vnd.openxmlformats-officedocument.spreadsheetml.comments+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codeName="ThisWorkbook" autoCompressPictures="0"/>
  <bookViews>
    <workbookView xWindow="-75" yWindow="-105" windowWidth="16320" windowHeight="10620" activeTab="2"/>
  </bookViews>
  <sheets>
    <sheet name="Title" sheetId="22" r:id="rId1"/>
    <sheet name="Transaction" sheetId="39" r:id="rId2"/>
    <sheet name="Revenue &amp; EBITDA" sheetId="25" r:id="rId3"/>
    <sheet name="Comps &amp; Precedents" sheetId="36" r:id="rId4"/>
    <sheet name="Benchmarks" sheetId="35" r:id="rId5"/>
    <sheet name="Charts and Tables" sheetId="47" r:id="rId6"/>
    <sheet name="Revenue &amp; EBITDA Forecast" sheetId="17" r:id="rId7"/>
    <sheet name="A. Standalone Hold" sheetId="18" r:id="rId8"/>
    <sheet name="B. Straight-Sale" sheetId="19" r:id="rId9"/>
    <sheet name="C. Project Finance" sheetId="20" r:id="rId10"/>
    <sheet name="Forecast Data&gt;&gt;&gt;" sheetId="34" state="hidden" r:id="rId11"/>
    <sheet name="Assumptions &amp; Drivers" sheetId="26" state="hidden" r:id="rId12"/>
    <sheet name="MGM - RBC Research" sheetId="54" state="hidden" r:id="rId13"/>
    <sheet name="Wynn LV - EBITDA" sheetId="29" state="hidden" r:id="rId14"/>
    <sheet name="MGM Resorts - EBITDA" sheetId="30" state="hidden" r:id="rId15"/>
    <sheet name="LVS Parent - EBITDA " sheetId="32" state="hidden" r:id="rId16"/>
    <sheet name="LVS LV - EBITDA" sheetId="33" state="hidden" r:id="rId17"/>
    <sheet name="Vegas Property EBITDAs" sheetId="31" state="hidden" r:id="rId18"/>
    <sheet name="&gt;&gt;&gt; Cosmo Data" sheetId="21" state="hidden" r:id="rId19"/>
    <sheet name="Financials" sheetId="28" state="hidden" r:id="rId20"/>
    <sheet name="Industry Specific" sheetId="9" state="hidden" r:id="rId21"/>
    <sheet name="MD&amp;A Discussion" sheetId="13" state="hidden" r:id="rId22"/>
    <sheet name="EBITDA Factors" sheetId="14" state="hidden" r:id="rId23"/>
    <sheet name="Comps &amp; Precedents&gt;&gt;&gt;" sheetId="50" state="hidden" r:id="rId24"/>
    <sheet name="Comps - Solutions" sheetId="41" state="hidden" r:id="rId25"/>
    <sheet name="MGM Financials&gt;&gt;&gt;" sheetId="49" state="hidden" r:id="rId26"/>
    <sheet name="MGM Financials" sheetId="37" state="hidden" r:id="rId27"/>
    <sheet name="Rev, EBITDA, IE" sheetId="53" state="hidden" r:id="rId28"/>
    <sheet name="CF Forecast" sheetId="55" state="hidden" r:id="rId29"/>
    <sheet name="Rev Consensus" sheetId="56" state="hidden" r:id="rId30"/>
    <sheet name="Tax Rates" sheetId="57" state="hidden" r:id="rId31"/>
    <sheet name="Min. Int." sheetId="58" state="hidden" r:id="rId32"/>
    <sheet name="Capex" sheetId="59" state="hidden" r:id="rId33"/>
    <sheet name="SG&amp;A Comparison&gt;&gt;&gt;" sheetId="48" state="hidden" r:id="rId34"/>
    <sheet name="LVS (SG&amp;A)" sheetId="42" state="hidden" r:id="rId35"/>
    <sheet name="Wynn Resorts (SG&amp;A)" sheetId="43" state="hidden" r:id="rId36"/>
    <sheet name="MGM (SG&amp;A)" sheetId="44" state="hidden" r:id="rId37"/>
    <sheet name="Wynn LV (SG&amp;A)" sheetId="45" state="hidden" r:id="rId38"/>
  </sheets>
  <definedNames>
    <definedName name="_bdm.01F01B892846412F9B3125A7DBFBDD96.edm" localSheetId="6" hidden="1">'Revenue &amp; EBITDA Forecast'!$M$48</definedName>
    <definedName name="_bdm.24BE29A37CA2448291467B20BAF24100.edm" localSheetId="6" hidden="1">'Revenue &amp; EBITDA Forecast'!$K$48</definedName>
    <definedName name="_bdm.7011F758190647479E2333663A4F9FE5.edm" localSheetId="6" hidden="1">'Revenue &amp; EBITDA Forecast'!#REF!</definedName>
    <definedName name="_bdm.760BBFC6176B45F5BBDC5D8A563DD6DA.edm" localSheetId="6" hidden="1">'Revenue &amp; EBITDA Forecast'!#REF!</definedName>
    <definedName name="_bdm.78C641B97BE840FB8FC77098B853896D.edm" localSheetId="6" hidden="1">'Revenue &amp; EBITDA Forecast'!#REF!</definedName>
    <definedName name="_bdm.8A8CE2DEBDDE45C8B7BB3A989C1B6724.edm" hidden="1">'Revenue &amp; EBITDA Forecast'!$1:$1048576</definedName>
    <definedName name="_bdm.961FD49E8C18439E86F70D795D4A57FB.edm" localSheetId="6" hidden="1">'Revenue &amp; EBITDA Forecast'!#REF!</definedName>
    <definedName name="_bdm.9FE39CA8D5F349EFA956096B098A5C68.edm" localSheetId="6" hidden="1">'Revenue &amp; EBITDA Forecast'!#REF!</definedName>
    <definedName name="_bdm.A5EDDC726A1A4D15B253BAA78F1664EF.edm" localSheetId="6" hidden="1">'Revenue &amp; EBITDA Forecast'!$N$48</definedName>
    <definedName name="_bdm.AE892E16DB374D0F9A42B4E0CD8AD82C.edm" localSheetId="6" hidden="1">'Revenue &amp; EBITDA Forecast'!$P$48</definedName>
    <definedName name="_bdm.C96B2477709246F3B89F2B534F6A0AB2.edm" localSheetId="6" hidden="1">'Revenue &amp; EBITDA Forecast'!$L$48</definedName>
    <definedName name="_bdm.EE67ACD9C7264821A00C6B5C026FCCD8.edm" localSheetId="6" hidden="1">'Revenue &amp; EBITDA Forecast'!#REF!</definedName>
    <definedName name="_bdm.F99C0170F1F94A0B9BAE1F1A1DDF7E10.edm" localSheetId="6" hidden="1">'Revenue &amp; EBITDA Forecast'!$O$48</definedName>
    <definedName name="Benchmarks">Benchmarks!$B$1</definedName>
    <definedName name="Ccy">"USD"</definedName>
    <definedName name="ChartsAndTables">'Charts and Tables'!$B$1</definedName>
    <definedName name="CIQWBGuid" hidden="1">"dc0d3d09-be8e-4cfa-aa6e-b324651c3be9"</definedName>
    <definedName name="CompsAndPrecedents">'Comps &amp; Precedents'!$C$1</definedName>
    <definedName name="Conv">"h"</definedName>
    <definedName name="Forecast">'Revenue &amp; EBITDA'!$B$1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24" hidden="1">41039.8666319444</definedName>
    <definedName name="IQ_NAMES_REVISION_DATE_" hidden="1">41197.3047337963</definedName>
    <definedName name="IQ_NTM" hidden="1">6000</definedName>
    <definedName name="IQ_OPENED55" hidden="1">1</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24">'Comps - Solutions'!$B$2:$N$45</definedName>
    <definedName name="_xlnm.Print_Titles" localSheetId="28">'CF Forecast'!#REF!</definedName>
    <definedName name="_xlnm.Print_Titles" localSheetId="34">'LVS (SG&amp;A)'!#REF!</definedName>
    <definedName name="_xlnm.Print_Titles" localSheetId="36">'MGM (SG&amp;A)'!#REF!</definedName>
    <definedName name="_xlnm.Print_Titles" localSheetId="37">'Wynn LV (SG&amp;A)'!#REF!</definedName>
    <definedName name="_xlnm.Print_Titles" localSheetId="35">'Wynn Resorts (SG&amp;A)'!#REF!</definedName>
    <definedName name="ProjectFinance">'C. Project Finance'!$B$1</definedName>
    <definedName name="ProjectName">Title!$B$1</definedName>
    <definedName name="RevenueAndEBITDA">'Revenue &amp; EBITDA'!$B$1</definedName>
    <definedName name="RevenueAndEBITDAForecast">'Revenue &amp; EBITDA Forecast'!$B$1</definedName>
    <definedName name="StandaloneHold">'A. Standalone Hold'!$B$1</definedName>
    <definedName name="StraightSale">'B. Straight-Sale'!$B$1</definedName>
    <definedName name="Transaction">Transaction!$B$1</definedName>
  </definedNames>
  <calcPr calcId="125725"/>
  <fileRecoveryPr autoRecover="0"/>
</workbook>
</file>

<file path=xl/calcChain.xml><?xml version="1.0" encoding="utf-8"?>
<calcChain xmlns="http://schemas.openxmlformats.org/spreadsheetml/2006/main">
  <c r="I44" i="47"/>
  <c r="H44"/>
  <c r="F44"/>
  <c r="E20" i="35"/>
  <c r="E21" s="1"/>
  <c r="F75" i="19"/>
  <c r="B10" i="20"/>
  <c r="B12"/>
  <c r="F109"/>
  <c r="B109"/>
  <c r="B10" i="19"/>
  <c r="F91"/>
  <c r="B91"/>
  <c r="F33" i="18"/>
  <c r="J10"/>
  <c r="I10"/>
  <c r="H10"/>
  <c r="B10"/>
  <c r="B33"/>
  <c r="B11" s="1"/>
  <c r="B11" i="19" s="1"/>
  <c r="B11" i="20" s="1"/>
  <c r="D95" i="39"/>
  <c r="D41"/>
  <c r="D13"/>
  <c r="E40" i="35"/>
  <c r="E18"/>
  <c r="B56" i="39"/>
  <c r="E56"/>
  <c r="D56"/>
  <c r="E55"/>
  <c r="D55"/>
  <c r="I11" i="20" l="1"/>
  <c r="I12" s="1"/>
  <c r="H11"/>
  <c r="H12" s="1"/>
  <c r="J11"/>
  <c r="J12" s="1"/>
  <c r="J11" i="18"/>
  <c r="J12" s="1"/>
  <c r="I11"/>
  <c r="I12" s="1"/>
  <c r="H11"/>
  <c r="H12" s="1"/>
  <c r="J14" i="36"/>
  <c r="J7" i="41"/>
  <c r="I7"/>
  <c r="H7"/>
  <c r="E7"/>
  <c r="G7"/>
  <c r="F7"/>
  <c r="AC19"/>
  <c r="AC18"/>
  <c r="AB37" i="36"/>
  <c r="AB36"/>
  <c r="Z37"/>
  <c r="AA37"/>
  <c r="Z38"/>
  <c r="Z35"/>
  <c r="N31"/>
  <c r="N30"/>
  <c r="N34"/>
  <c r="AB32"/>
  <c r="N32" s="1"/>
  <c r="B1" i="18"/>
  <c r="B1" i="25"/>
  <c r="B1" i="20"/>
  <c r="B1" i="17"/>
  <c r="B1" i="47"/>
  <c r="B1" i="35"/>
  <c r="B1" i="39"/>
  <c r="B49"/>
  <c r="B49" i="19"/>
  <c r="B84" i="39"/>
  <c r="B85"/>
  <c r="F95" i="20"/>
  <c r="F77" i="19"/>
  <c r="F76"/>
  <c r="D38" i="39"/>
  <c r="E38"/>
  <c r="F108" i="20"/>
  <c r="B115" i="39"/>
  <c r="F88" i="20"/>
  <c r="E88" i="39"/>
  <c r="D88"/>
  <c r="J85"/>
  <c r="F96" i="20" s="1"/>
  <c r="F90" i="19"/>
  <c r="F72" s="1"/>
  <c r="F89"/>
  <c r="B53" i="39"/>
  <c r="D53"/>
  <c r="B76"/>
  <c r="F52" i="25"/>
  <c r="C2" i="59"/>
  <c r="D2"/>
  <c r="C3"/>
  <c r="C8" s="1"/>
  <c r="D3"/>
  <c r="D9"/>
  <c r="D10" s="1"/>
  <c r="E10"/>
  <c r="F10"/>
  <c r="G10"/>
  <c r="D13"/>
  <c r="E13"/>
  <c r="F13"/>
  <c r="G13"/>
  <c r="H13" s="1"/>
  <c r="C2" i="58"/>
  <c r="D2"/>
  <c r="C3"/>
  <c r="D3"/>
  <c r="E9"/>
  <c r="F9"/>
  <c r="G9"/>
  <c r="H9" s="1"/>
  <c r="C2" i="57"/>
  <c r="D2"/>
  <c r="C5"/>
  <c r="D5"/>
  <c r="E9"/>
  <c r="E5" s="1"/>
  <c r="E49" i="55" s="1"/>
  <c r="F9" i="57"/>
  <c r="F5" s="1"/>
  <c r="F49" i="55" s="1"/>
  <c r="G9" i="57"/>
  <c r="G5" s="1"/>
  <c r="G49" i="55" s="1"/>
  <c r="E9" i="56"/>
  <c r="E3" i="55"/>
  <c r="E2" i="57" s="1"/>
  <c r="E14" i="55"/>
  <c r="F14" s="1"/>
  <c r="D15"/>
  <c r="C29"/>
  <c r="C31" s="1"/>
  <c r="D29"/>
  <c r="D31" s="1"/>
  <c r="E31"/>
  <c r="E29" s="1"/>
  <c r="F32"/>
  <c r="H32"/>
  <c r="I32" s="1"/>
  <c r="J32" s="1"/>
  <c r="K32" s="1"/>
  <c r="C35"/>
  <c r="D35"/>
  <c r="E35" s="1"/>
  <c r="C43"/>
  <c r="D43"/>
  <c r="H49"/>
  <c r="I49"/>
  <c r="J49"/>
  <c r="K49"/>
  <c r="E50"/>
  <c r="F50"/>
  <c r="G50"/>
  <c r="D54"/>
  <c r="E54"/>
  <c r="F54"/>
  <c r="G54"/>
  <c r="E59"/>
  <c r="F59" s="1"/>
  <c r="G59" s="1"/>
  <c r="H59" s="1"/>
  <c r="I59" s="1"/>
  <c r="J59" s="1"/>
  <c r="K59" s="1"/>
  <c r="E110"/>
  <c r="F110" s="1"/>
  <c r="G110" s="1"/>
  <c r="H110" s="1"/>
  <c r="I110" s="1"/>
  <c r="J110" s="1"/>
  <c r="K110" s="1"/>
  <c r="B125" i="39"/>
  <c r="D125"/>
  <c r="B67"/>
  <c r="E67"/>
  <c r="D67"/>
  <c r="P51" i="20"/>
  <c r="O51"/>
  <c r="N51"/>
  <c r="M51"/>
  <c r="L51"/>
  <c r="K51"/>
  <c r="J51"/>
  <c r="F47"/>
  <c r="N47" s="1"/>
  <c r="F44"/>
  <c r="F43"/>
  <c r="P36" i="19"/>
  <c r="P41" s="1"/>
  <c r="O36"/>
  <c r="O41" s="1"/>
  <c r="N36"/>
  <c r="N41" s="1"/>
  <c r="M36"/>
  <c r="M41" s="1"/>
  <c r="L36"/>
  <c r="L41" s="1"/>
  <c r="K36"/>
  <c r="K41" s="1"/>
  <c r="J36"/>
  <c r="D7" i="54"/>
  <c r="D10" s="1"/>
  <c r="D11" s="1"/>
  <c r="D32" i="55" l="1"/>
  <c r="D38"/>
  <c r="E38" s="1"/>
  <c r="E37" s="1"/>
  <c r="I13" i="59"/>
  <c r="H54" i="55"/>
  <c r="D45"/>
  <c r="F97" i="20"/>
  <c r="F78" i="19"/>
  <c r="E15" i="55"/>
  <c r="I9" i="58"/>
  <c r="H50" i="55"/>
  <c r="D49"/>
  <c r="D51"/>
  <c r="D53" s="1"/>
  <c r="D56" s="1"/>
  <c r="J13" i="59"/>
  <c r="I54" i="55"/>
  <c r="F35"/>
  <c r="G35" s="1"/>
  <c r="H35" s="1"/>
  <c r="I35" s="1"/>
  <c r="J35" s="1"/>
  <c r="K35" s="1"/>
  <c r="E34"/>
  <c r="E45" s="1"/>
  <c r="C38"/>
  <c r="C32"/>
  <c r="C45"/>
  <c r="C13" i="59"/>
  <c r="C54" i="55" s="1"/>
  <c r="C10" i="59"/>
  <c r="F31" i="55"/>
  <c r="F34"/>
  <c r="G14"/>
  <c r="F3"/>
  <c r="E2" i="58"/>
  <c r="E2" i="59"/>
  <c r="N52" i="20"/>
  <c r="M47"/>
  <c r="M52" s="1"/>
  <c r="L47"/>
  <c r="L52" s="1"/>
  <c r="P47"/>
  <c r="P52" s="1"/>
  <c r="K47"/>
  <c r="K52" s="1"/>
  <c r="O47"/>
  <c r="O52" s="1"/>
  <c r="J47"/>
  <c r="J97" i="39"/>
  <c r="B97"/>
  <c r="D63"/>
  <c r="D121"/>
  <c r="D137"/>
  <c r="D28"/>
  <c r="E77"/>
  <c r="D77"/>
  <c r="J30" i="36"/>
  <c r="B52" i="25"/>
  <c r="B51"/>
  <c r="B50"/>
  <c r="J32" i="36"/>
  <c r="J31"/>
  <c r="O38"/>
  <c r="O30" l="1"/>
  <c r="L30"/>
  <c r="F2" i="59"/>
  <c r="F2" i="58"/>
  <c r="G3" i="55"/>
  <c r="F2" i="57"/>
  <c r="K13" i="59"/>
  <c r="K54" i="55" s="1"/>
  <c r="J54"/>
  <c r="J9" i="58"/>
  <c r="I50" i="55"/>
  <c r="F29"/>
  <c r="F37"/>
  <c r="F45" s="1"/>
  <c r="C49"/>
  <c r="C51"/>
  <c r="C53" s="1"/>
  <c r="C56" s="1"/>
  <c r="G34"/>
  <c r="H14"/>
  <c r="G31"/>
  <c r="E48"/>
  <c r="E51" s="1"/>
  <c r="E53" s="1"/>
  <c r="E56" s="1"/>
  <c r="F48" l="1"/>
  <c r="F51" s="1"/>
  <c r="F53" s="1"/>
  <c r="F56" s="1"/>
  <c r="H34"/>
  <c r="I14"/>
  <c r="H31"/>
  <c r="J50"/>
  <c r="K9" i="58"/>
  <c r="K50" i="55" s="1"/>
  <c r="G2" i="58"/>
  <c r="H3" i="55"/>
  <c r="G2" i="57"/>
  <c r="G2" i="59"/>
  <c r="G29" i="55"/>
  <c r="G37"/>
  <c r="G45" s="1"/>
  <c r="G48" l="1"/>
  <c r="G51" s="1"/>
  <c r="G53" s="1"/>
  <c r="G56" s="1"/>
  <c r="I3"/>
  <c r="H2" i="57"/>
  <c r="H2" i="59"/>
  <c r="H2" i="58"/>
  <c r="H37" i="55"/>
  <c r="H45" s="1"/>
  <c r="H29"/>
  <c r="J14"/>
  <c r="I31"/>
  <c r="I34"/>
  <c r="J31" l="1"/>
  <c r="J34"/>
  <c r="K14"/>
  <c r="I29"/>
  <c r="I37"/>
  <c r="I45" s="1"/>
  <c r="I2" i="57"/>
  <c r="I2" i="59"/>
  <c r="I2" i="58"/>
  <c r="J3" i="55"/>
  <c r="H48"/>
  <c r="H51" s="1"/>
  <c r="H53" s="1"/>
  <c r="H56" s="1"/>
  <c r="I48" l="1"/>
  <c r="I51" s="1"/>
  <c r="I53" s="1"/>
  <c r="I56" s="1"/>
  <c r="J29"/>
  <c r="J37"/>
  <c r="J45" s="1"/>
  <c r="K34"/>
  <c r="K31"/>
  <c r="J2" i="59"/>
  <c r="J2" i="58"/>
  <c r="K3" i="55"/>
  <c r="J2" i="57"/>
  <c r="K2" i="58" l="1"/>
  <c r="K2" i="57"/>
  <c r="K2" i="59"/>
  <c r="K29" i="55"/>
  <c r="K37"/>
  <c r="K45" s="1"/>
  <c r="J48"/>
  <c r="J51" s="1"/>
  <c r="J53" s="1"/>
  <c r="J56" s="1"/>
  <c r="K48" l="1"/>
  <c r="K51"/>
  <c r="K53" s="1"/>
  <c r="K56" s="1"/>
  <c r="E75" i="53" l="1"/>
  <c r="F59"/>
  <c r="E59"/>
  <c r="D59"/>
  <c r="F49"/>
  <c r="E49"/>
  <c r="D49"/>
  <c r="F41"/>
  <c r="E41"/>
  <c r="E52" s="1"/>
  <c r="D41"/>
  <c r="F33"/>
  <c r="E33"/>
  <c r="D33"/>
  <c r="F25"/>
  <c r="E25"/>
  <c r="D25"/>
  <c r="F17"/>
  <c r="F51" s="1"/>
  <c r="E17"/>
  <c r="D17"/>
  <c r="D51" s="1"/>
  <c r="F9"/>
  <c r="E9"/>
  <c r="D9"/>
  <c r="E51" l="1"/>
  <c r="D53"/>
  <c r="F53"/>
  <c r="D52"/>
  <c r="E53"/>
  <c r="F52"/>
  <c r="AX32" i="41" l="1"/>
  <c r="AV32"/>
  <c r="AW32"/>
  <c r="O37" i="36"/>
  <c r="J35"/>
  <c r="J23" i="28"/>
  <c r="I23"/>
  <c r="H23"/>
  <c r="H34" s="1"/>
  <c r="G23"/>
  <c r="F23"/>
  <c r="E23"/>
  <c r="D23"/>
  <c r="D34" s="1"/>
  <c r="C23"/>
  <c r="J34"/>
  <c r="I34"/>
  <c r="G34"/>
  <c r="F34"/>
  <c r="E34"/>
  <c r="C34"/>
  <c r="I35" i="31"/>
  <c r="B30" i="25"/>
  <c r="B49"/>
  <c r="B48"/>
  <c r="B47"/>
  <c r="P15" i="17" l="1"/>
  <c r="P19" s="1"/>
  <c r="P23" s="1"/>
  <c r="O15"/>
  <c r="O19" s="1"/>
  <c r="O23" s="1"/>
  <c r="N15"/>
  <c r="N19" s="1"/>
  <c r="N23" s="1"/>
  <c r="M15"/>
  <c r="M19" s="1"/>
  <c r="M23" s="1"/>
  <c r="L15"/>
  <c r="L19" s="1"/>
  <c r="L23" s="1"/>
  <c r="K15"/>
  <c r="K19" s="1"/>
  <c r="K23" s="1"/>
  <c r="G71" i="28"/>
  <c r="F71"/>
  <c r="E71"/>
  <c r="F72"/>
  <c r="E72"/>
  <c r="D72"/>
  <c r="C72"/>
  <c r="D71"/>
  <c r="C71"/>
  <c r="J72"/>
  <c r="I72"/>
  <c r="H72"/>
  <c r="J71"/>
  <c r="I71"/>
  <c r="H71"/>
  <c r="G72"/>
  <c r="O16"/>
  <c r="O17"/>
  <c r="I34" i="17" s="1"/>
  <c r="O18" i="28"/>
  <c r="I35" i="17" s="1"/>
  <c r="O19" i="28"/>
  <c r="I36" i="17" s="1"/>
  <c r="O20" i="28"/>
  <c r="I37" i="17" s="1"/>
  <c r="I56" s="1"/>
  <c r="O21" i="28"/>
  <c r="O22"/>
  <c r="I38" i="17" s="1"/>
  <c r="J27" i="45"/>
  <c r="I27"/>
  <c r="H27"/>
  <c r="G27"/>
  <c r="F27"/>
  <c r="E27"/>
  <c r="D27"/>
  <c r="C27"/>
  <c r="J11"/>
  <c r="I11"/>
  <c r="I12" s="1"/>
  <c r="H11"/>
  <c r="G11"/>
  <c r="G12" s="1"/>
  <c r="F11"/>
  <c r="E11"/>
  <c r="E12" s="1"/>
  <c r="D11"/>
  <c r="C11"/>
  <c r="D12" s="1"/>
  <c r="K33" i="44"/>
  <c r="J33"/>
  <c r="J34" s="1"/>
  <c r="I33"/>
  <c r="H33"/>
  <c r="H34" s="1"/>
  <c r="G33"/>
  <c r="F33"/>
  <c r="F34" s="1"/>
  <c r="E33"/>
  <c r="D33"/>
  <c r="D34" s="1"/>
  <c r="C33"/>
  <c r="B33"/>
  <c r="B34" s="1"/>
  <c r="K19"/>
  <c r="J19"/>
  <c r="I19"/>
  <c r="H19"/>
  <c r="G19"/>
  <c r="F19"/>
  <c r="E19"/>
  <c r="D19"/>
  <c r="C19"/>
  <c r="K14"/>
  <c r="K15" s="1"/>
  <c r="J14"/>
  <c r="J18" s="1"/>
  <c r="I14"/>
  <c r="I18" s="1"/>
  <c r="H14"/>
  <c r="G14"/>
  <c r="G15" s="1"/>
  <c r="F14"/>
  <c r="F18" s="1"/>
  <c r="E14"/>
  <c r="E18" s="1"/>
  <c r="D14"/>
  <c r="C14"/>
  <c r="C15" s="1"/>
  <c r="B14"/>
  <c r="B18" s="1"/>
  <c r="K37" i="43"/>
  <c r="J37"/>
  <c r="I37"/>
  <c r="H37"/>
  <c r="G37"/>
  <c r="F37"/>
  <c r="E37"/>
  <c r="D37"/>
  <c r="C37"/>
  <c r="B37"/>
  <c r="K23"/>
  <c r="J23"/>
  <c r="I23"/>
  <c r="H23"/>
  <c r="G23"/>
  <c r="F23"/>
  <c r="E23"/>
  <c r="D23"/>
  <c r="C23"/>
  <c r="K22"/>
  <c r="J22"/>
  <c r="I22"/>
  <c r="H22"/>
  <c r="G22"/>
  <c r="F22"/>
  <c r="E22"/>
  <c r="D22"/>
  <c r="C22"/>
  <c r="B22"/>
  <c r="K16"/>
  <c r="J16"/>
  <c r="I16"/>
  <c r="H16"/>
  <c r="G16"/>
  <c r="F16"/>
  <c r="E16"/>
  <c r="K15"/>
  <c r="K18" s="1"/>
  <c r="J15"/>
  <c r="I15"/>
  <c r="I18" s="1"/>
  <c r="H15"/>
  <c r="G15"/>
  <c r="G18" s="1"/>
  <c r="F15"/>
  <c r="E15"/>
  <c r="E18" s="1"/>
  <c r="D15"/>
  <c r="C15"/>
  <c r="C18" s="1"/>
  <c r="B15"/>
  <c r="K39" i="42"/>
  <c r="K40" s="1"/>
  <c r="J39"/>
  <c r="I39"/>
  <c r="I40" s="1"/>
  <c r="H39"/>
  <c r="G39"/>
  <c r="G40" s="1"/>
  <c r="F39"/>
  <c r="E39"/>
  <c r="E40" s="1"/>
  <c r="D39"/>
  <c r="C39"/>
  <c r="C40" s="1"/>
  <c r="B39"/>
  <c r="K22"/>
  <c r="J22"/>
  <c r="I22"/>
  <c r="H22"/>
  <c r="G22"/>
  <c r="F22"/>
  <c r="E22"/>
  <c r="D22"/>
  <c r="C22"/>
  <c r="J14"/>
  <c r="H14"/>
  <c r="F14"/>
  <c r="D14"/>
  <c r="B14"/>
  <c r="K13"/>
  <c r="J13"/>
  <c r="J18" s="1"/>
  <c r="I13"/>
  <c r="I21" s="1"/>
  <c r="H13"/>
  <c r="H21" s="1"/>
  <c r="G13"/>
  <c r="F13"/>
  <c r="F18" s="1"/>
  <c r="E13"/>
  <c r="E21" s="1"/>
  <c r="D13"/>
  <c r="D21" s="1"/>
  <c r="C13"/>
  <c r="B13"/>
  <c r="J6" i="28"/>
  <c r="I6"/>
  <c r="H6"/>
  <c r="O27" i="17"/>
  <c r="N27"/>
  <c r="M27"/>
  <c r="L27"/>
  <c r="K27"/>
  <c r="P47"/>
  <c r="P27" s="1"/>
  <c r="P48"/>
  <c r="P44"/>
  <c r="P43"/>
  <c r="P45"/>
  <c r="L76" i="26"/>
  <c r="L75"/>
  <c r="H28" i="29"/>
  <c r="G28"/>
  <c r="F28"/>
  <c r="E28"/>
  <c r="H27"/>
  <c r="G27"/>
  <c r="F27"/>
  <c r="E27"/>
  <c r="H26"/>
  <c r="G26"/>
  <c r="F26"/>
  <c r="E26"/>
  <c r="H25"/>
  <c r="G25"/>
  <c r="F25"/>
  <c r="E25"/>
  <c r="D15" i="42" l="1"/>
  <c r="H15"/>
  <c r="C18"/>
  <c r="G18"/>
  <c r="K18"/>
  <c r="C14"/>
  <c r="C15" s="1"/>
  <c r="E14"/>
  <c r="E15" s="1"/>
  <c r="G14"/>
  <c r="G15" s="1"/>
  <c r="I14"/>
  <c r="I15" s="1"/>
  <c r="K14"/>
  <c r="K15" s="1"/>
  <c r="B40"/>
  <c r="D40"/>
  <c r="F40"/>
  <c r="H40"/>
  <c r="J40"/>
  <c r="D18" i="43"/>
  <c r="F18"/>
  <c r="H18"/>
  <c r="J18"/>
  <c r="B38"/>
  <c r="D38"/>
  <c r="F38"/>
  <c r="H38"/>
  <c r="J38"/>
  <c r="D15" i="44"/>
  <c r="H15"/>
  <c r="C34"/>
  <c r="E34"/>
  <c r="G34"/>
  <c r="I34"/>
  <c r="K34"/>
  <c r="F12" i="45"/>
  <c r="J12"/>
  <c r="D28"/>
  <c r="F28"/>
  <c r="H28"/>
  <c r="J28"/>
  <c r="B15" i="42"/>
  <c r="F15"/>
  <c r="J15"/>
  <c r="C38" i="43"/>
  <c r="E38"/>
  <c r="G38"/>
  <c r="I38"/>
  <c r="K38"/>
  <c r="C28" i="45"/>
  <c r="E28"/>
  <c r="G28"/>
  <c r="I28"/>
  <c r="I33" i="17"/>
  <c r="O23" i="28"/>
  <c r="P72"/>
  <c r="P71"/>
  <c r="H12" i="45"/>
  <c r="C16" i="42"/>
  <c r="G16"/>
  <c r="K16"/>
  <c r="E18"/>
  <c r="I18"/>
  <c r="C21"/>
  <c r="G21"/>
  <c r="K21"/>
  <c r="F15" i="44"/>
  <c r="J15"/>
  <c r="D18"/>
  <c r="H18"/>
  <c r="F16" i="42"/>
  <c r="J16"/>
  <c r="D18"/>
  <c r="H18"/>
  <c r="B21"/>
  <c r="F21"/>
  <c r="J21"/>
  <c r="E15" i="44"/>
  <c r="I15"/>
  <c r="C18"/>
  <c r="G18"/>
  <c r="K18"/>
  <c r="L13" i="42"/>
  <c r="E16"/>
  <c r="I16"/>
  <c r="D16"/>
  <c r="H16"/>
  <c r="E42" i="29"/>
  <c r="F31" i="18"/>
  <c r="B27" i="39" s="1"/>
  <c r="F24" i="18"/>
  <c r="B22" i="39" s="1"/>
  <c r="B12" i="18"/>
  <c r="H30"/>
  <c r="H28"/>
  <c r="B26"/>
  <c r="H25"/>
  <c r="H6"/>
  <c r="E101" i="26"/>
  <c r="D22"/>
  <c r="F22" s="1"/>
  <c r="E20"/>
  <c r="F20" s="1"/>
  <c r="H103"/>
  <c r="H102"/>
  <c r="H100"/>
  <c r="H99"/>
  <c r="H98"/>
  <c r="H97"/>
  <c r="H96"/>
  <c r="H95"/>
  <c r="H94"/>
  <c r="H93"/>
  <c r="H92"/>
  <c r="H89"/>
  <c r="H86"/>
  <c r="B4"/>
  <c r="B20"/>
  <c r="B36" s="1"/>
  <c r="B52" s="1"/>
  <c r="D4"/>
  <c r="E4"/>
  <c r="F4"/>
  <c r="G4" s="1"/>
  <c r="B5"/>
  <c r="B21" s="1"/>
  <c r="B37" s="1"/>
  <c r="B53" s="1"/>
  <c r="D5"/>
  <c r="E5"/>
  <c r="D12" s="1"/>
  <c r="F5"/>
  <c r="B6"/>
  <c r="B22" s="1"/>
  <c r="B38" s="1"/>
  <c r="B54" s="1"/>
  <c r="D6"/>
  <c r="E6"/>
  <c r="F6"/>
  <c r="G6" s="1"/>
  <c r="D8"/>
  <c r="E8"/>
  <c r="E12" s="1"/>
  <c r="F8"/>
  <c r="D21"/>
  <c r="D24"/>
  <c r="D27"/>
  <c r="F101"/>
  <c r="G101"/>
  <c r="H101" s="1"/>
  <c r="E13"/>
  <c r="D13" s="1"/>
  <c r="H68" i="19"/>
  <c r="F81"/>
  <c r="B58" i="39" s="1"/>
  <c r="F79" i="19"/>
  <c r="F82"/>
  <c r="B1"/>
  <c r="H57"/>
  <c r="B48"/>
  <c r="B21"/>
  <c r="B20"/>
  <c r="B12"/>
  <c r="B22" s="1"/>
  <c r="B55" i="39" s="1"/>
  <c r="F86" i="19"/>
  <c r="B84"/>
  <c r="H83"/>
  <c r="B71"/>
  <c r="H67"/>
  <c r="I6"/>
  <c r="J6" s="1"/>
  <c r="K6" s="1"/>
  <c r="L6" s="1"/>
  <c r="M6" s="1"/>
  <c r="N6" s="1"/>
  <c r="O6" s="1"/>
  <c r="P6" s="1"/>
  <c r="H82" i="20"/>
  <c r="H10" s="1"/>
  <c r="F106"/>
  <c r="B136" i="39" s="1"/>
  <c r="F101" i="20"/>
  <c r="B116" i="39" s="1"/>
  <c r="F92" i="20"/>
  <c r="F91"/>
  <c r="B110" i="39" s="1"/>
  <c r="F90" i="20"/>
  <c r="B109" i="39" s="1"/>
  <c r="F89" i="20"/>
  <c r="F87"/>
  <c r="B105" i="39" s="1"/>
  <c r="F86" i="20"/>
  <c r="F85"/>
  <c r="B35"/>
  <c r="H35"/>
  <c r="H13"/>
  <c r="B104" i="39"/>
  <c r="F105" i="20"/>
  <c r="H72" s="1"/>
  <c r="B103"/>
  <c r="H102"/>
  <c r="H83"/>
  <c r="H81"/>
  <c r="I6"/>
  <c r="J6" s="1"/>
  <c r="K6" s="1"/>
  <c r="L6" s="1"/>
  <c r="M6" s="1"/>
  <c r="N6" s="1"/>
  <c r="O6" s="1"/>
  <c r="P6" s="1"/>
  <c r="E104" i="37"/>
  <c r="F104" s="1"/>
  <c r="G104" s="1"/>
  <c r="H104" s="1"/>
  <c r="I104" s="1"/>
  <c r="J104" s="1"/>
  <c r="K104" s="1"/>
  <c r="E53"/>
  <c r="F53" s="1"/>
  <c r="G53" s="1"/>
  <c r="H53" s="1"/>
  <c r="I53" s="1"/>
  <c r="J53" s="1"/>
  <c r="K53" s="1"/>
  <c r="D43"/>
  <c r="C43"/>
  <c r="D35"/>
  <c r="E35" s="1"/>
  <c r="F35" s="1"/>
  <c r="G35" s="1"/>
  <c r="H35" s="1"/>
  <c r="I35" s="1"/>
  <c r="J35" s="1"/>
  <c r="K35" s="1"/>
  <c r="C35"/>
  <c r="D29"/>
  <c r="D31" s="1"/>
  <c r="C29"/>
  <c r="C31" s="1"/>
  <c r="H106" i="17" s="1"/>
  <c r="E63" i="25" s="1"/>
  <c r="D15" i="37"/>
  <c r="E3"/>
  <c r="F3" s="1"/>
  <c r="G3" s="1"/>
  <c r="H3" s="1"/>
  <c r="I3" s="1"/>
  <c r="J3" s="1"/>
  <c r="K3" s="1"/>
  <c r="D38"/>
  <c r="E38" s="1"/>
  <c r="F38" s="1"/>
  <c r="G38" s="1"/>
  <c r="H38" s="1"/>
  <c r="I38" s="1"/>
  <c r="J38"/>
  <c r="K38" s="1"/>
  <c r="D32"/>
  <c r="E32" s="1"/>
  <c r="F32" s="1"/>
  <c r="G32"/>
  <c r="H32" s="1"/>
  <c r="I32" s="1"/>
  <c r="J32" s="1"/>
  <c r="K32" s="1"/>
  <c r="D45"/>
  <c r="D50" s="1"/>
  <c r="H39" i="41"/>
  <c r="I39"/>
  <c r="J39"/>
  <c r="R17"/>
  <c r="V17" s="1"/>
  <c r="AK17"/>
  <c r="AH17"/>
  <c r="AI17"/>
  <c r="AJ17"/>
  <c r="AM17"/>
  <c r="I38"/>
  <c r="H38"/>
  <c r="J38" s="1"/>
  <c r="J38" i="36" s="1"/>
  <c r="I37" i="41"/>
  <c r="H37"/>
  <c r="J37" s="1"/>
  <c r="H36"/>
  <c r="J36" s="1"/>
  <c r="AM31"/>
  <c r="AL31"/>
  <c r="AK31"/>
  <c r="AJ31"/>
  <c r="AI31"/>
  <c r="AH31"/>
  <c r="R31"/>
  <c r="V31" s="1"/>
  <c r="C31" s="1"/>
  <c r="K31"/>
  <c r="AM30"/>
  <c r="AL30"/>
  <c r="AK30"/>
  <c r="AP30" s="1"/>
  <c r="AJ30"/>
  <c r="AI30"/>
  <c r="AH30"/>
  <c r="R30"/>
  <c r="L30" s="1"/>
  <c r="K30"/>
  <c r="AM25"/>
  <c r="AL25"/>
  <c r="AP25" s="1"/>
  <c r="AK25"/>
  <c r="AJ25"/>
  <c r="AI25"/>
  <c r="AH25"/>
  <c r="R25"/>
  <c r="K25"/>
  <c r="AM24"/>
  <c r="AL24"/>
  <c r="AP24" s="1"/>
  <c r="AK24"/>
  <c r="AJ24"/>
  <c r="AI24"/>
  <c r="AH24"/>
  <c r="R24"/>
  <c r="M24"/>
  <c r="AM23"/>
  <c r="AL23"/>
  <c r="AK23"/>
  <c r="AP23"/>
  <c r="N23" s="1"/>
  <c r="AJ23"/>
  <c r="AI23"/>
  <c r="AH23"/>
  <c r="R23"/>
  <c r="M23" s="1"/>
  <c r="K23"/>
  <c r="AM22"/>
  <c r="AL22"/>
  <c r="AK22"/>
  <c r="AJ22"/>
  <c r="AI22"/>
  <c r="AH22"/>
  <c r="R22"/>
  <c r="K22" s="1"/>
  <c r="V22"/>
  <c r="AL17"/>
  <c r="M17"/>
  <c r="K17"/>
  <c r="AL14"/>
  <c r="AK14"/>
  <c r="AM14"/>
  <c r="AJ14"/>
  <c r="AI14"/>
  <c r="AH14"/>
  <c r="R14"/>
  <c r="V14" s="1"/>
  <c r="L14"/>
  <c r="AM13"/>
  <c r="AL13"/>
  <c r="AK13"/>
  <c r="AJ13"/>
  <c r="AI13"/>
  <c r="AH13"/>
  <c r="R13"/>
  <c r="AM12"/>
  <c r="AL12"/>
  <c r="AK12"/>
  <c r="AJ12"/>
  <c r="AI12"/>
  <c r="AH12"/>
  <c r="R12"/>
  <c r="L12" s="1"/>
  <c r="AM11"/>
  <c r="AL11"/>
  <c r="AK11"/>
  <c r="AJ11"/>
  <c r="AI11"/>
  <c r="AH11"/>
  <c r="R11"/>
  <c r="V11" s="1"/>
  <c r="M11"/>
  <c r="K11"/>
  <c r="AM10"/>
  <c r="AL10"/>
  <c r="AK10"/>
  <c r="AP10" s="1"/>
  <c r="N10" s="1"/>
  <c r="AJ10"/>
  <c r="AI10"/>
  <c r="AH10"/>
  <c r="R10"/>
  <c r="V10" s="1"/>
  <c r="K10"/>
  <c r="AM7"/>
  <c r="AL7"/>
  <c r="AK7"/>
  <c r="AJ7"/>
  <c r="AI7"/>
  <c r="AH7"/>
  <c r="R7"/>
  <c r="V7"/>
  <c r="C7" s="1"/>
  <c r="M7"/>
  <c r="L7"/>
  <c r="K7"/>
  <c r="AM6"/>
  <c r="AL6"/>
  <c r="AK6"/>
  <c r="AJ6"/>
  <c r="AI6"/>
  <c r="AH6"/>
  <c r="AF6"/>
  <c r="AN6" s="1"/>
  <c r="R6"/>
  <c r="C17"/>
  <c r="N25"/>
  <c r="V13"/>
  <c r="AP13"/>
  <c r="M25"/>
  <c r="V25"/>
  <c r="C25" s="1"/>
  <c r="L25"/>
  <c r="V12"/>
  <c r="C12" s="1"/>
  <c r="C11"/>
  <c r="L13"/>
  <c r="L24"/>
  <c r="V24"/>
  <c r="AO24" s="1"/>
  <c r="K24"/>
  <c r="L11"/>
  <c r="L17"/>
  <c r="L23"/>
  <c r="C13"/>
  <c r="C24"/>
  <c r="L7" i="28"/>
  <c r="M7"/>
  <c r="P7"/>
  <c r="P44" s="1"/>
  <c r="O7"/>
  <c r="L8"/>
  <c r="L40" s="1"/>
  <c r="M8"/>
  <c r="M40" s="1"/>
  <c r="P8"/>
  <c r="O8"/>
  <c r="I18" i="17" s="1"/>
  <c r="L9" i="28"/>
  <c r="M9"/>
  <c r="P9"/>
  <c r="O9"/>
  <c r="L10"/>
  <c r="L41" s="1"/>
  <c r="M10"/>
  <c r="M41" s="1"/>
  <c r="P10"/>
  <c r="O10"/>
  <c r="I26" i="17" s="1"/>
  <c r="L11" i="28"/>
  <c r="L12"/>
  <c r="M11"/>
  <c r="P11"/>
  <c r="O11"/>
  <c r="I28" i="17" s="1"/>
  <c r="M12" i="28"/>
  <c r="L16"/>
  <c r="L58" s="1"/>
  <c r="M16"/>
  <c r="L17"/>
  <c r="L18"/>
  <c r="L19"/>
  <c r="L29" s="1"/>
  <c r="L70" s="1"/>
  <c r="L20"/>
  <c r="L21"/>
  <c r="L22"/>
  <c r="L32" s="1"/>
  <c r="M17"/>
  <c r="M27" s="1"/>
  <c r="M68" s="1"/>
  <c r="M18"/>
  <c r="O28"/>
  <c r="M19"/>
  <c r="M20"/>
  <c r="M21"/>
  <c r="O31"/>
  <c r="M22"/>
  <c r="M32" s="1"/>
  <c r="O59"/>
  <c r="G26"/>
  <c r="G67" s="1"/>
  <c r="H26"/>
  <c r="H67" s="1"/>
  <c r="I26"/>
  <c r="I67" s="1"/>
  <c r="J26"/>
  <c r="M26"/>
  <c r="M67" s="1"/>
  <c r="G27"/>
  <c r="G68" s="1"/>
  <c r="H27"/>
  <c r="I27"/>
  <c r="I68" s="1"/>
  <c r="J27"/>
  <c r="J68" s="1"/>
  <c r="O27"/>
  <c r="O68" s="1"/>
  <c r="F40" i="26" s="1"/>
  <c r="G28" i="28"/>
  <c r="G69" s="1"/>
  <c r="H28"/>
  <c r="H69" s="1"/>
  <c r="I28"/>
  <c r="J28"/>
  <c r="J69" s="1"/>
  <c r="G29"/>
  <c r="G70" s="1"/>
  <c r="H29"/>
  <c r="H70" s="1"/>
  <c r="I29"/>
  <c r="J29"/>
  <c r="J70" s="1"/>
  <c r="G30"/>
  <c r="H30"/>
  <c r="I30"/>
  <c r="J30"/>
  <c r="O30"/>
  <c r="G31"/>
  <c r="H31"/>
  <c r="I31"/>
  <c r="J31"/>
  <c r="M31"/>
  <c r="G32"/>
  <c r="H32"/>
  <c r="I32"/>
  <c r="J32"/>
  <c r="O32"/>
  <c r="C36"/>
  <c r="D36"/>
  <c r="E36"/>
  <c r="F36"/>
  <c r="G36"/>
  <c r="J36"/>
  <c r="J67"/>
  <c r="H68"/>
  <c r="I69"/>
  <c r="I70"/>
  <c r="I36"/>
  <c r="L78"/>
  <c r="M78"/>
  <c r="N78"/>
  <c r="P78" s="1"/>
  <c r="O78"/>
  <c r="L79"/>
  <c r="N79"/>
  <c r="P79" s="1"/>
  <c r="O79"/>
  <c r="L80"/>
  <c r="M80"/>
  <c r="N80"/>
  <c r="P80" s="1"/>
  <c r="O80"/>
  <c r="L81"/>
  <c r="M81"/>
  <c r="N81"/>
  <c r="P81" s="1"/>
  <c r="O81"/>
  <c r="L82"/>
  <c r="M82"/>
  <c r="N82"/>
  <c r="P82" s="1"/>
  <c r="O82"/>
  <c r="L83"/>
  <c r="M83"/>
  <c r="N83"/>
  <c r="P83" s="1"/>
  <c r="O83"/>
  <c r="L84"/>
  <c r="M84"/>
  <c r="N84"/>
  <c r="P84" s="1"/>
  <c r="O84"/>
  <c r="L85"/>
  <c r="M85"/>
  <c r="N85"/>
  <c r="P85" s="1"/>
  <c r="O85"/>
  <c r="M88"/>
  <c r="N88"/>
  <c r="P88" s="1"/>
  <c r="O88"/>
  <c r="L89"/>
  <c r="M89"/>
  <c r="N89"/>
  <c r="P89" s="1"/>
  <c r="O89"/>
  <c r="L92"/>
  <c r="M92"/>
  <c r="N92"/>
  <c r="P92" s="1"/>
  <c r="O92"/>
  <c r="L94"/>
  <c r="M94"/>
  <c r="N94"/>
  <c r="P94" s="1"/>
  <c r="O94"/>
  <c r="B97"/>
  <c r="G97"/>
  <c r="H97"/>
  <c r="I97"/>
  <c r="J97"/>
  <c r="L97"/>
  <c r="M97"/>
  <c r="N97"/>
  <c r="O97"/>
  <c r="P97"/>
  <c r="L99"/>
  <c r="M99"/>
  <c r="N99"/>
  <c r="O99"/>
  <c r="L100"/>
  <c r="M100"/>
  <c r="N100"/>
  <c r="O100"/>
  <c r="L101"/>
  <c r="M101"/>
  <c r="N101"/>
  <c r="O101"/>
  <c r="L102"/>
  <c r="N102"/>
  <c r="O102"/>
  <c r="M103"/>
  <c r="N103"/>
  <c r="O103"/>
  <c r="M104"/>
  <c r="N104"/>
  <c r="O104"/>
  <c r="L105"/>
  <c r="M105"/>
  <c r="N105"/>
  <c r="O105"/>
  <c r="L106"/>
  <c r="M106"/>
  <c r="N106"/>
  <c r="O106"/>
  <c r="L107"/>
  <c r="M107"/>
  <c r="N107"/>
  <c r="O107"/>
  <c r="N108"/>
  <c r="L109"/>
  <c r="M109"/>
  <c r="N109"/>
  <c r="O109"/>
  <c r="L110"/>
  <c r="M110"/>
  <c r="N110"/>
  <c r="O110"/>
  <c r="L111"/>
  <c r="M111"/>
  <c r="N111"/>
  <c r="O111"/>
  <c r="L112"/>
  <c r="M112"/>
  <c r="N112"/>
  <c r="O112"/>
  <c r="L113"/>
  <c r="M113"/>
  <c r="N113"/>
  <c r="O113"/>
  <c r="L114"/>
  <c r="M114"/>
  <c r="N114"/>
  <c r="O114"/>
  <c r="L115"/>
  <c r="M115"/>
  <c r="N115"/>
  <c r="O115"/>
  <c r="L116"/>
  <c r="M116"/>
  <c r="N116"/>
  <c r="O116"/>
  <c r="L117"/>
  <c r="N117"/>
  <c r="O117"/>
  <c r="L118"/>
  <c r="M118"/>
  <c r="N118"/>
  <c r="O118"/>
  <c r="L119"/>
  <c r="M119"/>
  <c r="N119"/>
  <c r="O119"/>
  <c r="N121"/>
  <c r="L122"/>
  <c r="M122"/>
  <c r="N122"/>
  <c r="O122"/>
  <c r="L123"/>
  <c r="M123"/>
  <c r="N123"/>
  <c r="O123"/>
  <c r="L124"/>
  <c r="M124"/>
  <c r="N124"/>
  <c r="O124"/>
  <c r="N126"/>
  <c r="N127"/>
  <c r="L128"/>
  <c r="M128"/>
  <c r="N128"/>
  <c r="O128"/>
  <c r="L129"/>
  <c r="M129"/>
  <c r="N129"/>
  <c r="O129"/>
  <c r="L130"/>
  <c r="N130"/>
  <c r="O130"/>
  <c r="L131"/>
  <c r="M131"/>
  <c r="N131"/>
  <c r="L134"/>
  <c r="M134"/>
  <c r="N134"/>
  <c r="G137"/>
  <c r="H137"/>
  <c r="I137"/>
  <c r="J137"/>
  <c r="L137"/>
  <c r="M137"/>
  <c r="N137"/>
  <c r="O137"/>
  <c r="P137"/>
  <c r="L139"/>
  <c r="M139"/>
  <c r="O139"/>
  <c r="L140"/>
  <c r="M140"/>
  <c r="O140"/>
  <c r="L141"/>
  <c r="M141"/>
  <c r="O141"/>
  <c r="L142"/>
  <c r="M142"/>
  <c r="O142"/>
  <c r="L143"/>
  <c r="M143"/>
  <c r="O143"/>
  <c r="L144"/>
  <c r="M144"/>
  <c r="O144"/>
  <c r="L145"/>
  <c r="M145"/>
  <c r="O145"/>
  <c r="L146"/>
  <c r="M146"/>
  <c r="O146"/>
  <c r="L147"/>
  <c r="M147"/>
  <c r="O147"/>
  <c r="L148"/>
  <c r="M148"/>
  <c r="O148"/>
  <c r="L149"/>
  <c r="M149"/>
  <c r="O149"/>
  <c r="L150"/>
  <c r="M150"/>
  <c r="O150"/>
  <c r="L151"/>
  <c r="M151"/>
  <c r="O151"/>
  <c r="L152"/>
  <c r="M152"/>
  <c r="O152"/>
  <c r="L153"/>
  <c r="M153"/>
  <c r="L154"/>
  <c r="M154"/>
  <c r="L155"/>
  <c r="M155"/>
  <c r="O155"/>
  <c r="L156"/>
  <c r="M156"/>
  <c r="O156"/>
  <c r="L157"/>
  <c r="M157"/>
  <c r="O157"/>
  <c r="L158"/>
  <c r="M158"/>
  <c r="O158"/>
  <c r="L159"/>
  <c r="M159"/>
  <c r="O159"/>
  <c r="L160"/>
  <c r="M160"/>
  <c r="O160"/>
  <c r="L161"/>
  <c r="M161"/>
  <c r="O161"/>
  <c r="L162"/>
  <c r="M162"/>
  <c r="L163"/>
  <c r="M163"/>
  <c r="L164"/>
  <c r="M164"/>
  <c r="O164"/>
  <c r="L165"/>
  <c r="M165"/>
  <c r="O165"/>
  <c r="L166"/>
  <c r="M166"/>
  <c r="O166"/>
  <c r="L167"/>
  <c r="M167"/>
  <c r="O167"/>
  <c r="L168"/>
  <c r="M168"/>
  <c r="O168"/>
  <c r="L169"/>
  <c r="M169"/>
  <c r="O169"/>
  <c r="L170"/>
  <c r="M170"/>
  <c r="O170"/>
  <c r="L171"/>
  <c r="M171"/>
  <c r="L172"/>
  <c r="M172"/>
  <c r="L173"/>
  <c r="M173"/>
  <c r="O173"/>
  <c r="L174"/>
  <c r="M174"/>
  <c r="O174"/>
  <c r="L175"/>
  <c r="M175"/>
  <c r="O175"/>
  <c r="L176"/>
  <c r="M176"/>
  <c r="O176"/>
  <c r="L177"/>
  <c r="M177"/>
  <c r="O177"/>
  <c r="L178"/>
  <c r="M178"/>
  <c r="O178"/>
  <c r="L179"/>
  <c r="M179"/>
  <c r="O179"/>
  <c r="L180"/>
  <c r="M180"/>
  <c r="O180"/>
  <c r="L181"/>
  <c r="M181"/>
  <c r="O181"/>
  <c r="L182"/>
  <c r="M182"/>
  <c r="O182"/>
  <c r="L183"/>
  <c r="M183"/>
  <c r="L184"/>
  <c r="M184"/>
  <c r="L185"/>
  <c r="M185"/>
  <c r="O185"/>
  <c r="L186"/>
  <c r="M186"/>
  <c r="O186"/>
  <c r="L187"/>
  <c r="M187"/>
  <c r="O187"/>
  <c r="L188"/>
  <c r="M188"/>
  <c r="O188"/>
  <c r="L189"/>
  <c r="M189"/>
  <c r="O189"/>
  <c r="L53"/>
  <c r="L52"/>
  <c r="O69"/>
  <c r="G24" i="26" s="1"/>
  <c r="N69" i="28"/>
  <c r="N67"/>
  <c r="P46"/>
  <c r="L30"/>
  <c r="N70"/>
  <c r="L64"/>
  <c r="I104" i="17"/>
  <c r="F60" i="25" s="1"/>
  <c r="H104" i="17"/>
  <c r="E60" i="25" s="1"/>
  <c r="B108" i="17"/>
  <c r="B65" i="25" s="1"/>
  <c r="B105" i="17"/>
  <c r="D104"/>
  <c r="I106"/>
  <c r="I109" s="1"/>
  <c r="I105"/>
  <c r="F61" i="25" s="1"/>
  <c r="I65" i="17"/>
  <c r="E90"/>
  <c r="D90"/>
  <c r="E87"/>
  <c r="D87"/>
  <c r="E85"/>
  <c r="D85"/>
  <c r="E76"/>
  <c r="D76"/>
  <c r="E74"/>
  <c r="D74"/>
  <c r="I6"/>
  <c r="J6" s="1"/>
  <c r="D4" i="33"/>
  <c r="F4"/>
  <c r="G4" s="1"/>
  <c r="H4" s="1"/>
  <c r="I4" s="1"/>
  <c r="C7"/>
  <c r="D7"/>
  <c r="E7"/>
  <c r="F7"/>
  <c r="G7"/>
  <c r="H7"/>
  <c r="I7"/>
  <c r="H37" i="32"/>
  <c r="G37"/>
  <c r="F37"/>
  <c r="E37"/>
  <c r="D54" i="26" s="1"/>
  <c r="H36" i="32"/>
  <c r="G36"/>
  <c r="F36"/>
  <c r="E36"/>
  <c r="D38" i="26" s="1"/>
  <c r="E11" i="32"/>
  <c r="F11"/>
  <c r="G11"/>
  <c r="H11"/>
  <c r="E14"/>
  <c r="F14"/>
  <c r="G14"/>
  <c r="H14"/>
  <c r="E30"/>
  <c r="F30"/>
  <c r="G30"/>
  <c r="H30"/>
  <c r="E31"/>
  <c r="F31"/>
  <c r="G31"/>
  <c r="H31"/>
  <c r="E32"/>
  <c r="F32"/>
  <c r="G32"/>
  <c r="H32"/>
  <c r="E33"/>
  <c r="F33"/>
  <c r="G33"/>
  <c r="H33"/>
  <c r="E34"/>
  <c r="F34"/>
  <c r="G34"/>
  <c r="H34"/>
  <c r="E39"/>
  <c r="F39"/>
  <c r="G39"/>
  <c r="H39"/>
  <c r="E43"/>
  <c r="F43"/>
  <c r="G43"/>
  <c r="H43"/>
  <c r="E44"/>
  <c r="I6" i="26" s="1"/>
  <c r="F44" i="32"/>
  <c r="G44"/>
  <c r="H44"/>
  <c r="E45"/>
  <c r="F38" i="26" s="1"/>
  <c r="F45" i="32"/>
  <c r="G45"/>
  <c r="H45"/>
  <c r="E46"/>
  <c r="F46"/>
  <c r="G46"/>
  <c r="H46"/>
  <c r="E47"/>
  <c r="F47"/>
  <c r="G47"/>
  <c r="H47"/>
  <c r="E49"/>
  <c r="F49"/>
  <c r="G49"/>
  <c r="H49"/>
  <c r="I50" i="31"/>
  <c r="H50"/>
  <c r="G50"/>
  <c r="F50"/>
  <c r="E47"/>
  <c r="C47"/>
  <c r="I44"/>
  <c r="H44"/>
  <c r="G44"/>
  <c r="F44"/>
  <c r="E44"/>
  <c r="D44"/>
  <c r="C44"/>
  <c r="F41"/>
  <c r="D41"/>
  <c r="G38"/>
  <c r="F35"/>
  <c r="G35" s="1"/>
  <c r="D35"/>
  <c r="H39" i="30"/>
  <c r="G39"/>
  <c r="F39"/>
  <c r="E39"/>
  <c r="D53" i="26" s="1"/>
  <c r="H38" i="30"/>
  <c r="G38"/>
  <c r="F38"/>
  <c r="E38"/>
  <c r="D37" i="26" s="1"/>
  <c r="E13" i="30"/>
  <c r="F13"/>
  <c r="G13"/>
  <c r="H13"/>
  <c r="E16"/>
  <c r="F16"/>
  <c r="G16"/>
  <c r="H16"/>
  <c r="E31"/>
  <c r="F31"/>
  <c r="G31"/>
  <c r="H31"/>
  <c r="E32"/>
  <c r="F32"/>
  <c r="G32"/>
  <c r="H32"/>
  <c r="E33"/>
  <c r="F33"/>
  <c r="G33"/>
  <c r="H33"/>
  <c r="E34"/>
  <c r="F34"/>
  <c r="G34"/>
  <c r="H34"/>
  <c r="E35"/>
  <c r="F35"/>
  <c r="G35"/>
  <c r="H35"/>
  <c r="E36"/>
  <c r="F36"/>
  <c r="G36"/>
  <c r="H36"/>
  <c r="E41"/>
  <c r="F41"/>
  <c r="G41"/>
  <c r="H41"/>
  <c r="E45"/>
  <c r="F45"/>
  <c r="G45"/>
  <c r="H45"/>
  <c r="E46"/>
  <c r="I5" i="26" s="1"/>
  <c r="F46" i="30"/>
  <c r="G46"/>
  <c r="H46"/>
  <c r="E47"/>
  <c r="F37" i="26" s="1"/>
  <c r="F47" i="30"/>
  <c r="G47"/>
  <c r="H47"/>
  <c r="E48"/>
  <c r="F53" i="26" s="1"/>
  <c r="F48" i="30"/>
  <c r="G48"/>
  <c r="H48"/>
  <c r="E53"/>
  <c r="F53"/>
  <c r="G53"/>
  <c r="H53"/>
  <c r="G73" i="25"/>
  <c r="F58"/>
  <c r="G58" s="1"/>
  <c r="H58" s="1"/>
  <c r="I58" s="1"/>
  <c r="J58" s="1"/>
  <c r="K58" s="1"/>
  <c r="L58" s="1"/>
  <c r="M58" s="1"/>
  <c r="G65"/>
  <c r="F65"/>
  <c r="E65"/>
  <c r="F66"/>
  <c r="G38" i="35"/>
  <c r="G37"/>
  <c r="H42"/>
  <c r="H43" s="1"/>
  <c r="H14"/>
  <c r="H13"/>
  <c r="E43"/>
  <c r="E42"/>
  <c r="P46" i="17"/>
  <c r="H38" i="35"/>
  <c r="G42"/>
  <c r="G13"/>
  <c r="G14"/>
  <c r="B14"/>
  <c r="B13"/>
  <c r="B12"/>
  <c r="B11"/>
  <c r="O57"/>
  <c r="E113" i="39"/>
  <c r="D113"/>
  <c r="B113"/>
  <c r="I6"/>
  <c r="E136"/>
  <c r="D136"/>
  <c r="E131"/>
  <c r="D131"/>
  <c r="E134"/>
  <c r="D134"/>
  <c r="B134"/>
  <c r="E130"/>
  <c r="D130"/>
  <c r="E129"/>
  <c r="D129"/>
  <c r="D120"/>
  <c r="E118"/>
  <c r="D118"/>
  <c r="E117"/>
  <c r="D117"/>
  <c r="B117"/>
  <c r="E116"/>
  <c r="D116"/>
  <c r="E115"/>
  <c r="D115"/>
  <c r="E114"/>
  <c r="D114"/>
  <c r="B114"/>
  <c r="E112"/>
  <c r="D112"/>
  <c r="B112"/>
  <c r="E111"/>
  <c r="D111"/>
  <c r="B111"/>
  <c r="E110"/>
  <c r="D110"/>
  <c r="E109"/>
  <c r="D109"/>
  <c r="E107"/>
  <c r="D107"/>
  <c r="B107"/>
  <c r="E106"/>
  <c r="D106"/>
  <c r="B106"/>
  <c r="E105"/>
  <c r="D105"/>
  <c r="E104"/>
  <c r="D104"/>
  <c r="H100"/>
  <c r="B100"/>
  <c r="E96"/>
  <c r="D96"/>
  <c r="E94"/>
  <c r="D94"/>
  <c r="B94"/>
  <c r="E92"/>
  <c r="D92"/>
  <c r="E91"/>
  <c r="D91"/>
  <c r="E90"/>
  <c r="D90"/>
  <c r="E89"/>
  <c r="D89"/>
  <c r="E87"/>
  <c r="D87"/>
  <c r="E86"/>
  <c r="D86"/>
  <c r="E85"/>
  <c r="D85"/>
  <c r="E83"/>
  <c r="D83"/>
  <c r="E76"/>
  <c r="D76"/>
  <c r="E72"/>
  <c r="D72"/>
  <c r="E74"/>
  <c r="D74"/>
  <c r="B74"/>
  <c r="E71"/>
  <c r="D71"/>
  <c r="E62"/>
  <c r="D62"/>
  <c r="B62"/>
  <c r="E59"/>
  <c r="D59"/>
  <c r="B59"/>
  <c r="E58"/>
  <c r="D58"/>
  <c r="E57"/>
  <c r="D57"/>
  <c r="E52"/>
  <c r="D52"/>
  <c r="E51"/>
  <c r="D51"/>
  <c r="E50"/>
  <c r="D50"/>
  <c r="E49"/>
  <c r="D49"/>
  <c r="H45"/>
  <c r="B45"/>
  <c r="E40"/>
  <c r="D40"/>
  <c r="B40"/>
  <c r="E39"/>
  <c r="D39"/>
  <c r="B39"/>
  <c r="E33"/>
  <c r="D33"/>
  <c r="B33"/>
  <c r="E27"/>
  <c r="D27"/>
  <c r="E25"/>
  <c r="D25"/>
  <c r="B25"/>
  <c r="E23"/>
  <c r="D23"/>
  <c r="B23"/>
  <c r="E22"/>
  <c r="D22"/>
  <c r="E21"/>
  <c r="D21"/>
  <c r="H17"/>
  <c r="B17"/>
  <c r="E14"/>
  <c r="D14"/>
  <c r="E12"/>
  <c r="D12"/>
  <c r="B12"/>
  <c r="B21"/>
  <c r="C1" i="36"/>
  <c r="E14" i="37"/>
  <c r="H34" i="29"/>
  <c r="G34"/>
  <c r="F34"/>
  <c r="E34"/>
  <c r="D52" i="26" s="1"/>
  <c r="H33" i="29"/>
  <c r="G33"/>
  <c r="F33"/>
  <c r="E33"/>
  <c r="D36" i="26" s="1"/>
  <c r="E10" i="29"/>
  <c r="E13" s="1"/>
  <c r="E36"/>
  <c r="E50" s="1"/>
  <c r="F10"/>
  <c r="F13" s="1"/>
  <c r="F36" s="1"/>
  <c r="F50" s="1"/>
  <c r="G10"/>
  <c r="G13" s="1"/>
  <c r="G36" s="1"/>
  <c r="G50" s="1"/>
  <c r="H10"/>
  <c r="H13" s="1"/>
  <c r="H36" s="1"/>
  <c r="H50" s="1"/>
  <c r="K10"/>
  <c r="K13" s="1"/>
  <c r="L10"/>
  <c r="L13"/>
  <c r="G20" i="26"/>
  <c r="F42" i="29"/>
  <c r="G42"/>
  <c r="H42"/>
  <c r="E43"/>
  <c r="I4" i="26" s="1"/>
  <c r="F43" i="29"/>
  <c r="G43"/>
  <c r="H43"/>
  <c r="E44"/>
  <c r="F36" i="26" s="1"/>
  <c r="F44" i="29"/>
  <c r="G44"/>
  <c r="H44"/>
  <c r="E45"/>
  <c r="F52" i="26" s="1"/>
  <c r="F45" i="29"/>
  <c r="G45"/>
  <c r="H45"/>
  <c r="H10" i="19" l="1"/>
  <c r="H11" s="1"/>
  <c r="H12" s="1"/>
  <c r="H22" s="1"/>
  <c r="H15" i="18"/>
  <c r="J33" i="36"/>
  <c r="N33"/>
  <c r="J37"/>
  <c r="J36"/>
  <c r="B51" i="39"/>
  <c r="F24" i="41"/>
  <c r="E24"/>
  <c r="D24"/>
  <c r="I24"/>
  <c r="J24"/>
  <c r="G24"/>
  <c r="C14"/>
  <c r="AO14"/>
  <c r="H14" s="1"/>
  <c r="I21" i="35"/>
  <c r="F47" i="25"/>
  <c r="AP14" i="41"/>
  <c r="N24"/>
  <c r="AO25"/>
  <c r="H25" s="1"/>
  <c r="E36" i="26"/>
  <c r="O35" i="36"/>
  <c r="G21" i="26"/>
  <c r="E37"/>
  <c r="E53"/>
  <c r="E38"/>
  <c r="E54"/>
  <c r="H105" i="17"/>
  <c r="E61" i="25" s="1"/>
  <c r="AO12" i="41"/>
  <c r="AO13"/>
  <c r="AO10"/>
  <c r="F10" s="1"/>
  <c r="N13"/>
  <c r="AP17"/>
  <c r="AP22"/>
  <c r="N22" s="1"/>
  <c r="N26" s="1"/>
  <c r="V23"/>
  <c r="C23" s="1"/>
  <c r="V30"/>
  <c r="N30"/>
  <c r="AN30"/>
  <c r="AP31"/>
  <c r="N31" s="1"/>
  <c r="G8" i="26"/>
  <c r="G5"/>
  <c r="E7"/>
  <c r="B17" i="42"/>
  <c r="B57" i="39"/>
  <c r="H23" i="19"/>
  <c r="H51"/>
  <c r="F45" i="20"/>
  <c r="F46" s="1"/>
  <c r="X57" i="35"/>
  <c r="J20" i="17"/>
  <c r="I17" i="39"/>
  <c r="B44" i="47"/>
  <c r="D7" s="1"/>
  <c r="I100" i="39"/>
  <c r="H14" i="20"/>
  <c r="H60"/>
  <c r="F99"/>
  <c r="H141" s="1"/>
  <c r="H142" s="1"/>
  <c r="I140" s="1"/>
  <c r="I143" s="1"/>
  <c r="I38" s="1"/>
  <c r="D60" i="26"/>
  <c r="I14" i="17"/>
  <c r="I13" s="1"/>
  <c r="O12" i="28"/>
  <c r="O72" s="1"/>
  <c r="L23"/>
  <c r="L34" s="1"/>
  <c r="L36" s="1"/>
  <c r="M23"/>
  <c r="M34" s="1"/>
  <c r="P12"/>
  <c r="M47"/>
  <c r="M46"/>
  <c r="M45"/>
  <c r="M44"/>
  <c r="L28"/>
  <c r="L69" s="1"/>
  <c r="L27"/>
  <c r="L68" s="1"/>
  <c r="M48"/>
  <c r="M29"/>
  <c r="M70" s="1"/>
  <c r="O71"/>
  <c r="M72"/>
  <c r="L72"/>
  <c r="P67"/>
  <c r="P26" s="1"/>
  <c r="P16" s="1"/>
  <c r="O131"/>
  <c r="O63"/>
  <c r="J22" i="17"/>
  <c r="G12" i="25" s="1"/>
  <c r="P57" i="35" s="1"/>
  <c r="J18" i="17"/>
  <c r="J14"/>
  <c r="O134" i="28"/>
  <c r="L31"/>
  <c r="L26"/>
  <c r="L67" s="1"/>
  <c r="O64"/>
  <c r="M71"/>
  <c r="M28"/>
  <c r="M69" s="1"/>
  <c r="L71"/>
  <c r="L54"/>
  <c r="P31"/>
  <c r="P21" s="1"/>
  <c r="P63" s="1"/>
  <c r="J26" i="17"/>
  <c r="E24" i="26"/>
  <c r="I22" i="17"/>
  <c r="P68" i="28"/>
  <c r="P27" s="1"/>
  <c r="P17" s="1"/>
  <c r="P69"/>
  <c r="P28" s="1"/>
  <c r="P18" s="1"/>
  <c r="P48"/>
  <c r="J28" i="17"/>
  <c r="L51" i="28"/>
  <c r="P70"/>
  <c r="P29" s="1"/>
  <c r="P19" s="1"/>
  <c r="P30"/>
  <c r="P20" s="1"/>
  <c r="F47" i="31"/>
  <c r="H11" i="35"/>
  <c r="D47" i="31"/>
  <c r="G15" i="35"/>
  <c r="B50" i="39"/>
  <c r="G8" i="25"/>
  <c r="G56" i="26"/>
  <c r="L14" i="42"/>
  <c r="L15" s="1"/>
  <c r="M13"/>
  <c r="H66" i="20"/>
  <c r="F63" i="25"/>
  <c r="F10"/>
  <c r="I51" i="17"/>
  <c r="H109"/>
  <c r="E66" i="25" s="1"/>
  <c r="H129" i="20"/>
  <c r="G11" i="35"/>
  <c r="H16"/>
  <c r="H15"/>
  <c r="G21"/>
  <c r="I42"/>
  <c r="J42" s="1"/>
  <c r="H37"/>
  <c r="G16"/>
  <c r="D39" i="26"/>
  <c r="C30" i="41"/>
  <c r="AO30"/>
  <c r="F39" i="26"/>
  <c r="H12" i="35"/>
  <c r="G12"/>
  <c r="G36" i="26"/>
  <c r="H18" i="35"/>
  <c r="H20" s="1"/>
  <c r="F14" i="37"/>
  <c r="E31"/>
  <c r="E34"/>
  <c r="E15"/>
  <c r="J104" i="17"/>
  <c r="G60" i="25" s="1"/>
  <c r="I52" i="17"/>
  <c r="I17"/>
  <c r="F11" i="25"/>
  <c r="I45" i="39"/>
  <c r="J6"/>
  <c r="C44" i="47" s="1"/>
  <c r="G7" s="1"/>
  <c r="M59" i="28"/>
  <c r="M62"/>
  <c r="M64"/>
  <c r="M60"/>
  <c r="M30"/>
  <c r="M63"/>
  <c r="N68"/>
  <c r="M13"/>
  <c r="M51"/>
  <c r="M53"/>
  <c r="M54"/>
  <c r="M52"/>
  <c r="M6" i="41"/>
  <c r="M8" s="1"/>
  <c r="L6"/>
  <c r="L8" s="1"/>
  <c r="V6"/>
  <c r="K6"/>
  <c r="K8" s="1"/>
  <c r="C22"/>
  <c r="AO22"/>
  <c r="I21" i="17"/>
  <c r="I7" i="26"/>
  <c r="G41" i="31"/>
  <c r="J30" i="18"/>
  <c r="J25"/>
  <c r="J28"/>
  <c r="J6"/>
  <c r="J68" i="19"/>
  <c r="J10" s="1"/>
  <c r="J11" s="1"/>
  <c r="J12" s="1"/>
  <c r="J67"/>
  <c r="J83"/>
  <c r="J83" i="20"/>
  <c r="J82"/>
  <c r="J10" s="1"/>
  <c r="J102"/>
  <c r="J81"/>
  <c r="J66" s="1"/>
  <c r="K6" i="17"/>
  <c r="L60" i="28"/>
  <c r="L63"/>
  <c r="O61"/>
  <c r="O58"/>
  <c r="O62"/>
  <c r="L62"/>
  <c r="O60"/>
  <c r="L61"/>
  <c r="P55"/>
  <c r="P54"/>
  <c r="O29"/>
  <c r="O41"/>
  <c r="D56" i="26" s="1"/>
  <c r="P47" i="28"/>
  <c r="O54"/>
  <c r="E67" i="26"/>
  <c r="P41" i="28"/>
  <c r="E56" i="26" s="1"/>
  <c r="E14" i="41"/>
  <c r="I14"/>
  <c r="AQ14"/>
  <c r="J14"/>
  <c r="F14"/>
  <c r="G14"/>
  <c r="D14"/>
  <c r="E37" s="1"/>
  <c r="E13"/>
  <c r="D13"/>
  <c r="G13"/>
  <c r="I13"/>
  <c r="H13"/>
  <c r="F13"/>
  <c r="J13"/>
  <c r="AP6"/>
  <c r="AP11"/>
  <c r="N11" s="1"/>
  <c r="N15" s="1"/>
  <c r="AO11"/>
  <c r="AQ11" s="1"/>
  <c r="G38" i="26"/>
  <c r="I54" i="17"/>
  <c r="M61" i="28"/>
  <c r="M58"/>
  <c r="O52"/>
  <c r="AP7" i="41"/>
  <c r="I10"/>
  <c r="AQ10"/>
  <c r="G10"/>
  <c r="D10"/>
  <c r="J10"/>
  <c r="H10"/>
  <c r="E10"/>
  <c r="K26"/>
  <c r="F25"/>
  <c r="D25"/>
  <c r="G25"/>
  <c r="J25"/>
  <c r="AQ25"/>
  <c r="I25"/>
  <c r="E25"/>
  <c r="AQ30"/>
  <c r="G53" i="26"/>
  <c r="G37"/>
  <c r="H36" i="28"/>
  <c r="P13"/>
  <c r="P40"/>
  <c r="E40" i="26" s="1"/>
  <c r="P45" i="28"/>
  <c r="P52"/>
  <c r="D67" i="26"/>
  <c r="O40" i="28"/>
  <c r="D40" i="26" s="1"/>
  <c r="E44" s="1"/>
  <c r="O26" i="28"/>
  <c r="C10" i="41"/>
  <c r="C15" s="1"/>
  <c r="N6"/>
  <c r="O53" i="28"/>
  <c r="L59"/>
  <c r="L55"/>
  <c r="J12" i="41"/>
  <c r="AQ13"/>
  <c r="AO31"/>
  <c r="AN7"/>
  <c r="K12"/>
  <c r="M12"/>
  <c r="AP12"/>
  <c r="N12" s="1"/>
  <c r="M14"/>
  <c r="K14"/>
  <c r="M30"/>
  <c r="M31"/>
  <c r="L31"/>
  <c r="M55" i="28"/>
  <c r="E30" i="26"/>
  <c r="F24"/>
  <c r="I12" i="41"/>
  <c r="F12"/>
  <c r="G12"/>
  <c r="AO7"/>
  <c r="AQ7" s="1"/>
  <c r="L22"/>
  <c r="M22"/>
  <c r="I30" i="18"/>
  <c r="I28"/>
  <c r="I6"/>
  <c r="I83" i="19"/>
  <c r="I67"/>
  <c r="I82" i="20"/>
  <c r="I10" s="1"/>
  <c r="I81"/>
  <c r="I115" s="1"/>
  <c r="I25" i="18"/>
  <c r="I102" i="20"/>
  <c r="I68" i="19"/>
  <c r="I10" s="1"/>
  <c r="I11" s="1"/>
  <c r="I12" s="1"/>
  <c r="D68" i="26"/>
  <c r="H24" i="41"/>
  <c r="AQ24"/>
  <c r="N7"/>
  <c r="M10"/>
  <c r="L10"/>
  <c r="L15" s="1"/>
  <c r="M13"/>
  <c r="K13"/>
  <c r="K15" s="1"/>
  <c r="N14"/>
  <c r="N17"/>
  <c r="AO17"/>
  <c r="C38" i="37"/>
  <c r="C32"/>
  <c r="C45"/>
  <c r="C50" s="1"/>
  <c r="I83" i="20"/>
  <c r="H24"/>
  <c r="F94"/>
  <c r="H115"/>
  <c r="H143"/>
  <c r="H38" s="1"/>
  <c r="H15"/>
  <c r="H23"/>
  <c r="H59" s="1"/>
  <c r="K6" i="26"/>
  <c r="H49" i="19"/>
  <c r="K4" i="26"/>
  <c r="F7"/>
  <c r="E11"/>
  <c r="D11"/>
  <c r="E27"/>
  <c r="D29"/>
  <c r="K5"/>
  <c r="H25" i="19" l="1"/>
  <c r="G18" i="35"/>
  <c r="G20" s="1"/>
  <c r="I20" s="1"/>
  <c r="J20" s="1"/>
  <c r="I49" i="19"/>
  <c r="I15" i="18"/>
  <c r="J15"/>
  <c r="J25" i="39" s="1"/>
  <c r="K7" i="26"/>
  <c r="K28" i="41"/>
  <c r="AO23"/>
  <c r="E39" i="26"/>
  <c r="O51" i="28"/>
  <c r="D44" i="26"/>
  <c r="D12" i="41"/>
  <c r="H12"/>
  <c r="E12"/>
  <c r="AQ12"/>
  <c r="F48" i="20"/>
  <c r="N48" s="1"/>
  <c r="F49"/>
  <c r="J123" i="39" s="1"/>
  <c r="K20" i="17"/>
  <c r="I43" i="35"/>
  <c r="J19" i="17"/>
  <c r="I36" i="20"/>
  <c r="H36"/>
  <c r="O34" i="28"/>
  <c r="O36" s="1"/>
  <c r="O55"/>
  <c r="H36" i="31"/>
  <c r="P53" i="28"/>
  <c r="P51"/>
  <c r="F12" i="25"/>
  <c r="G10"/>
  <c r="P55" i="35" s="1"/>
  <c r="P59" i="28"/>
  <c r="J34" i="17"/>
  <c r="J52" s="1"/>
  <c r="J35"/>
  <c r="J53" s="1"/>
  <c r="P60" i="28"/>
  <c r="J33" i="17"/>
  <c r="J51" s="1"/>
  <c r="J43" s="1"/>
  <c r="U55" i="35" s="1"/>
  <c r="P58" i="28"/>
  <c r="P61"/>
  <c r="J36" i="17"/>
  <c r="J54" s="1"/>
  <c r="J21"/>
  <c r="P62" i="28"/>
  <c r="J37" i="17"/>
  <c r="J56" s="1"/>
  <c r="G39" i="26"/>
  <c r="H37" i="20"/>
  <c r="I66"/>
  <c r="H8" i="25"/>
  <c r="I8" s="1"/>
  <c r="F17"/>
  <c r="D9" i="47" s="1"/>
  <c r="I43" i="17"/>
  <c r="M14" i="42"/>
  <c r="M15" s="1"/>
  <c r="N13"/>
  <c r="J115" i="20"/>
  <c r="F20" i="25"/>
  <c r="D12" i="47" s="1"/>
  <c r="I39" i="17"/>
  <c r="I53"/>
  <c r="I74" s="1"/>
  <c r="G47" i="31"/>
  <c r="H41"/>
  <c r="H17" i="41"/>
  <c r="J17"/>
  <c r="F17"/>
  <c r="D17"/>
  <c r="I35" i="36" s="1"/>
  <c r="N35" s="1"/>
  <c r="E17" i="41"/>
  <c r="I17"/>
  <c r="G17"/>
  <c r="I24" i="20"/>
  <c r="I141"/>
  <c r="I142" s="1"/>
  <c r="I129"/>
  <c r="I23"/>
  <c r="I59" s="1"/>
  <c r="I60"/>
  <c r="M28" i="41"/>
  <c r="M26"/>
  <c r="G40" i="26"/>
  <c r="AQ17" i="41"/>
  <c r="F13" i="25"/>
  <c r="I25" i="17"/>
  <c r="I46"/>
  <c r="I55"/>
  <c r="G37" i="25"/>
  <c r="F30" i="41"/>
  <c r="I30"/>
  <c r="E30"/>
  <c r="J30"/>
  <c r="H30"/>
  <c r="G30"/>
  <c r="D30"/>
  <c r="D39" s="1"/>
  <c r="J134" i="39"/>
  <c r="G13" i="25"/>
  <c r="P58" i="35" s="1"/>
  <c r="E60" i="26"/>
  <c r="I25" i="39"/>
  <c r="L28" i="41"/>
  <c r="L26"/>
  <c r="J31"/>
  <c r="AQ31"/>
  <c r="G31"/>
  <c r="H31"/>
  <c r="I31"/>
  <c r="D31"/>
  <c r="E39" s="1"/>
  <c r="F31"/>
  <c r="E31"/>
  <c r="N8"/>
  <c r="O67" i="28"/>
  <c r="I8" i="26" s="1"/>
  <c r="O70" i="28"/>
  <c r="K25" i="18"/>
  <c r="K28"/>
  <c r="K6"/>
  <c r="K68" i="19"/>
  <c r="K30" i="18"/>
  <c r="K67" i="19"/>
  <c r="K82" i="20"/>
  <c r="K83" i="19"/>
  <c r="K81" i="20"/>
  <c r="K73" s="1"/>
  <c r="K102"/>
  <c r="K83"/>
  <c r="L6" i="17"/>
  <c r="J51" i="19"/>
  <c r="J49"/>
  <c r="G11" i="25"/>
  <c r="D22" i="41"/>
  <c r="J22"/>
  <c r="E22"/>
  <c r="F22"/>
  <c r="G22"/>
  <c r="H22"/>
  <c r="AQ22"/>
  <c r="I22"/>
  <c r="C6"/>
  <c r="C8" s="1"/>
  <c r="AO6"/>
  <c r="M36" i="28"/>
  <c r="J29" i="17"/>
  <c r="J27" s="1"/>
  <c r="I29"/>
  <c r="I67" s="1"/>
  <c r="E37" i="37"/>
  <c r="E45" s="1"/>
  <c r="E29"/>
  <c r="J105" i="17" s="1"/>
  <c r="G61" i="25" s="1"/>
  <c r="J106" i="17"/>
  <c r="J11" i="41"/>
  <c r="J15" s="1"/>
  <c r="G11"/>
  <c r="G15" s="1"/>
  <c r="I11"/>
  <c r="I15" s="1"/>
  <c r="D11"/>
  <c r="F11"/>
  <c r="F15" s="1"/>
  <c r="E11"/>
  <c r="E15" s="1"/>
  <c r="H11"/>
  <c r="H15" s="1"/>
  <c r="J74" i="17"/>
  <c r="J45"/>
  <c r="U57" i="35" s="1"/>
  <c r="G19" i="25"/>
  <c r="J55" i="17"/>
  <c r="N28" i="41"/>
  <c r="J100" i="39"/>
  <c r="J45"/>
  <c r="J17"/>
  <c r="K6"/>
  <c r="D44" i="47" s="1"/>
  <c r="J7" s="1"/>
  <c r="I48" i="17"/>
  <c r="F22" i="25"/>
  <c r="D14" i="47" s="1"/>
  <c r="I44" i="17"/>
  <c r="F18" i="25"/>
  <c r="D10" i="47" s="1"/>
  <c r="D30" i="26"/>
  <c r="D15"/>
  <c r="O55" i="35"/>
  <c r="J12" i="17" s="1"/>
  <c r="I73" i="20"/>
  <c r="H73"/>
  <c r="J73"/>
  <c r="J133" i="39"/>
  <c r="M15" i="41"/>
  <c r="D70" i="26"/>
  <c r="D69"/>
  <c r="I51" i="19"/>
  <c r="D7" i="41"/>
  <c r="D38" s="1"/>
  <c r="E28" i="26"/>
  <c r="H116" i="20"/>
  <c r="E68" i="26"/>
  <c r="D15" i="41"/>
  <c r="E38"/>
  <c r="J60" i="20"/>
  <c r="J24"/>
  <c r="J129"/>
  <c r="J36"/>
  <c r="J23"/>
  <c r="J141"/>
  <c r="G39" i="25"/>
  <c r="I32" i="35"/>
  <c r="G32" s="1"/>
  <c r="F19" i="25"/>
  <c r="D11" i="47" s="1"/>
  <c r="C26" i="41"/>
  <c r="J46" i="17"/>
  <c r="U58" i="35" s="1"/>
  <c r="F31" i="37"/>
  <c r="G14"/>
  <c r="K104" i="17"/>
  <c r="H60" i="25" s="1"/>
  <c r="F34" i="37"/>
  <c r="K15" i="18" l="1"/>
  <c r="F38" i="41"/>
  <c r="AQ23"/>
  <c r="H23"/>
  <c r="E23"/>
  <c r="G23"/>
  <c r="I23"/>
  <c r="F23"/>
  <c r="J23"/>
  <c r="D23"/>
  <c r="G11" i="47"/>
  <c r="I11" s="1"/>
  <c r="Y57" i="35"/>
  <c r="G38" i="25"/>
  <c r="P56" i="35"/>
  <c r="K48" i="20"/>
  <c r="L48"/>
  <c r="M48"/>
  <c r="O48"/>
  <c r="J48"/>
  <c r="P48"/>
  <c r="L20" i="17"/>
  <c r="K22"/>
  <c r="K12"/>
  <c r="J11"/>
  <c r="J43" i="35"/>
  <c r="G43"/>
  <c r="J13" i="17"/>
  <c r="J137" i="39"/>
  <c r="I45" i="17"/>
  <c r="G17" i="25"/>
  <c r="G41" s="1"/>
  <c r="H9" i="47" s="1"/>
  <c r="F41" i="25"/>
  <c r="E9" i="47" s="1"/>
  <c r="G20" i="25"/>
  <c r="F49"/>
  <c r="F44"/>
  <c r="E12" i="47" s="1"/>
  <c r="O13" i="42"/>
  <c r="N14"/>
  <c r="N15" s="1"/>
  <c r="I57" i="17"/>
  <c r="I62" s="1"/>
  <c r="F14" i="25"/>
  <c r="E69" i="26"/>
  <c r="E70"/>
  <c r="O56" i="35"/>
  <c r="X55"/>
  <c r="O58"/>
  <c r="F46" i="25"/>
  <c r="E14" i="47" s="1"/>
  <c r="G26" i="41"/>
  <c r="J44" i="17"/>
  <c r="U56" i="35" s="1"/>
  <c r="G18" i="25"/>
  <c r="J59" i="20"/>
  <c r="J129" i="39" s="1"/>
  <c r="J112"/>
  <c r="J113"/>
  <c r="H25" i="20"/>
  <c r="H122"/>
  <c r="H61"/>
  <c r="H74"/>
  <c r="H75" s="1"/>
  <c r="I72" s="1"/>
  <c r="D16" i="26"/>
  <c r="F42" i="25"/>
  <c r="E10" i="47" s="1"/>
  <c r="G43" i="25"/>
  <c r="H11" i="47" s="1"/>
  <c r="J32" i="35"/>
  <c r="H32" s="1"/>
  <c r="J30" i="17"/>
  <c r="I26" i="41"/>
  <c r="F26"/>
  <c r="E14" i="26"/>
  <c r="E15" s="1"/>
  <c r="K8"/>
  <c r="I27" i="17"/>
  <c r="J57"/>
  <c r="H47" i="31"/>
  <c r="I41"/>
  <c r="J48" i="17"/>
  <c r="G22" i="25"/>
  <c r="G63"/>
  <c r="J109" i="17"/>
  <c r="G66" i="25" s="1"/>
  <c r="D26" i="41"/>
  <c r="G40" i="25"/>
  <c r="F21"/>
  <c r="I47" i="17"/>
  <c r="D36" i="41"/>
  <c r="F36" s="1"/>
  <c r="L36" s="1"/>
  <c r="C28"/>
  <c r="F37" i="37"/>
  <c r="F45" s="1"/>
  <c r="F29"/>
  <c r="K105" i="17" s="1"/>
  <c r="H61" i="25" s="1"/>
  <c r="K106" i="17"/>
  <c r="K100" i="39"/>
  <c r="K17"/>
  <c r="L6"/>
  <c r="E44" i="47" s="1"/>
  <c r="K45" i="39"/>
  <c r="J47" i="17"/>
  <c r="G21" i="25"/>
  <c r="E26" i="41"/>
  <c r="J74" i="39"/>
  <c r="J8" i="25"/>
  <c r="J140" i="20"/>
  <c r="I37"/>
  <c r="L38" i="41"/>
  <c r="J19" s="1"/>
  <c r="D19"/>
  <c r="G14" i="25"/>
  <c r="I10" i="35" s="1"/>
  <c r="G31" i="37"/>
  <c r="H14"/>
  <c r="G34"/>
  <c r="L104" i="17"/>
  <c r="I60" i="25" s="1"/>
  <c r="F43"/>
  <c r="E11" i="47" s="1"/>
  <c r="G44" i="25"/>
  <c r="H12" i="47" s="1"/>
  <c r="G6" i="41"/>
  <c r="G8" s="1"/>
  <c r="H6"/>
  <c r="H8" s="1"/>
  <c r="J6"/>
  <c r="J8" s="1"/>
  <c r="E6"/>
  <c r="E8" s="1"/>
  <c r="F6"/>
  <c r="F8" s="1"/>
  <c r="I6"/>
  <c r="I8" s="1"/>
  <c r="D6"/>
  <c r="AQ6"/>
  <c r="H28"/>
  <c r="H26"/>
  <c r="J26"/>
  <c r="L30" i="18"/>
  <c r="L28"/>
  <c r="L25"/>
  <c r="L6"/>
  <c r="L83" i="19"/>
  <c r="L68"/>
  <c r="L67"/>
  <c r="L81" i="20"/>
  <c r="L102"/>
  <c r="L83"/>
  <c r="L82"/>
  <c r="M6" i="17"/>
  <c r="K60" i="20"/>
  <c r="K129"/>
  <c r="K141"/>
  <c r="K24"/>
  <c r="K66"/>
  <c r="K23"/>
  <c r="K115"/>
  <c r="K36"/>
  <c r="K51" i="19"/>
  <c r="K49"/>
  <c r="H117" i="20"/>
  <c r="F39" i="41"/>
  <c r="L15" i="18" l="1"/>
  <c r="E28" i="41"/>
  <c r="I37" i="36"/>
  <c r="N37" s="1"/>
  <c r="J12"/>
  <c r="L37" s="1"/>
  <c r="G10" i="47"/>
  <c r="I10" s="1"/>
  <c r="Y56" i="35"/>
  <c r="G12" i="47"/>
  <c r="Y58" i="35"/>
  <c r="G13" i="47"/>
  <c r="Y59" i="35"/>
  <c r="G14" i="47"/>
  <c r="I14" s="1"/>
  <c r="Y60" i="35"/>
  <c r="G9" i="47"/>
  <c r="I9" s="1"/>
  <c r="Y55" i="35"/>
  <c r="G10"/>
  <c r="M20" i="17"/>
  <c r="L22"/>
  <c r="H12" i="25"/>
  <c r="H39" s="1"/>
  <c r="K53" i="17"/>
  <c r="K14"/>
  <c r="L12"/>
  <c r="X56" i="35"/>
  <c r="J16" i="17"/>
  <c r="X58" i="35"/>
  <c r="J24" i="17"/>
  <c r="F23" i="25"/>
  <c r="D13" i="47"/>
  <c r="D16" s="1"/>
  <c r="I58" i="17"/>
  <c r="O14" i="42"/>
  <c r="O15" s="1"/>
  <c r="P13"/>
  <c r="G23" i="25"/>
  <c r="H10" i="35" s="1"/>
  <c r="P62"/>
  <c r="O62"/>
  <c r="X59" s="1"/>
  <c r="I74" i="20"/>
  <c r="I75" s="1"/>
  <c r="J72" s="1"/>
  <c r="G45" i="25"/>
  <c r="H13" i="47" s="1"/>
  <c r="I47" i="31"/>
  <c r="F28" i="41"/>
  <c r="D32"/>
  <c r="L39"/>
  <c r="J32" s="1"/>
  <c r="K8" i="25"/>
  <c r="F45"/>
  <c r="E13" i="47" s="1"/>
  <c r="G28" i="41"/>
  <c r="G46" i="25"/>
  <c r="H14" i="47" s="1"/>
  <c r="J58" i="17"/>
  <c r="J62"/>
  <c r="K59" i="20"/>
  <c r="K129" i="39" s="1"/>
  <c r="K112"/>
  <c r="I114" i="20"/>
  <c r="L129"/>
  <c r="L24"/>
  <c r="L60"/>
  <c r="L36"/>
  <c r="L23"/>
  <c r="L66"/>
  <c r="L141"/>
  <c r="L115"/>
  <c r="L73"/>
  <c r="D8" i="41"/>
  <c r="D37"/>
  <c r="F37" s="1"/>
  <c r="H31" i="37"/>
  <c r="H34"/>
  <c r="I14"/>
  <c r="M104" i="17"/>
  <c r="J60" i="25" s="1"/>
  <c r="J143" i="20"/>
  <c r="J38" s="1"/>
  <c r="J142"/>
  <c r="I28" i="41"/>
  <c r="H26" i="20"/>
  <c r="G42" i="25"/>
  <c r="H10" i="47" s="1"/>
  <c r="L51" i="19"/>
  <c r="L49"/>
  <c r="M6" i="39"/>
  <c r="L17"/>
  <c r="L45"/>
  <c r="L100"/>
  <c r="K113"/>
  <c r="M30" i="18"/>
  <c r="M28"/>
  <c r="M6"/>
  <c r="M67" i="19"/>
  <c r="M25" i="18"/>
  <c r="M68" i="19"/>
  <c r="M83"/>
  <c r="M82" i="20"/>
  <c r="M81"/>
  <c r="M83"/>
  <c r="M102"/>
  <c r="N6" i="17"/>
  <c r="G37" i="37"/>
  <c r="G45" s="1"/>
  <c r="G29"/>
  <c r="L105" i="17" s="1"/>
  <c r="I61" i="25" s="1"/>
  <c r="L106" i="17"/>
  <c r="G15" i="25"/>
  <c r="H63"/>
  <c r="G69" s="1"/>
  <c r="G70" s="1"/>
  <c r="E43" i="26"/>
  <c r="E46" s="1"/>
  <c r="E16"/>
  <c r="E59"/>
  <c r="E62" s="1"/>
  <c r="D43"/>
  <c r="I95" i="17"/>
  <c r="X60" i="35" l="1"/>
  <c r="M15" i="18"/>
  <c r="I38" i="36"/>
  <c r="N38" s="1"/>
  <c r="J13"/>
  <c r="L38" s="1"/>
  <c r="G16" i="47"/>
  <c r="X62" i="35"/>
  <c r="K51" i="17"/>
  <c r="H10" i="25"/>
  <c r="H37" s="1"/>
  <c r="N20" i="17"/>
  <c r="M22"/>
  <c r="M12"/>
  <c r="L14"/>
  <c r="L53"/>
  <c r="I12" i="25"/>
  <c r="I39" s="1"/>
  <c r="J15" i="17"/>
  <c r="K16"/>
  <c r="J17"/>
  <c r="H19" i="25"/>
  <c r="K74" i="17"/>
  <c r="K35"/>
  <c r="J23"/>
  <c r="J65"/>
  <c r="K24"/>
  <c r="J25"/>
  <c r="I13" i="47"/>
  <c r="P14" i="42"/>
  <c r="P15" s="1"/>
  <c r="Q13"/>
  <c r="Q14" s="1"/>
  <c r="Q15" s="1"/>
  <c r="Y62" i="35"/>
  <c r="J74" i="20"/>
  <c r="J75" s="1"/>
  <c r="K72" s="1"/>
  <c r="I21" i="39"/>
  <c r="M24" i="20"/>
  <c r="M60"/>
  <c r="M141"/>
  <c r="M66"/>
  <c r="M129"/>
  <c r="M23"/>
  <c r="M36"/>
  <c r="M115"/>
  <c r="M73"/>
  <c r="G24" i="25"/>
  <c r="H16" i="47" s="1"/>
  <c r="G32" i="25"/>
  <c r="H37" i="37"/>
  <c r="H45" s="1"/>
  <c r="H29"/>
  <c r="M105" i="17" s="1"/>
  <c r="J61" i="25" s="1"/>
  <c r="M106" i="17"/>
  <c r="L113" i="39"/>
  <c r="I118" i="20"/>
  <c r="I116"/>
  <c r="D45" i="26"/>
  <c r="D59"/>
  <c r="D61" s="1"/>
  <c r="M51" i="19"/>
  <c r="M49"/>
  <c r="N6" i="39"/>
  <c r="G44" i="47" s="1"/>
  <c r="M17" i="39"/>
  <c r="M45"/>
  <c r="M100"/>
  <c r="J37" i="20"/>
  <c r="K140"/>
  <c r="L37" i="41"/>
  <c r="J18" s="1"/>
  <c r="D18"/>
  <c r="L59" i="20"/>
  <c r="L129" i="39" s="1"/>
  <c r="L112"/>
  <c r="L8" i="25"/>
  <c r="I31" i="37"/>
  <c r="J14"/>
  <c r="I34"/>
  <c r="N104" i="17"/>
  <c r="K60" i="25" s="1"/>
  <c r="I22" i="19"/>
  <c r="N30" i="18"/>
  <c r="N25"/>
  <c r="N28"/>
  <c r="N6"/>
  <c r="N83" i="19"/>
  <c r="N67"/>
  <c r="N83" i="20"/>
  <c r="N81"/>
  <c r="N102"/>
  <c r="N68" i="19"/>
  <c r="N82" i="20"/>
  <c r="O6" i="17"/>
  <c r="J95"/>
  <c r="F24" i="25"/>
  <c r="E16" i="47" s="1"/>
  <c r="F32" i="25"/>
  <c r="U59" i="35"/>
  <c r="I63" i="25"/>
  <c r="H69" s="1"/>
  <c r="H70" s="1"/>
  <c r="U60" i="35"/>
  <c r="N15" i="18" l="1"/>
  <c r="J11" i="36"/>
  <c r="L36" s="1"/>
  <c r="I36"/>
  <c r="K76" i="17"/>
  <c r="K90"/>
  <c r="M14"/>
  <c r="N12"/>
  <c r="K33"/>
  <c r="H17" i="25"/>
  <c r="L16" i="17"/>
  <c r="K18"/>
  <c r="L51"/>
  <c r="I10" i="25"/>
  <c r="I37" s="1"/>
  <c r="L74" i="17"/>
  <c r="I19" i="25"/>
  <c r="I43" s="1"/>
  <c r="L35" i="17"/>
  <c r="N22"/>
  <c r="O20"/>
  <c r="J11" i="47"/>
  <c r="L11" s="1"/>
  <c r="H43" i="25"/>
  <c r="K11" i="47" s="1"/>
  <c r="M53" i="17"/>
  <c r="J12" i="25"/>
  <c r="J39" s="1"/>
  <c r="G47"/>
  <c r="J66" i="17"/>
  <c r="G48" i="25" s="1"/>
  <c r="J67" i="17"/>
  <c r="L24"/>
  <c r="K26"/>
  <c r="K65"/>
  <c r="K74" i="20"/>
  <c r="K75" s="1"/>
  <c r="L72" s="1"/>
  <c r="D46" i="26"/>
  <c r="J34" i="37"/>
  <c r="K14"/>
  <c r="J31"/>
  <c r="O104" i="17"/>
  <c r="L60" i="25" s="1"/>
  <c r="M8"/>
  <c r="K143" i="20"/>
  <c r="K38" s="1"/>
  <c r="K142"/>
  <c r="I25"/>
  <c r="I61"/>
  <c r="I122"/>
  <c r="I37" i="37"/>
  <c r="I45" s="1"/>
  <c r="I29"/>
  <c r="N105" i="17" s="1"/>
  <c r="K61" i="25" s="1"/>
  <c r="N106" i="17"/>
  <c r="N45" i="39"/>
  <c r="O6"/>
  <c r="N17"/>
  <c r="N100"/>
  <c r="D62" i="26"/>
  <c r="I117" i="20"/>
  <c r="M59"/>
  <c r="M129" i="39" s="1"/>
  <c r="M112"/>
  <c r="J21"/>
  <c r="D28" i="41"/>
  <c r="D20"/>
  <c r="J63" i="25"/>
  <c r="I69" s="1"/>
  <c r="I70" s="1"/>
  <c r="M113" i="39"/>
  <c r="N51" i="19"/>
  <c r="N49"/>
  <c r="O25" i="18"/>
  <c r="O28"/>
  <c r="O6"/>
  <c r="O68" i="19"/>
  <c r="O30" i="18"/>
  <c r="O67" i="19"/>
  <c r="O83"/>
  <c r="O83" i="20"/>
  <c r="O82"/>
  <c r="O81"/>
  <c r="P6" i="17"/>
  <c r="O102" i="20"/>
  <c r="J20" i="41"/>
  <c r="J28"/>
  <c r="N60" i="20"/>
  <c r="N129"/>
  <c r="N23"/>
  <c r="N24"/>
  <c r="N36"/>
  <c r="N141"/>
  <c r="N115"/>
  <c r="N66"/>
  <c r="N73"/>
  <c r="O15" i="18" l="1"/>
  <c r="N36" i="36"/>
  <c r="M36"/>
  <c r="L33" i="17"/>
  <c r="I17" i="25"/>
  <c r="I41" s="1"/>
  <c r="K79" i="17"/>
  <c r="K81"/>
  <c r="M35"/>
  <c r="M74"/>
  <c r="J19" i="25"/>
  <c r="J43" s="1"/>
  <c r="N53" i="17"/>
  <c r="K12" i="25"/>
  <c r="K39" s="1"/>
  <c r="J9" i="47"/>
  <c r="L9" s="1"/>
  <c r="H41" i="25"/>
  <c r="K9" i="47" s="1"/>
  <c r="P20" i="17"/>
  <c r="P22" s="1"/>
  <c r="O22"/>
  <c r="L76"/>
  <c r="L90"/>
  <c r="L18"/>
  <c r="M16"/>
  <c r="J10" i="25"/>
  <c r="J37" s="1"/>
  <c r="M51" i="17"/>
  <c r="H11" i="25"/>
  <c r="H38" s="1"/>
  <c r="K52" i="17"/>
  <c r="N14"/>
  <c r="O12"/>
  <c r="H13" i="25"/>
  <c r="K54" i="17"/>
  <c r="K28"/>
  <c r="K29" s="1"/>
  <c r="K66"/>
  <c r="H47" i="25"/>
  <c r="G49"/>
  <c r="L26" i="17"/>
  <c r="M24"/>
  <c r="L65"/>
  <c r="O60" i="20"/>
  <c r="O129"/>
  <c r="O24"/>
  <c r="O66"/>
  <c r="O23"/>
  <c r="O141"/>
  <c r="O36"/>
  <c r="O115"/>
  <c r="O73"/>
  <c r="J114"/>
  <c r="J22" i="19"/>
  <c r="J50" i="39"/>
  <c r="K37" i="20"/>
  <c r="L140"/>
  <c r="I26"/>
  <c r="J37" i="37"/>
  <c r="J45" s="1"/>
  <c r="J29"/>
  <c r="O105" i="17" s="1"/>
  <c r="L61" i="25" s="1"/>
  <c r="O106" i="17"/>
  <c r="N59" i="20"/>
  <c r="N129" i="39" s="1"/>
  <c r="N112"/>
  <c r="O51" i="19"/>
  <c r="O49"/>
  <c r="P6" i="39"/>
  <c r="O17"/>
  <c r="O45"/>
  <c r="O100"/>
  <c r="K31" i="37"/>
  <c r="P104" i="17"/>
  <c r="M60" i="25" s="1"/>
  <c r="K34" i="37"/>
  <c r="L74" i="20"/>
  <c r="L75" s="1"/>
  <c r="M72" s="1"/>
  <c r="N113" i="39"/>
  <c r="P30" i="18"/>
  <c r="P28"/>
  <c r="P25"/>
  <c r="P6"/>
  <c r="P83" i="19"/>
  <c r="P67"/>
  <c r="P68"/>
  <c r="P82" i="20"/>
  <c r="P83"/>
  <c r="P81"/>
  <c r="P102"/>
  <c r="K63" i="25"/>
  <c r="J69" s="1"/>
  <c r="J70" s="1"/>
  <c r="J104" i="39"/>
  <c r="P15" i="18" l="1"/>
  <c r="K34" i="17"/>
  <c r="H18" i="25"/>
  <c r="N16" i="17"/>
  <c r="M18"/>
  <c r="L12" i="25"/>
  <c r="L39" s="1"/>
  <c r="O53" i="17"/>
  <c r="N51"/>
  <c r="K10" i="25"/>
  <c r="K37" s="1"/>
  <c r="L81" i="17"/>
  <c r="L79"/>
  <c r="M76"/>
  <c r="M90"/>
  <c r="O14"/>
  <c r="P12"/>
  <c r="P14" s="1"/>
  <c r="J17" i="25"/>
  <c r="J41" s="1"/>
  <c r="M33" i="17"/>
  <c r="K82"/>
  <c r="K83" s="1"/>
  <c r="H27" i="25"/>
  <c r="I11"/>
  <c r="I38" s="1"/>
  <c r="L52" i="17"/>
  <c r="P53"/>
  <c r="M12" i="25"/>
  <c r="K19"/>
  <c r="K43" s="1"/>
  <c r="N74" i="17"/>
  <c r="N35"/>
  <c r="K37"/>
  <c r="K56" s="1"/>
  <c r="K67"/>
  <c r="K30"/>
  <c r="M26"/>
  <c r="N24"/>
  <c r="M65"/>
  <c r="H14" i="25"/>
  <c r="H15" s="1"/>
  <c r="H40"/>
  <c r="I47"/>
  <c r="L66" i="17"/>
  <c r="H20" i="25"/>
  <c r="K36" i="17"/>
  <c r="H51" i="25"/>
  <c r="H48"/>
  <c r="K55" i="17"/>
  <c r="I13" i="25"/>
  <c r="L54" i="17"/>
  <c r="L28"/>
  <c r="L29" s="1"/>
  <c r="M74" i="20"/>
  <c r="M75" s="1"/>
  <c r="N72" s="1"/>
  <c r="K29" i="37"/>
  <c r="P105" i="17" s="1"/>
  <c r="M61" i="25" s="1"/>
  <c r="K37" i="37"/>
  <c r="K45" s="1"/>
  <c r="P106" i="17"/>
  <c r="P51" i="19"/>
  <c r="P49"/>
  <c r="P100" i="39"/>
  <c r="P45"/>
  <c r="P17"/>
  <c r="O59" i="20"/>
  <c r="O129" i="39" s="1"/>
  <c r="O112"/>
  <c r="O113"/>
  <c r="J118" i="20"/>
  <c r="J116"/>
  <c r="P129"/>
  <c r="P24"/>
  <c r="P60"/>
  <c r="P36"/>
  <c r="P66"/>
  <c r="P23"/>
  <c r="P115"/>
  <c r="P141"/>
  <c r="P73"/>
  <c r="G73" s="1"/>
  <c r="L63" i="25"/>
  <c r="K69" s="1"/>
  <c r="K70" s="1"/>
  <c r="L143" i="20"/>
  <c r="L38" s="1"/>
  <c r="L142"/>
  <c r="M39" i="25" l="1"/>
  <c r="I18"/>
  <c r="I42" s="1"/>
  <c r="L34" i="17"/>
  <c r="P74"/>
  <c r="P35"/>
  <c r="M19" i="25"/>
  <c r="M43" s="1"/>
  <c r="L10"/>
  <c r="L37" s="1"/>
  <c r="O51" i="17"/>
  <c r="I14" i="25"/>
  <c r="I15" s="1"/>
  <c r="K39" i="17"/>
  <c r="M10" i="25"/>
  <c r="M37" s="1"/>
  <c r="P51" i="17"/>
  <c r="L82"/>
  <c r="L83" s="1"/>
  <c r="I27" i="25"/>
  <c r="O74" i="17"/>
  <c r="L19" i="25"/>
  <c r="L43" s="1"/>
  <c r="O35" i="17"/>
  <c r="J10" i="47"/>
  <c r="L10" s="1"/>
  <c r="H42" i="25"/>
  <c r="K10" i="47" s="1"/>
  <c r="M79" i="17"/>
  <c r="M81"/>
  <c r="N33"/>
  <c r="K17" i="25"/>
  <c r="K41" s="1"/>
  <c r="N18" i="17"/>
  <c r="O16"/>
  <c r="N76"/>
  <c r="N90"/>
  <c r="J11" i="25"/>
  <c r="J38" s="1"/>
  <c r="M52" i="17"/>
  <c r="I20" i="25"/>
  <c r="L36" i="17"/>
  <c r="O24"/>
  <c r="N26"/>
  <c r="N65"/>
  <c r="K85"/>
  <c r="K87" s="1"/>
  <c r="H22" i="25"/>
  <c r="M66" i="17"/>
  <c r="J47" i="25"/>
  <c r="H49"/>
  <c r="L55" i="17"/>
  <c r="H21" i="25"/>
  <c r="I51"/>
  <c r="I48"/>
  <c r="K57" i="17"/>
  <c r="I40" i="25"/>
  <c r="L37" i="17"/>
  <c r="L56" s="1"/>
  <c r="L30"/>
  <c r="L67"/>
  <c r="J12" i="47"/>
  <c r="H44" i="25"/>
  <c r="K12" i="47" s="1"/>
  <c r="J13" i="25"/>
  <c r="M54" i="17"/>
  <c r="M28"/>
  <c r="P113" i="39"/>
  <c r="M140" i="20"/>
  <c r="L37"/>
  <c r="J25"/>
  <c r="J122"/>
  <c r="J61"/>
  <c r="J117"/>
  <c r="N74"/>
  <c r="N75" s="1"/>
  <c r="O72" s="1"/>
  <c r="P59"/>
  <c r="P129" i="39" s="1"/>
  <c r="P112"/>
  <c r="M63" i="25"/>
  <c r="L69" s="1"/>
  <c r="L70" s="1"/>
  <c r="H23" l="1"/>
  <c r="H24" s="1"/>
  <c r="K16" i="47" s="1"/>
  <c r="J18" i="25"/>
  <c r="J42" s="1"/>
  <c r="M34" i="17"/>
  <c r="N81"/>
  <c r="N79"/>
  <c r="O90"/>
  <c r="O76"/>
  <c r="N52"/>
  <c r="K11" i="25"/>
  <c r="K38" s="1"/>
  <c r="M82" i="17"/>
  <c r="M83" s="1"/>
  <c r="J27" i="25"/>
  <c r="M17"/>
  <c r="M41" s="1"/>
  <c r="P33" i="17"/>
  <c r="L17" i="25"/>
  <c r="L41" s="1"/>
  <c r="O33" i="17"/>
  <c r="P90"/>
  <c r="P76"/>
  <c r="O18"/>
  <c r="P16"/>
  <c r="P18" s="1"/>
  <c r="L57"/>
  <c r="L62" s="1"/>
  <c r="L10" i="18" s="1"/>
  <c r="L11" s="1"/>
  <c r="L12" s="1"/>
  <c r="I22" i="25"/>
  <c r="I46" s="1"/>
  <c r="L85" i="17"/>
  <c r="L87" s="1"/>
  <c r="I21" i="25"/>
  <c r="I45" s="1"/>
  <c r="J48"/>
  <c r="J51"/>
  <c r="K47"/>
  <c r="N66" i="17"/>
  <c r="H25" i="25"/>
  <c r="I44"/>
  <c r="M55" i="17"/>
  <c r="J40" i="25"/>
  <c r="J14"/>
  <c r="J15" s="1"/>
  <c r="I49"/>
  <c r="K59" i="17"/>
  <c r="K62"/>
  <c r="K10" i="18" s="1"/>
  <c r="K11" s="1"/>
  <c r="K12" s="1"/>
  <c r="K58" i="17"/>
  <c r="H28" i="25"/>
  <c r="H29" s="1"/>
  <c r="H32" s="1"/>
  <c r="K92" i="17"/>
  <c r="O26"/>
  <c r="P24"/>
  <c r="O65"/>
  <c r="M29"/>
  <c r="L39"/>
  <c r="L40" s="1"/>
  <c r="J20" i="25"/>
  <c r="M36" i="17"/>
  <c r="L12" i="47"/>
  <c r="J13"/>
  <c r="L13" s="1"/>
  <c r="H45" i="25"/>
  <c r="K13" i="47" s="1"/>
  <c r="J14"/>
  <c r="L14" s="1"/>
  <c r="H46" i="25"/>
  <c r="K14" i="47" s="1"/>
  <c r="K13" i="25"/>
  <c r="N54" i="17"/>
  <c r="N28"/>
  <c r="N29" s="1"/>
  <c r="L59"/>
  <c r="O74" i="20"/>
  <c r="O75" s="1"/>
  <c r="P72" s="1"/>
  <c r="K114"/>
  <c r="M142"/>
  <c r="M143"/>
  <c r="M38" s="1"/>
  <c r="J26"/>
  <c r="K93" i="17" l="1"/>
  <c r="H30" i="25" s="1"/>
  <c r="L58" i="17"/>
  <c r="L11" i="25"/>
  <c r="L38" s="1"/>
  <c r="O52" i="17"/>
  <c r="P52"/>
  <c r="M11" i="25"/>
  <c r="O79" i="17"/>
  <c r="O81"/>
  <c r="N34"/>
  <c r="K18" i="25"/>
  <c r="K42" s="1"/>
  <c r="P81" i="17"/>
  <c r="P79"/>
  <c r="N82"/>
  <c r="N83" s="1"/>
  <c r="K27" i="25"/>
  <c r="H33"/>
  <c r="P26" i="17"/>
  <c r="P65"/>
  <c r="N55"/>
  <c r="L47" i="25"/>
  <c r="O66" i="17"/>
  <c r="K51" i="25"/>
  <c r="K48"/>
  <c r="J16" i="47"/>
  <c r="L16" s="1"/>
  <c r="I23" i="25"/>
  <c r="M37" i="17"/>
  <c r="M56" s="1"/>
  <c r="M67"/>
  <c r="M30"/>
  <c r="N37"/>
  <c r="N56" s="1"/>
  <c r="N67"/>
  <c r="N30"/>
  <c r="K95"/>
  <c r="K40" i="25"/>
  <c r="K14"/>
  <c r="K15" s="1"/>
  <c r="L13"/>
  <c r="O54" i="17"/>
  <c r="O28"/>
  <c r="J21" i="25"/>
  <c r="J45" s="1"/>
  <c r="I28"/>
  <c r="I29" s="1"/>
  <c r="L92" i="17"/>
  <c r="L93" s="1"/>
  <c r="I30" i="25" s="1"/>
  <c r="K20"/>
  <c r="N36" i="17"/>
  <c r="J44" i="25"/>
  <c r="P74" i="20"/>
  <c r="G74" s="1"/>
  <c r="F77" s="1"/>
  <c r="M37"/>
  <c r="N140"/>
  <c r="K118"/>
  <c r="K116"/>
  <c r="K117" s="1"/>
  <c r="K10" i="19" l="1"/>
  <c r="K11" s="1"/>
  <c r="K12" s="1"/>
  <c r="K10" i="20"/>
  <c r="K11" s="1"/>
  <c r="K12" s="1"/>
  <c r="M38" i="25"/>
  <c r="N39" i="17"/>
  <c r="L27" i="25"/>
  <c r="O82" i="17"/>
  <c r="O83" s="1"/>
  <c r="M27" i="25"/>
  <c r="P82" i="17"/>
  <c r="P83" s="1"/>
  <c r="O34"/>
  <c r="L18" i="25"/>
  <c r="L42" s="1"/>
  <c r="M18"/>
  <c r="M42" s="1"/>
  <c r="P34" i="17"/>
  <c r="M39"/>
  <c r="M40" s="1"/>
  <c r="K44" i="25"/>
  <c r="O55" i="17"/>
  <c r="N85"/>
  <c r="N87" s="1"/>
  <c r="K22" i="25"/>
  <c r="K46" s="1"/>
  <c r="I24"/>
  <c r="I25"/>
  <c r="L40"/>
  <c r="L14"/>
  <c r="L15" s="1"/>
  <c r="K21" i="39"/>
  <c r="K49" i="25"/>
  <c r="M85" i="17"/>
  <c r="M87" s="1"/>
  <c r="J22" i="25"/>
  <c r="J46" s="1"/>
  <c r="M57" i="17"/>
  <c r="L21" i="39"/>
  <c r="I32" i="25"/>
  <c r="I33" s="1"/>
  <c r="O29" i="17"/>
  <c r="L20" i="25"/>
  <c r="O36" i="17"/>
  <c r="K108"/>
  <c r="J49" i="25"/>
  <c r="L51"/>
  <c r="L48"/>
  <c r="L95" i="17"/>
  <c r="K21" i="25"/>
  <c r="K45" s="1"/>
  <c r="M13"/>
  <c r="P54" i="17"/>
  <c r="P28"/>
  <c r="P29" s="1"/>
  <c r="N57"/>
  <c r="M47" i="25"/>
  <c r="P66" i="17"/>
  <c r="L114" i="20"/>
  <c r="K25"/>
  <c r="K61"/>
  <c r="K122"/>
  <c r="N143"/>
  <c r="N38" s="1"/>
  <c r="N142"/>
  <c r="P75"/>
  <c r="L10" i="19" l="1"/>
  <c r="L11" s="1"/>
  <c r="L12" s="1"/>
  <c r="L10" i="20"/>
  <c r="L11" s="1"/>
  <c r="L12" s="1"/>
  <c r="N40" i="17"/>
  <c r="P37"/>
  <c r="P56" s="1"/>
  <c r="P67"/>
  <c r="P30"/>
  <c r="M48" i="25"/>
  <c r="M51"/>
  <c r="N59" i="17"/>
  <c r="N62"/>
  <c r="N10" i="18" s="1"/>
  <c r="N11" s="1"/>
  <c r="N12" s="1"/>
  <c r="N58" i="17"/>
  <c r="M40" i="25"/>
  <c r="M14"/>
  <c r="M15" s="1"/>
  <c r="L108" i="17"/>
  <c r="O37"/>
  <c r="O56" s="1"/>
  <c r="O57" s="1"/>
  <c r="O67"/>
  <c r="O30"/>
  <c r="M58"/>
  <c r="M62"/>
  <c r="M10" i="18" s="1"/>
  <c r="M11" s="1"/>
  <c r="M12" s="1"/>
  <c r="M59" i="17"/>
  <c r="M20" i="25"/>
  <c r="M44" s="1"/>
  <c r="P36" i="17"/>
  <c r="P39" s="1"/>
  <c r="K50" i="39"/>
  <c r="K22" i="19"/>
  <c r="L44" i="25"/>
  <c r="K28"/>
  <c r="K29" s="1"/>
  <c r="N92" i="17"/>
  <c r="K23" i="25"/>
  <c r="P55" i="17"/>
  <c r="K104" i="39"/>
  <c r="J28" i="25"/>
  <c r="J29" s="1"/>
  <c r="M92" i="17"/>
  <c r="J23" i="25"/>
  <c r="K109" i="17"/>
  <c r="H66" i="25" s="1"/>
  <c r="G74" s="1"/>
  <c r="G75" s="1"/>
  <c r="H65"/>
  <c r="L21"/>
  <c r="L45" s="1"/>
  <c r="L118" i="20"/>
  <c r="L116"/>
  <c r="L117" s="1"/>
  <c r="O140"/>
  <c r="N37"/>
  <c r="K26"/>
  <c r="O39" i="17" l="1"/>
  <c r="O40" s="1"/>
  <c r="P57"/>
  <c r="P59" s="1"/>
  <c r="K32" i="25"/>
  <c r="M93" i="17"/>
  <c r="J30" i="25" s="1"/>
  <c r="O59" i="17"/>
  <c r="O62"/>
  <c r="O10" i="18" s="1"/>
  <c r="O11" s="1"/>
  <c r="O12" s="1"/>
  <c r="O58" i="17"/>
  <c r="K25" i="25"/>
  <c r="K24"/>
  <c r="L49"/>
  <c r="L22" i="19"/>
  <c r="L50" i="39"/>
  <c r="I65" i="25"/>
  <c r="L109" i="17"/>
  <c r="I66" i="25" s="1"/>
  <c r="H74" s="1"/>
  <c r="H75" s="1"/>
  <c r="P85" i="17"/>
  <c r="P87" s="1"/>
  <c r="M22" i="25"/>
  <c r="M46" s="1"/>
  <c r="J25"/>
  <c r="J24"/>
  <c r="M21"/>
  <c r="L104" i="39"/>
  <c r="M49" i="25"/>
  <c r="J32"/>
  <c r="J33" s="1"/>
  <c r="N95" i="17"/>
  <c r="N93"/>
  <c r="K30" i="25" s="1"/>
  <c r="M95" i="17"/>
  <c r="O85"/>
  <c r="O87" s="1"/>
  <c r="L22" i="25"/>
  <c r="L46" s="1"/>
  <c r="N21" i="39"/>
  <c r="P40" i="17"/>
  <c r="M114" i="20"/>
  <c r="O142"/>
  <c r="O143"/>
  <c r="O38" s="1"/>
  <c r="L25"/>
  <c r="L61"/>
  <c r="L122"/>
  <c r="L26" s="1"/>
  <c r="N10" i="19" l="1"/>
  <c r="N11" s="1"/>
  <c r="N12" s="1"/>
  <c r="N10" i="20"/>
  <c r="N11" s="1"/>
  <c r="N12" s="1"/>
  <c r="M10" i="19"/>
  <c r="M11" s="1"/>
  <c r="M12" s="1"/>
  <c r="M10" i="20"/>
  <c r="M11" s="1"/>
  <c r="M12" s="1"/>
  <c r="P58" i="17"/>
  <c r="E19" i="47" s="1"/>
  <c r="P62" i="17"/>
  <c r="P10" i="18" s="1"/>
  <c r="P11" s="1"/>
  <c r="P12" s="1"/>
  <c r="L23" i="25"/>
  <c r="L24" s="1"/>
  <c r="M21" i="39"/>
  <c r="M28" i="25"/>
  <c r="M29" s="1"/>
  <c r="P92" i="17"/>
  <c r="K33" i="25"/>
  <c r="M108" i="17"/>
  <c r="M23" i="25"/>
  <c r="M45"/>
  <c r="K19" i="47"/>
  <c r="M68" i="17"/>
  <c r="P68"/>
  <c r="O21" i="39"/>
  <c r="N108" i="17"/>
  <c r="L28" i="25"/>
  <c r="L29" s="1"/>
  <c r="O92" i="17"/>
  <c r="F26" i="18"/>
  <c r="F27" s="1"/>
  <c r="M118" i="20"/>
  <c r="M116"/>
  <c r="O37"/>
  <c r="P140"/>
  <c r="P93" i="17" l="1"/>
  <c r="L68"/>
  <c r="M69" s="1"/>
  <c r="O68"/>
  <c r="P69" s="1"/>
  <c r="K68"/>
  <c r="K97" s="1"/>
  <c r="H50" i="25" s="1"/>
  <c r="J68" i="17"/>
  <c r="H19" i="47"/>
  <c r="I68" i="17"/>
  <c r="J69" s="1"/>
  <c r="G51" i="25" s="1"/>
  <c r="N68" i="17"/>
  <c r="N69" s="1"/>
  <c r="L32" i="25"/>
  <c r="L33" s="1"/>
  <c r="L25"/>
  <c r="P95" i="17"/>
  <c r="P108" s="1"/>
  <c r="M32" i="25"/>
  <c r="O95" i="17"/>
  <c r="O93"/>
  <c r="P21" i="39"/>
  <c r="N109" i="17"/>
  <c r="K66" i="25" s="1"/>
  <c r="J74" s="1"/>
  <c r="J75" s="1"/>
  <c r="K65"/>
  <c r="P70" i="17"/>
  <c r="M52" i="25" s="1"/>
  <c r="M97" i="17"/>
  <c r="J50" i="25" s="1"/>
  <c r="M70" i="17"/>
  <c r="J52" i="25" s="1"/>
  <c r="M24"/>
  <c r="M25"/>
  <c r="M104" i="39"/>
  <c r="P97" i="17"/>
  <c r="M50" i="25" s="1"/>
  <c r="M30"/>
  <c r="N50" i="39"/>
  <c r="N22" i="19"/>
  <c r="N104" i="39"/>
  <c r="G19" i="47"/>
  <c r="J97" i="17"/>
  <c r="G50" i="25" s="1"/>
  <c r="J70" i="17"/>
  <c r="J65" i="25"/>
  <c r="M109" i="17"/>
  <c r="J66" i="25" s="1"/>
  <c r="I74" s="1"/>
  <c r="I75" s="1"/>
  <c r="J21" i="35"/>
  <c r="H21" s="1"/>
  <c r="M22" i="19"/>
  <c r="M50" i="39"/>
  <c r="M25" i="20"/>
  <c r="M122"/>
  <c r="M26" s="1"/>
  <c r="M61"/>
  <c r="P142"/>
  <c r="P37" s="1"/>
  <c r="P143"/>
  <c r="P38" s="1"/>
  <c r="M117"/>
  <c r="L97" i="17" l="1"/>
  <c r="I50" i="25" s="1"/>
  <c r="L70" i="17"/>
  <c r="I52" i="25" s="1"/>
  <c r="N70" i="17"/>
  <c r="K52" i="25" s="1"/>
  <c r="O69" i="17"/>
  <c r="N97"/>
  <c r="K50" i="25" s="1"/>
  <c r="K70" i="17"/>
  <c r="J18" i="47" s="1"/>
  <c r="I97" i="17"/>
  <c r="F50" i="25" s="1"/>
  <c r="J19" i="47"/>
  <c r="L19" s="1"/>
  <c r="D19"/>
  <c r="I19" s="1"/>
  <c r="K69" i="17"/>
  <c r="L69"/>
  <c r="O70"/>
  <c r="L52" i="25" s="1"/>
  <c r="O10" i="19"/>
  <c r="O11" s="1"/>
  <c r="O12" s="1"/>
  <c r="F71" s="1"/>
  <c r="O10" i="20"/>
  <c r="O11" s="1"/>
  <c r="O12" s="1"/>
  <c r="P10" i="19"/>
  <c r="P11" s="1"/>
  <c r="P12" s="1"/>
  <c r="F84" s="1"/>
  <c r="F85" s="1"/>
  <c r="P10" i="20"/>
  <c r="P11" s="1"/>
  <c r="P12" s="1"/>
  <c r="F103" s="1"/>
  <c r="F104" s="1"/>
  <c r="G18" i="47"/>
  <c r="G52" i="25"/>
  <c r="M33"/>
  <c r="L99" i="17"/>
  <c r="L98"/>
  <c r="P99"/>
  <c r="N99"/>
  <c r="K99"/>
  <c r="K98"/>
  <c r="M99"/>
  <c r="M98"/>
  <c r="J99"/>
  <c r="O108"/>
  <c r="M65" i="25"/>
  <c r="P109" i="17"/>
  <c r="M66" i="25" s="1"/>
  <c r="L74" s="1"/>
  <c r="L75" s="1"/>
  <c r="O97" i="17"/>
  <c r="L50" i="25" s="1"/>
  <c r="L30"/>
  <c r="J13" i="18"/>
  <c r="O13"/>
  <c r="N13"/>
  <c r="M13"/>
  <c r="H13"/>
  <c r="H14" s="1"/>
  <c r="K13"/>
  <c r="L13"/>
  <c r="I13"/>
  <c r="P13"/>
  <c r="N114" i="20"/>
  <c r="H52" i="25" l="1"/>
  <c r="N98" i="17"/>
  <c r="P50" i="39"/>
  <c r="J98" i="17"/>
  <c r="P22" i="19"/>
  <c r="P104" i="39"/>
  <c r="O99" i="17"/>
  <c r="O98"/>
  <c r="P98"/>
  <c r="P14" i="18"/>
  <c r="P22" i="39"/>
  <c r="J22"/>
  <c r="J14" i="18"/>
  <c r="O29" i="20"/>
  <c r="J29"/>
  <c r="N29"/>
  <c r="I29"/>
  <c r="M29"/>
  <c r="H29"/>
  <c r="L29"/>
  <c r="P29"/>
  <c r="K29"/>
  <c r="K22" i="39"/>
  <c r="K14" i="18"/>
  <c r="O22" i="39"/>
  <c r="O14" i="18"/>
  <c r="L65" i="25"/>
  <c r="O109" i="17"/>
  <c r="L66" i="25" s="1"/>
  <c r="K74" s="1"/>
  <c r="K75" s="1"/>
  <c r="I14" i="18"/>
  <c r="I22" i="39"/>
  <c r="L22"/>
  <c r="L14" i="18"/>
  <c r="N14"/>
  <c r="N22" i="39"/>
  <c r="O50"/>
  <c r="O22" i="19"/>
  <c r="M14" i="18"/>
  <c r="M22" i="39"/>
  <c r="J26" i="19"/>
  <c r="M15"/>
  <c r="J15"/>
  <c r="K15"/>
  <c r="M26"/>
  <c r="O26"/>
  <c r="I26"/>
  <c r="N26"/>
  <c r="H15"/>
  <c r="L26"/>
  <c r="P15"/>
  <c r="H26"/>
  <c r="I15"/>
  <c r="L15"/>
  <c r="N15"/>
  <c r="P26"/>
  <c r="K26"/>
  <c r="O15"/>
  <c r="O104" i="39"/>
  <c r="N118" i="20"/>
  <c r="N116"/>
  <c r="F74" i="19" l="1"/>
  <c r="F18" i="18"/>
  <c r="M23" i="39"/>
  <c r="M16" i="18"/>
  <c r="N51" i="39"/>
  <c r="P51"/>
  <c r="J51"/>
  <c r="I23"/>
  <c r="I16" i="18"/>
  <c r="K51" i="39"/>
  <c r="N16" i="18"/>
  <c r="N23" i="39"/>
  <c r="K16" i="18"/>
  <c r="K23" i="39"/>
  <c r="K116"/>
  <c r="M116"/>
  <c r="O116"/>
  <c r="P23"/>
  <c r="P16" i="18"/>
  <c r="J23" i="39"/>
  <c r="J16" i="18"/>
  <c r="O51" i="39"/>
  <c r="M51"/>
  <c r="L116"/>
  <c r="N116"/>
  <c r="J116"/>
  <c r="L51"/>
  <c r="L23"/>
  <c r="L16" i="18"/>
  <c r="O16"/>
  <c r="O23" i="39"/>
  <c r="P116"/>
  <c r="N25" i="20"/>
  <c r="N61"/>
  <c r="N122"/>
  <c r="N117"/>
  <c r="J34" i="39" l="1"/>
  <c r="J36" s="1"/>
  <c r="F17" i="18"/>
  <c r="N26" i="20"/>
  <c r="O114"/>
  <c r="J27" i="39" l="1"/>
  <c r="O118" i="20"/>
  <c r="O116"/>
  <c r="O117" s="1"/>
  <c r="O122" l="1"/>
  <c r="O61"/>
  <c r="O25"/>
  <c r="P114"/>
  <c r="O26" l="1"/>
  <c r="P118"/>
  <c r="P116"/>
  <c r="P117" s="1"/>
  <c r="P25" l="1"/>
  <c r="P61"/>
  <c r="P122"/>
  <c r="P26" s="1"/>
  <c r="P22" i="28" l="1"/>
  <c r="P23" s="1"/>
  <c r="P34" s="1"/>
  <c r="P64" l="1"/>
  <c r="J38" i="17"/>
  <c r="J39" s="1"/>
  <c r="P36" i="28"/>
  <c r="H37" i="31"/>
  <c r="H38" s="1"/>
  <c r="J40" i="17" l="1"/>
  <c r="K40"/>
  <c r="J10" i="36" l="1"/>
  <c r="J16" s="1"/>
  <c r="L35" l="1"/>
  <c r="F84" i="20"/>
  <c r="P84" s="1"/>
  <c r="H84" l="1"/>
  <c r="H132" s="1"/>
  <c r="H123" s="1"/>
  <c r="M92"/>
  <c r="I92"/>
  <c r="J84"/>
  <c r="K84"/>
  <c r="N92"/>
  <c r="K92"/>
  <c r="J92"/>
  <c r="O92"/>
  <c r="M84"/>
  <c r="O84"/>
  <c r="L92"/>
  <c r="P92"/>
  <c r="I84"/>
  <c r="L84"/>
  <c r="H92"/>
  <c r="H130" s="1"/>
  <c r="N84"/>
  <c r="H124" l="1"/>
  <c r="H28"/>
  <c r="H62"/>
  <c r="H131"/>
  <c r="H133" l="1"/>
  <c r="I128" s="1"/>
  <c r="I130" s="1"/>
  <c r="H63"/>
  <c r="H17"/>
  <c r="H18" s="1"/>
  <c r="I121"/>
  <c r="I131" l="1"/>
  <c r="I132"/>
  <c r="H135"/>
  <c r="H30"/>
  <c r="I125"/>
  <c r="I13" s="1"/>
  <c r="I133" l="1"/>
  <c r="J128" s="1"/>
  <c r="I15"/>
  <c r="I14"/>
  <c r="H20"/>
  <c r="H21" s="1"/>
  <c r="H64"/>
  <c r="H65" s="1"/>
  <c r="H136"/>
  <c r="H137" s="1"/>
  <c r="I63"/>
  <c r="I17"/>
  <c r="I27"/>
  <c r="I123"/>
  <c r="J130" l="1"/>
  <c r="J131" s="1"/>
  <c r="J132"/>
  <c r="I28"/>
  <c r="I62"/>
  <c r="I124"/>
  <c r="I18"/>
  <c r="J17" l="1"/>
  <c r="J63"/>
  <c r="J133"/>
  <c r="K128" s="1"/>
  <c r="K130" s="1"/>
  <c r="K131" s="1"/>
  <c r="J123"/>
  <c r="J62" s="1"/>
  <c r="J27"/>
  <c r="J114" i="39" s="1"/>
  <c r="J121" i="20"/>
  <c r="I30"/>
  <c r="I135"/>
  <c r="K132" l="1"/>
  <c r="K133" s="1"/>
  <c r="L128" s="1"/>
  <c r="L130" s="1"/>
  <c r="J28"/>
  <c r="J115" i="39" s="1"/>
  <c r="K17" i="20"/>
  <c r="K63"/>
  <c r="J125"/>
  <c r="J13" s="1"/>
  <c r="J124"/>
  <c r="I64"/>
  <c r="I65" s="1"/>
  <c r="I67" s="1"/>
  <c r="I20"/>
  <c r="I21" s="1"/>
  <c r="I31" s="1"/>
  <c r="I136"/>
  <c r="I137" s="1"/>
  <c r="K27"/>
  <c r="K123"/>
  <c r="I35" l="1"/>
  <c r="I39" s="1"/>
  <c r="K114" i="39"/>
  <c r="J105"/>
  <c r="J106" s="1"/>
  <c r="J15" i="20"/>
  <c r="J14"/>
  <c r="J18" s="1"/>
  <c r="K62"/>
  <c r="K28"/>
  <c r="J30"/>
  <c r="K121"/>
  <c r="L132"/>
  <c r="L131"/>
  <c r="L63" l="1"/>
  <c r="L17"/>
  <c r="J135"/>
  <c r="K115" i="39"/>
  <c r="L27" i="20"/>
  <c r="L123"/>
  <c r="J117" i="39"/>
  <c r="L133" i="20"/>
  <c r="M128" s="1"/>
  <c r="M130" s="1"/>
  <c r="K125"/>
  <c r="K13" s="1"/>
  <c r="K124"/>
  <c r="M132" l="1"/>
  <c r="M131"/>
  <c r="L114" i="39"/>
  <c r="J64" i="20"/>
  <c r="J130" i="39" s="1"/>
  <c r="J20" i="20"/>
  <c r="J109" i="39" s="1"/>
  <c r="J136" i="20"/>
  <c r="J137" s="1"/>
  <c r="K15"/>
  <c r="K105" i="39"/>
  <c r="K106" s="1"/>
  <c r="K14" i="20"/>
  <c r="K18" s="1"/>
  <c r="L28"/>
  <c r="L62"/>
  <c r="L121"/>
  <c r="K30"/>
  <c r="M133" l="1"/>
  <c r="N128" s="1"/>
  <c r="K135"/>
  <c r="J131" i="39"/>
  <c r="J65" i="20"/>
  <c r="J67" s="1"/>
  <c r="K107" i="39"/>
  <c r="J110"/>
  <c r="J21" i="20"/>
  <c r="L125"/>
  <c r="L13" s="1"/>
  <c r="L124"/>
  <c r="L115" i="39"/>
  <c r="M27" i="20"/>
  <c r="M123"/>
  <c r="K117" i="39"/>
  <c r="M63" i="20"/>
  <c r="M17"/>
  <c r="N132" l="1"/>
  <c r="N27" s="1"/>
  <c r="N130"/>
  <c r="N131" s="1"/>
  <c r="N17" s="1"/>
  <c r="M114" i="39"/>
  <c r="L30" i="20"/>
  <c r="M121"/>
  <c r="J31"/>
  <c r="J111" i="39"/>
  <c r="J118" s="1"/>
  <c r="K64" i="20"/>
  <c r="K130" i="39" s="1"/>
  <c r="K20" i="20"/>
  <c r="K109" i="39" s="1"/>
  <c r="K136" i="20"/>
  <c r="K137" s="1"/>
  <c r="L14"/>
  <c r="L18" s="1"/>
  <c r="L105" i="39"/>
  <c r="L106" s="1"/>
  <c r="L15" i="20"/>
  <c r="M28"/>
  <c r="M62"/>
  <c r="N123" l="1"/>
  <c r="N28" s="1"/>
  <c r="N63"/>
  <c r="N133"/>
  <c r="O128" s="1"/>
  <c r="M115" i="39"/>
  <c r="M125" i="20"/>
  <c r="M13" s="1"/>
  <c r="M124"/>
  <c r="K131" i="39"/>
  <c r="K65" i="20"/>
  <c r="N114" i="39"/>
  <c r="L107"/>
  <c r="K110"/>
  <c r="K21" i="20"/>
  <c r="K53" s="1"/>
  <c r="J35"/>
  <c r="J39" s="1"/>
  <c r="L117" i="39"/>
  <c r="L135" i="20"/>
  <c r="N62"/>
  <c r="O132" l="1"/>
  <c r="O123" s="1"/>
  <c r="O62" s="1"/>
  <c r="O130"/>
  <c r="O131" s="1"/>
  <c r="O17" s="1"/>
  <c r="K54"/>
  <c r="K56" s="1"/>
  <c r="K125" i="39" s="1"/>
  <c r="K55" i="20"/>
  <c r="O27"/>
  <c r="O114" i="39" s="1"/>
  <c r="K67" i="20"/>
  <c r="K31"/>
  <c r="K111" i="39"/>
  <c r="K118" s="1"/>
  <c r="L64" i="20"/>
  <c r="L130" i="39" s="1"/>
  <c r="L20" i="20"/>
  <c r="L109" i="39" s="1"/>
  <c r="L136" i="20"/>
  <c r="L137" s="1"/>
  <c r="N115" i="39"/>
  <c r="M105"/>
  <c r="M106" s="1"/>
  <c r="M15" i="20"/>
  <c r="M14"/>
  <c r="M18" s="1"/>
  <c r="M30"/>
  <c r="N121"/>
  <c r="O28" l="1"/>
  <c r="O115" i="39" s="1"/>
  <c r="O133" i="20"/>
  <c r="P128" s="1"/>
  <c r="O63"/>
  <c r="L110" i="39"/>
  <c r="L21" i="20"/>
  <c r="L53" s="1"/>
  <c r="K35"/>
  <c r="K39" s="1"/>
  <c r="M117" i="39"/>
  <c r="M135" i="20"/>
  <c r="N125"/>
  <c r="N13" s="1"/>
  <c r="N124"/>
  <c r="M107" i="39"/>
  <c r="L131"/>
  <c r="L65" i="20"/>
  <c r="P130" l="1"/>
  <c r="P131" s="1"/>
  <c r="L54"/>
  <c r="L56" s="1"/>
  <c r="L125" i="39" s="1"/>
  <c r="L55" i="20"/>
  <c r="P132"/>
  <c r="L67"/>
  <c r="N15"/>
  <c r="N105" i="39"/>
  <c r="N106" s="1"/>
  <c r="N14" i="20"/>
  <c r="N18" s="1"/>
  <c r="N30"/>
  <c r="O121"/>
  <c r="L111" i="39"/>
  <c r="L118" s="1"/>
  <c r="L31" i="20"/>
  <c r="M64"/>
  <c r="M130" i="39" s="1"/>
  <c r="M20" i="20"/>
  <c r="M109" i="39" s="1"/>
  <c r="M136" i="20"/>
  <c r="M137" s="1"/>
  <c r="P17" l="1"/>
  <c r="P63"/>
  <c r="P133"/>
  <c r="P123"/>
  <c r="P28" s="1"/>
  <c r="P27"/>
  <c r="P114" i="39" s="1"/>
  <c r="O125" i="20"/>
  <c r="O13" s="1"/>
  <c r="O124"/>
  <c r="N135"/>
  <c r="L35"/>
  <c r="L39" s="1"/>
  <c r="M131" i="39"/>
  <c r="M65" i="20"/>
  <c r="N107" i="39"/>
  <c r="M110"/>
  <c r="M21" i="20"/>
  <c r="M53" s="1"/>
  <c r="N117" i="39"/>
  <c r="P62" i="20" l="1"/>
  <c r="M54"/>
  <c r="M56" s="1"/>
  <c r="M125" i="39" s="1"/>
  <c r="M55" i="20"/>
  <c r="M67"/>
  <c r="P115" i="39"/>
  <c r="M111"/>
  <c r="M118" s="1"/>
  <c r="M31" i="20"/>
  <c r="O105" i="39"/>
  <c r="O106" s="1"/>
  <c r="O15" i="20"/>
  <c r="O14"/>
  <c r="O18" s="1"/>
  <c r="O30"/>
  <c r="P121"/>
  <c r="N20"/>
  <c r="N109" i="39" s="1"/>
  <c r="N64" i="20"/>
  <c r="N130" i="39" s="1"/>
  <c r="N136" i="20"/>
  <c r="N137" s="1"/>
  <c r="N131" i="39" l="1"/>
  <c r="N65" i="20"/>
  <c r="N67" s="1"/>
  <c r="O117" i="39"/>
  <c r="O107"/>
  <c r="P124" i="20"/>
  <c r="P30" s="1"/>
  <c r="P125"/>
  <c r="P13" s="1"/>
  <c r="N110" i="39"/>
  <c r="N21" i="20"/>
  <c r="N53" s="1"/>
  <c r="O135"/>
  <c r="M35"/>
  <c r="M39" s="1"/>
  <c r="N54" l="1"/>
  <c r="N56" s="1"/>
  <c r="N125" i="39" s="1"/>
  <c r="N55" i="20"/>
  <c r="N31"/>
  <c r="N35" s="1"/>
  <c r="N39" s="1"/>
  <c r="N111" i="39"/>
  <c r="N118" s="1"/>
  <c r="P14" i="20"/>
  <c r="P18" s="1"/>
  <c r="P105" i="39"/>
  <c r="P106" s="1"/>
  <c r="P15" i="20"/>
  <c r="O20"/>
  <c r="O109" i="39" s="1"/>
  <c r="O64" i="20"/>
  <c r="O130" i="39" s="1"/>
  <c r="O136" i="20"/>
  <c r="O137" s="1"/>
  <c r="P117" i="39"/>
  <c r="P107" l="1"/>
  <c r="O110"/>
  <c r="O21" i="20"/>
  <c r="O53" s="1"/>
  <c r="O131" i="39"/>
  <c r="O65" i="20"/>
  <c r="O67" s="1"/>
  <c r="P135"/>
  <c r="O54" l="1"/>
  <c r="O56" s="1"/>
  <c r="O125" i="39" s="1"/>
  <c r="O55" i="20"/>
  <c r="P64"/>
  <c r="P130" i="39" s="1"/>
  <c r="P20" i="20"/>
  <c r="P109" i="39" s="1"/>
  <c r="P136" i="20"/>
  <c r="P137" s="1"/>
  <c r="O111" i="39"/>
  <c r="O118" s="1"/>
  <c r="O31" i="20"/>
  <c r="O35" s="1"/>
  <c r="O39" s="1"/>
  <c r="P110" i="39" l="1"/>
  <c r="P21" i="20"/>
  <c r="P53" s="1"/>
  <c r="P131" i="39"/>
  <c r="P65" i="20"/>
  <c r="P54" l="1"/>
  <c r="P56" s="1"/>
  <c r="P125" i="39" s="1"/>
  <c r="P55" i="20"/>
  <c r="P67"/>
  <c r="F68" s="1"/>
  <c r="F69"/>
  <c r="P31"/>
  <c r="P111" i="39"/>
  <c r="P118" s="1"/>
  <c r="J136" l="1"/>
  <c r="P35" i="20"/>
  <c r="P39" s="1"/>
  <c r="F32"/>
  <c r="F40" l="1"/>
  <c r="J120" i="39" s="1"/>
  <c r="F107" i="20"/>
  <c r="F41" s="1"/>
  <c r="J121" i="39" s="1"/>
  <c r="B121" l="1"/>
  <c r="B63"/>
  <c r="F73" i="19" l="1"/>
  <c r="H13" l="1"/>
  <c r="H20" s="1"/>
  <c r="L13" l="1"/>
  <c r="L14" s="1"/>
  <c r="L16" s="1"/>
  <c r="O13"/>
  <c r="O14" s="1"/>
  <c r="O16" s="1"/>
  <c r="J13"/>
  <c r="J49" i="39" s="1"/>
  <c r="J52" s="1"/>
  <c r="P13" i="19"/>
  <c r="P20" s="1"/>
  <c r="N13"/>
  <c r="N48" s="1"/>
  <c r="N71" i="39" s="1"/>
  <c r="I13" i="19"/>
  <c r="I48" s="1"/>
  <c r="I58" s="1"/>
  <c r="M13"/>
  <c r="M48" s="1"/>
  <c r="M71" i="39" s="1"/>
  <c r="K13" i="19"/>
  <c r="K20" s="1"/>
  <c r="F80"/>
  <c r="O97" s="1"/>
  <c r="O21" s="1"/>
  <c r="O57" i="39" s="1"/>
  <c r="H48" i="19"/>
  <c r="H50" s="1"/>
  <c r="H14"/>
  <c r="L20" l="1"/>
  <c r="P14"/>
  <c r="P16" s="1"/>
  <c r="L48"/>
  <c r="L71" i="39" s="1"/>
  <c r="L72" s="1"/>
  <c r="K48" i="19"/>
  <c r="K71" i="39" s="1"/>
  <c r="K72" s="1"/>
  <c r="L49"/>
  <c r="L52" s="1"/>
  <c r="N72"/>
  <c r="M72"/>
  <c r="P48" i="19"/>
  <c r="P71" i="39" s="1"/>
  <c r="P72" s="1"/>
  <c r="K14" i="19"/>
  <c r="K16" s="1"/>
  <c r="N20"/>
  <c r="I20"/>
  <c r="K97"/>
  <c r="K21" s="1"/>
  <c r="K57" i="39" s="1"/>
  <c r="J48" i="19"/>
  <c r="J71" i="39" s="1"/>
  <c r="J20" i="19"/>
  <c r="N97"/>
  <c r="N21" s="1"/>
  <c r="N57" i="39" s="1"/>
  <c r="N58" i="19"/>
  <c r="I97"/>
  <c r="I21" s="1"/>
  <c r="J14"/>
  <c r="J16" s="1"/>
  <c r="I14"/>
  <c r="I16" s="1"/>
  <c r="L97"/>
  <c r="L21" s="1"/>
  <c r="L57" i="39" s="1"/>
  <c r="H97" i="19"/>
  <c r="H21" s="1"/>
  <c r="H24" s="1"/>
  <c r="N50"/>
  <c r="N52" s="1"/>
  <c r="O20"/>
  <c r="P97"/>
  <c r="P21" s="1"/>
  <c r="P57" i="39" s="1"/>
  <c r="M97" i="19"/>
  <c r="M21" s="1"/>
  <c r="M57" i="39" s="1"/>
  <c r="N14" i="19"/>
  <c r="N16" s="1"/>
  <c r="N49" i="39"/>
  <c r="N52" s="1"/>
  <c r="O48" i="19"/>
  <c r="O71" i="39" s="1"/>
  <c r="O49"/>
  <c r="O52" s="1"/>
  <c r="J97" i="19"/>
  <c r="J21" s="1"/>
  <c r="J57" i="39" s="1"/>
  <c r="M49"/>
  <c r="M52" s="1"/>
  <c r="M58" i="19"/>
  <c r="K49" i="39"/>
  <c r="K52" s="1"/>
  <c r="M14" i="19"/>
  <c r="M16" s="1"/>
  <c r="P49" i="39"/>
  <c r="P52" s="1"/>
  <c r="I50" i="19"/>
  <c r="I52" s="1"/>
  <c r="F34"/>
  <c r="F35" s="1"/>
  <c r="F37" s="1"/>
  <c r="M20"/>
  <c r="M50"/>
  <c r="M52" s="1"/>
  <c r="H58"/>
  <c r="H59" s="1"/>
  <c r="L58" l="1"/>
  <c r="K58"/>
  <c r="L50"/>
  <c r="L52" s="1"/>
  <c r="P50"/>
  <c r="P52" s="1"/>
  <c r="F18"/>
  <c r="J56" i="39" s="1"/>
  <c r="K50" i="19"/>
  <c r="K52" s="1"/>
  <c r="P58"/>
  <c r="O50"/>
  <c r="O52" s="1"/>
  <c r="O72" i="39"/>
  <c r="J72"/>
  <c r="J77" s="1"/>
  <c r="J50" i="19"/>
  <c r="J52" s="1"/>
  <c r="J58"/>
  <c r="H98"/>
  <c r="I96" s="1"/>
  <c r="O58"/>
  <c r="F17"/>
  <c r="J55" i="39" s="1"/>
  <c r="F38" i="19"/>
  <c r="J65" i="39" s="1"/>
  <c r="J37" i="19"/>
  <c r="L37"/>
  <c r="N37"/>
  <c r="P37"/>
  <c r="O37"/>
  <c r="M37"/>
  <c r="K37"/>
  <c r="H60"/>
  <c r="I57" s="1"/>
  <c r="F54" l="1"/>
  <c r="J76" i="39" s="1"/>
  <c r="F53" i="19"/>
  <c r="F50"/>
  <c r="G58"/>
  <c r="H27"/>
  <c r="I59"/>
  <c r="I98"/>
  <c r="I23"/>
  <c r="I27" l="1"/>
  <c r="J96"/>
  <c r="I25"/>
  <c r="I24"/>
  <c r="I60"/>
  <c r="J57" s="1"/>
  <c r="I28" l="1"/>
  <c r="J59"/>
  <c r="J98"/>
  <c r="J23"/>
  <c r="J58" i="39" l="1"/>
  <c r="J25" i="19"/>
  <c r="J24"/>
  <c r="J60"/>
  <c r="K57" s="1"/>
  <c r="K96"/>
  <c r="J27"/>
  <c r="J59" i="39" s="1"/>
  <c r="K59" i="19" l="1"/>
  <c r="K60" s="1"/>
  <c r="L57" s="1"/>
  <c r="J60" i="39"/>
  <c r="K98" i="19"/>
  <c r="K23"/>
  <c r="J28"/>
  <c r="L59" l="1"/>
  <c r="L60" s="1"/>
  <c r="M57" s="1"/>
  <c r="K58" i="39"/>
  <c r="K25" i="19"/>
  <c r="K53" i="39" s="1"/>
  <c r="K24" i="19"/>
  <c r="K27"/>
  <c r="K59" i="39" s="1"/>
  <c r="L96" i="19"/>
  <c r="K60" i="39" l="1"/>
  <c r="M59" i="19"/>
  <c r="M60" s="1"/>
  <c r="N57" s="1"/>
  <c r="K28"/>
  <c r="K42"/>
  <c r="L98"/>
  <c r="L23"/>
  <c r="N59" l="1"/>
  <c r="N60" s="1"/>
  <c r="O57" s="1"/>
  <c r="L27"/>
  <c r="L59" i="39" s="1"/>
  <c r="M96" i="19"/>
  <c r="L25"/>
  <c r="L53" i="39" s="1"/>
  <c r="L58"/>
  <c r="L24" i="19"/>
  <c r="K44"/>
  <c r="K43"/>
  <c r="K45" s="1"/>
  <c r="K67" i="39" s="1"/>
  <c r="L60" l="1"/>
  <c r="L28" i="19"/>
  <c r="L42"/>
  <c r="M98"/>
  <c r="M23"/>
  <c r="O59"/>
  <c r="O60" s="1"/>
  <c r="P57" s="1"/>
  <c r="P59" l="1"/>
  <c r="G59" s="1"/>
  <c r="F62" s="1"/>
  <c r="M27"/>
  <c r="M59" i="39" s="1"/>
  <c r="N96" i="19"/>
  <c r="M25"/>
  <c r="M53" i="39" s="1"/>
  <c r="M58"/>
  <c r="M24" i="19"/>
  <c r="L44"/>
  <c r="L43"/>
  <c r="L45" s="1"/>
  <c r="L67" i="39" s="1"/>
  <c r="P60" i="19" l="1"/>
  <c r="M60" i="39"/>
  <c r="M42" i="19"/>
  <c r="M28"/>
  <c r="N23"/>
  <c r="N98"/>
  <c r="N58" i="39" l="1"/>
  <c r="N25" i="19"/>
  <c r="N53" i="39" s="1"/>
  <c r="N24" i="19"/>
  <c r="O96"/>
  <c r="N27"/>
  <c r="N59" i="39" s="1"/>
  <c r="M44" i="19"/>
  <c r="M43"/>
  <c r="M45" s="1"/>
  <c r="M67" i="39" s="1"/>
  <c r="N60" l="1"/>
  <c r="O23" i="19"/>
  <c r="O98"/>
  <c r="N42"/>
  <c r="N28"/>
  <c r="O27" l="1"/>
  <c r="O59" i="39" s="1"/>
  <c r="P96" i="19"/>
  <c r="O58" i="39"/>
  <c r="O25" i="19"/>
  <c r="O53" i="39" s="1"/>
  <c r="O24" i="19"/>
  <c r="N44"/>
  <c r="N43"/>
  <c r="N45" s="1"/>
  <c r="N67" i="39" s="1"/>
  <c r="O60" l="1"/>
  <c r="O28" i="19"/>
  <c r="O42"/>
  <c r="P23"/>
  <c r="P98"/>
  <c r="P27" s="1"/>
  <c r="P59" i="39" s="1"/>
  <c r="O44" i="19" l="1"/>
  <c r="O43"/>
  <c r="O45" s="1"/>
  <c r="O67" i="39" s="1"/>
  <c r="P25" i="19"/>
  <c r="P53" i="39" s="1"/>
  <c r="P58"/>
  <c r="P24" i="19"/>
  <c r="P60" i="39" l="1"/>
  <c r="P28" i="19"/>
  <c r="P42"/>
  <c r="F29" l="1"/>
  <c r="J62" i="39" s="1"/>
  <c r="F30" i="19"/>
  <c r="J63" i="39" s="1"/>
  <c r="P44" i="19"/>
  <c r="P43"/>
  <c r="P45" s="1"/>
  <c r="P67" i="39" s="1"/>
</calcChain>
</file>

<file path=xl/comments1.xml><?xml version="1.0" encoding="utf-8"?>
<comments xmlns="http://schemas.openxmlformats.org/spreadsheetml/2006/main">
  <authors>
    <author>Author</author>
  </authors>
  <commentList>
    <comment ref="Z30" authorId="0">
      <text>
        <r>
          <rPr>
            <b/>
            <sz val="8"/>
            <color indexed="81"/>
            <rFont val="Tahoma"/>
            <family val="2"/>
          </rPr>
          <t>Author:</t>
        </r>
        <r>
          <rPr>
            <sz val="8"/>
            <color indexed="81"/>
            <rFont val="Tahoma"/>
            <family val="2"/>
          </rPr>
          <t xml:space="preserve">
2007
Factset</t>
        </r>
      </text>
    </comment>
    <comment ref="AA30" authorId="0">
      <text>
        <r>
          <rPr>
            <b/>
            <sz val="8"/>
            <color indexed="81"/>
            <rFont val="Tahoma"/>
            <family val="2"/>
          </rPr>
          <t>Author:</t>
        </r>
        <r>
          <rPr>
            <sz val="8"/>
            <color indexed="81"/>
            <rFont val="Tahoma"/>
            <family val="2"/>
          </rPr>
          <t xml:space="preserve">
2008</t>
        </r>
      </text>
    </comment>
    <comment ref="AB30" authorId="0">
      <text>
        <r>
          <rPr>
            <b/>
            <sz val="8"/>
            <color indexed="81"/>
            <rFont val="Tahoma"/>
            <family val="2"/>
          </rPr>
          <t>Author:</t>
        </r>
        <r>
          <rPr>
            <sz val="8"/>
            <color indexed="81"/>
            <rFont val="Tahoma"/>
            <family val="2"/>
          </rPr>
          <t xml:space="preserve">
http://www.sec.gov/Archives/edgar/data/858339/000119312508043934/d10k.htm</t>
        </r>
      </text>
    </comment>
    <comment ref="AB31" authorId="0">
      <text>
        <r>
          <rPr>
            <b/>
            <sz val="9"/>
            <color indexed="81"/>
            <rFont val="Arial"/>
            <family val="2"/>
          </rPr>
          <t>Author:</t>
        </r>
        <r>
          <rPr>
            <sz val="9"/>
            <color indexed="81"/>
            <rFont val="Arial"/>
            <family val="2"/>
          </rPr>
          <t xml:space="preserve">
assumption of Caesar debt</t>
        </r>
      </text>
    </comment>
    <comment ref="AB32" authorId="0">
      <text>
        <r>
          <rPr>
            <b/>
            <sz val="9"/>
            <color indexed="81"/>
            <rFont val="Arial"/>
            <family val="2"/>
          </rPr>
          <t>Author:</t>
        </r>
        <r>
          <rPr>
            <sz val="9"/>
            <color indexed="81"/>
            <rFont val="Arial"/>
            <family val="2"/>
          </rPr>
          <t xml:space="preserve">
600 convertible + 2500 assumption of Mandalay debt</t>
        </r>
      </text>
    </comment>
    <comment ref="AB33" authorId="0">
      <text>
        <r>
          <rPr>
            <b/>
            <sz val="9"/>
            <color indexed="81"/>
            <rFont val="Arial"/>
            <family val="2"/>
          </rPr>
          <t>Author:</t>
        </r>
        <r>
          <rPr>
            <sz val="9"/>
            <color indexed="81"/>
            <rFont val="Arial"/>
            <family val="2"/>
          </rPr>
          <t xml:space="preserve">
debt value in precedents sheet</t>
        </r>
      </text>
    </comment>
    <comment ref="Z35" authorId="0">
      <text>
        <r>
          <rPr>
            <b/>
            <sz val="8"/>
            <color indexed="81"/>
            <rFont val="Tahoma"/>
            <family val="2"/>
          </rPr>
          <t>Factset
2011</t>
        </r>
      </text>
    </comment>
    <comment ref="AA35" authorId="0">
      <text>
        <r>
          <rPr>
            <b/>
            <sz val="8"/>
            <color indexed="81"/>
            <rFont val="Tahoma"/>
            <family val="2"/>
          </rPr>
          <t>Author:</t>
        </r>
        <r>
          <rPr>
            <sz val="8"/>
            <color indexed="81"/>
            <rFont val="Tahoma"/>
            <family val="2"/>
          </rPr>
          <t xml:space="preserve">
Factset
2011</t>
        </r>
      </text>
    </comment>
    <comment ref="AB36" authorId="0">
      <text>
        <r>
          <rPr>
            <b/>
            <sz val="8"/>
            <color indexed="81"/>
            <rFont val="Tahoma"/>
            <family val="2"/>
          </rPr>
          <t>Author:</t>
        </r>
        <r>
          <rPr>
            <sz val="8"/>
            <color indexed="81"/>
            <rFont val="Tahoma"/>
            <family val="2"/>
          </rPr>
          <t xml:space="preserve">
comps sheet</t>
        </r>
      </text>
    </comment>
    <comment ref="Z37" authorId="0">
      <text>
        <r>
          <rPr>
            <b/>
            <sz val="8"/>
            <color indexed="81"/>
            <rFont val="Tahoma"/>
            <family val="2"/>
          </rPr>
          <t>Author:</t>
        </r>
        <r>
          <rPr>
            <sz val="8"/>
            <color indexed="81"/>
            <rFont val="Tahoma"/>
            <family val="2"/>
          </rPr>
          <t xml:space="preserve">
Bloomberg Consensus for 2012
E</t>
        </r>
      </text>
    </comment>
    <comment ref="AA37" authorId="0">
      <text>
        <r>
          <rPr>
            <b/>
            <sz val="8"/>
            <color indexed="81"/>
            <rFont val="Tahoma"/>
            <family val="2"/>
          </rPr>
          <t>Author:</t>
        </r>
        <r>
          <rPr>
            <sz val="8"/>
            <color indexed="81"/>
            <rFont val="Tahoma"/>
            <family val="2"/>
          </rPr>
          <t xml:space="preserve">
2012E Consensus</t>
        </r>
      </text>
    </comment>
    <comment ref="AB37" authorId="0">
      <text>
        <r>
          <rPr>
            <b/>
            <sz val="8"/>
            <color indexed="81"/>
            <rFont val="Tahoma"/>
            <family val="2"/>
          </rPr>
          <t>Author:</t>
        </r>
        <r>
          <rPr>
            <sz val="8"/>
            <color indexed="81"/>
            <rFont val="Tahoma"/>
            <family val="2"/>
          </rPr>
          <t xml:space="preserve">
comps sheet</t>
        </r>
      </text>
    </comment>
    <comment ref="Z38" authorId="0">
      <text>
        <r>
          <rPr>
            <b/>
            <sz val="8"/>
            <color indexed="81"/>
            <rFont val="Tahoma"/>
            <family val="2"/>
          </rPr>
          <t>Author:</t>
        </r>
        <r>
          <rPr>
            <sz val="8"/>
            <color indexed="81"/>
            <rFont val="Tahoma"/>
            <family val="2"/>
          </rPr>
          <t xml:space="preserve">
RBC property EBITDA forecast</t>
        </r>
      </text>
    </comment>
    <comment ref="AA38" authorId="0">
      <text>
        <r>
          <rPr>
            <b/>
            <sz val="8"/>
            <color indexed="81"/>
            <rFont val="Tahoma"/>
            <family val="2"/>
          </rPr>
          <t>Author:</t>
        </r>
        <r>
          <rPr>
            <sz val="8"/>
            <color indexed="81"/>
            <rFont val="Tahoma"/>
            <family val="2"/>
          </rPr>
          <t xml:space="preserve">
Estimated from $2.3bn at 7.8% and $900m at 5.5%</t>
        </r>
      </text>
    </comment>
    <comment ref="AB38" authorId="0">
      <text>
        <r>
          <rPr>
            <b/>
            <sz val="8"/>
            <color indexed="81"/>
            <rFont val="Tahoma"/>
            <family val="2"/>
          </rPr>
          <t>Author:</t>
        </r>
        <r>
          <rPr>
            <sz val="8"/>
            <color indexed="81"/>
            <rFont val="Tahoma"/>
            <family val="2"/>
          </rPr>
          <t xml:space="preserve">
Q3
Fully Drawn facilities 
including 2012 issuance</t>
        </r>
      </text>
    </comment>
  </commentList>
</comments>
</file>

<file path=xl/comments2.xml><?xml version="1.0" encoding="utf-8"?>
<comments xmlns="http://schemas.openxmlformats.org/spreadsheetml/2006/main">
  <authors>
    <author>Author</author>
  </authors>
  <commentList>
    <comment ref="Q27" authorId="0">
      <text>
        <r>
          <rPr>
            <b/>
            <sz val="8"/>
            <color indexed="81"/>
            <rFont val="Tahoma"/>
            <family val="2"/>
          </rPr>
          <t>Author:</t>
        </r>
        <r>
          <rPr>
            <sz val="8"/>
            <color indexed="81"/>
            <rFont val="Tahoma"/>
            <family val="2"/>
          </rPr>
          <t xml:space="preserve">
increases as gaming revenues increase</t>
        </r>
      </text>
    </comment>
    <comment ref="Q61" authorId="0">
      <text>
        <r>
          <rPr>
            <b/>
            <sz val="8"/>
            <color indexed="81"/>
            <rFont val="Tahoma"/>
            <family val="2"/>
          </rPr>
          <t>Author:</t>
        </r>
        <r>
          <rPr>
            <sz val="8"/>
            <color indexed="81"/>
            <rFont val="Tahoma"/>
            <family val="2"/>
          </rPr>
          <t xml:space="preserve">
think about what else might need to be taken off EBITDA</t>
        </r>
      </text>
    </comment>
  </commentList>
</comments>
</file>

<file path=xl/comments3.xml><?xml version="1.0" encoding="utf-8"?>
<comments xmlns="http://schemas.openxmlformats.org/spreadsheetml/2006/main">
  <authors>
    <author>Author</author>
  </authors>
  <commentList>
    <comment ref="I5" authorId="0">
      <text>
        <r>
          <rPr>
            <b/>
            <sz val="9"/>
            <color indexed="81"/>
            <rFont val="Tahoma"/>
            <family val="2"/>
          </rPr>
          <t>Gint:</t>
        </r>
        <r>
          <rPr>
            <sz val="9"/>
            <color indexed="81"/>
            <rFont val="Tahoma"/>
            <family val="2"/>
          </rPr>
          <t xml:space="preserve">
used MGM international
</t>
        </r>
      </text>
    </comment>
    <comment ref="I6" authorId="0">
      <text>
        <r>
          <rPr>
            <b/>
            <sz val="9"/>
            <color indexed="81"/>
            <rFont val="Tahoma"/>
            <family val="2"/>
          </rPr>
          <t>Author:</t>
        </r>
        <r>
          <rPr>
            <sz val="9"/>
            <color indexed="81"/>
            <rFont val="Tahoma"/>
            <family val="2"/>
          </rPr>
          <t xml:space="preserve">
Used LVS total margin
</t>
        </r>
      </text>
    </comment>
    <comment ref="I7" authorId="0">
      <text>
        <r>
          <rPr>
            <b/>
            <sz val="9"/>
            <color indexed="81"/>
            <rFont val="Tahoma"/>
            <family val="2"/>
          </rPr>
          <t>Author:</t>
        </r>
        <r>
          <rPr>
            <sz val="9"/>
            <color indexed="81"/>
            <rFont val="Tahoma"/>
            <family val="2"/>
          </rPr>
          <t xml:space="preserve">
exclude Wynn, need to understand why so low</t>
        </r>
      </text>
    </comment>
    <comment ref="D20" authorId="0">
      <text>
        <r>
          <rPr>
            <b/>
            <sz val="9"/>
            <color indexed="81"/>
            <rFont val="Tahoma"/>
            <family val="2"/>
          </rPr>
          <t>Author:</t>
        </r>
        <r>
          <rPr>
            <sz val="9"/>
            <color indexed="81"/>
            <rFont val="Tahoma"/>
            <family val="2"/>
          </rPr>
          <t xml:space="preserve">
From Wynn 2011 Annual Report
</t>
        </r>
      </text>
    </comment>
    <comment ref="E22" authorId="0">
      <text>
        <r>
          <rPr>
            <b/>
            <sz val="8"/>
            <color indexed="81"/>
            <rFont val="Tahoma"/>
            <family val="2"/>
          </rPr>
          <t>Author:</t>
        </r>
        <r>
          <rPr>
            <sz val="8"/>
            <color indexed="81"/>
            <rFont val="Tahoma"/>
            <family val="2"/>
          </rPr>
          <t xml:space="preserve">
RBC reserach reports</t>
        </r>
      </text>
    </comment>
    <comment ref="D102" authorId="0">
      <text>
        <r>
          <rPr>
            <sz val="9"/>
            <color indexed="81"/>
            <rFont val="Tahoma"/>
            <family val="2"/>
          </rPr>
          <t>3014 above casino
1013 from Venezia tower</t>
        </r>
      </text>
    </comment>
  </commentList>
</comments>
</file>

<file path=xl/comments4.xml><?xml version="1.0" encoding="utf-8"?>
<comments xmlns="http://schemas.openxmlformats.org/spreadsheetml/2006/main">
  <authors>
    <author>Author</author>
  </authors>
  <commentList>
    <comment ref="B39" authorId="0">
      <text>
        <r>
          <rPr>
            <b/>
            <sz val="9"/>
            <color indexed="81"/>
            <rFont val="Tahoma"/>
            <family val="2"/>
          </rPr>
          <t>Author:</t>
        </r>
        <r>
          <rPr>
            <sz val="9"/>
            <color indexed="81"/>
            <rFont val="Tahoma"/>
            <family val="2"/>
          </rPr>
          <t xml:space="preserve">
Not sure how they get here - If you take out provision for doubtful accountsa nd management fees it gets closer
</t>
        </r>
      </text>
    </comment>
    <comment ref="B53" authorId="0">
      <text>
        <r>
          <rPr>
            <b/>
            <sz val="9"/>
            <color indexed="81"/>
            <rFont val="Tahoma"/>
            <family val="2"/>
          </rPr>
          <t>Author:</t>
        </r>
        <r>
          <rPr>
            <sz val="9"/>
            <color indexed="81"/>
            <rFont val="Tahoma"/>
            <family val="2"/>
          </rPr>
          <t xml:space="preserve">
Include in EBITDA??
</t>
        </r>
      </text>
    </comment>
  </commentList>
</comments>
</file>

<file path=xl/comments5.xml><?xml version="1.0" encoding="utf-8"?>
<comments xmlns="http://schemas.openxmlformats.org/spreadsheetml/2006/main">
  <authors>
    <author>Author</author>
  </authors>
  <commentList>
    <comment ref="B41" authorId="0">
      <text>
        <r>
          <rPr>
            <b/>
            <sz val="9"/>
            <color indexed="81"/>
            <rFont val="Tahoma"/>
            <family val="2"/>
          </rPr>
          <t>Author:</t>
        </r>
        <r>
          <rPr>
            <sz val="9"/>
            <color indexed="81"/>
            <rFont val="Tahoma"/>
            <family val="2"/>
          </rPr>
          <t xml:space="preserve">
Include Property Transactions Net Below?
</t>
        </r>
      </text>
    </comment>
  </commentList>
</comments>
</file>

<file path=xl/comments6.xml><?xml version="1.0" encoding="utf-8"?>
<comments xmlns="http://schemas.openxmlformats.org/spreadsheetml/2006/main">
  <authors>
    <author>Author</author>
  </authors>
  <commentList>
    <comment ref="C11" authorId="0">
      <text>
        <r>
          <rPr>
            <b/>
            <sz val="9"/>
            <color indexed="81"/>
            <rFont val="Tahoma"/>
            <family val="2"/>
          </rPr>
          <t>Author:</t>
        </r>
        <r>
          <rPr>
            <sz val="9"/>
            <color indexed="81"/>
            <rFont val="Tahoma"/>
            <family val="2"/>
          </rPr>
          <t xml:space="preserve">
Property EBITDA
</t>
        </r>
      </text>
    </comment>
    <comment ref="C17" authorId="0">
      <text>
        <r>
          <rPr>
            <b/>
            <sz val="9"/>
            <color indexed="81"/>
            <rFont val="Tahoma"/>
            <family val="2"/>
          </rPr>
          <t>Author:</t>
        </r>
        <r>
          <rPr>
            <sz val="9"/>
            <color indexed="81"/>
            <rFont val="Tahoma"/>
            <family val="2"/>
          </rPr>
          <t xml:space="preserve">
Property EBITDA
</t>
        </r>
      </text>
    </comment>
    <comment ref="C23" authorId="0">
      <text>
        <r>
          <rPr>
            <b/>
            <sz val="9"/>
            <color indexed="81"/>
            <rFont val="Tahoma"/>
            <family val="2"/>
          </rPr>
          <t>Author:</t>
        </r>
        <r>
          <rPr>
            <sz val="9"/>
            <color indexed="81"/>
            <rFont val="Tahoma"/>
            <family val="2"/>
          </rPr>
          <t xml:space="preserve">
Property EBITDA
</t>
        </r>
      </text>
    </comment>
    <comment ref="C30" authorId="0">
      <text>
        <r>
          <rPr>
            <b/>
            <sz val="9"/>
            <color indexed="81"/>
            <rFont val="Tahoma"/>
            <family val="2"/>
          </rPr>
          <t>Author:</t>
        </r>
        <r>
          <rPr>
            <sz val="9"/>
            <color indexed="81"/>
            <rFont val="Tahoma"/>
            <family val="2"/>
          </rPr>
          <t xml:space="preserve">
Property EBITDA
</t>
        </r>
      </text>
    </comment>
    <comment ref="C49" authorId="0">
      <text>
        <r>
          <rPr>
            <b/>
            <sz val="9"/>
            <color indexed="81"/>
            <rFont val="Tahoma"/>
            <family val="2"/>
          </rPr>
          <t>Author:</t>
        </r>
        <r>
          <rPr>
            <sz val="9"/>
            <color indexed="81"/>
            <rFont val="Tahoma"/>
            <family val="2"/>
          </rPr>
          <t xml:space="preserve">
Property EBITDA
</t>
        </r>
      </text>
    </comment>
  </commentList>
</comments>
</file>

<file path=xl/comments7.xml><?xml version="1.0" encoding="utf-8"?>
<comments xmlns="http://schemas.openxmlformats.org/spreadsheetml/2006/main">
  <authors>
    <author>Author</author>
  </authors>
  <commentList>
    <comment ref="AS2" authorId="0">
      <text>
        <r>
          <rPr>
            <sz val="9"/>
            <color indexed="81"/>
            <rFont val="Tahoma"/>
            <family val="2"/>
          </rPr>
          <t>All forward estimates converted into USD and calendarized</t>
        </r>
      </text>
    </comment>
    <comment ref="AV2" authorId="0">
      <text>
        <r>
          <rPr>
            <sz val="9"/>
            <color indexed="81"/>
            <rFont val="Tahoma"/>
            <family val="2"/>
          </rPr>
          <t>All forward estimates converted into USD and calendarized</t>
        </r>
      </text>
    </comment>
    <comment ref="AY2" authorId="0">
      <text>
        <r>
          <rPr>
            <sz val="9"/>
            <color indexed="81"/>
            <rFont val="Tahoma"/>
            <family val="2"/>
          </rPr>
          <t>All forward estimates converted into USD and calendarized</t>
        </r>
      </text>
    </comment>
    <comment ref="P3" authorId="0">
      <text>
        <r>
          <rPr>
            <sz val="9"/>
            <color indexed="81"/>
            <rFont val="Tahoma"/>
            <family val="2"/>
          </rPr>
          <t>1 US Dollar = 7.7522 Hong Kong Dollar</t>
        </r>
      </text>
    </comment>
    <comment ref="Q3" authorId="0">
      <text>
        <r>
          <rPr>
            <sz val="9"/>
            <color indexed="81"/>
            <rFont val="Tahoma"/>
            <family val="2"/>
          </rPr>
          <t>Home currency share price; reflects share price in the currency in which the company trades</t>
        </r>
      </text>
    </comment>
    <comment ref="R3" authorId="0">
      <text>
        <r>
          <rPr>
            <sz val="9"/>
            <color indexed="81"/>
            <rFont val="Tahoma"/>
            <family val="2"/>
          </rPr>
          <t>Share price converted to USD</t>
        </r>
      </text>
    </comment>
    <comment ref="T3" authorId="0">
      <text>
        <r>
          <rPr>
            <sz val="9"/>
            <color indexed="81"/>
            <rFont val="Tahoma"/>
            <family val="2"/>
          </rPr>
          <t>Total basic shares outstanding</t>
        </r>
      </text>
    </comment>
    <comment ref="X3" authorId="0">
      <text>
        <r>
          <rPr>
            <sz val="9"/>
            <color indexed="81"/>
            <rFont val="Tahoma"/>
            <family val="2"/>
          </rPr>
          <t>Currency in which balance sheet figures are expressed</t>
        </r>
      </text>
    </comment>
    <comment ref="AA3" authorId="0">
      <text>
        <r>
          <rPr>
            <sz val="9"/>
            <color indexed="81"/>
            <rFont val="Tahoma"/>
            <family val="2"/>
          </rPr>
          <t>Short-term investments</t>
        </r>
      </text>
    </comment>
    <comment ref="AB3" authorId="0">
      <text>
        <r>
          <rPr>
            <sz val="9"/>
            <color indexed="81"/>
            <rFont val="Tahoma"/>
            <family val="2"/>
          </rPr>
          <t>Short-term debt; ignore capital leases</t>
        </r>
      </text>
    </comment>
    <comment ref="AC3" authorId="0">
      <text>
        <r>
          <rPr>
            <sz val="9"/>
            <color indexed="81"/>
            <rFont val="Tahoma"/>
            <family val="2"/>
          </rPr>
          <t>Long-term debt</t>
        </r>
      </text>
    </comment>
    <comment ref="AD3" authorId="0">
      <text>
        <r>
          <rPr>
            <sz val="9"/>
            <color indexed="81"/>
            <rFont val="Tahoma"/>
            <family val="2"/>
          </rPr>
          <t>Shareholders' equity</t>
        </r>
      </text>
    </comment>
    <comment ref="AE3" authorId="0">
      <text>
        <r>
          <rPr>
            <sz val="9"/>
            <color indexed="81"/>
            <rFont val="Tahoma"/>
            <family val="2"/>
          </rPr>
          <t xml:space="preserve">Minority Interests at Book Value (BV)
</t>
        </r>
      </text>
    </comment>
    <comment ref="AN3" authorId="0">
      <text>
        <r>
          <rPr>
            <sz val="9"/>
            <color indexed="81"/>
            <rFont val="Tahoma"/>
            <family val="2"/>
          </rPr>
          <t xml:space="preserve">Minority Interests at Market Value (MV)
</t>
        </r>
      </text>
    </comment>
  </commentList>
</comments>
</file>

<file path=xl/comments8.xml><?xml version="1.0" encoding="utf-8"?>
<comments xmlns="http://schemas.openxmlformats.org/spreadsheetml/2006/main">
  <authors>
    <author>Author</author>
  </authors>
  <commentList>
    <comment ref="B11" authorId="0">
      <text>
        <r>
          <rPr>
            <b/>
            <sz val="9"/>
            <color indexed="81"/>
            <rFont val="Tahoma"/>
            <family val="2"/>
          </rPr>
          <t>Author:</t>
        </r>
        <r>
          <rPr>
            <sz val="9"/>
            <color indexed="81"/>
            <rFont val="Tahoma"/>
            <family val="2"/>
          </rPr>
          <t xml:space="preserve">
adj. net EBITDA</t>
        </r>
      </text>
    </comment>
  </commentList>
</comments>
</file>

<file path=xl/sharedStrings.xml><?xml version="1.0" encoding="utf-8"?>
<sst xmlns="http://schemas.openxmlformats.org/spreadsheetml/2006/main" count="3967" uniqueCount="1077">
  <si>
    <t>International</t>
  </si>
  <si>
    <t>Las Vegas Stand Alone (Implied)</t>
  </si>
  <si>
    <t>Small/Mid-Cap</t>
  </si>
  <si>
    <t>Total Average</t>
  </si>
  <si>
    <t>Wynn Las Vegas (Implied)</t>
  </si>
  <si>
    <t>Enterprise Value</t>
  </si>
  <si>
    <t>2013E EV/EBITDA</t>
  </si>
  <si>
    <t>Las Vegas Stand Alone Valuation</t>
  </si>
  <si>
    <r>
      <t xml:space="preserve">Vegas </t>
    </r>
    <r>
      <rPr>
        <b/>
        <u/>
        <vertAlign val="superscript"/>
        <sz val="10"/>
        <color theme="2"/>
        <rFont val="Arial"/>
        <family val="2"/>
      </rPr>
      <t>(5)</t>
    </r>
  </si>
  <si>
    <t>(5) Vegas  EV and EBITDA  calculations can be made by subtracting holding company figures from Asian subsidiary figures</t>
  </si>
  <si>
    <t>Phil Ruffin</t>
  </si>
  <si>
    <t>Treasure Island</t>
  </si>
  <si>
    <t>2009</t>
  </si>
  <si>
    <t xml:space="preserve">Acquisition Project Finance Debt </t>
  </si>
  <si>
    <t xml:space="preserve">Project Finance Debt Schedule </t>
  </si>
  <si>
    <t>MGM Upfront Payment funded from Balance Sheet</t>
  </si>
  <si>
    <t>Sale Period</t>
  </si>
  <si>
    <t>Discount Factor</t>
  </si>
  <si>
    <t>Steady-State EBITDA (2012)</t>
  </si>
  <si>
    <t>Cashflows to MGM with Project Leverage</t>
  </si>
  <si>
    <t>Cashflows to MGM with Corporate Leverage</t>
  </si>
  <si>
    <t>MGM NPV</t>
  </si>
  <si>
    <t>MGM Levered Hurdle Rate</t>
  </si>
  <si>
    <t>Levered Equity NPV</t>
  </si>
  <si>
    <t xml:space="preserve">  Deferred Income Taxes, net</t>
  </si>
  <si>
    <t xml:space="preserve">  Investment in Unconsolidated Affiliate</t>
  </si>
  <si>
    <t xml:space="preserve">  Goodwill</t>
  </si>
  <si>
    <t xml:space="preserve">  Other Intangible Asset, Net</t>
  </si>
  <si>
    <t xml:space="preserve">  Other Long-term Assets Net</t>
  </si>
  <si>
    <t xml:space="preserve">  Other Accrued Liabilities</t>
  </si>
  <si>
    <t xml:space="preserve">  Accrued Interest on Long-term Debt</t>
  </si>
  <si>
    <t xml:space="preserve">  Income Taxes Payable</t>
  </si>
  <si>
    <t xml:space="preserve">  Long-term Debt</t>
  </si>
  <si>
    <t xml:space="preserve">  Minority Interest</t>
  </si>
  <si>
    <t xml:space="preserve">  Other Long-term Obligations</t>
  </si>
  <si>
    <t xml:space="preserve">  Additional Paid in Capital</t>
  </si>
  <si>
    <t xml:space="preserve">  Retained Earnings (Accumulated Deficit)</t>
  </si>
  <si>
    <t xml:space="preserve">  Accumulated Other Comprehensive Income (Loss)</t>
  </si>
  <si>
    <t>MGM Consensus Revenue Forecast</t>
  </si>
  <si>
    <t>RBC</t>
  </si>
  <si>
    <t>Credit Suisse</t>
  </si>
  <si>
    <t>JPM</t>
  </si>
  <si>
    <t>Wells Fargo</t>
  </si>
  <si>
    <t>DB</t>
  </si>
  <si>
    <t>Cosmopolitan EBITDA Forecast</t>
  </si>
  <si>
    <t>MGM EBITDA Forecast</t>
  </si>
  <si>
    <t>Proforma EBITDA</t>
  </si>
  <si>
    <t>MGM Revenues</t>
  </si>
  <si>
    <t>MGM Operating Expenses</t>
  </si>
  <si>
    <t>MGM EBITDA</t>
  </si>
  <si>
    <t>Proforma MGM EBITDA</t>
  </si>
  <si>
    <t>Current Enterprise Value</t>
  </si>
  <si>
    <t>Multiple over MGM EBITDA</t>
  </si>
  <si>
    <t>Proforma Enterprise Value</t>
  </si>
  <si>
    <t>Purchase Price</t>
  </si>
  <si>
    <t>Multiple over Proforma MGM EBITDA</t>
  </si>
  <si>
    <t>EBITDA / EV</t>
  </si>
  <si>
    <t>Proforma MGM EBITDA Forecast</t>
  </si>
  <si>
    <t>Company</t>
  </si>
  <si>
    <t>Total Debt /</t>
  </si>
  <si>
    <t>HKD /</t>
  </si>
  <si>
    <t>Shares</t>
  </si>
  <si>
    <t>Bal Sh.</t>
  </si>
  <si>
    <t>Balance Sheet - Home Currency</t>
  </si>
  <si>
    <t>Balance Sheet - USD</t>
  </si>
  <si>
    <t>Revenue (USD)</t>
  </si>
  <si>
    <t>EBITDA (USD)</t>
  </si>
  <si>
    <t>Net Income (USD)</t>
  </si>
  <si>
    <t>Price (USD)</t>
  </si>
  <si>
    <t>Price (HC)</t>
  </si>
  <si>
    <t>Out. (Basic)</t>
  </si>
  <si>
    <t>Cap. (USD)</t>
  </si>
  <si>
    <t>Curr.</t>
  </si>
  <si>
    <t>Cash</t>
  </si>
  <si>
    <t>ST Invs.</t>
  </si>
  <si>
    <t>ST Debt</t>
  </si>
  <si>
    <t>LT Debt</t>
  </si>
  <si>
    <t>SH Equity</t>
  </si>
  <si>
    <t>Minority Int.</t>
  </si>
  <si>
    <t>Minority Int. (BV)</t>
  </si>
  <si>
    <t>% of Minority Int.</t>
  </si>
  <si>
    <t>Minority Int. (MV)</t>
  </si>
  <si>
    <t>Value (USD)</t>
  </si>
  <si>
    <t>2011 A</t>
  </si>
  <si>
    <t>HKD</t>
  </si>
  <si>
    <t>2013E EBITDA</t>
  </si>
  <si>
    <t>Holding</t>
  </si>
  <si>
    <t>Vegas</t>
  </si>
  <si>
    <t>(1) Based on basic diluted shares outstanding</t>
  </si>
  <si>
    <t>(2) Enterprise Value is defined as market capitalization, plus total debt and minority interests less cash and short-term investments; ignores equity investments</t>
  </si>
  <si>
    <t>(3) Based on analyst consensus forecasts</t>
  </si>
  <si>
    <t>(4) Total Capitalization defined as total debt plus book value of shareholders' equity and minority interests</t>
  </si>
  <si>
    <r>
      <t xml:space="preserve">EV/Revenue </t>
    </r>
    <r>
      <rPr>
        <b/>
        <u/>
        <vertAlign val="superscript"/>
        <sz val="10"/>
        <color theme="2"/>
        <rFont val="Arial"/>
        <family val="2"/>
      </rPr>
      <t>(3)</t>
    </r>
  </si>
  <si>
    <r>
      <t xml:space="preserve">EV/EBITDA </t>
    </r>
    <r>
      <rPr>
        <b/>
        <u/>
        <vertAlign val="superscript"/>
        <sz val="10"/>
        <color theme="2"/>
        <rFont val="Arial"/>
        <family val="2"/>
      </rPr>
      <t>(3)</t>
    </r>
  </si>
  <si>
    <r>
      <t xml:space="preserve">P/E </t>
    </r>
    <r>
      <rPr>
        <b/>
        <u/>
        <vertAlign val="superscript"/>
        <sz val="10"/>
        <color theme="2"/>
        <rFont val="Arial"/>
        <family val="2"/>
      </rPr>
      <t>(3)</t>
    </r>
  </si>
  <si>
    <r>
      <t xml:space="preserve">Cap. </t>
    </r>
    <r>
      <rPr>
        <b/>
        <u/>
        <vertAlign val="superscript"/>
        <sz val="10"/>
        <color theme="2"/>
        <rFont val="Arial"/>
        <family val="2"/>
      </rPr>
      <t>(2)</t>
    </r>
  </si>
  <si>
    <r>
      <t xml:space="preserve">Value </t>
    </r>
    <r>
      <rPr>
        <b/>
        <u/>
        <vertAlign val="superscript"/>
        <sz val="10"/>
        <color theme="2"/>
        <rFont val="Arial"/>
        <family val="2"/>
      </rPr>
      <t>(2)</t>
    </r>
  </si>
  <si>
    <r>
      <t xml:space="preserve">Total Cap. </t>
    </r>
    <r>
      <rPr>
        <b/>
        <u/>
        <vertAlign val="superscript"/>
        <sz val="10"/>
        <color theme="2"/>
        <rFont val="Arial"/>
        <family val="2"/>
      </rPr>
      <t>(4)</t>
    </r>
  </si>
  <si>
    <t xml:space="preserve">  Promotional Allowances</t>
  </si>
  <si>
    <t xml:space="preserve">  Total Revenues</t>
  </si>
  <si>
    <t xml:space="preserve">  Entertainment</t>
  </si>
  <si>
    <t xml:space="preserve">  Pre-opening and Start-up Expenses</t>
  </si>
  <si>
    <t>Operating Expenses</t>
  </si>
  <si>
    <t>D&amp;A As % of Sales</t>
  </si>
  <si>
    <t xml:space="preserve">  Gain on Mgm China Transaction</t>
  </si>
  <si>
    <t xml:space="preserve">  Interest Expense, Net</t>
  </si>
  <si>
    <t>Int. Exp. Constant % of EBITDA</t>
  </si>
  <si>
    <t xml:space="preserve">  Income (Loss) from Unconsolidated Affiliate</t>
  </si>
  <si>
    <t xml:space="preserve">  Non-operating Items from Unconsolidated Affiliates</t>
  </si>
  <si>
    <t xml:space="preserve">  Other, Net</t>
  </si>
  <si>
    <t xml:space="preserve">  Property Transactions, Net</t>
  </si>
  <si>
    <t>OTHER</t>
  </si>
  <si>
    <t xml:space="preserve">  Minority Interest (After Tax)</t>
  </si>
  <si>
    <t xml:space="preserve">  (Income) Loss from Unconsolidated Affiliates</t>
  </si>
  <si>
    <t xml:space="preserve">  Distributions from Unconsolidated Affiliates</t>
  </si>
  <si>
    <t xml:space="preserve">  Stock based Compensation</t>
  </si>
  <si>
    <t xml:space="preserve">  Provision for Doubtful Accounts and Discounts</t>
  </si>
  <si>
    <t xml:space="preserve">  Gain/loss on Retirement of Long-term Debt</t>
  </si>
  <si>
    <t xml:space="preserve">  Amortizational Debt Discounts, Premiums and Issuance Costs</t>
  </si>
  <si>
    <t xml:space="preserve">  Accounts Receivable</t>
  </si>
  <si>
    <t xml:space="preserve">  Accounts Payable and Accrued Liabilities</t>
  </si>
  <si>
    <t xml:space="preserve">  Income Taxes Receivable/payable</t>
  </si>
  <si>
    <t xml:space="preserve">  Prepaid Expenses and Other</t>
  </si>
  <si>
    <t xml:space="preserve">  Capital Expenditure Net</t>
  </si>
  <si>
    <t xml:space="preserve">  Dispositions of Property, Plant of Equipment, Net</t>
  </si>
  <si>
    <t xml:space="preserve">  Acquisition of Mgm China, Net of Cash Acquired</t>
  </si>
  <si>
    <t xml:space="preserve">  Investments in Treasury Securities Maturities Longer Than 90 Days</t>
  </si>
  <si>
    <t xml:space="preserve">  Proceeds from Treasury Securities Maturities Longer Than 90 days</t>
  </si>
  <si>
    <t xml:space="preserve">  Investments in and Advances to Unconsolidated Affiliates</t>
  </si>
  <si>
    <t xml:space="preserve">  Distributions from Unconsolidated Affiliates in Excess of Earnings</t>
  </si>
  <si>
    <t xml:space="preserve">  Cash Flows from Investing Activities: other</t>
  </si>
  <si>
    <t xml:space="preserve">  Distributions from Cost Method Investments</t>
  </si>
  <si>
    <t xml:space="preserve">  Issuance of Senior Notes, Net</t>
  </si>
  <si>
    <t xml:space="preserve">  Retirement of Senior Notes</t>
  </si>
  <si>
    <t xml:space="preserve">  Borrowings Under Bank Credit Facilities-maturities Longer Than 90 Days</t>
  </si>
  <si>
    <t xml:space="preserve">  Repayments Under Bank Credit Facilities-maturities Longer Than 90 Days</t>
  </si>
  <si>
    <t xml:space="preserve">  Net Borrowings/payments Under Bank Credit Facilities with Maturities of 90 Days or Less</t>
  </si>
  <si>
    <t xml:space="preserve">  Issuance of Common Stock</t>
  </si>
  <si>
    <t xml:space="preserve">  Debt Issuance Costs</t>
  </si>
  <si>
    <t xml:space="preserve">  Capped Call Transactions</t>
  </si>
  <si>
    <t xml:space="preserve">  Foreign Exchange Rate Effect on Cash and Cash Equivalents</t>
  </si>
  <si>
    <t xml:space="preserve">  Income Tax Receivable</t>
  </si>
  <si>
    <t>Wynn Resorts</t>
  </si>
  <si>
    <t>Wynn Macau</t>
  </si>
  <si>
    <t>Value</t>
  </si>
  <si>
    <t>EV/EBITDA</t>
  </si>
  <si>
    <t>(millions of USD)</t>
  </si>
  <si>
    <t>Las Vegas Trading Comparables</t>
  </si>
  <si>
    <t xml:space="preserve">Target </t>
  </si>
  <si>
    <t>($mm)</t>
  </si>
  <si>
    <t xml:space="preserve">Transaction </t>
  </si>
  <si>
    <t>Debt /</t>
  </si>
  <si>
    <t>Value or EV</t>
  </si>
  <si>
    <t>LTM EBITDA</t>
  </si>
  <si>
    <t>Total Debt</t>
  </si>
  <si>
    <t>Debt</t>
  </si>
  <si>
    <t>EV</t>
  </si>
  <si>
    <t>Date</t>
  </si>
  <si>
    <t>2007</t>
  </si>
  <si>
    <t>2004</t>
  </si>
  <si>
    <t>1998</t>
  </si>
  <si>
    <t>Precedent Transactions</t>
  </si>
  <si>
    <t>Harrah's Entertainment</t>
  </si>
  <si>
    <t>Apollo, TGP</t>
  </si>
  <si>
    <t>Rio Hotel Casino</t>
  </si>
  <si>
    <t>Buyer / Trading</t>
  </si>
  <si>
    <t>Units - Thousands USD</t>
  </si>
  <si>
    <t xml:space="preserve">  Retail</t>
  </si>
  <si>
    <t xml:space="preserve">  Revenues Rooms</t>
  </si>
  <si>
    <t xml:space="preserve">  Reimbursed Costs</t>
  </si>
  <si>
    <t xml:space="preserve">  Others</t>
  </si>
  <si>
    <t>F&amp;B/Room Revenue</t>
  </si>
  <si>
    <t>Entertainment/Room Revenue</t>
  </si>
  <si>
    <t>[% Room Rev.]</t>
  </si>
  <si>
    <t>Cosmo Rates</t>
  </si>
  <si>
    <t>Cosmo Margin</t>
  </si>
  <si>
    <t>Cosmo Revenues</t>
  </si>
  <si>
    <t>Revenue Drivers and Forecast</t>
  </si>
  <si>
    <t>EBITDA Margin and Forecast</t>
  </si>
  <si>
    <t>[$/Casino sqft]</t>
  </si>
  <si>
    <t>Wynn</t>
  </si>
  <si>
    <t>LVS</t>
  </si>
  <si>
    <r>
      <t>Segment</t>
    </r>
    <r>
      <rPr>
        <b/>
        <vertAlign val="superscript"/>
        <sz val="8"/>
        <rFont val="Arial"/>
        <family val="2"/>
      </rPr>
      <t>1</t>
    </r>
  </si>
  <si>
    <r>
      <t>Room</t>
    </r>
    <r>
      <rPr>
        <vertAlign val="superscript"/>
        <sz val="8"/>
        <rFont val="Arial"/>
        <family val="2"/>
      </rPr>
      <t>2</t>
    </r>
  </si>
  <si>
    <r>
      <rPr>
        <vertAlign val="superscript"/>
        <sz val="8"/>
        <rFont val="Arial"/>
        <family val="2"/>
      </rPr>
      <t>2</t>
    </r>
    <r>
      <rPr>
        <sz val="8"/>
        <rFont val="Arial"/>
        <family val="2"/>
      </rPr>
      <t xml:space="preserve"> ADR refers to Adjusted Daily Rate which assumes 90% steady-state occupancy for Cosmo</t>
    </r>
  </si>
  <si>
    <t>Comparables</t>
  </si>
  <si>
    <t>Seg. Revenue</t>
  </si>
  <si>
    <t>Revenue/SqFT</t>
  </si>
  <si>
    <t>Revenue/SqFt</t>
  </si>
  <si>
    <t>2011A ($000)</t>
  </si>
  <si>
    <t>Rev. ($000)</t>
  </si>
  <si>
    <t>Rate ($)</t>
  </si>
  <si>
    <t xml:space="preserve">Las Vegas Trading Comparables </t>
  </si>
  <si>
    <t>Market</t>
  </si>
  <si>
    <t>Enterprise</t>
  </si>
  <si>
    <t>2013E</t>
  </si>
  <si>
    <t>(all figures presented in USD millions, except per share figures or where noted)</t>
  </si>
  <si>
    <t>Las Vegas Sands</t>
  </si>
  <si>
    <t>MGM Resorts</t>
  </si>
  <si>
    <t xml:space="preserve">Average </t>
  </si>
  <si>
    <t>Asia</t>
  </si>
  <si>
    <t>MGM China</t>
  </si>
  <si>
    <t>Sands China</t>
  </si>
  <si>
    <t xml:space="preserve">SJM Holdings Limited </t>
  </si>
  <si>
    <t>Melco Crown Entertainment</t>
  </si>
  <si>
    <t>Galaxy Entertainment</t>
  </si>
  <si>
    <t>Caesars Entertainment</t>
  </si>
  <si>
    <t>Ameristar Casinos</t>
  </si>
  <si>
    <t>Boyd Gaming Corp.</t>
  </si>
  <si>
    <t>Penn National Gaming</t>
  </si>
  <si>
    <t>Pinnacle Entertainment</t>
  </si>
  <si>
    <t>Management fees</t>
  </si>
  <si>
    <t>Provision for doubtful accounts</t>
  </si>
  <si>
    <t>General and administrative</t>
  </si>
  <si>
    <t>Entertainment, retail and other</t>
  </si>
  <si>
    <t>Food and beverage</t>
  </si>
  <si>
    <t>EBITDA Margin By Segment</t>
  </si>
  <si>
    <t>Property EBITDA - RBC Forecast</t>
  </si>
  <si>
    <t>EBITDA By Segment</t>
  </si>
  <si>
    <t>Operating costs and expenses:</t>
  </si>
  <si>
    <t>Net revenues</t>
  </si>
  <si>
    <t>Less: promotional allowances</t>
  </si>
  <si>
    <t>Gross revenues</t>
  </si>
  <si>
    <t>Operating revenues:</t>
  </si>
  <si>
    <t>2013E - RBC</t>
  </si>
  <si>
    <t>2012E - RBC</t>
  </si>
  <si>
    <t>2012E</t>
  </si>
  <si>
    <t>Q4 - 12E</t>
  </si>
  <si>
    <t>Q3 - 12A</t>
  </si>
  <si>
    <t>Q2 - 12A</t>
  </si>
  <si>
    <t>Q1 - 12A</t>
  </si>
  <si>
    <t>2011A</t>
  </si>
  <si>
    <t>Wynn LV - EBITDA</t>
  </si>
  <si>
    <t>Gain on MGM China transaction</t>
  </si>
  <si>
    <t>Property transactions, net</t>
  </si>
  <si>
    <t>Retail</t>
  </si>
  <si>
    <t>Pre-Opening &amp; Start Up Expense</t>
  </si>
  <si>
    <t>Corporate Expense</t>
  </si>
  <si>
    <t>G&amp;A</t>
  </si>
  <si>
    <t>Reimbursed Costs</t>
  </si>
  <si>
    <t>2013E - Research</t>
  </si>
  <si>
    <t>2012E - Research</t>
  </si>
  <si>
    <t>MGM Resorts International - EBITDA</t>
  </si>
  <si>
    <t>Loss on disposal of assets</t>
  </si>
  <si>
    <t>Impairment loss</t>
  </si>
  <si>
    <t>Amortization of leasehold interests in land</t>
  </si>
  <si>
    <t>Convention, retail and other</t>
  </si>
  <si>
    <t>Mall</t>
  </si>
  <si>
    <t>Development expense</t>
  </si>
  <si>
    <t>Pre-opening expense</t>
  </si>
  <si>
    <t>Rental expense</t>
  </si>
  <si>
    <t>Corporate expense</t>
  </si>
  <si>
    <t>Convention, Retail &amp; Other</t>
  </si>
  <si>
    <t>LVS Total Operations - EBITDA</t>
  </si>
  <si>
    <t>% margin</t>
  </si>
  <si>
    <t>Las Vegas Operations</t>
  </si>
  <si>
    <t>RBC Jul2012</t>
  </si>
  <si>
    <t>Total EBITDA</t>
  </si>
  <si>
    <t>MGM - City Center</t>
  </si>
  <si>
    <t>LVS - Venetian &amp; Pallazo</t>
  </si>
  <si>
    <t>Wynn - Wynn &amp; Encore</t>
  </si>
  <si>
    <t>Peer Group Average</t>
  </si>
  <si>
    <t>EBITDA Ramp Up</t>
  </si>
  <si>
    <t>Revenue Ramp Up</t>
  </si>
  <si>
    <t>Note: Cosmo (Actual) are 2012E since more representative of ongoing performance</t>
  </si>
  <si>
    <t xml:space="preserve">
Property</t>
  </si>
  <si>
    <t xml:space="preserve">
/ Room</t>
  </si>
  <si>
    <t xml:space="preserve">NA  </t>
  </si>
  <si>
    <t>Occup.</t>
  </si>
  <si>
    <t>Total Revenue &amp; EBITDA Comparison</t>
  </si>
  <si>
    <t>Gaming Revenue &amp; EBITDA Comparison</t>
  </si>
  <si>
    <t>sqft</t>
  </si>
  <si>
    <t>Table (%)</t>
  </si>
  <si>
    <t xml:space="preserve">
/ sqft</t>
  </si>
  <si>
    <t>Driver</t>
  </si>
  <si>
    <t>Comparable Rates</t>
  </si>
  <si>
    <t>Less: Promotional Allowance</t>
  </si>
  <si>
    <t>Bottom Up Forecast</t>
  </si>
  <si>
    <t>[$/ADR]</t>
  </si>
  <si>
    <t>[Units]</t>
  </si>
  <si>
    <t>Food &amp; Beverage / Room Revenue</t>
  </si>
  <si>
    <t>Entertainment/ Room Revenue</t>
  </si>
  <si>
    <t>Food &amp; Bev/Room Rev</t>
  </si>
  <si>
    <t>Entertainment/Room Rev</t>
  </si>
  <si>
    <t>Room Revenue</t>
  </si>
  <si>
    <t>Used MGM's ratio, seems most relevant target for improvement</t>
  </si>
  <si>
    <t>Comments/Rational</t>
  </si>
  <si>
    <t>Current (2011)</t>
  </si>
  <si>
    <t>Benchmark</t>
  </si>
  <si>
    <t>Benchmark Forecast - Entertainment/Retail</t>
  </si>
  <si>
    <t>Neg</t>
  </si>
  <si>
    <t>Average</t>
  </si>
  <si>
    <t>Hotel</t>
  </si>
  <si>
    <t>Entertainment Margin</t>
  </si>
  <si>
    <t>Entertainment/Retail</t>
  </si>
  <si>
    <t>Used 38% margin to find Revenue</t>
  </si>
  <si>
    <t>Annual Food &amp; Beverage Revenue</t>
  </si>
  <si>
    <t>Annual Food &amp; Beverage EBITDA</t>
  </si>
  <si>
    <t>Used avg of 2011/2012 of peers</t>
  </si>
  <si>
    <t>Benchmark Forecast - Food &amp; Beverage</t>
  </si>
  <si>
    <t>F&amp;B Margin</t>
  </si>
  <si>
    <t>Assumed margin of %35, eyeballed average from MGM &amp; LVS.  Also makes sense considering avg table hold is 20-25%</t>
  </si>
  <si>
    <t>Annual Casino Revenue</t>
  </si>
  <si>
    <t>Annual Casino EBITDA</t>
  </si>
  <si>
    <t>Used slightly less than Wynn, need more info from LVS/MGM</t>
  </si>
  <si>
    <t>Casino SqFt</t>
  </si>
  <si>
    <t>Benchmark Forecast - Casino</t>
  </si>
  <si>
    <t>Need LV only Casino EBITDA &amp; margin levels</t>
  </si>
  <si>
    <t>Margin</t>
  </si>
  <si>
    <t>Annual Room Revenue</t>
  </si>
  <si>
    <t>Annual Room EBITDA</t>
  </si>
  <si>
    <t>Used LVS margin</t>
  </si>
  <si>
    <t>EBITDA Room Margin</t>
  </si>
  <si>
    <t>Kept same RevPAR; viewed as premium property</t>
  </si>
  <si>
    <t>Used MGM level,though this may be generous considering high ADR</t>
  </si>
  <si>
    <t>Occupany</t>
  </si>
  <si>
    <t>No change</t>
  </si>
  <si>
    <t>Cosmo Rooms</t>
  </si>
  <si>
    <t>Current (LTM)</t>
  </si>
  <si>
    <t>Benchmark Forecast - Rooms</t>
  </si>
  <si>
    <t>Annual EBITDA/Room</t>
  </si>
  <si>
    <t>Entertainment/ Room EBITDA</t>
  </si>
  <si>
    <t>x</t>
  </si>
  <si>
    <t>Food &amp; Beverage / Room EBITDA</t>
  </si>
  <si>
    <t>3 months
Sep-30-2012</t>
  </si>
  <si>
    <t>3 months
Jun-30-2012</t>
  </si>
  <si>
    <t>3 months
Mar-31-2012</t>
  </si>
  <si>
    <t>3 months
Dec-31-2011</t>
  </si>
  <si>
    <t>3 months
Sep-30-2011</t>
  </si>
  <si>
    <t>3 months
Jun-30-2011</t>
  </si>
  <si>
    <t>3 months
Dec-31-2010</t>
  </si>
  <si>
    <t/>
  </si>
  <si>
    <t>Property charges and other</t>
  </si>
  <si>
    <t>Depreciation and amortization</t>
  </si>
  <si>
    <t>Dividends on Pref. Equity</t>
  </si>
  <si>
    <t>Internal Capital Charge</t>
  </si>
  <si>
    <t>SHEET</t>
  </si>
  <si>
    <t>DESCRIPTION</t>
  </si>
  <si>
    <t xml:space="preserve">Less: Promotional </t>
  </si>
  <si>
    <t>Growth</t>
  </si>
  <si>
    <t>Ramp Up</t>
  </si>
  <si>
    <t>Less: SG&amp;A</t>
  </si>
  <si>
    <t>Steady-State</t>
  </si>
  <si>
    <t>Food &amp; Beverage</t>
  </si>
  <si>
    <t>Value Add: SG&amp;A</t>
  </si>
  <si>
    <t>* Notes for MGM</t>
  </si>
  <si>
    <t>(2) Includes blackjack ("21"), baccarat, craps, roulette and other table games</t>
  </si>
  <si>
    <t>(1) Includes slot machines, video poker machines and other electronic gaming devices.</t>
  </si>
  <si>
    <t>The Palazzo</t>
  </si>
  <si>
    <t>Venetian Las Vegas</t>
  </si>
  <si>
    <t>LVS - Total LV</t>
  </si>
  <si>
    <t>Circus Circus Las Vegas</t>
  </si>
  <si>
    <t>Monte Carlo</t>
  </si>
  <si>
    <t>New York-New York</t>
  </si>
  <si>
    <t>Excalibur</t>
  </si>
  <si>
    <t>Luxor</t>
  </si>
  <si>
    <t>The Mirage</t>
  </si>
  <si>
    <t>Mandalay Bay</t>
  </si>
  <si>
    <t>MGM Grand Las Vegas (incl. The Signature)</t>
  </si>
  <si>
    <t>Bellagio</t>
  </si>
  <si>
    <t>Mandarin Oriental LV</t>
  </si>
  <si>
    <t>Aria</t>
  </si>
  <si>
    <t>CityCenter - 50% owned</t>
  </si>
  <si>
    <t>MGM - Total LV</t>
  </si>
  <si>
    <t>Wynn LV</t>
  </si>
  <si>
    <t>Cosmo</t>
  </si>
  <si>
    <t>Average Customer Spend</t>
  </si>
  <si>
    <t>Space (sq. feet)</t>
  </si>
  <si>
    <t>Occupancy</t>
  </si>
  <si>
    <t>REVPAR</t>
  </si>
  <si>
    <t>Est. Room Rev</t>
  </si>
  <si>
    <t>ADR</t>
  </si>
  <si>
    <t>Tables (2)</t>
  </si>
  <si>
    <t>Slots (1)</t>
  </si>
  <si>
    <t>Footage</t>
  </si>
  <si>
    <t>of Rooms</t>
  </si>
  <si>
    <t>Name</t>
  </si>
  <si>
    <t>Conference</t>
  </si>
  <si>
    <t>Gaming</t>
  </si>
  <si>
    <t>Casino Square</t>
  </si>
  <si>
    <t>Average #</t>
  </si>
  <si>
    <t>Meeting &amp;</t>
  </si>
  <si>
    <t>Approximate</t>
  </si>
  <si>
    <t>Operating Statistics Comparison - 2011A</t>
  </si>
  <si>
    <t>Assume base of $110m, and see what remainder is as % of revenue. Appears mor reliable</t>
  </si>
  <si>
    <t>Base Method</t>
  </si>
  <si>
    <t>SGA as % of Revenue</t>
  </si>
  <si>
    <t>Total SG&amp;A</t>
  </si>
  <si>
    <t>Revenue</t>
  </si>
  <si>
    <t>$000s</t>
  </si>
  <si>
    <t>SG&amp;A</t>
  </si>
  <si>
    <t>Used current segment margin of 21% to back out Revenue</t>
  </si>
  <si>
    <t>Annual Entertainment/Retail Revenue</t>
  </si>
  <si>
    <t>Annual Entertainment/Retail EBITDA</t>
  </si>
  <si>
    <t>Financing Calculations</t>
  </si>
  <si>
    <t>Cashflow Summary</t>
  </si>
  <si>
    <t>Assumptions and Calculations</t>
  </si>
  <si>
    <t>Cosmo EBITDA</t>
  </si>
  <si>
    <t>EBITDA Growth</t>
  </si>
  <si>
    <t xml:space="preserve">Less: Promotional Allowance </t>
  </si>
  <si>
    <t>Revenues: Room</t>
  </si>
  <si>
    <t>Revenues: Food and Beverage</t>
  </si>
  <si>
    <t xml:space="preserve">Revenues: Casino </t>
  </si>
  <si>
    <t>EBITDA: Room</t>
  </si>
  <si>
    <t>EBITDA: Food and Beverage</t>
  </si>
  <si>
    <t>EBITDA: Casino</t>
  </si>
  <si>
    <t xml:space="preserve">Revenue Growth: Room </t>
  </si>
  <si>
    <t xml:space="preserve">Revenue Growth: Food and Beverage </t>
  </si>
  <si>
    <t>Revenue Growth: Casino</t>
  </si>
  <si>
    <t>EBITDA Margin: Room</t>
  </si>
  <si>
    <t xml:space="preserve">EBITDA Margin: Food and Beverage </t>
  </si>
  <si>
    <t>EBITDA Margin: Casino</t>
  </si>
  <si>
    <t>(thousands of USD)</t>
  </si>
  <si>
    <t>Revenue Growth: Entert, Retail and Other</t>
  </si>
  <si>
    <t xml:space="preserve">Value Add: Diversion from non-MGM </t>
  </si>
  <si>
    <t xml:space="preserve">Revenues: Entert., Retail and Other </t>
  </si>
  <si>
    <t>EBITDA: Entert., Retail and Other</t>
  </si>
  <si>
    <t>Cashflows to MGM</t>
  </si>
  <si>
    <t>Levered Equity Cashflows</t>
  </si>
  <si>
    <t>Subtraction of Debt Outstanding</t>
  </si>
  <si>
    <t>A. Standalone Hold</t>
  </si>
  <si>
    <t xml:space="preserve">B. Straight Sale </t>
  </si>
  <si>
    <t xml:space="preserve">Cashflows after Preferred Equity </t>
  </si>
  <si>
    <t>Drawdown of Debt for Repayment</t>
  </si>
  <si>
    <t>Repayment of Loan from Deutsche</t>
  </si>
  <si>
    <t>Levered Project Cashflows to MGM</t>
  </si>
  <si>
    <t xml:space="preserve">MGM Debt for Upfront Payment </t>
  </si>
  <si>
    <t>Outstanding MGM Debt at Terminal Value</t>
  </si>
  <si>
    <t>Levered Cashflows before MGM Debt *</t>
  </si>
  <si>
    <t>Levered IRR before MGM Debt</t>
  </si>
  <si>
    <t>Remodelling Expenses</t>
  </si>
  <si>
    <t>Repurchase of Preferred Equity</t>
  </si>
  <si>
    <t>Gain Sharing</t>
  </si>
  <si>
    <t>Dividend and Cashflow Sharing Period</t>
  </si>
  <si>
    <t>Dvidends Accrued</t>
  </si>
  <si>
    <t>Dividends Paid</t>
  </si>
  <si>
    <t>Debt Funding for Repurchase</t>
  </si>
  <si>
    <t>Dividends and Gain Sharing</t>
  </si>
  <si>
    <t>Implied Interest Rate</t>
  </si>
  <si>
    <t>Cashflows after Senior Debt Service</t>
  </si>
  <si>
    <t>Cashflows after Preferred Dividend</t>
  </si>
  <si>
    <t>Outstanding Debt at Terminal Value</t>
  </si>
  <si>
    <t>Interest Rate on Refinanced Debt</t>
  </si>
  <si>
    <t xml:space="preserve">Refinancing Debt Schedule </t>
  </si>
  <si>
    <t>Debt Funding for Upfront Payment</t>
  </si>
  <si>
    <t>Debt Schedule at MGM Level</t>
  </si>
  <si>
    <t>Dradown for Upfront Payment</t>
  </si>
  <si>
    <t>Interest Rate on MGM Debt</t>
  </si>
  <si>
    <t>Debt Financing at MGM Level</t>
  </si>
  <si>
    <t>Interest Expense of MGM Debt</t>
  </si>
  <si>
    <t>Net Cashflow to MGM</t>
  </si>
  <si>
    <t>Refinancing of Debt</t>
  </si>
  <si>
    <t>Gain Sharing on Preferred Equity</t>
  </si>
  <si>
    <t>Impact on NPV for Deutsche</t>
  </si>
  <si>
    <t>Impact on Carrying Value for Deutsche</t>
  </si>
  <si>
    <t>- Currencies are in US dollars, unless otherwise specified</t>
  </si>
  <si>
    <t>- Amounts are in thousands, unless otherwise specified</t>
  </si>
  <si>
    <t>- Cash flows are assumed to occur at the end of the period</t>
  </si>
  <si>
    <t>Units</t>
  </si>
  <si>
    <t>Black Text</t>
  </si>
  <si>
    <t>Unique Formula</t>
  </si>
  <si>
    <t>Red Text</t>
  </si>
  <si>
    <t>EBITDA Forecast</t>
  </si>
  <si>
    <t>Proportion of Standalone from MGM %</t>
  </si>
  <si>
    <t>Avoidance of Loss in EBITDA to Cosmo</t>
  </si>
  <si>
    <t>Total EBITDA Value Add</t>
  </si>
  <si>
    <t>% of Standalone EBITDA</t>
  </si>
  <si>
    <t>Cosmo EBITDA with MGM Value Add</t>
  </si>
  <si>
    <t>[mulitple]</t>
  </si>
  <si>
    <t>Purchase Multiple (2017 steady-state)</t>
  </si>
  <si>
    <t>Interest Rate</t>
  </si>
  <si>
    <t xml:space="preserve">Leverage </t>
  </si>
  <si>
    <t>Remodelling Expense</t>
  </si>
  <si>
    <t>Sale Assumptions</t>
  </si>
  <si>
    <t>Debt Funding</t>
  </si>
  <si>
    <t>Interest Expense</t>
  </si>
  <si>
    <t>Debt Schedule</t>
  </si>
  <si>
    <t>Opening Balance</t>
  </si>
  <si>
    <t>Ending Balance</t>
  </si>
  <si>
    <t>[Indicator]</t>
  </si>
  <si>
    <t>Year of Sale Indicator</t>
  </si>
  <si>
    <t>Steady-State Year</t>
  </si>
  <si>
    <t>[Year]</t>
  </si>
  <si>
    <t>Total Enterprise Value Paid for Cosmo</t>
  </si>
  <si>
    <t>Terminal Value to MGM</t>
  </si>
  <si>
    <t>Equity Cashflows to MGM with Terminal Value</t>
  </si>
  <si>
    <t>Terminal Value Multiple</t>
  </si>
  <si>
    <t>Terminal Indicator</t>
  </si>
  <si>
    <t>Terminal Value</t>
  </si>
  <si>
    <t>Levered Equity IRR to MGM</t>
  </si>
  <si>
    <t>Unlevered Project IRR to MGM</t>
  </si>
  <si>
    <t xml:space="preserve">Unlevered Cashflows </t>
  </si>
  <si>
    <t>Unlevered Cashflows with Terminal Value</t>
  </si>
  <si>
    <t>Unlevered Cashflows to MGM</t>
  </si>
  <si>
    <t>Cashflows to Deutsche</t>
  </si>
  <si>
    <t>Levered Equity Cashflows to MGM</t>
  </si>
  <si>
    <t xml:space="preserve">Equity Cashflows </t>
  </si>
  <si>
    <t>Implied IRR</t>
  </si>
  <si>
    <t>Upfront Payment from MGM</t>
  </si>
  <si>
    <t>Preferred Equity provided by Deutsche</t>
  </si>
  <si>
    <t>Net Proceeds to Deutsche</t>
  </si>
  <si>
    <t>Carrying Value</t>
  </si>
  <si>
    <t>Carrying Value Opening Balance</t>
  </si>
  <si>
    <t>Proceeds for Asset</t>
  </si>
  <si>
    <t>Writedown of Remaining Asset Value</t>
  </si>
  <si>
    <t>Hold Assumptions</t>
  </si>
  <si>
    <t>Cosmo Standalone EBITDA</t>
  </si>
  <si>
    <t>Total EBITDA before Other Expenses</t>
  </si>
  <si>
    <t>Unlevered Cashflows to Deutsche</t>
  </si>
  <si>
    <t>Year for Carrying Value investment</t>
  </si>
  <si>
    <t>Forecast Period for IRR</t>
  </si>
  <si>
    <t>Implied Net Cashflows</t>
  </si>
  <si>
    <t>Internal Unlevered Hurdle Rate / Capital Charge</t>
  </si>
  <si>
    <t>Active</t>
  </si>
  <si>
    <t>Debt Drawdown</t>
  </si>
  <si>
    <t>Debt Refinancing / Repayment</t>
  </si>
  <si>
    <t>Refinancing of Commercial Loan</t>
  </si>
  <si>
    <t>Total Enterprise Value (including Remodelling)</t>
  </si>
  <si>
    <t>Sharing of Residual Cashflows</t>
  </si>
  <si>
    <t>Debt Repayment of Commercial Loan</t>
  </si>
  <si>
    <t xml:space="preserve">EBITDA / Interest Coverage </t>
  </si>
  <si>
    <t>[multiple]</t>
  </si>
  <si>
    <t>Preferred Equity Schedule</t>
  </si>
  <si>
    <t>Issuance of Preferred Equity</t>
  </si>
  <si>
    <t>Adjustments</t>
  </si>
  <si>
    <t>Calendar Year</t>
  </si>
  <si>
    <t>Last Twelve Months</t>
  </si>
  <si>
    <t>Q1-Q4 2012E</t>
  </si>
  <si>
    <t>Q1-Q4 2011</t>
  </si>
  <si>
    <t>Other Items</t>
  </si>
  <si>
    <t>Historic Quarterly Financials</t>
  </si>
  <si>
    <t xml:space="preserve">For the Fiscal Period Ending (USD, thouands)
</t>
  </si>
  <si>
    <t xml:space="preserve">Balance Sheet as of (USD, thousands):
</t>
  </si>
  <si>
    <t>% Revenue Growth by Segment</t>
  </si>
  <si>
    <t>Q4 2010 - Q3 2011</t>
  </si>
  <si>
    <t>Cosmopolitan of Las Vegas</t>
  </si>
  <si>
    <t>Growth Rate</t>
  </si>
  <si>
    <t>Room</t>
  </si>
  <si>
    <t>Entertainment, Retail and Other</t>
  </si>
  <si>
    <t>[calc]</t>
  </si>
  <si>
    <t>[%]</t>
  </si>
  <si>
    <t>[$000]</t>
  </si>
  <si>
    <t>Year ended December 31st</t>
  </si>
  <si>
    <t>Forecast Period</t>
  </si>
  <si>
    <t>Room (steady-state)</t>
  </si>
  <si>
    <t>Ramp Up Factor</t>
  </si>
  <si>
    <t>Food and Beverage (steady-state)</t>
  </si>
  <si>
    <t>Casino (steady-state, standalone)</t>
  </si>
  <si>
    <t>Entertainment, Retail and Other (steady-state)</t>
  </si>
  <si>
    <t>Room (actual)</t>
  </si>
  <si>
    <t>Food and Beverage (actual)</t>
  </si>
  <si>
    <t>Casino (actual)</t>
  </si>
  <si>
    <t>Operating Forecast</t>
  </si>
  <si>
    <t xml:space="preserve">Food and Beverage </t>
  </si>
  <si>
    <t>Operating Costs</t>
  </si>
  <si>
    <t>Preopening Expenses</t>
  </si>
  <si>
    <t>Unallocated Expenses</t>
  </si>
  <si>
    <t>Total Revenues</t>
  </si>
  <si>
    <t>Entertainment, Retail and Other (actual)</t>
  </si>
  <si>
    <t>Total Operating Costs</t>
  </si>
  <si>
    <t>Less: Promotiational Allowance</t>
  </si>
  <si>
    <t>Proportion of Total Revenues</t>
  </si>
  <si>
    <t>Promotional Allowance</t>
  </si>
  <si>
    <t>MGM Value Add</t>
  </si>
  <si>
    <t>Overhead Cost Savings</t>
  </si>
  <si>
    <t>Standalone Casino EBITDA (actual)</t>
  </si>
  <si>
    <t>% from Market Share Gain (Caesars, Wynn, LVS)</t>
  </si>
  <si>
    <t>EBITDA from non-MGM Properties</t>
  </si>
  <si>
    <t>% Diversion from CityCenter (50% JV)</t>
  </si>
  <si>
    <t>EBITDA from CityCenter Diversion</t>
  </si>
  <si>
    <t>Share</t>
  </si>
  <si>
    <t>Gaming Gross EBITDA Value Add %</t>
  </si>
  <si>
    <t>Gaming Net EBITDA Value Add</t>
  </si>
  <si>
    <t>Gaming Gross EBITDA Value Add</t>
  </si>
  <si>
    <t>Overhead Cost Savings %</t>
  </si>
  <si>
    <t>Overhead Costs</t>
  </si>
  <si>
    <t>Total Casinos, Incl. JVs</t>
  </si>
  <si>
    <t>Owned Gaming Space</t>
  </si>
  <si>
    <t>Total Gaming Space, Incl. JVs</t>
  </si>
  <si>
    <t>Owned Slot Machines</t>
  </si>
  <si>
    <t>Total Slot Machines, Incl. JVs</t>
  </si>
  <si>
    <t>Owned Tables</t>
  </si>
  <si>
    <t>Total Tables, Incl. JVs</t>
  </si>
  <si>
    <t>Hotels and Gaming Operating Statistics</t>
  </si>
  <si>
    <t>Owned Rooms Occupancy</t>
  </si>
  <si>
    <t>Total Rooms Occupancy</t>
  </si>
  <si>
    <t>Owned Rooms ADR</t>
  </si>
  <si>
    <t>Total Rooms ADR</t>
  </si>
  <si>
    <t>Owned Properties RevPAR</t>
  </si>
  <si>
    <t>Total Properties RevPAR</t>
  </si>
  <si>
    <t>Change in Owned Rooms Occupancy</t>
  </si>
  <si>
    <t>Change in Total Rooms Occupancy</t>
  </si>
  <si>
    <t>Change in Owned Properties ADR</t>
  </si>
  <si>
    <t>Change in Total Properties ADR</t>
  </si>
  <si>
    <t>Change in Owned Properties RevPAR</t>
  </si>
  <si>
    <t>Change in Total Properties RevPAR</t>
  </si>
  <si>
    <t>Casino Margin</t>
  </si>
  <si>
    <t>Casino Operating Margin</t>
  </si>
  <si>
    <t>Room Margin</t>
  </si>
  <si>
    <t>Promotional Allowances / Gross Operating Revenue</t>
  </si>
  <si>
    <t>Food and Beverage Expense / Direct Operating Expenses</t>
  </si>
  <si>
    <t>Casino Expense / Direct Operating Expenses</t>
  </si>
  <si>
    <t>Room Expense / Direct Operating Expenses</t>
  </si>
  <si>
    <t>Food and Beverage Revenue / Total Revenue</t>
  </si>
  <si>
    <t>Room Revenue / Total Revenue</t>
  </si>
  <si>
    <t>Hotels and Gaming Revenue Breakdown</t>
  </si>
  <si>
    <t>Casino</t>
  </si>
  <si>
    <t>Food and Beverage</t>
  </si>
  <si>
    <t>Rooms</t>
  </si>
  <si>
    <t>Entertainment</t>
  </si>
  <si>
    <t>Other</t>
  </si>
  <si>
    <t>Promotional Allowances</t>
  </si>
  <si>
    <t>Total</t>
  </si>
  <si>
    <t>Gross Operating Revenue</t>
  </si>
  <si>
    <t>Hotels and Gaming Expense Breakdown</t>
  </si>
  <si>
    <t>Casino Operations Gross Profit</t>
  </si>
  <si>
    <t>Room Operations Gross Profit</t>
  </si>
  <si>
    <t>Promotional Costs</t>
  </si>
  <si>
    <t>Rooms Promotional Costs</t>
  </si>
  <si>
    <t>Food and Beverage Promotional Costs</t>
  </si>
  <si>
    <t>Other Promotional Costs</t>
  </si>
  <si>
    <t>Total Promotional Costs</t>
  </si>
  <si>
    <t>EBITDA Margin</t>
  </si>
  <si>
    <t xml:space="preserve"> % Growth</t>
  </si>
  <si>
    <t>% Growth</t>
  </si>
  <si>
    <t>($ in mm)</t>
  </si>
  <si>
    <t>Net Revenue</t>
  </si>
  <si>
    <t>Adj. EBITDA</t>
  </si>
  <si>
    <t>Las Vegas Sands - Las Vegas Operations (Venetian &amp; Palazzo, all properties)</t>
  </si>
  <si>
    <t>City Centre Consolidated</t>
  </si>
  <si>
    <t>MGM - Aria</t>
  </si>
  <si>
    <t>MGM - Bellagio</t>
  </si>
  <si>
    <t>MGM - MGM Grand LV</t>
  </si>
  <si>
    <t>MGM - Mandalay Bay</t>
  </si>
  <si>
    <t>Wynn - LV Operations</t>
  </si>
  <si>
    <t>Net Revenues</t>
  </si>
  <si>
    <t>Margin Assumptions</t>
  </si>
  <si>
    <t>% of Total Revenues (gross)</t>
  </si>
  <si>
    <t>% of Total Expenses</t>
  </si>
  <si>
    <t>EBITDA by Segment</t>
  </si>
  <si>
    <t>EBITDA Margin by Segment</t>
  </si>
  <si>
    <t xml:space="preserve">  Other Liabilities</t>
  </si>
  <si>
    <t xml:space="preserve">  Accounts Payable-construction</t>
  </si>
  <si>
    <t xml:space="preserve">  Accrued and Other Liabilities Construction</t>
  </si>
  <si>
    <t>Shareholders' Equity</t>
  </si>
  <si>
    <t xml:space="preserve">  Common Stock - Par Value</t>
  </si>
  <si>
    <t xml:space="preserve">  Member's Equity (deficit)</t>
  </si>
  <si>
    <t xml:space="preserve">  Members' Equity</t>
  </si>
  <si>
    <t xml:space="preserve">  Total Shareholders Equity</t>
  </si>
  <si>
    <t xml:space="preserve">  Total Liabilities &amp; Shareholders Equity</t>
  </si>
  <si>
    <t>Cash Flow</t>
  </si>
  <si>
    <t>12 months
Dec-31-2010</t>
  </si>
  <si>
    <t>6 months
Jun-30-2011</t>
  </si>
  <si>
    <t>9 months
Sep-30-2011</t>
  </si>
  <si>
    <t>Operating Activities</t>
  </si>
  <si>
    <t xml:space="preserve">  Net Income</t>
  </si>
  <si>
    <t xml:space="preserve">  Non Cash Distributions to Members</t>
  </si>
  <si>
    <t xml:space="preserve">  Prepaid Commissions</t>
  </si>
  <si>
    <t xml:space="preserve">  Prepaid Comissions</t>
  </si>
  <si>
    <t xml:space="preserve">  Gain on Disposal of Asset</t>
  </si>
  <si>
    <t xml:space="preserve">  Landlord Contributions</t>
  </si>
  <si>
    <t xml:space="preserve">  Prepaid and Other Assets</t>
  </si>
  <si>
    <t xml:space="preserve">  Cash Flow from Operating Activities</t>
  </si>
  <si>
    <t>Investing Activities</t>
  </si>
  <si>
    <t xml:space="preserve">  Capital Expenditures</t>
  </si>
  <si>
    <t xml:space="preserve">  Proceeds from Sales of Assets</t>
  </si>
  <si>
    <t xml:space="preserve">  Cash Flow from Investing Activities</t>
  </si>
  <si>
    <t>Financing Activities</t>
  </si>
  <si>
    <t xml:space="preserve">  Borrowings Under Construction Loan Payable to Affiliate</t>
  </si>
  <si>
    <t xml:space="preserve">  Borrowings Under Loan Payable to Affiliate</t>
  </si>
  <si>
    <t xml:space="preserve">  Principal Payments Under Loan Payable to Affiliate</t>
  </si>
  <si>
    <t xml:space="preserve">  Capital Contributed By Member</t>
  </si>
  <si>
    <t xml:space="preserve">  Cash Flow from Financing Activities</t>
  </si>
  <si>
    <t>Other Adjustments</t>
  </si>
  <si>
    <t xml:space="preserve">  Cash Flow Net Changes in Cash</t>
  </si>
  <si>
    <t>Filing Date</t>
  </si>
  <si>
    <t>3 months
Q1
Mar-31-2010</t>
  </si>
  <si>
    <t>3 months
Q2
Jun-30-2010</t>
  </si>
  <si>
    <t>3 months
Q3
Sep-30-2010</t>
  </si>
  <si>
    <t>3 months
Q4
Dec-31-2010</t>
  </si>
  <si>
    <t>3 months
Q1
Mar-31-2011</t>
  </si>
  <si>
    <t>3 months
Q2
Jun-30-2011</t>
  </si>
  <si>
    <t>3 months
Q3
Sep-30-2011</t>
  </si>
  <si>
    <t>3 months
Q4
Dec-31-2011</t>
  </si>
  <si>
    <t>3 months
Q1
Mar-31-2012</t>
  </si>
  <si>
    <t>3 months
Q2
Jun-30-2012</t>
  </si>
  <si>
    <t>3 months
Q3
Sep-30-2012</t>
  </si>
  <si>
    <t>Nevada Property 1 LLC &gt; Financials &gt; Industry Specific</t>
  </si>
  <si>
    <t>In Millions of the reported currency, except per share items.</t>
  </si>
  <si>
    <t>Restatement:</t>
  </si>
  <si>
    <t>Period Type:</t>
  </si>
  <si>
    <t>Currency:</t>
  </si>
  <si>
    <t>Conversion:</t>
  </si>
  <si>
    <t>Order:</t>
  </si>
  <si>
    <t>Units:</t>
  </si>
  <si>
    <t>Decimals:</t>
  </si>
  <si>
    <t>Industry Specific</t>
  </si>
  <si>
    <t>Rooms Data</t>
  </si>
  <si>
    <t>Rooms Opened</t>
  </si>
  <si>
    <t>Total Rooms</t>
  </si>
  <si>
    <t>Owned Rooms Opened</t>
  </si>
  <si>
    <t>Total Owned Rooms</t>
  </si>
  <si>
    <t>Number of Suites</t>
  </si>
  <si>
    <t>Meeting and Conference Space (Sq.Ft)</t>
  </si>
  <si>
    <t>Casinos and Gaming Data</t>
  </si>
  <si>
    <t>Owned Casinos</t>
  </si>
  <si>
    <t> </t>
  </si>
  <si>
    <t>Historical</t>
  </si>
  <si>
    <t>Latest on Right</t>
  </si>
  <si>
    <t>S&amp;P Capital IQ (Default)</t>
  </si>
  <si>
    <t>Capital IQ (Default)</t>
  </si>
  <si>
    <t xml:space="preserve">For the Fiscal Period Ending
</t>
  </si>
  <si>
    <t>Currency</t>
  </si>
  <si>
    <t>USD</t>
  </si>
  <si>
    <t>EBITDA</t>
  </si>
  <si>
    <t xml:space="preserve"> </t>
  </si>
  <si>
    <t>-</t>
  </si>
  <si>
    <t>Financial data provided by</t>
  </si>
  <si>
    <t>Latest Filings</t>
  </si>
  <si>
    <t>Quarterly</t>
  </si>
  <si>
    <t>Reported Currency</t>
  </si>
  <si>
    <t>Income Statement</t>
  </si>
  <si>
    <t>3 months
Mar-31-2011</t>
  </si>
  <si>
    <t>Revenues</t>
  </si>
  <si>
    <t xml:space="preserve">  Food and Beverage</t>
  </si>
  <si>
    <t xml:space="preserve">  Room</t>
  </si>
  <si>
    <t xml:space="preserve">  Casino</t>
  </si>
  <si>
    <t xml:space="preserve">  Entertainment, Retail and Other</t>
  </si>
  <si>
    <t xml:space="preserve">  Less Promotional Allowance</t>
  </si>
  <si>
    <t>Expenses</t>
  </si>
  <si>
    <t xml:space="preserve">  General and Administrative</t>
  </si>
  <si>
    <t xml:space="preserve">  Corporate Expenses</t>
  </si>
  <si>
    <t xml:space="preserve">  Preopening Expenses</t>
  </si>
  <si>
    <t xml:space="preserve">  Depreciation and Amortization</t>
  </si>
  <si>
    <t xml:space="preserve">  Abandoned Asset</t>
  </si>
  <si>
    <t xml:space="preserve">  Interest Expense, Net of Amounts Capitalized</t>
  </si>
  <si>
    <t xml:space="preserve">  Interest Income</t>
  </si>
  <si>
    <t xml:space="preserve">  Gain/loss on Disposal of Assets</t>
  </si>
  <si>
    <t xml:space="preserve">  Net Settlement and Default Income</t>
  </si>
  <si>
    <t xml:space="preserve">  Earnings before Taxes</t>
  </si>
  <si>
    <t>Taxes and Other Expenses</t>
  </si>
  <si>
    <t xml:space="preserve">  Provision for Income Tax</t>
  </si>
  <si>
    <t xml:space="preserve">  Net Income (Loss)</t>
  </si>
  <si>
    <t>Supplementary Info</t>
  </si>
  <si>
    <t xml:space="preserve">  Operating Income (Loss)</t>
  </si>
  <si>
    <t>Balance Sheet</t>
  </si>
  <si>
    <t>Current Assets</t>
  </si>
  <si>
    <t xml:space="preserve">  Cash and Cash Equivalents</t>
  </si>
  <si>
    <t xml:space="preserve">  Total Cash and Cash Equivalents</t>
  </si>
  <si>
    <t xml:space="preserve">  Accounts Receivable, Net</t>
  </si>
  <si>
    <t xml:space="preserve">  Inventories</t>
  </si>
  <si>
    <t xml:space="preserve">  Deferred Income Taxes</t>
  </si>
  <si>
    <t xml:space="preserve">  Prepaid Commission</t>
  </si>
  <si>
    <t xml:space="preserve">  Restricted Cash</t>
  </si>
  <si>
    <t xml:space="preserve">  Other Assets</t>
  </si>
  <si>
    <t xml:space="preserve">  Cash Held with Member</t>
  </si>
  <si>
    <t xml:space="preserve">  Cash Held with Third Parties</t>
  </si>
  <si>
    <t xml:space="preserve">  Cash Held with Deutsche Bank</t>
  </si>
  <si>
    <t xml:space="preserve">  Cash Held with Third Parties and on Hand</t>
  </si>
  <si>
    <t xml:space="preserve">  Prepaid Expenses and Other Assets</t>
  </si>
  <si>
    <t xml:space="preserve">  Total Current Assets</t>
  </si>
  <si>
    <t>Non Current Assets</t>
  </si>
  <si>
    <t xml:space="preserve">  Property and Equipment, net</t>
  </si>
  <si>
    <t xml:space="preserve">  Land Construction-in-progress</t>
  </si>
  <si>
    <t xml:space="preserve">  Intangible Assets, Net</t>
  </si>
  <si>
    <t xml:space="preserve">  Total Assets</t>
  </si>
  <si>
    <t>Current Liabilities</t>
  </si>
  <si>
    <t xml:space="preserve">  Accounts Payable</t>
  </si>
  <si>
    <t xml:space="preserve">  Accounts Payable-retentions</t>
  </si>
  <si>
    <t xml:space="preserve">  Accrued Liabilities</t>
  </si>
  <si>
    <t xml:space="preserve">  Interest Payable to Affiliate</t>
  </si>
  <si>
    <t xml:space="preserve">  Accrued and Other Liabilities</t>
  </si>
  <si>
    <t xml:space="preserve">  Advance Condominium Deposits</t>
  </si>
  <si>
    <t xml:space="preserve">  Total Current Liabilities</t>
  </si>
  <si>
    <t>Non Current Liabilities</t>
  </si>
  <si>
    <t xml:space="preserve">  Loans Payables to Affiliates</t>
  </si>
  <si>
    <t xml:space="preserve">  Construction Loan Payable to Affiliate</t>
  </si>
  <si>
    <t xml:space="preserve">  Deferred Revenue</t>
  </si>
  <si>
    <r>
      <t>MGM</t>
    </r>
    <r>
      <rPr>
        <vertAlign val="superscript"/>
        <sz val="8"/>
        <rFont val="Arial"/>
        <family val="2"/>
      </rPr>
      <t>3</t>
    </r>
  </si>
  <si>
    <r>
      <t>LVS</t>
    </r>
    <r>
      <rPr>
        <vertAlign val="superscript"/>
        <sz val="8"/>
        <rFont val="Arial"/>
        <family val="2"/>
      </rPr>
      <t>4</t>
    </r>
  </si>
  <si>
    <t>[ADR]</t>
  </si>
  <si>
    <t>[Room Rev.]</t>
  </si>
  <si>
    <t>[Casino sqft]</t>
  </si>
  <si>
    <r>
      <rPr>
        <vertAlign val="superscript"/>
        <sz val="8"/>
        <rFont val="Arial"/>
        <family val="2"/>
      </rPr>
      <t>1</t>
    </r>
    <r>
      <rPr>
        <sz val="8"/>
        <rFont val="Arial"/>
        <family val="2"/>
      </rPr>
      <t xml:space="preserve"> Expect where noted rates from comparable operators refer to Las Vegas segments only</t>
    </r>
  </si>
  <si>
    <t>Steady</t>
  </si>
  <si>
    <t>Implied Steady State [for comparison only]</t>
  </si>
  <si>
    <t>Q4 2011 - Q3 2012E</t>
  </si>
  <si>
    <t>12 months
Dec-31-2002</t>
  </si>
  <si>
    <t>12 months
Dec-31-2003</t>
  </si>
  <si>
    <t>12 months
Dec-31-2004</t>
  </si>
  <si>
    <t>12 months
Dec-31-2005</t>
  </si>
  <si>
    <t>12 months
Dec-31-2006</t>
  </si>
  <si>
    <t>12 months
Dec-31-2007</t>
  </si>
  <si>
    <t>12 months
Dec-31-2008</t>
  </si>
  <si>
    <t>12 months
Dec-31-2009</t>
  </si>
  <si>
    <t>12 months
Dec-31-2011</t>
  </si>
  <si>
    <t>Thousands</t>
  </si>
  <si>
    <t xml:space="preserve">  Retail and Other</t>
  </si>
  <si>
    <t xml:space="preserve">  Convention, Retail and Other</t>
  </si>
  <si>
    <t xml:space="preserve">  Mall</t>
  </si>
  <si>
    <t>Gross Revenue</t>
  </si>
  <si>
    <t>YOY growth</t>
  </si>
  <si>
    <t>Promotional Allowances % of Revenues</t>
  </si>
  <si>
    <t xml:space="preserve">  Rental Expenses</t>
  </si>
  <si>
    <t xml:space="preserve">  Development Expense</t>
  </si>
  <si>
    <t>SG&amp;A % of Revenues</t>
  </si>
  <si>
    <t xml:space="preserve">  Provision for Doubtful Accounts</t>
  </si>
  <si>
    <t xml:space="preserve">  Pre-opening and Developmental Expense</t>
  </si>
  <si>
    <t xml:space="preserve">  Interest Expense on Indebtedness to Principal Stockholder</t>
  </si>
  <si>
    <t xml:space="preserve">  Loss on Modification or Early Retirement of Debt</t>
  </si>
  <si>
    <t xml:space="preserve">  Other Income/expense</t>
  </si>
  <si>
    <t xml:space="preserve">  Gain/loss on Sale of Grand Canal Shops</t>
  </si>
  <si>
    <t xml:space="preserve">  Impairment Loss</t>
  </si>
  <si>
    <t>Charges on Net Income</t>
  </si>
  <si>
    <t xml:space="preserve">  Dividends on Preferred Stock</t>
  </si>
  <si>
    <t xml:space="preserve">  Preferred Stock Adjustments</t>
  </si>
  <si>
    <t xml:space="preserve">  Premiums on Preferred Stock Redemption</t>
  </si>
  <si>
    <t xml:space="preserve">  Net Income Available to Common Shareholders</t>
  </si>
  <si>
    <t xml:space="preserve">  Basic EPS - Continuing Operations</t>
  </si>
  <si>
    <t xml:space="preserve">  Diluted EPS - Continuing Operations</t>
  </si>
  <si>
    <t xml:space="preserve">  Operating Revenues Food and Beverage</t>
  </si>
  <si>
    <t xml:space="preserve">  Operating Revenues : Entertainment, Retail and Other</t>
  </si>
  <si>
    <t xml:space="preserve">  Airplanes</t>
  </si>
  <si>
    <t xml:space="preserve">  Operating Revenues Room</t>
  </si>
  <si>
    <t xml:space="preserve">  Water</t>
  </si>
  <si>
    <t xml:space="preserve">  Art Gallery</t>
  </si>
  <si>
    <t xml:space="preserve">  Operating Revenue Casino</t>
  </si>
  <si>
    <t xml:space="preserve">  Costs of Retail Sales</t>
  </si>
  <si>
    <t xml:space="preserve">  Cost of Water</t>
  </si>
  <si>
    <t xml:space="preserve">  Selling, General and Administrative Expenses</t>
  </si>
  <si>
    <t xml:space="preserve">  Pre-opening Costs</t>
  </si>
  <si>
    <t xml:space="preserve">  Loss from Incidental Operations</t>
  </si>
  <si>
    <t xml:space="preserve">  Property Charges and Other</t>
  </si>
  <si>
    <t xml:space="preserve">  Equity in Income (Loss) from Unconsolidated Affiliates</t>
  </si>
  <si>
    <t xml:space="preserve">  Changes in Swap Fair Value</t>
  </si>
  <si>
    <t xml:space="preserve">  Gain/(Loss) from Extinguishment of Debt</t>
  </si>
  <si>
    <t xml:space="preserve">  Distribution to Convertible Debenture Holders</t>
  </si>
  <si>
    <t xml:space="preserve">  Interest and Other Income</t>
  </si>
  <si>
    <t xml:space="preserve">  Other Income/expense: Other</t>
  </si>
  <si>
    <t xml:space="preserve">  Gain/loss on Sales of Assets</t>
  </si>
  <si>
    <t xml:space="preserve">  Contract Termination Fees</t>
  </si>
  <si>
    <t xml:space="preserve">  Minority Interest (Before Tax)</t>
  </si>
  <si>
    <t xml:space="preserve">  Restructuring (Costs) Credit</t>
  </si>
  <si>
    <t xml:space="preserve">  Gain on Citycenter Transaction</t>
  </si>
  <si>
    <t xml:space="preserve">  Earnings of Discontinued Operations</t>
  </si>
  <si>
    <t xml:space="preserve">  Gain on Disposal of Discontinued Operations</t>
  </si>
  <si>
    <t xml:space="preserve">  Basic EPS - Discontinued Operations</t>
  </si>
  <si>
    <t xml:space="preserve">  Basic Earnings Per Share – Total</t>
  </si>
  <si>
    <t xml:space="preserve">  Diluted EPS - Discontinued Operations</t>
  </si>
  <si>
    <t xml:space="preserve">  Diluted Earnings Per Share – Total</t>
  </si>
  <si>
    <t xml:space="preserve">  Operating Costs &amp; Expenses: Rooms</t>
  </si>
  <si>
    <t xml:space="preserve">  Operating Costs &amp; Expenses-casino</t>
  </si>
  <si>
    <t xml:space="preserve">  Management Fees</t>
  </si>
  <si>
    <t>SG&amp;A % of Gross Revenues</t>
  </si>
  <si>
    <t xml:space="preserve">  Interest Expense, Net of Capitalized Interest</t>
  </si>
  <si>
    <t xml:space="preserve">  Swap Fair Value</t>
  </si>
  <si>
    <t xml:space="preserve">  Loss on Extinguishments of Debt</t>
  </si>
  <si>
    <t xml:space="preserve">  Loss on Extinguishment of Debt/exchange Offer</t>
  </si>
  <si>
    <t>Note: For multiple class companies, per share items are primary class equivalent, and for foreign companies listed as primary ADRs, per share items are ADR-equivalent.</t>
  </si>
  <si>
    <t>MGM Value Add to EBITDA</t>
  </si>
  <si>
    <t>Exp. Margin: Promotional Allowance</t>
  </si>
  <si>
    <t>Exp. Margin: SG&amp;A</t>
  </si>
  <si>
    <t>EBITDA Margin Entertainment &amp; Other</t>
  </si>
  <si>
    <t>Steady State Standalone Cosmo EBITDA</t>
  </si>
  <si>
    <t>Steady State Standalone Cosmo Revenues</t>
  </si>
  <si>
    <t>Steady State EBITDA Growth Rate</t>
  </si>
  <si>
    <t>Steady State Revenue Growth Rate</t>
  </si>
  <si>
    <t>Cosmo EBITDA Forecast Summary</t>
  </si>
  <si>
    <t>Cosmo Detailed Operating Forecast</t>
  </si>
  <si>
    <t>Growth Rates and Margins</t>
  </si>
  <si>
    <t>Growth, Margin, Steady State and Ramp Up Assumptions</t>
  </si>
  <si>
    <t>Gross Revenues</t>
  </si>
  <si>
    <t>Entert. &amp; Other</t>
  </si>
  <si>
    <t>Marg.</t>
  </si>
  <si>
    <t>Grwth.</t>
  </si>
  <si>
    <t>EBITDA Segments</t>
  </si>
  <si>
    <t>Cosmo (FY2011 plus 2012E)</t>
  </si>
  <si>
    <t>Ratios for EBITDA Forecast</t>
  </si>
  <si>
    <t xml:space="preserve">  Food &amp; Beverage / Room Revenues</t>
  </si>
  <si>
    <t xml:space="preserve">  Entertainment/ Room Revenues</t>
  </si>
  <si>
    <t>Total Expenses</t>
  </si>
  <si>
    <t>Remainder of Income Statement</t>
  </si>
  <si>
    <t>MGM Resorts (Las Vegas entity)</t>
  </si>
  <si>
    <t>Las Vegas Sands (Las Vegas entity)</t>
  </si>
  <si>
    <t>Interest</t>
  </si>
  <si>
    <t>Backup Data</t>
  </si>
  <si>
    <t xml:space="preserve">Note: Las Vegas entity EV and EBITDA estimated by subtracting value of traded Asia subsidiary from parent company </t>
  </si>
  <si>
    <t>Unsecured</t>
  </si>
  <si>
    <t>EV /</t>
  </si>
  <si>
    <t xml:space="preserve"> EV</t>
  </si>
  <si>
    <t>Secured</t>
  </si>
  <si>
    <t>MGM Resorts (Las Vegas Entity)</t>
  </si>
  <si>
    <t>Wynn Resorts (Las Vegas Entity)</t>
  </si>
  <si>
    <t>MGM Forecast</t>
  </si>
  <si>
    <t xml:space="preserve">Expected revenues </t>
  </si>
  <si>
    <t>EBITDA consensus forecast</t>
  </si>
  <si>
    <t>Net Debt</t>
  </si>
  <si>
    <t>EBITDA/Interest Expense</t>
  </si>
  <si>
    <t>Total Debt/EV</t>
  </si>
  <si>
    <t>Total Debt/EBITDA</t>
  </si>
  <si>
    <t>RBC Nov/2012</t>
  </si>
  <si>
    <t>Total Net Debt</t>
  </si>
  <si>
    <t xml:space="preserve">JPM </t>
  </si>
  <si>
    <t>or 2013E</t>
  </si>
  <si>
    <t>EBITDA /</t>
  </si>
  <si>
    <t>- pre-GFC leverage levels</t>
  </si>
  <si>
    <t>- smaller standalone boutique</t>
  </si>
  <si>
    <t>- challenging credit markets</t>
  </si>
  <si>
    <t>Recent Interest %</t>
  </si>
  <si>
    <t>Trading</t>
  </si>
  <si>
    <t xml:space="preserve">Harrah's Ent. </t>
  </si>
  <si>
    <t>Caesar's Ent.</t>
  </si>
  <si>
    <t>Cosmo w/ MGM (Corporate Debt secured by Cosmo)</t>
  </si>
  <si>
    <t>Steady State EBITDA w/ MGM Growth Rate</t>
  </si>
  <si>
    <t>Steady State EBITDA w/ MGM Ramp Up</t>
  </si>
  <si>
    <t xml:space="preserve">Steady State EBITDA w/ MGM </t>
  </si>
  <si>
    <t>Note: EBITDA are LTM for transactions and 2013E for traded corporations</t>
  </si>
  <si>
    <t>Net Cashflows</t>
  </si>
  <si>
    <t>Accounting Loss</t>
  </si>
  <si>
    <t>undetermined</t>
  </si>
  <si>
    <t>Net Proceeds</t>
  </si>
  <si>
    <t>Accounting Carrying Value</t>
  </si>
  <si>
    <t>Upfront &amp; Deferred Accounting Proceeds</t>
  </si>
  <si>
    <t>NPV to Deutsche</t>
  </si>
  <si>
    <t>Deutsche Lending Hurdle Rate</t>
  </si>
  <si>
    <t>Cashflows / Accounting Impact to Deutsche</t>
  </si>
  <si>
    <t>MGM LV Operations Only - RBC Research</t>
  </si>
  <si>
    <t>Segmented Revenue</t>
  </si>
  <si>
    <t>Segmented EBITDA</t>
  </si>
  <si>
    <t>in $mn</t>
  </si>
  <si>
    <t>Total Room Revenue</t>
  </si>
  <si>
    <t>Other Revenue</t>
  </si>
  <si>
    <t>Cash Operating Expenses</t>
  </si>
  <si>
    <t>Adjusted Property EBITDA</t>
  </si>
  <si>
    <t>EBITDA Margin By Segment - LVS Global Operations</t>
  </si>
  <si>
    <t>*Note: From Previous Excel Sheet (No allocation of SG&amp;A), just matching revenue for direct expense</t>
  </si>
  <si>
    <t>EBITDA By Segment - LVS Global Operations</t>
  </si>
  <si>
    <r>
      <rPr>
        <vertAlign val="superscript"/>
        <sz val="8"/>
        <rFont val="Arial"/>
        <family val="2"/>
      </rPr>
      <t>3</t>
    </r>
    <r>
      <rPr>
        <sz val="8"/>
        <rFont val="Arial"/>
        <family val="2"/>
      </rPr>
      <t xml:space="preserve"> All revenue and EBITDA margins based on combined MGM parent company (~60% revenues from LV)</t>
    </r>
  </si>
  <si>
    <r>
      <rPr>
        <vertAlign val="superscript"/>
        <sz val="8"/>
        <rFont val="Arial"/>
        <family val="2"/>
      </rPr>
      <t>4</t>
    </r>
    <r>
      <rPr>
        <sz val="8"/>
        <rFont val="Arial"/>
        <family val="2"/>
      </rPr>
      <t xml:space="preserve"> All EBITDA margins based on LVS parent company</t>
    </r>
  </si>
  <si>
    <t>Cosmo (Steady State, Model Input)</t>
  </si>
  <si>
    <t>Cosmo (Steady State, Average)</t>
  </si>
  <si>
    <r>
      <rPr>
        <vertAlign val="superscript"/>
        <sz val="8"/>
        <rFont val="Arial"/>
        <family val="2"/>
      </rPr>
      <t>1</t>
    </r>
    <r>
      <rPr>
        <sz val="8"/>
        <rFont val="Arial"/>
        <family val="2"/>
      </rPr>
      <t xml:space="preserve"> Cosmo (Actual) are 2012E since more representative of ongoing performance</t>
    </r>
  </si>
  <si>
    <r>
      <t>Peer Group Average</t>
    </r>
    <r>
      <rPr>
        <vertAlign val="superscript"/>
        <sz val="8"/>
        <rFont val="Arial"/>
        <family val="2"/>
      </rPr>
      <t>2</t>
    </r>
  </si>
  <si>
    <r>
      <rPr>
        <vertAlign val="superscript"/>
        <sz val="8"/>
        <rFont val="Arial"/>
        <family val="2"/>
      </rPr>
      <t>2</t>
    </r>
    <r>
      <rPr>
        <sz val="8"/>
        <rFont val="Arial"/>
        <family val="2"/>
      </rPr>
      <t xml:space="preserve"> EBITDA Margin for Peer Group estimated from parent companies (also see revenue drivers table)</t>
    </r>
  </si>
  <si>
    <r>
      <t>Cosmopolitan (Actual)</t>
    </r>
    <r>
      <rPr>
        <vertAlign val="superscript"/>
        <sz val="8"/>
        <rFont val="Arial"/>
        <family val="2"/>
      </rPr>
      <t>1</t>
    </r>
  </si>
  <si>
    <t>Market Cap</t>
  </si>
  <si>
    <t>Share Price</t>
  </si>
  <si>
    <t>[$]</t>
  </si>
  <si>
    <t>Equity Funding</t>
  </si>
  <si>
    <t>Additional Shares Issued</t>
  </si>
  <si>
    <t>Shares Outstanding</t>
  </si>
  <si>
    <t>Shares Outstanding post Transaction</t>
  </si>
  <si>
    <t>[000]</t>
  </si>
  <si>
    <t>Cashflows pre Transaction</t>
  </si>
  <si>
    <t>Cashflows per Share</t>
  </si>
  <si>
    <t>Cashflows post Transaction</t>
  </si>
  <si>
    <t>Upfront Payment from MGM Balance Sheet</t>
  </si>
  <si>
    <t>Cashflows per Share (pre Transaction)</t>
  </si>
  <si>
    <t>Cashflows per Share (post Transaction)</t>
  </si>
  <si>
    <t>Increase in Share Count</t>
  </si>
  <si>
    <t>Increase in Cashflows</t>
  </si>
  <si>
    <t>Cashflow-per-Share Accretion (Dilution)</t>
  </si>
  <si>
    <t>Increase in Share Count due to Equity Issuance</t>
  </si>
  <si>
    <t>Cash Flow Proxy</t>
  </si>
  <si>
    <t>Maintenance Capex</t>
  </si>
  <si>
    <t xml:space="preserve">Operating Cash Flow </t>
  </si>
  <si>
    <t xml:space="preserve">  Tax Rate</t>
  </si>
  <si>
    <t>WF</t>
  </si>
  <si>
    <t>JP</t>
  </si>
  <si>
    <t>implied rate</t>
  </si>
  <si>
    <t>tax</t>
  </si>
  <si>
    <t>average tax</t>
  </si>
  <si>
    <t>taxes</t>
  </si>
  <si>
    <t>EBT</t>
  </si>
  <si>
    <t>MI</t>
  </si>
  <si>
    <t>Use JP</t>
  </si>
  <si>
    <t>total</t>
  </si>
  <si>
    <t>Project</t>
  </si>
  <si>
    <t>Maintenance</t>
  </si>
  <si>
    <t>RBC (total)</t>
  </si>
  <si>
    <t>MS Oct</t>
  </si>
  <si>
    <t>WF Oct</t>
  </si>
  <si>
    <t>Capex</t>
  </si>
  <si>
    <t>JP NOV</t>
  </si>
  <si>
    <t>RBC NOV</t>
  </si>
  <si>
    <t xml:space="preserve">MGM Refinancing of Preferred Equity </t>
  </si>
  <si>
    <t>Preferred Dividend to Deutsche</t>
  </si>
  <si>
    <t>Gain Sharing with Deutsche</t>
  </si>
  <si>
    <t>NPV to Deutsche on Sale</t>
  </si>
  <si>
    <t>Transaction</t>
  </si>
  <si>
    <t>Comps &amp; Precedents</t>
  </si>
  <si>
    <t>Charts &amp; Tables</t>
  </si>
  <si>
    <t>Data Summaries</t>
  </si>
  <si>
    <t>User Interface and Outputs</t>
  </si>
  <si>
    <t>Calculations</t>
  </si>
  <si>
    <t>Revenue &amp; EBITDA Forecast</t>
  </si>
  <si>
    <t>B. Straight Sale</t>
  </si>
  <si>
    <t>C. Project Finance</t>
  </si>
  <si>
    <t>Deutsche Unlevered Hurdle Rate / Capital Charge</t>
  </si>
  <si>
    <t>MGM Unlevered Hurdle Rate / Capital Charge</t>
  </si>
  <si>
    <t>Steady-State Growth Rate</t>
  </si>
  <si>
    <t>Interest Rate on Project Debt</t>
  </si>
  <si>
    <t>Corporate Debt Drawdown</t>
  </si>
  <si>
    <t>Project Finance Debt Drawdown</t>
  </si>
  <si>
    <t>Refinancing of Preferred Equity from Deutsche</t>
  </si>
  <si>
    <t>Dradown of Debt for Refinancing</t>
  </si>
  <si>
    <t>Refinancing of Preferred Equity</t>
  </si>
  <si>
    <t>Fixed Dividend Rate (Non-Cumulative)</t>
  </si>
  <si>
    <t>Breakeven Enterprise Value (NPV at Hurdle Rate)</t>
  </si>
  <si>
    <t>Enterprise Value Paid (including Remodelling)</t>
  </si>
  <si>
    <t>Transaction Fee</t>
  </si>
  <si>
    <t>Transaction Cost</t>
  </si>
  <si>
    <t>Remodelling Expense &amp; Transaction Cost</t>
  </si>
  <si>
    <t xml:space="preserve">Remodelling Expense </t>
  </si>
  <si>
    <t>Transaction Fees</t>
  </si>
  <si>
    <t>Transaction Fees &amp; Remodelling Expense</t>
  </si>
  <si>
    <t>Upfront MGM Payment (net of Remodelling &amp; Fees)</t>
  </si>
  <si>
    <t>Total MGM Payment (net of Remodeling and Fees)</t>
  </si>
  <si>
    <t>Segmented revenues &amp; EBITDA summary outputs</t>
  </si>
  <si>
    <t>Benchmarking to peers for revenues and EBITDA forecast</t>
  </si>
  <si>
    <t>Calculations for revenues &amp; EBITDA forecast</t>
  </si>
  <si>
    <t>Benchmarks</t>
  </si>
  <si>
    <t>Revenue &amp; EBITDA</t>
  </si>
  <si>
    <t>- leverage due to drop in market cap</t>
  </si>
  <si>
    <t xml:space="preserve">Dividend, Gain Sharing and Payout of Preferred Equity </t>
  </si>
  <si>
    <t>Unlevered NPV to MGM</t>
  </si>
  <si>
    <t>Assumptions</t>
  </si>
  <si>
    <t>Steady State (Proven EBITDA)</t>
  </si>
  <si>
    <t>Steady State (Forecast EBITDA)</t>
  </si>
  <si>
    <t>Boyd Gaming</t>
  </si>
  <si>
    <t>Additional Observations</t>
  </si>
  <si>
    <t>Comments on Application to Cosmo</t>
  </si>
  <si>
    <t>Cosmo (Average)</t>
  </si>
  <si>
    <t>Cosmo (Steady State Model Input)</t>
  </si>
  <si>
    <t>Preferred Equity by Deutsche</t>
  </si>
  <si>
    <t>Interest on Refinanced Debt</t>
  </si>
  <si>
    <t xml:space="preserve">Interest on Project Debt </t>
  </si>
  <si>
    <t>Project Debt (non-recourse)</t>
  </si>
  <si>
    <t>Dividend and Sharing Start</t>
  </si>
  <si>
    <t>Refinancing of Pref. Equity</t>
  </si>
  <si>
    <t>Dividend Rate (Non-Cum.)</t>
  </si>
  <si>
    <t>Residual Cashflows Sharing</t>
  </si>
  <si>
    <t>EBITDA Forecast Reduction</t>
  </si>
  <si>
    <t xml:space="preserve">Standalone Hold Valuation </t>
  </si>
  <si>
    <t xml:space="preserve">Straight Sale Structure </t>
  </si>
  <si>
    <t>Project Finance Structure w/ Pref. Equity</t>
  </si>
  <si>
    <t>Pros</t>
  </si>
  <si>
    <t>Cons</t>
  </si>
  <si>
    <t>Deutsche-Preferred Payment:
Deutsche-NPV:
Deutsche -Writedown:</t>
  </si>
  <si>
    <t>MODEL DISCLAIMER</t>
  </si>
  <si>
    <t>This model is copyrighted and may not be electronically shared; it is to be used for the sole purpose of evaluating the NIBC 2013 Final Round Case.</t>
  </si>
  <si>
    <t>MODEL NOTES  &amp; LEGEND</t>
  </si>
  <si>
    <t>Blue Shade, Blue Text</t>
  </si>
  <si>
    <t>Tan, Blue Text</t>
  </si>
  <si>
    <t xml:space="preserve">User interface with inputs and outputs used to configure transaction structures </t>
  </si>
  <si>
    <t>Trading comparables and precedents for valuation and debt sizing</t>
  </si>
  <si>
    <t>Summary charts and tables for presentation outputs</t>
  </si>
  <si>
    <t>Calculations for Standalone Hold Valuation</t>
  </si>
  <si>
    <t>Calculations for Straight Sale Structure</t>
  </si>
  <si>
    <t>Calculations for Project Finance Structure with Preferred Equity</t>
  </si>
  <si>
    <t>Deutsche-Upfront Payment:
Deutsche-Deferred Payment:
Deutsche-NPV:
Deutsche - Writedown:
MGM-IRR: 
MGM-NPV:
MGM-Accretion:
MGM-Equity:
MGM-Project Debt:</t>
  </si>
  <si>
    <t>Deutsche-Upfront Payment:
Deutsche-NPV:
Deutsche -Writedown:
MGM-IRR: 
MGM-NPV:
MGM-Accretion:
MGM-Equity:
MGM-Corporate Debt:</t>
  </si>
  <si>
    <t>Period Labels for Chart [do not change]</t>
  </si>
  <si>
    <t>Actual Purchase Price [input]</t>
  </si>
  <si>
    <t>Consistent Formula calculating key output [do not change]</t>
  </si>
  <si>
    <t>Consistent Formula for general calculations [do not change]</t>
  </si>
  <si>
    <t>Variable Input Cell [should be changed based on discretion]</t>
  </si>
  <si>
    <t>Fixed Input Cell [does not need to be changed]</t>
  </si>
  <si>
    <t>Discount to Breakeven Price [output only]</t>
  </si>
  <si>
    <t xml:space="preserve">Breakeven Price (Zero NPV) </t>
  </si>
  <si>
    <t>&lt;&lt;&lt; [output only - do not change]</t>
  </si>
  <si>
    <t>&lt;&lt;&lt; [input - insert purchase price]</t>
  </si>
  <si>
    <t>[please note relevant, non-relevance or suggested adjustment to Cosmo]</t>
  </si>
  <si>
    <t>[explain selection of multiple]</t>
  </si>
  <si>
    <t>[blank cell]</t>
  </si>
  <si>
    <t>Indicates inputs that should be estimated based on comparable data</t>
  </si>
  <si>
    <t>Options Comparison Summary Table [please fill in and copy into presentation as summary]</t>
  </si>
</sst>
</file>

<file path=xl/styles.xml><?xml version="1.0" encoding="utf-8"?>
<styleSheet xmlns="http://schemas.openxmlformats.org/spreadsheetml/2006/main">
  <numFmts count="48">
    <numFmt numFmtId="5" formatCode="&quot;$&quot;#,##0_);\(&quot;$&quot;#,##0\)"/>
    <numFmt numFmtId="6" formatCode="&quot;$&quot;#,##0_);[Red]\(&quot;$&quot;#,##0\)"/>
    <numFmt numFmtId="8" formatCode="&quot;$&quot;#,##0.00_);[Red]\(&quot;$&quot;#,##0.00\)"/>
    <numFmt numFmtId="42" formatCode="_(&quot;$&quot;* #,##0_);_(&quot;$&quot;* \(#,##0\);_(&quot;$&quot;* &quot;-&quot;_);_(@_)"/>
    <numFmt numFmtId="43" formatCode="_(* #,##0.00_);_(* \(#,##0.00\);_(* &quot;-&quot;??_);_(@_)"/>
    <numFmt numFmtId="164" formatCode="&quot;$&quot;#,##0;[Red]\-&quot;$&quot;#,##0"/>
    <numFmt numFmtId="165" formatCode="&quot;$&quot;#,##0.00;[Red]\-&quot;$&quot;#,##0.00"/>
    <numFmt numFmtId="166" formatCode="_-* #,##0.00_-;\-* #,##0.00_-;_-* &quot;-&quot;??_-;_-@_-"/>
    <numFmt numFmtId="167" formatCode="_(* #,##0.0_);_(* \(#,##0.0\)_)\ ;_(* 0_)"/>
    <numFmt numFmtId="168" formatCode="_(#,##0.0%_);_(\(#,##0.0%\)_);_(#,##0.0%_)"/>
    <numFmt numFmtId="169" formatCode="_(* #,##0.0#_);_(* \(#,##0.0#\)_)\ ;_(* 0_)"/>
    <numFmt numFmtId="170" formatCode="mmm\-dd\-yyyy"/>
    <numFmt numFmtId="171" formatCode="_(* #,##0_);_(* \(#,##0\)_)\ ;_(* 0_)"/>
    <numFmt numFmtId="172" formatCode="_(&quot;$&quot;#,##0_);_(\(&quot;$&quot;#,##0\)_);_(&quot;$&quot;&quot; - &quot;_)"/>
    <numFmt numFmtId="173" formatCode="#,##0.0"/>
    <numFmt numFmtId="174" formatCode="0000\A"/>
    <numFmt numFmtId="175" formatCode="0000\E"/>
    <numFmt numFmtId="176" formatCode="0.0%"/>
    <numFmt numFmtId="177" formatCode="#,##0.0_);\(#,##0.0\)"/>
    <numFmt numFmtId="178" formatCode="0.0"/>
    <numFmt numFmtId="179" formatCode="0.00%;\(0.00%\);\-\%"/>
    <numFmt numFmtId="180" formatCode="0%;\(0%\);\-\%"/>
    <numFmt numFmtId="181" formatCode="#,##0;\(#,##0\);\-"/>
    <numFmt numFmtId="182" formatCode="0.000000"/>
    <numFmt numFmtId="183" formatCode="0.00\x;\(0.00\x\);\-\ \x"/>
    <numFmt numFmtId="184" formatCode="&quot;Check&quot;;&quot;Check&quot;;&quot;OK&quot;"/>
    <numFmt numFmtId="185" formatCode="0.0%;\(0.0%\);\-\%"/>
    <numFmt numFmtId="186" formatCode="0.0\x;\(0.0\x\);\-\ \x"/>
    <numFmt numFmtId="187" formatCode="&quot;$&quot;#,##0"/>
    <numFmt numFmtId="188" formatCode="&quot;$&quot;#,##0;[Red]\(&quot;$&quot;##,#00\)"/>
    <numFmt numFmtId="189" formatCode="#,##0;[Red]\(#,##0\)"/>
    <numFmt numFmtId="190" formatCode="#0.00\x"/>
    <numFmt numFmtId="191" formatCode="0&quot;A&quot;"/>
    <numFmt numFmtId="192" formatCode="0&quot;E&quot;"/>
    <numFmt numFmtId="193" formatCode="[$-409]mmm\-yy;@"/>
    <numFmt numFmtId="194" formatCode="#,##0.0\x_);\(#,##0.0\x\)"/>
    <numFmt numFmtId="195" formatCode="#,##0.0_);\(#,##0.0\);_(* &quot;-&quot;??_)"/>
    <numFmt numFmtId="196" formatCode="0.0\x"/>
    <numFmt numFmtId="197" formatCode="0.00\ ;\(0.00\)"/>
    <numFmt numFmtId="198" formatCode="&quot;$&quot;#,##0.00_%_);\(&quot;$&quot;#,##0.00\)_%;&quot;$&quot;###0.00_%_);@_%_)"/>
    <numFmt numFmtId="199" formatCode="&quot;$&quot;0.00\ ;\(&quot;$&quot;0.00\)"/>
    <numFmt numFmtId="200" formatCode="0_);[Red]\(0\)"/>
    <numFmt numFmtId="201" formatCode="_-* #,##0_-;\-* #,##0_-;_-* &quot;-&quot;??_-;_-@_-"/>
    <numFmt numFmtId="202" formatCode="_(* #,##0.0_);[Red]_(* \(#,##0.0\);&quot;nm &quot;"/>
    <numFmt numFmtId="203" formatCode="#,##0_);\(#,##0\);_(* &quot;-&quot;??_)"/>
    <numFmt numFmtId="204" formatCode="&quot;$&quot;0.0\m"/>
    <numFmt numFmtId="205" formatCode="0.0000\x;\(0.0000\x\);\-\ \x"/>
    <numFmt numFmtId="206" formatCode="#,##0.00;\(#,##0.00\);\-"/>
  </numFmts>
  <fonts count="14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3"/>
      <color indexed="8"/>
      <name val="Verdana"/>
      <family val="2"/>
    </font>
    <font>
      <b/>
      <sz val="12"/>
      <color indexed="8"/>
      <name val="Verdana"/>
      <family val="2"/>
    </font>
    <font>
      <b/>
      <sz val="10"/>
      <color indexed="9"/>
      <name val="Arial"/>
      <family val="2"/>
    </font>
    <font>
      <b/>
      <u val="singleAccounting"/>
      <sz val="8"/>
      <color indexed="8"/>
      <name val="Verdana"/>
      <family val="2"/>
    </font>
    <font>
      <b/>
      <sz val="8"/>
      <color indexed="9"/>
      <name val="Verdana"/>
      <family val="2"/>
    </font>
    <font>
      <b/>
      <u val="singleAccounting"/>
      <sz val="8"/>
      <color indexed="8"/>
      <name val="Arial"/>
      <family val="2"/>
    </font>
    <font>
      <sz val="8"/>
      <color indexed="8"/>
      <name val="Arial"/>
      <family val="2"/>
    </font>
    <font>
      <vertAlign val="superscript"/>
      <sz val="8"/>
      <color indexed="8"/>
      <name val="Arial"/>
      <family val="2"/>
    </font>
    <font>
      <vertAlign val="subscript"/>
      <sz val="8"/>
      <color indexed="8"/>
      <name val="Arial"/>
      <family val="2"/>
    </font>
    <font>
      <b/>
      <sz val="8"/>
      <color indexed="8"/>
      <name val="Arial"/>
      <family val="2"/>
    </font>
    <font>
      <i/>
      <sz val="8"/>
      <color indexed="8"/>
      <name val="Arial"/>
      <family val="2"/>
    </font>
    <font>
      <sz val="1"/>
      <color indexed="9"/>
      <name val="Symbol"/>
      <family val="1"/>
      <charset val="2"/>
    </font>
    <font>
      <sz val="10"/>
      <color indexed="8"/>
      <name val="Arial"/>
      <family val="2"/>
    </font>
    <font>
      <b/>
      <sz val="8"/>
      <color indexed="8"/>
      <name val="Verdana"/>
      <family val="2"/>
    </font>
    <font>
      <i/>
      <sz val="8"/>
      <name val="Arial"/>
      <family val="2"/>
    </font>
    <font>
      <b/>
      <sz val="8"/>
      <name val="Arial"/>
      <family val="2"/>
    </font>
    <font>
      <b/>
      <i/>
      <sz val="8"/>
      <color indexed="8"/>
      <name val="Arial"/>
      <family val="2"/>
    </font>
    <font>
      <b/>
      <i/>
      <sz val="8"/>
      <name val="Arial"/>
      <family val="2"/>
    </font>
    <font>
      <sz val="9"/>
      <color indexed="81"/>
      <name val="Tahoma"/>
      <family val="2"/>
    </font>
    <font>
      <b/>
      <sz val="9"/>
      <color indexed="81"/>
      <name val="Tahoma"/>
      <family val="2"/>
    </font>
    <font>
      <b/>
      <sz val="11"/>
      <color theme="0"/>
      <name val="Calibri"/>
      <family val="2"/>
      <scheme val="minor"/>
    </font>
    <font>
      <b/>
      <sz val="11"/>
      <name val="Calibri"/>
      <family val="2"/>
      <scheme val="minor"/>
    </font>
    <font>
      <i/>
      <sz val="11"/>
      <color theme="1"/>
      <name val="Calibri"/>
      <family val="2"/>
      <scheme val="minor"/>
    </font>
    <font>
      <sz val="8"/>
      <color indexed="12"/>
      <name val="Arial"/>
      <family val="2"/>
    </font>
    <font>
      <b/>
      <sz val="8"/>
      <color indexed="12"/>
      <name val="Arial"/>
      <family val="2"/>
    </font>
    <font>
      <b/>
      <sz val="8"/>
      <name val="Verdana"/>
      <family val="2"/>
    </font>
    <font>
      <b/>
      <sz val="10"/>
      <name val="Arial"/>
      <family val="2"/>
    </font>
    <font>
      <sz val="9"/>
      <name val="Arial"/>
      <family val="2"/>
    </font>
    <font>
      <b/>
      <sz val="9"/>
      <color indexed="9"/>
      <name val="Arial"/>
      <family val="2"/>
    </font>
    <font>
      <b/>
      <sz val="9"/>
      <name val="Arial"/>
      <family val="2"/>
    </font>
    <font>
      <sz val="9"/>
      <color indexed="9"/>
      <name val="Arial"/>
      <family val="2"/>
    </font>
    <font>
      <b/>
      <sz val="9"/>
      <color indexed="9"/>
      <name val="Arial"/>
      <family val="2"/>
    </font>
    <font>
      <sz val="9"/>
      <color indexed="10"/>
      <name val="Arial"/>
      <family val="2"/>
    </font>
    <font>
      <sz val="9"/>
      <color indexed="12"/>
      <name val="Arial"/>
      <family val="2"/>
    </font>
    <font>
      <sz val="9"/>
      <color indexed="8"/>
      <name val="Arial"/>
      <family val="2"/>
    </font>
    <font>
      <i/>
      <sz val="9"/>
      <color indexed="8"/>
      <name val="Arial"/>
      <family val="2"/>
    </font>
    <font>
      <sz val="9"/>
      <color indexed="8"/>
      <name val="Arial"/>
      <family val="2"/>
    </font>
    <font>
      <b/>
      <sz val="9"/>
      <color indexed="12"/>
      <name val="Arial"/>
      <family val="2"/>
    </font>
    <font>
      <sz val="9"/>
      <color rgb="FF7030A0"/>
      <name val="Arial"/>
      <family val="2"/>
    </font>
    <font>
      <b/>
      <sz val="9"/>
      <color indexed="8"/>
      <name val="Arial"/>
      <family val="2"/>
    </font>
    <font>
      <sz val="8"/>
      <color indexed="81"/>
      <name val="Tahoma"/>
      <family val="2"/>
    </font>
    <font>
      <b/>
      <sz val="8"/>
      <color indexed="81"/>
      <name val="Tahoma"/>
      <family val="2"/>
    </font>
    <font>
      <b/>
      <sz val="9"/>
      <color rgb="FF7030A0"/>
      <name val="Arial"/>
      <family val="2"/>
    </font>
    <font>
      <i/>
      <sz val="9"/>
      <name val="Arial"/>
      <family val="2"/>
    </font>
    <font>
      <sz val="10"/>
      <color indexed="9"/>
      <name val="Arial"/>
      <family val="2"/>
    </font>
    <font>
      <u/>
      <sz val="10"/>
      <color indexed="12"/>
      <name val="Arial"/>
      <family val="2"/>
    </font>
    <font>
      <sz val="10"/>
      <color indexed="12"/>
      <name val="Arial"/>
      <family val="2"/>
    </font>
    <font>
      <sz val="10"/>
      <color indexed="10"/>
      <name val="Arial"/>
      <family val="2"/>
    </font>
    <font>
      <i/>
      <sz val="9"/>
      <color rgb="FF7030A0"/>
      <name val="Arial"/>
      <family val="2"/>
    </font>
    <font>
      <b/>
      <sz val="9"/>
      <color rgb="FF53416B"/>
      <name val="Arial"/>
      <family val="2"/>
    </font>
    <font>
      <sz val="10"/>
      <color indexed="12"/>
      <name val="Arial"/>
      <family val="2"/>
    </font>
    <font>
      <sz val="10"/>
      <color indexed="8"/>
      <name val="Arial"/>
      <family val="2"/>
    </font>
    <font>
      <b/>
      <sz val="10"/>
      <color indexed="8"/>
      <name val="Arial"/>
      <family val="2"/>
    </font>
    <font>
      <b/>
      <sz val="10"/>
      <color indexed="9"/>
      <name val="Arial"/>
      <family val="2"/>
    </font>
    <font>
      <i/>
      <sz val="10"/>
      <color indexed="8"/>
      <name val="Arial"/>
      <family val="2"/>
    </font>
    <font>
      <i/>
      <sz val="10"/>
      <color theme="5"/>
      <name val="Arial"/>
      <family val="2"/>
    </font>
    <font>
      <b/>
      <sz val="11"/>
      <color theme="1"/>
      <name val="Calibri"/>
      <family val="2"/>
      <scheme val="minor"/>
    </font>
    <font>
      <b/>
      <u/>
      <sz val="11"/>
      <color theme="1"/>
      <name val="Calibri"/>
      <family val="2"/>
      <scheme val="minor"/>
    </font>
    <font>
      <sz val="9"/>
      <color indexed="0"/>
      <name val="Helvetica"/>
    </font>
    <font>
      <sz val="11"/>
      <name val="Arial"/>
      <family val="2"/>
    </font>
    <font>
      <b/>
      <sz val="11"/>
      <name val="Arial"/>
      <family val="2"/>
    </font>
    <font>
      <b/>
      <i/>
      <sz val="11"/>
      <name val="Arial"/>
      <family val="2"/>
    </font>
    <font>
      <i/>
      <sz val="11"/>
      <name val="Arial"/>
      <family val="2"/>
    </font>
    <font>
      <sz val="9"/>
      <color indexed="0"/>
      <name val="Courier New"/>
      <family val="3"/>
    </font>
    <font>
      <b/>
      <sz val="11"/>
      <color indexed="9"/>
      <name val="Arial"/>
      <family val="2"/>
    </font>
    <font>
      <sz val="11"/>
      <color indexed="0"/>
      <name val="Arial"/>
      <family val="2"/>
    </font>
    <font>
      <sz val="11"/>
      <color indexed="8"/>
      <name val="Arial"/>
      <family val="2"/>
    </font>
    <font>
      <sz val="11"/>
      <color indexed="0"/>
      <name val="Courier New"/>
      <family val="3"/>
    </font>
    <font>
      <b/>
      <sz val="8"/>
      <color indexed="9"/>
      <name val="Arial"/>
      <family val="2"/>
    </font>
    <font>
      <sz val="8"/>
      <color indexed="8"/>
      <name val="Arial"/>
      <family val="2"/>
    </font>
    <font>
      <vertAlign val="superscript"/>
      <sz val="8"/>
      <name val="Arial"/>
      <family val="2"/>
    </font>
    <font>
      <b/>
      <vertAlign val="superscript"/>
      <sz val="8"/>
      <name val="Arial"/>
      <family val="2"/>
    </font>
    <font>
      <i/>
      <sz val="8"/>
      <color indexed="8"/>
      <name val="Helvetica"/>
    </font>
    <font>
      <b/>
      <sz val="9"/>
      <color indexed="8"/>
      <name val="Helvetica"/>
    </font>
    <font>
      <sz val="9"/>
      <color indexed="8"/>
      <name val="Helvetica"/>
    </font>
    <font>
      <i/>
      <sz val="9"/>
      <color indexed="8"/>
      <name val="Helvetica"/>
    </font>
    <font>
      <sz val="9"/>
      <color indexed="9"/>
      <name val="Helvetica"/>
    </font>
    <font>
      <b/>
      <sz val="10"/>
      <color indexed="8"/>
      <name val="Arial"/>
      <family val="2"/>
    </font>
    <font>
      <b/>
      <sz val="7"/>
      <name val="Arial"/>
      <family val="2"/>
    </font>
    <font>
      <b/>
      <u val="singleAccounting"/>
      <sz val="10"/>
      <color indexed="9"/>
      <name val="Arial"/>
      <family val="2"/>
    </font>
    <font>
      <sz val="10"/>
      <color indexed="9"/>
      <name val="Arial"/>
      <family val="2"/>
    </font>
    <font>
      <sz val="10"/>
      <color indexed="39"/>
      <name val="Arial"/>
      <family val="2"/>
    </font>
    <font>
      <sz val="10"/>
      <color rgb="FF000066"/>
      <name val="Arial"/>
      <family val="2"/>
    </font>
    <font>
      <sz val="10"/>
      <color indexed="17"/>
      <name val="Arial"/>
      <family val="2"/>
    </font>
    <font>
      <i/>
      <sz val="10"/>
      <name val="Arial"/>
      <family val="2"/>
    </font>
    <font>
      <sz val="14"/>
      <name val="Tms Rmn"/>
      <family val="1"/>
    </font>
    <font>
      <sz val="10"/>
      <color indexed="14"/>
      <name val="Arial"/>
      <family val="2"/>
    </font>
    <font>
      <sz val="8"/>
      <name val="Times New Roman"/>
      <family val="1"/>
    </font>
    <font>
      <b/>
      <sz val="10"/>
      <color indexed="52"/>
      <name val="Arial"/>
      <family val="2"/>
    </font>
    <font>
      <sz val="10"/>
      <name val="Bookman"/>
      <family val="1"/>
    </font>
    <font>
      <sz val="10"/>
      <name val="Times New Roman"/>
      <family val="1"/>
    </font>
    <font>
      <i/>
      <sz val="10"/>
      <color indexed="23"/>
      <name val="Arial"/>
      <family val="2"/>
    </font>
    <font>
      <b/>
      <sz val="15"/>
      <color indexed="62"/>
      <name val="Arial"/>
      <family val="2"/>
    </font>
    <font>
      <b/>
      <sz val="13"/>
      <color indexed="62"/>
      <name val="Arial"/>
      <family val="2"/>
    </font>
    <font>
      <b/>
      <sz val="11"/>
      <color indexed="62"/>
      <name val="Arial"/>
      <family val="2"/>
    </font>
    <font>
      <sz val="10"/>
      <color indexed="52"/>
      <name val="Arial"/>
      <family val="2"/>
    </font>
    <font>
      <sz val="10"/>
      <color indexed="60"/>
      <name val="Arial"/>
      <family val="2"/>
    </font>
    <font>
      <b/>
      <sz val="10"/>
      <color indexed="63"/>
      <name val="Arial"/>
      <family val="2"/>
    </font>
    <font>
      <b/>
      <sz val="18"/>
      <color indexed="62"/>
      <name val="Cambria"/>
      <family val="1"/>
    </font>
    <font>
      <b/>
      <sz val="10"/>
      <color theme="2"/>
      <name val="Arial"/>
      <family val="2"/>
    </font>
    <font>
      <b/>
      <u val="singleAccounting"/>
      <sz val="10"/>
      <color theme="2"/>
      <name val="Arial"/>
      <family val="2"/>
    </font>
    <font>
      <b/>
      <u/>
      <vertAlign val="superscript"/>
      <sz val="10"/>
      <color theme="2"/>
      <name val="Arial"/>
      <family val="2"/>
    </font>
    <font>
      <sz val="8"/>
      <name val="Verdana"/>
      <family val="2"/>
    </font>
    <font>
      <sz val="9"/>
      <color rgb="FFFF0000"/>
      <name val="Arial"/>
      <family val="2"/>
    </font>
    <font>
      <sz val="9"/>
      <color rgb="FF0000FF"/>
      <name val="Arial"/>
      <family val="2"/>
    </font>
    <font>
      <sz val="8"/>
      <color rgb="FF0000FF"/>
      <name val="Arial"/>
      <family val="2"/>
    </font>
    <font>
      <b/>
      <sz val="8"/>
      <color rgb="FF000000"/>
      <name val="Arial"/>
      <family val="2"/>
    </font>
    <font>
      <i/>
      <sz val="8"/>
      <color indexed="12"/>
      <name val="Arial"/>
      <family val="2"/>
    </font>
    <font>
      <b/>
      <i/>
      <sz val="8"/>
      <color indexed="12"/>
      <name val="Arial"/>
      <family val="2"/>
    </font>
    <font>
      <i/>
      <sz val="8"/>
      <color rgb="FFFF0000"/>
      <name val="Arial"/>
      <family val="2"/>
    </font>
    <font>
      <sz val="8"/>
      <color theme="0" tint="-0.499984740745262"/>
      <name val="Arial"/>
      <family val="2"/>
    </font>
    <font>
      <sz val="9"/>
      <color theme="0" tint="-0.499984740745262"/>
      <name val="Arial"/>
      <family val="2"/>
    </font>
    <font>
      <b/>
      <sz val="9"/>
      <color theme="0"/>
      <name val="Arial"/>
      <family val="2"/>
    </font>
    <font>
      <b/>
      <sz val="10"/>
      <color theme="0"/>
      <name val="Arial"/>
      <family val="2"/>
    </font>
    <font>
      <sz val="10"/>
      <color theme="1"/>
      <name val="Arial"/>
      <family val="2"/>
    </font>
    <font>
      <b/>
      <sz val="10"/>
      <color theme="1"/>
      <name val="Arial"/>
      <family val="2"/>
    </font>
    <font>
      <sz val="8"/>
      <color theme="1"/>
      <name val="Arial"/>
      <family val="2"/>
    </font>
    <font>
      <b/>
      <sz val="9"/>
      <color indexed="81"/>
      <name val="Arial"/>
      <family val="2"/>
    </font>
    <font>
      <sz val="9"/>
      <color indexed="81"/>
      <name val="Arial"/>
      <family val="2"/>
    </font>
    <font>
      <sz val="10"/>
      <color theme="6" tint="-0.249977111117893"/>
      <name val="Arial"/>
      <family val="2"/>
    </font>
    <font>
      <sz val="10"/>
      <color theme="6" tint="-0.499984740745262"/>
      <name val="Arial"/>
      <family val="2"/>
    </font>
    <font>
      <sz val="10"/>
      <color indexed="8"/>
      <name val="Helvetica"/>
    </font>
    <font>
      <b/>
      <sz val="10"/>
      <color indexed="8"/>
      <name val="Helvetica"/>
    </font>
    <font>
      <b/>
      <i/>
      <sz val="10"/>
      <color indexed="8"/>
      <name val="Helvetica"/>
    </font>
    <font>
      <i/>
      <sz val="10"/>
      <color indexed="8"/>
      <name val="Helvetica"/>
    </font>
    <font>
      <sz val="10"/>
      <color indexed="9"/>
      <name val="Helvetica"/>
    </font>
    <font>
      <u/>
      <sz val="10"/>
      <color indexed="9"/>
      <name val="Helvetica"/>
    </font>
    <font>
      <b/>
      <i/>
      <sz val="9"/>
      <name val="Arial"/>
      <family val="2"/>
    </font>
    <font>
      <b/>
      <sz val="10"/>
      <color rgb="FFFFFFFF"/>
      <name val="Helvetica"/>
    </font>
    <font>
      <sz val="9"/>
      <name val="Wingdings"/>
      <charset val="2"/>
    </font>
    <font>
      <sz val="9"/>
      <color rgb="FF000000"/>
      <name val="Helvetica"/>
    </font>
    <font>
      <b/>
      <sz val="9"/>
      <color rgb="FF000000"/>
      <name val="Helvetica"/>
    </font>
    <font>
      <sz val="9"/>
      <name val="helvetica"/>
    </font>
    <font>
      <u/>
      <sz val="9"/>
      <color indexed="12"/>
      <name val="Arial"/>
      <family val="2"/>
    </font>
    <font>
      <b/>
      <sz val="10"/>
      <color rgb="FF0000FF"/>
      <name val="Arial"/>
      <family val="2"/>
    </font>
    <font>
      <sz val="10"/>
      <color rgb="FF0000FF"/>
      <name val="Arial"/>
      <family val="2"/>
    </font>
    <font>
      <b/>
      <sz val="10"/>
      <color rgb="FF0000FF"/>
      <name val="Helvetica"/>
    </font>
  </fonts>
  <fills count="54">
    <fill>
      <patternFill patternType="none"/>
    </fill>
    <fill>
      <patternFill patternType="gray125"/>
    </fill>
    <fill>
      <patternFill patternType="solid">
        <fgColor indexed="60"/>
        <bgColor indexed="64"/>
      </patternFill>
    </fill>
    <fill>
      <patternFill patternType="solid">
        <fgColor indexed="62"/>
        <bgColor indexed="64"/>
      </patternFill>
    </fill>
    <fill>
      <patternFill patternType="solid">
        <fgColor indexed="63"/>
        <bgColor indexed="64"/>
      </patternFill>
    </fill>
    <fill>
      <patternFill patternType="solid">
        <fgColor indexed="56"/>
        <bgColor indexed="64"/>
      </patternFill>
    </fill>
    <fill>
      <patternFill patternType="solid">
        <fgColor theme="0"/>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rgb="FFCDC6D4"/>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1" tint="0.34998626667073579"/>
        <bgColor indexed="64"/>
      </patternFill>
    </fill>
    <fill>
      <patternFill patternType="solid">
        <fgColor rgb="FFCBD9EB"/>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3"/>
        <bgColor indexed="64"/>
      </patternFill>
    </fill>
    <fill>
      <patternFill patternType="solid">
        <fgColor theme="4" tint="-0.499984740745262"/>
        <bgColor indexed="64"/>
      </patternFill>
    </fill>
    <fill>
      <patternFill patternType="solid">
        <fgColor theme="2" tint="-0.49998474074526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D9D9D9"/>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rgb="FF7B724C"/>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rgb="FFC5D9F1"/>
        <bgColor indexed="64"/>
      </patternFill>
    </fill>
    <fill>
      <patternFill patternType="solid">
        <fgColor rgb="FFD6D2B8"/>
        <bgColor indexed="64"/>
      </patternFill>
    </fill>
    <fill>
      <patternFill patternType="solid">
        <fgColor rgb="FF1E3448"/>
        <bgColor indexed="64"/>
      </patternFill>
    </fill>
    <fill>
      <patternFill patternType="solid">
        <fgColor rgb="FFCBD8E3"/>
        <bgColor indexed="64"/>
      </patternFill>
    </fill>
    <fill>
      <patternFill patternType="solid">
        <fgColor rgb="FFBFBFBF"/>
        <bgColor indexed="64"/>
      </patternFill>
    </fill>
    <fill>
      <patternFill patternType="solid">
        <fgColor theme="3" tint="-0.499984740745262"/>
        <bgColor indexed="64"/>
      </patternFill>
    </fill>
    <fill>
      <patternFill patternType="solid">
        <fgColor theme="2" tint="-0.249977111117893"/>
        <bgColor indexed="64"/>
      </patternFill>
    </fill>
  </fills>
  <borders count="75">
    <border>
      <left/>
      <right/>
      <top/>
      <bottom/>
      <diagonal/>
    </border>
    <border>
      <left/>
      <right/>
      <top style="thin">
        <color indexed="8"/>
      </top>
      <bottom/>
      <diagonal/>
    </border>
    <border>
      <left/>
      <right/>
      <top style="thin">
        <color indexed="64"/>
      </top>
      <bottom/>
      <diagonal/>
    </border>
    <border>
      <left/>
      <right/>
      <top style="hair">
        <color indexed="64"/>
      </top>
      <bottom/>
      <diagonal/>
    </border>
    <border>
      <left/>
      <right/>
      <top style="hair">
        <color indexed="64"/>
      </top>
      <bottom style="hair">
        <color indexed="64"/>
      </bottom>
      <diagonal/>
    </border>
    <border>
      <left/>
      <right/>
      <top style="thin">
        <color indexed="64"/>
      </top>
      <bottom style="hair">
        <color indexed="64"/>
      </bottom>
      <diagonal/>
    </border>
    <border>
      <left/>
      <right/>
      <top/>
      <bottom style="thin">
        <color indexed="64"/>
      </bottom>
      <diagonal/>
    </border>
    <border>
      <left/>
      <right/>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bottom/>
      <diagonal/>
    </border>
    <border>
      <left/>
      <right/>
      <top style="thin">
        <color auto="1"/>
      </top>
      <bottom/>
      <diagonal/>
    </border>
    <border>
      <left style="medium">
        <color theme="1" tint="0.249977111117893"/>
      </left>
      <right/>
      <top style="medium">
        <color theme="1" tint="0.249977111117893"/>
      </top>
      <bottom/>
      <diagonal/>
    </border>
    <border>
      <left/>
      <right/>
      <top style="medium">
        <color theme="1" tint="0.249977111117893"/>
      </top>
      <bottom/>
      <diagonal/>
    </border>
    <border>
      <left/>
      <right style="medium">
        <color theme="1" tint="0.249977111117893"/>
      </right>
      <top style="medium">
        <color theme="1" tint="0.249977111117893"/>
      </top>
      <bottom/>
      <diagonal/>
    </border>
    <border>
      <left style="medium">
        <color theme="1" tint="0.249977111117893"/>
      </left>
      <right/>
      <top/>
      <bottom style="medium">
        <color theme="1" tint="0.249977111117893"/>
      </bottom>
      <diagonal/>
    </border>
    <border>
      <left/>
      <right/>
      <top/>
      <bottom style="medium">
        <color theme="1" tint="0.249977111117893"/>
      </bottom>
      <diagonal/>
    </border>
    <border>
      <left/>
      <right style="medium">
        <color theme="1" tint="0.249977111117893"/>
      </right>
      <top/>
      <bottom style="medium">
        <color theme="1" tint="0.24997711111789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bottom/>
      <diagonal/>
    </border>
    <border>
      <left/>
      <right/>
      <top/>
      <bottom style="thin">
        <color indexed="28"/>
      </bottom>
      <diagonal/>
    </border>
    <border>
      <left/>
      <right/>
      <top/>
      <bottom style="thin">
        <color theme="0"/>
      </bottom>
      <diagonal/>
    </border>
    <border>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top/>
      <bottom/>
      <diagonal/>
    </border>
    <border>
      <left style="thin">
        <color indexed="64"/>
      </left>
      <right style="thin">
        <color indexed="64"/>
      </right>
      <top/>
      <bottom style="thin">
        <color indexed="64"/>
      </bottom>
      <diagonal/>
    </border>
    <border>
      <left/>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indexed="64"/>
      </left>
      <right/>
      <top style="thin">
        <color theme="0" tint="-0.499984740745262"/>
      </top>
      <bottom/>
      <diagonal/>
    </border>
    <border>
      <left/>
      <right style="medium">
        <color indexed="64"/>
      </right>
      <top style="thin">
        <color theme="0" tint="-0.499984740745262"/>
      </top>
      <bottom/>
      <diagonal/>
    </border>
    <border>
      <left style="medium">
        <color theme="1" tint="0.249977111117893"/>
      </left>
      <right/>
      <top/>
      <bottom/>
      <diagonal/>
    </border>
    <border>
      <left/>
      <right style="medium">
        <color theme="1" tint="0.249977111117893"/>
      </right>
      <top/>
      <bottom/>
      <diagonal/>
    </border>
    <border>
      <left/>
      <right style="thick">
        <color rgb="FFFFFFFF"/>
      </right>
      <top/>
      <bottom style="thick">
        <color rgb="FFFFFFFF"/>
      </bottom>
      <diagonal/>
    </border>
    <border>
      <left/>
      <right/>
      <top/>
      <bottom style="thick">
        <color rgb="FFFFFFFF"/>
      </bottom>
      <diagonal/>
    </border>
    <border>
      <left style="thick">
        <color rgb="FFFFFFFF"/>
      </left>
      <right/>
      <top/>
      <bottom style="thick">
        <color rgb="FFFFFFFF"/>
      </bottom>
      <diagonal/>
    </border>
    <border>
      <left/>
      <right style="thick">
        <color rgb="FFFFFFFF"/>
      </right>
      <top style="thick">
        <color rgb="FFFFFFFF"/>
      </top>
      <bottom/>
      <diagonal/>
    </border>
    <border>
      <left/>
      <right/>
      <top style="thick">
        <color rgb="FFFFFFFF"/>
      </top>
      <bottom/>
      <diagonal/>
    </border>
    <border>
      <left/>
      <right style="thick">
        <color rgb="FFFFFFFF"/>
      </right>
      <top/>
      <bottom/>
      <diagonal/>
    </border>
    <border>
      <left style="thick">
        <color rgb="FFFFFFFF"/>
      </left>
      <right/>
      <top style="thick">
        <color rgb="FFFFFFFF"/>
      </top>
      <bottom/>
      <diagonal/>
    </border>
    <border>
      <left style="thick">
        <color rgb="FFFFFFFF"/>
      </left>
      <right/>
      <top/>
      <bottom/>
      <diagonal/>
    </border>
  </borders>
  <cellStyleXfs count="82">
    <xf numFmtId="0" fontId="0" fillId="0" borderId="0"/>
    <xf numFmtId="0" fontId="17" fillId="0" borderId="0" applyAlignment="0"/>
    <xf numFmtId="0" fontId="18" fillId="0" borderId="0" applyAlignment="0"/>
    <xf numFmtId="0" fontId="10" fillId="2" borderId="0" applyAlignment="0"/>
    <xf numFmtId="0" fontId="16" fillId="0" borderId="0" applyAlignment="0"/>
    <xf numFmtId="0" fontId="8" fillId="3" borderId="0" applyAlignment="0"/>
    <xf numFmtId="0" fontId="7" fillId="4" borderId="0" applyAlignment="0"/>
    <xf numFmtId="0" fontId="6" fillId="0" borderId="0" applyAlignment="0"/>
    <xf numFmtId="9" fontId="3" fillId="0" borderId="0" applyFont="0" applyFill="0" applyBorder="0" applyAlignment="0" applyProtection="0"/>
    <xf numFmtId="0" fontId="9" fillId="5" borderId="0" applyAlignment="0"/>
    <xf numFmtId="0" fontId="13" fillId="0" borderId="0" applyAlignment="0"/>
    <xf numFmtId="0" fontId="12" fillId="0" borderId="0" applyAlignment="0"/>
    <xf numFmtId="0" fontId="14" fillId="0" borderId="0" applyAlignment="0"/>
    <xf numFmtId="0" fontId="15" fillId="0" borderId="0" applyAlignment="0"/>
    <xf numFmtId="0" fontId="11" fillId="0" borderId="0" applyAlignment="0"/>
    <xf numFmtId="0" fontId="5" fillId="0" borderId="0" applyAlignment="0"/>
    <xf numFmtId="0" fontId="14" fillId="0" borderId="0" applyAlignment="0">
      <alignment wrapText="1"/>
    </xf>
    <xf numFmtId="182" fontId="3" fillId="0" borderId="0">
      <alignment horizontal="left" wrapText="1"/>
    </xf>
    <xf numFmtId="182" fontId="3" fillId="0" borderId="0">
      <alignment horizontal="left" wrapText="1"/>
    </xf>
    <xf numFmtId="0" fontId="3" fillId="0" borderId="0" applyFill="0" applyBorder="0" applyAlignment="0" applyProtection="0"/>
    <xf numFmtId="0" fontId="3" fillId="0" borderId="0" applyFill="0" applyBorder="0" applyAlignment="0" applyProtection="0"/>
    <xf numFmtId="0" fontId="50" fillId="0" borderId="0" applyNumberFormat="0" applyFill="0" applyBorder="0" applyAlignment="0" applyProtection="0">
      <alignment vertical="top"/>
      <protection locked="0"/>
    </xf>
    <xf numFmtId="0" fontId="2" fillId="0" borderId="0"/>
    <xf numFmtId="0" fontId="63" fillId="0" borderId="0"/>
    <xf numFmtId="0" fontId="2" fillId="0" borderId="0"/>
    <xf numFmtId="9" fontId="3" fillId="0" borderId="0" applyFont="0" applyFill="0" applyBorder="0" applyAlignment="0" applyProtection="0"/>
    <xf numFmtId="0" fontId="3" fillId="0" borderId="0"/>
    <xf numFmtId="0" fontId="83" fillId="0" borderId="22" applyNumberFormat="0" applyFont="0" applyFill="0" applyAlignment="0" applyProtection="0">
      <alignment horizontal="centerContinuous"/>
    </xf>
    <xf numFmtId="197" fontId="90" fillId="0" borderId="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1" borderId="0" applyNumberFormat="0" applyBorder="0" applyAlignment="0" applyProtection="0"/>
    <xf numFmtId="0" fontId="17" fillId="34"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2" borderId="0" applyNumberFormat="0" applyBorder="0" applyAlignment="0" applyProtection="0"/>
    <xf numFmtId="0" fontId="49" fillId="39"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5" borderId="0" applyNumberFormat="0" applyBorder="0" applyAlignment="0" applyProtection="0"/>
    <xf numFmtId="0" fontId="49" fillId="39" borderId="0" applyNumberFormat="0" applyBorder="0" applyAlignment="0" applyProtection="0"/>
    <xf numFmtId="0" fontId="49" fillId="32"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0" fontId="49" fillId="39" borderId="0" applyNumberFormat="0" applyBorder="0" applyAlignment="0" applyProtection="0"/>
    <xf numFmtId="0" fontId="49" fillId="42" borderId="0" applyNumberFormat="0" applyBorder="0" applyAlignment="0" applyProtection="0"/>
    <xf numFmtId="0" fontId="91" fillId="43" borderId="0" applyNumberFormat="0" applyBorder="0" applyAlignment="0" applyProtection="0"/>
    <xf numFmtId="0" fontId="92" fillId="0" borderId="25" applyNumberFormat="0" applyFont="0" applyFill="0" applyAlignment="0" applyProtection="0"/>
    <xf numFmtId="0" fontId="93" fillId="31" borderId="26" applyNumberFormat="0" applyAlignment="0" applyProtection="0"/>
    <xf numFmtId="0" fontId="7" fillId="44" borderId="27" applyNumberFormat="0" applyAlignment="0" applyProtection="0"/>
    <xf numFmtId="166" fontId="94" fillId="0" borderId="0" applyFont="0" applyFill="0" applyBorder="0" applyAlignment="0" applyProtection="0"/>
    <xf numFmtId="198" fontId="95" fillId="0" borderId="0" applyFont="0" applyFill="0" applyBorder="0" applyProtection="0">
      <alignment horizontal="right"/>
    </xf>
    <xf numFmtId="199" fontId="90" fillId="0" borderId="0" applyFill="0" applyBorder="0" applyProtection="0">
      <alignment horizontal="right"/>
    </xf>
    <xf numFmtId="14" fontId="4" fillId="0" borderId="0" applyFont="0" applyFill="0" applyBorder="0" applyAlignment="0" applyProtection="0"/>
    <xf numFmtId="0" fontId="96" fillId="0" borderId="0" applyNumberFormat="0" applyFill="0" applyBorder="0" applyAlignment="0" applyProtection="0"/>
    <xf numFmtId="200" fontId="4" fillId="0" borderId="0" applyFont="0" applyFill="0" applyBorder="0" applyProtection="0"/>
    <xf numFmtId="0" fontId="88" fillId="45" borderId="0" applyNumberFormat="0" applyBorder="0" applyAlignment="0" applyProtection="0"/>
    <xf numFmtId="0" fontId="97" fillId="0" borderId="28" applyNumberFormat="0" applyFill="0" applyAlignment="0" applyProtection="0"/>
    <xf numFmtId="0" fontId="98" fillId="0" borderId="29" applyNumberFormat="0" applyFill="0" applyAlignment="0" applyProtection="0"/>
    <xf numFmtId="0" fontId="99" fillId="0" borderId="30" applyNumberFormat="0" applyFill="0" applyAlignment="0" applyProtection="0"/>
    <xf numFmtId="0" fontId="99" fillId="0" borderId="0" applyNumberFormat="0" applyFill="0" applyBorder="0" applyAlignment="0" applyProtection="0"/>
    <xf numFmtId="201" fontId="51" fillId="0" borderId="0" applyNumberFormat="0" applyFont="0" applyBorder="0" applyAlignment="0" applyProtection="0"/>
    <xf numFmtId="0" fontId="100" fillId="0" borderId="31" applyNumberFormat="0" applyFill="0" applyAlignment="0" applyProtection="0"/>
    <xf numFmtId="202" fontId="3" fillId="46" borderId="24" applyFont="0" applyFill="0" applyBorder="0" applyAlignment="0" applyProtection="0">
      <alignment horizontal="right"/>
    </xf>
    <xf numFmtId="0" fontId="101" fillId="37" borderId="0" applyNumberFormat="0" applyBorder="0" applyAlignment="0" applyProtection="0"/>
    <xf numFmtId="40" fontId="4" fillId="0" borderId="0" applyFont="0" applyFill="0" applyBorder="0" applyAlignment="0" applyProtection="0"/>
    <xf numFmtId="0" fontId="3" fillId="33" borderId="32" applyNumberFormat="0" applyFont="0" applyAlignment="0" applyProtection="0"/>
    <xf numFmtId="0" fontId="102" fillId="31" borderId="33" applyNumberFormat="0" applyAlignment="0" applyProtection="0"/>
    <xf numFmtId="0" fontId="83" fillId="0" borderId="0" applyFill="0" applyBorder="0" applyProtection="0">
      <alignment horizontal="center" vertical="center"/>
    </xf>
    <xf numFmtId="0" fontId="83" fillId="0" borderId="0" applyFill="0" applyBorder="0" applyProtection="0"/>
    <xf numFmtId="0" fontId="103" fillId="0" borderId="0" applyNumberFormat="0" applyFill="0" applyBorder="0" applyAlignment="0" applyProtection="0"/>
    <xf numFmtId="0" fontId="82" fillId="0" borderId="34" applyNumberFormat="0" applyFill="0" applyAlignment="0" applyProtection="0"/>
    <xf numFmtId="0" fontId="52" fillId="0" borderId="0" applyNumberFormat="0" applyFill="0" applyBorder="0" applyAlignment="0" applyProtection="0"/>
    <xf numFmtId="0" fontId="16" fillId="0" borderId="0" applyAlignment="0"/>
    <xf numFmtId="0" fontId="1" fillId="0" borderId="0"/>
  </cellStyleXfs>
  <cellXfs count="1285">
    <xf numFmtId="0" fontId="4" fillId="0" borderId="0" xfId="0" applyFont="1"/>
    <xf numFmtId="0" fontId="5" fillId="0" borderId="0" xfId="0" applyNumberFormat="1" applyFont="1" applyAlignment="1"/>
    <xf numFmtId="0" fontId="19" fillId="0" borderId="0" xfId="0" applyFont="1" applyAlignment="1">
      <alignment wrapText="1"/>
    </xf>
    <xf numFmtId="0" fontId="20" fillId="0" borderId="0" xfId="0" applyFont="1"/>
    <xf numFmtId="0" fontId="11" fillId="0" borderId="0" xfId="0" applyNumberFormat="1" applyFont="1" applyAlignment="1">
      <alignment horizontal="left" vertical="top"/>
    </xf>
    <xf numFmtId="49" fontId="4" fillId="0" borderId="0" xfId="0" applyNumberFormat="1" applyFont="1"/>
    <xf numFmtId="0" fontId="11" fillId="0" borderId="0" xfId="0" applyNumberFormat="1" applyFont="1" applyAlignment="1">
      <alignment horizontal="left" vertical="center"/>
    </xf>
    <xf numFmtId="0" fontId="9" fillId="5" borderId="0" xfId="0" applyFont="1" applyFill="1" applyAlignment="1"/>
    <xf numFmtId="0" fontId="14" fillId="2" borderId="0" xfId="0" applyFont="1" applyFill="1" applyAlignment="1">
      <alignment wrapText="1"/>
    </xf>
    <xf numFmtId="0" fontId="21" fillId="2" borderId="0" xfId="0" applyFont="1" applyFill="1" applyAlignment="1">
      <alignment wrapText="1"/>
    </xf>
    <xf numFmtId="0" fontId="14" fillId="0" borderId="0" xfId="0" applyFont="1" applyAlignment="1">
      <alignment horizontal="left" vertical="top"/>
    </xf>
    <xf numFmtId="0" fontId="11" fillId="0" borderId="0" xfId="0" applyFont="1" applyAlignment="1">
      <alignment horizontal="left" vertical="top"/>
    </xf>
    <xf numFmtId="0" fontId="4" fillId="0" borderId="0" xfId="0" applyFont="1" applyAlignment="1">
      <alignment vertical="top" wrapText="1"/>
    </xf>
    <xf numFmtId="0" fontId="14" fillId="2" borderId="0" xfId="0" applyFont="1" applyFill="1" applyAlignment="1">
      <alignment horizontal="right" wrapText="1"/>
    </xf>
    <xf numFmtId="0" fontId="21" fillId="2" borderId="0" xfId="0" applyFont="1" applyFill="1" applyAlignment="1">
      <alignment horizontal="right" wrapText="1"/>
    </xf>
    <xf numFmtId="167" fontId="14" fillId="0" borderId="0" xfId="0" applyNumberFormat="1" applyFont="1" applyAlignment="1">
      <alignment horizontal="right" vertical="top" wrapText="1"/>
    </xf>
    <xf numFmtId="49" fontId="11" fillId="0" borderId="0" xfId="0" applyNumberFormat="1" applyFont="1" applyAlignment="1">
      <alignment horizontal="right" vertical="top" wrapText="1"/>
    </xf>
    <xf numFmtId="167" fontId="11" fillId="0" borderId="0" xfId="0" applyNumberFormat="1" applyFont="1" applyAlignment="1">
      <alignment horizontal="right" vertical="top" wrapText="1"/>
    </xf>
    <xf numFmtId="167" fontId="14" fillId="0" borderId="1" xfId="0" applyNumberFormat="1" applyFont="1" applyBorder="1" applyAlignment="1">
      <alignment horizontal="right" vertical="top" wrapText="1"/>
    </xf>
    <xf numFmtId="0" fontId="4" fillId="0" borderId="0" xfId="0" applyFont="1" applyAlignment="1">
      <alignment horizontal="right" wrapText="1"/>
    </xf>
    <xf numFmtId="170" fontId="11" fillId="0" borderId="0" xfId="0" applyNumberFormat="1" applyFont="1" applyAlignment="1">
      <alignment horizontal="right" vertical="top" wrapText="1"/>
    </xf>
    <xf numFmtId="168" fontId="11" fillId="0" borderId="0" xfId="0" applyNumberFormat="1" applyFont="1" applyAlignment="1">
      <alignment horizontal="right" vertical="top" wrapText="1"/>
    </xf>
    <xf numFmtId="171" fontId="11" fillId="0" borderId="0" xfId="0" applyNumberFormat="1" applyFont="1" applyAlignment="1">
      <alignment horizontal="right" vertical="top" wrapText="1"/>
    </xf>
    <xf numFmtId="171" fontId="14" fillId="0" borderId="0" xfId="0" applyNumberFormat="1" applyFont="1" applyAlignment="1">
      <alignment horizontal="right" vertical="top" wrapText="1"/>
    </xf>
    <xf numFmtId="49" fontId="14" fillId="0" borderId="0" xfId="0" applyNumberFormat="1" applyFont="1" applyAlignment="1">
      <alignment horizontal="right" vertical="top" wrapText="1"/>
    </xf>
    <xf numFmtId="168" fontId="14" fillId="0" borderId="0" xfId="0" applyNumberFormat="1" applyFont="1" applyAlignment="1">
      <alignment horizontal="right" vertical="top" wrapText="1"/>
    </xf>
    <xf numFmtId="172" fontId="11" fillId="0" borderId="0" xfId="0" applyNumberFormat="1" applyFont="1" applyAlignment="1">
      <alignment horizontal="right" vertical="top" wrapText="1"/>
    </xf>
    <xf numFmtId="172" fontId="14" fillId="0" borderId="0" xfId="0" applyNumberFormat="1" applyFont="1" applyAlignment="1">
      <alignment horizontal="right" vertical="top" wrapText="1"/>
    </xf>
    <xf numFmtId="0" fontId="16" fillId="0" borderId="0" xfId="4" applyFont="1" applyAlignment="1"/>
    <xf numFmtId="0" fontId="0" fillId="0" borderId="0" xfId="0"/>
    <xf numFmtId="173" fontId="0" fillId="0" borderId="0" xfId="0" applyNumberFormat="1" applyAlignment="1">
      <alignment horizontal="center"/>
    </xf>
    <xf numFmtId="0" fontId="25" fillId="7" borderId="0" xfId="0" applyFont="1" applyFill="1"/>
    <xf numFmtId="16" fontId="25" fillId="7" borderId="0" xfId="0" applyNumberFormat="1" applyFont="1" applyFill="1" applyAlignment="1">
      <alignment horizontal="center"/>
    </xf>
    <xf numFmtId="0" fontId="25" fillId="7" borderId="0" xfId="0" applyFont="1" applyFill="1" applyAlignment="1">
      <alignment horizontal="center"/>
    </xf>
    <xf numFmtId="0" fontId="26" fillId="8" borderId="0" xfId="0" applyFont="1" applyFill="1"/>
    <xf numFmtId="174" fontId="26" fillId="8" borderId="0" xfId="0" applyNumberFormat="1" applyFont="1" applyFill="1" applyAlignment="1">
      <alignment horizontal="center"/>
    </xf>
    <xf numFmtId="175" fontId="26" fillId="8" borderId="0" xfId="0" applyNumberFormat="1" applyFont="1" applyFill="1" applyAlignment="1">
      <alignment horizontal="center"/>
    </xf>
    <xf numFmtId="0" fontId="27" fillId="0" borderId="0" xfId="0" applyFont="1"/>
    <xf numFmtId="176" fontId="27" fillId="0" borderId="0" xfId="0" applyNumberFormat="1" applyFont="1"/>
    <xf numFmtId="0" fontId="0" fillId="0" borderId="0" xfId="0" applyAlignment="1">
      <alignment horizontal="center"/>
    </xf>
    <xf numFmtId="9" fontId="0" fillId="0" borderId="0" xfId="0" applyNumberFormat="1" applyAlignment="1">
      <alignment horizontal="center"/>
    </xf>
    <xf numFmtId="177" fontId="0" fillId="0" borderId="0" xfId="0" applyNumberFormat="1"/>
    <xf numFmtId="178" fontId="0" fillId="0" borderId="0" xfId="0" applyNumberFormat="1"/>
    <xf numFmtId="0" fontId="4" fillId="9" borderId="0" xfId="0" applyFont="1" applyFill="1"/>
    <xf numFmtId="181" fontId="4" fillId="0" borderId="0" xfId="0" applyNumberFormat="1" applyFont="1"/>
    <xf numFmtId="180" fontId="4" fillId="0" borderId="0" xfId="0" applyNumberFormat="1" applyFont="1"/>
    <xf numFmtId="0" fontId="3" fillId="0" borderId="0" xfId="0" applyFont="1"/>
    <xf numFmtId="0" fontId="32" fillId="11" borderId="0" xfId="0" applyFont="1" applyFill="1"/>
    <xf numFmtId="0" fontId="33" fillId="11" borderId="0" xfId="0" applyFont="1" applyFill="1"/>
    <xf numFmtId="0" fontId="34" fillId="6" borderId="0" xfId="0" applyFont="1" applyFill="1"/>
    <xf numFmtId="0" fontId="33" fillId="6" borderId="0" xfId="0" applyFont="1" applyFill="1"/>
    <xf numFmtId="0" fontId="32" fillId="6" borderId="0" xfId="0" applyFont="1" applyFill="1"/>
    <xf numFmtId="0" fontId="32" fillId="0" borderId="0" xfId="0" applyFont="1" applyFill="1"/>
    <xf numFmtId="0" fontId="35" fillId="0" borderId="0" xfId="0" applyFont="1" applyFill="1"/>
    <xf numFmtId="0" fontId="32" fillId="0" borderId="0" xfId="0" applyFont="1"/>
    <xf numFmtId="0" fontId="37" fillId="0" borderId="0" xfId="0" applyFont="1"/>
    <xf numFmtId="0" fontId="38" fillId="0" borderId="0" xfId="0" applyFont="1"/>
    <xf numFmtId="181" fontId="32" fillId="0" borderId="0" xfId="0" applyNumberFormat="1" applyFont="1"/>
    <xf numFmtId="181" fontId="38" fillId="0" borderId="0" xfId="0" applyNumberFormat="1" applyFont="1"/>
    <xf numFmtId="0" fontId="39" fillId="0" borderId="0" xfId="0" applyFont="1" applyAlignment="1">
      <alignment horizontal="left" vertical="top" indent="1"/>
    </xf>
    <xf numFmtId="0" fontId="40" fillId="0" borderId="0" xfId="0" applyFont="1" applyAlignment="1">
      <alignment horizontal="left" vertical="top" indent="1"/>
    </xf>
    <xf numFmtId="0" fontId="32" fillId="11" borderId="0" xfId="0" applyFont="1" applyFill="1" applyAlignment="1"/>
    <xf numFmtId="0" fontId="32" fillId="6" borderId="0" xfId="0" applyFont="1" applyFill="1" applyAlignment="1"/>
    <xf numFmtId="0" fontId="32" fillId="0" borderId="0" xfId="0" applyFont="1" applyFill="1" applyAlignment="1"/>
    <xf numFmtId="0" fontId="38" fillId="0" borderId="0" xfId="0" applyFont="1" applyAlignment="1"/>
    <xf numFmtId="0" fontId="32" fillId="0" borderId="0" xfId="0" applyFont="1" applyAlignment="1"/>
    <xf numFmtId="0" fontId="32" fillId="9" borderId="0" xfId="0" applyFont="1" applyFill="1"/>
    <xf numFmtId="0" fontId="32" fillId="9" borderId="0" xfId="0" applyFont="1" applyFill="1" applyAlignment="1"/>
    <xf numFmtId="0" fontId="32" fillId="13" borderId="0" xfId="0" applyFont="1" applyFill="1"/>
    <xf numFmtId="0" fontId="32" fillId="14" borderId="0" xfId="0" applyFont="1" applyFill="1"/>
    <xf numFmtId="0" fontId="34" fillId="14" borderId="0" xfId="0" applyFont="1" applyFill="1"/>
    <xf numFmtId="0" fontId="32" fillId="14" borderId="0" xfId="0" applyFont="1" applyFill="1" applyAlignment="1"/>
    <xf numFmtId="0" fontId="34" fillId="9" borderId="0" xfId="0" applyFont="1" applyFill="1"/>
    <xf numFmtId="0" fontId="42" fillId="9" borderId="0" xfId="0" applyFont="1" applyFill="1"/>
    <xf numFmtId="0" fontId="36" fillId="0" borderId="0" xfId="17" applyNumberFormat="1" applyFont="1" applyFill="1" applyBorder="1" applyAlignment="1">
      <alignment horizontal="left" vertical="top"/>
    </xf>
    <xf numFmtId="0" fontId="39" fillId="0" borderId="2" xfId="0" applyFont="1" applyBorder="1" applyAlignment="1">
      <alignment horizontal="left" vertical="top" indent="1"/>
    </xf>
    <xf numFmtId="0" fontId="37" fillId="0" borderId="2" xfId="0" applyFont="1" applyBorder="1"/>
    <xf numFmtId="0" fontId="38" fillId="0" borderId="2" xfId="0" applyFont="1" applyBorder="1" applyAlignment="1"/>
    <xf numFmtId="0" fontId="32" fillId="0" borderId="2" xfId="0" applyFont="1" applyBorder="1"/>
    <xf numFmtId="0" fontId="38" fillId="0" borderId="3" xfId="0" applyFont="1" applyBorder="1" applyAlignment="1"/>
    <xf numFmtId="0" fontId="32" fillId="0" borderId="3" xfId="0" applyFont="1" applyBorder="1"/>
    <xf numFmtId="181" fontId="38" fillId="0" borderId="3" xfId="0" applyNumberFormat="1" applyFont="1" applyBorder="1"/>
    <xf numFmtId="0" fontId="37" fillId="0" borderId="4" xfId="0" applyFont="1" applyBorder="1"/>
    <xf numFmtId="0" fontId="38" fillId="0" borderId="4" xfId="0" applyFont="1" applyBorder="1" applyAlignment="1"/>
    <xf numFmtId="0" fontId="32" fillId="0" borderId="4" xfId="0" applyFont="1" applyBorder="1"/>
    <xf numFmtId="181" fontId="38" fillId="0" borderId="4" xfId="0" applyNumberFormat="1" applyFont="1" applyBorder="1"/>
    <xf numFmtId="0" fontId="36" fillId="10" borderId="0" xfId="17" applyNumberFormat="1" applyFont="1" applyFill="1" applyBorder="1" applyAlignment="1">
      <alignment horizontal="left" vertical="top"/>
    </xf>
    <xf numFmtId="0" fontId="36" fillId="10" borderId="0" xfId="17" applyNumberFormat="1" applyFont="1" applyFill="1" applyBorder="1" applyAlignment="1">
      <alignment vertical="top"/>
    </xf>
    <xf numFmtId="0" fontId="43" fillId="0" borderId="0" xfId="0" applyFont="1" applyFill="1" applyAlignment="1">
      <alignment horizontal="center"/>
    </xf>
    <xf numFmtId="179" fontId="32" fillId="0" borderId="0" xfId="0" applyNumberFormat="1" applyFont="1"/>
    <xf numFmtId="180" fontId="32" fillId="0" borderId="0" xfId="0" applyNumberFormat="1" applyFont="1"/>
    <xf numFmtId="9" fontId="38" fillId="0" borderId="0" xfId="0" applyNumberFormat="1" applyFont="1"/>
    <xf numFmtId="0" fontId="44" fillId="0" borderId="4" xfId="0" applyFont="1" applyBorder="1" applyAlignment="1">
      <alignment horizontal="left" vertical="top" indent="1"/>
    </xf>
    <xf numFmtId="181" fontId="42" fillId="0" borderId="4" xfId="0" applyNumberFormat="1" applyFont="1" applyBorder="1"/>
    <xf numFmtId="181" fontId="34" fillId="0" borderId="4" xfId="0" applyNumberFormat="1" applyFont="1" applyBorder="1"/>
    <xf numFmtId="0" fontId="34" fillId="0" borderId="0" xfId="0" applyFont="1"/>
    <xf numFmtId="0" fontId="38" fillId="0" borderId="0" xfId="0" applyFont="1" applyBorder="1" applyAlignment="1"/>
    <xf numFmtId="0" fontId="32" fillId="0" borderId="0" xfId="0" applyFont="1" applyBorder="1"/>
    <xf numFmtId="181" fontId="38" fillId="0" borderId="0" xfId="0" applyNumberFormat="1" applyFont="1" applyBorder="1"/>
    <xf numFmtId="181" fontId="34" fillId="0" borderId="0" xfId="0" applyNumberFormat="1" applyFont="1" applyBorder="1"/>
    <xf numFmtId="181" fontId="32" fillId="0" borderId="2" xfId="0" applyNumberFormat="1" applyFont="1" applyBorder="1"/>
    <xf numFmtId="181" fontId="32" fillId="0" borderId="3" xfId="0" applyNumberFormat="1" applyFont="1" applyBorder="1"/>
    <xf numFmtId="181" fontId="34" fillId="0" borderId="3" xfId="0" applyNumberFormat="1" applyFont="1" applyBorder="1"/>
    <xf numFmtId="0" fontId="44" fillId="0" borderId="2" xfId="0" applyFont="1" applyBorder="1" applyAlignment="1">
      <alignment horizontal="left" vertical="top"/>
    </xf>
    <xf numFmtId="181" fontId="32" fillId="0" borderId="0" xfId="0" applyNumberFormat="1" applyFont="1" applyBorder="1"/>
    <xf numFmtId="0" fontId="39" fillId="0" borderId="0" xfId="0" applyFont="1" applyBorder="1" applyAlignment="1">
      <alignment horizontal="left" vertical="top" indent="1"/>
    </xf>
    <xf numFmtId="0" fontId="32" fillId="0" borderId="6" xfId="0" applyFont="1" applyBorder="1"/>
    <xf numFmtId="0" fontId="38" fillId="0" borderId="6" xfId="0" applyFont="1" applyBorder="1" applyAlignment="1"/>
    <xf numFmtId="0" fontId="39" fillId="0" borderId="7" xfId="0" applyFont="1" applyBorder="1" applyAlignment="1">
      <alignment horizontal="left" vertical="top" indent="1"/>
    </xf>
    <xf numFmtId="0" fontId="32" fillId="0" borderId="7" xfId="0" applyFont="1" applyBorder="1"/>
    <xf numFmtId="0" fontId="38" fillId="0" borderId="7" xfId="0" applyFont="1" applyBorder="1" applyAlignment="1"/>
    <xf numFmtId="181" fontId="38" fillId="0" borderId="7" xfId="0" applyNumberFormat="1" applyFont="1" applyBorder="1"/>
    <xf numFmtId="0" fontId="38" fillId="0" borderId="2" xfId="0" applyFont="1" applyBorder="1"/>
    <xf numFmtId="179" fontId="32" fillId="0" borderId="3" xfId="0" applyNumberFormat="1" applyFont="1" applyBorder="1"/>
    <xf numFmtId="9" fontId="38" fillId="0" borderId="3" xfId="0" applyNumberFormat="1" applyFont="1" applyBorder="1"/>
    <xf numFmtId="181" fontId="32" fillId="0" borderId="7" xfId="0" applyNumberFormat="1" applyFont="1" applyBorder="1"/>
    <xf numFmtId="0" fontId="34" fillId="0" borderId="2" xfId="0" applyFont="1" applyBorder="1"/>
    <xf numFmtId="0" fontId="44" fillId="0" borderId="6" xfId="0" applyFont="1" applyBorder="1" applyAlignment="1">
      <alignment horizontal="left" vertical="top" indent="1"/>
    </xf>
    <xf numFmtId="0" fontId="37" fillId="0" borderId="6" xfId="0" applyFont="1" applyBorder="1"/>
    <xf numFmtId="181" fontId="42" fillId="0" borderId="6" xfId="0" applyNumberFormat="1" applyFont="1" applyBorder="1"/>
    <xf numFmtId="181" fontId="34" fillId="0" borderId="6" xfId="0" applyNumberFormat="1" applyFont="1" applyBorder="1"/>
    <xf numFmtId="9" fontId="38" fillId="15" borderId="0" xfId="0" applyNumberFormat="1" applyFont="1" applyFill="1"/>
    <xf numFmtId="180" fontId="38" fillId="15" borderId="0" xfId="0" applyNumberFormat="1" applyFont="1" applyFill="1"/>
    <xf numFmtId="9" fontId="38" fillId="15" borderId="3" xfId="0" applyNumberFormat="1" applyFont="1" applyFill="1" applyBorder="1"/>
    <xf numFmtId="181" fontId="32" fillId="12" borderId="0" xfId="0" applyNumberFormat="1" applyFont="1" applyFill="1"/>
    <xf numFmtId="0" fontId="32" fillId="0" borderId="0" xfId="0" applyFont="1" applyAlignment="1">
      <alignment horizontal="center"/>
    </xf>
    <xf numFmtId="0" fontId="42" fillId="0" borderId="9" xfId="0" applyFont="1" applyBorder="1" applyAlignment="1">
      <alignment horizontal="center"/>
    </xf>
    <xf numFmtId="9" fontId="38" fillId="0" borderId="5" xfId="0" applyNumberFormat="1" applyFont="1" applyBorder="1" applyAlignment="1">
      <alignment horizontal="center"/>
    </xf>
    <xf numFmtId="0" fontId="34" fillId="0" borderId="0" xfId="0" applyFont="1" applyBorder="1"/>
    <xf numFmtId="181" fontId="34" fillId="0" borderId="0" xfId="0" applyNumberFormat="1" applyFont="1"/>
    <xf numFmtId="0" fontId="34" fillId="0" borderId="3" xfId="0" applyFont="1" applyBorder="1"/>
    <xf numFmtId="9" fontId="38" fillId="15" borderId="0" xfId="0" applyNumberFormat="1" applyFont="1" applyFill="1" applyBorder="1"/>
    <xf numFmtId="0" fontId="32" fillId="0" borderId="10" xfId="0" applyFont="1" applyBorder="1"/>
    <xf numFmtId="0" fontId="34" fillId="0" borderId="10" xfId="0" applyFont="1" applyBorder="1"/>
    <xf numFmtId="181" fontId="34" fillId="0" borderId="10" xfId="0" applyNumberFormat="1" applyFont="1" applyBorder="1"/>
    <xf numFmtId="179" fontId="32" fillId="0" borderId="0" xfId="0" applyNumberFormat="1" applyFont="1" applyBorder="1"/>
    <xf numFmtId="176" fontId="38" fillId="15" borderId="0" xfId="0" applyNumberFormat="1" applyFont="1" applyFill="1" applyBorder="1"/>
    <xf numFmtId="0" fontId="38" fillId="0" borderId="10" xfId="0" applyFont="1" applyBorder="1" applyAlignment="1"/>
    <xf numFmtId="183" fontId="38" fillId="0" borderId="0" xfId="0" applyNumberFormat="1" applyFont="1"/>
    <xf numFmtId="9" fontId="38" fillId="0" borderId="0" xfId="0" applyNumberFormat="1" applyFont="1" applyBorder="1"/>
    <xf numFmtId="183" fontId="38" fillId="0" borderId="3" xfId="0" applyNumberFormat="1" applyFont="1" applyBorder="1"/>
    <xf numFmtId="9" fontId="32" fillId="0" borderId="0" xfId="0" applyNumberFormat="1" applyFont="1" applyBorder="1"/>
    <xf numFmtId="0" fontId="43" fillId="11" borderId="0" xfId="0" applyFont="1" applyFill="1"/>
    <xf numFmtId="0" fontId="43" fillId="6" borderId="0" xfId="0" applyFont="1" applyFill="1"/>
    <xf numFmtId="0" fontId="43" fillId="9" borderId="0" xfId="0" applyFont="1" applyFill="1" applyAlignment="1">
      <alignment horizontal="center"/>
    </xf>
    <xf numFmtId="0" fontId="47" fillId="10" borderId="0" xfId="17" applyNumberFormat="1" applyFont="1" applyFill="1" applyBorder="1" applyAlignment="1">
      <alignment horizontal="center" vertical="top"/>
    </xf>
    <xf numFmtId="0" fontId="43" fillId="0" borderId="0" xfId="0" applyFont="1"/>
    <xf numFmtId="181" fontId="43" fillId="0" borderId="0" xfId="0" applyNumberFormat="1" applyFont="1"/>
    <xf numFmtId="181" fontId="43" fillId="0" borderId="4" xfId="0" applyNumberFormat="1" applyFont="1" applyBorder="1"/>
    <xf numFmtId="181" fontId="43" fillId="0" borderId="6" xfId="0" applyNumberFormat="1" applyFont="1" applyBorder="1"/>
    <xf numFmtId="181" fontId="43" fillId="0" borderId="2" xfId="0" applyNumberFormat="1" applyFont="1" applyBorder="1"/>
    <xf numFmtId="0" fontId="43" fillId="0" borderId="7" xfId="0" applyFont="1" applyBorder="1"/>
    <xf numFmtId="0" fontId="43" fillId="0" borderId="0" xfId="0" applyFont="1" applyBorder="1"/>
    <xf numFmtId="0" fontId="43" fillId="0" borderId="3" xfId="0" applyFont="1" applyBorder="1"/>
    <xf numFmtId="0" fontId="43" fillId="0" borderId="2" xfId="0" applyFont="1" applyBorder="1"/>
    <xf numFmtId="0" fontId="47" fillId="0" borderId="0" xfId="0" applyFont="1" applyBorder="1"/>
    <xf numFmtId="0" fontId="47" fillId="0" borderId="0" xfId="0" applyFont="1"/>
    <xf numFmtId="0" fontId="47" fillId="0" borderId="3" xfId="0" applyFont="1" applyBorder="1"/>
    <xf numFmtId="0" fontId="43" fillId="0" borderId="10" xfId="0" applyFont="1" applyBorder="1"/>
    <xf numFmtId="0" fontId="38" fillId="0" borderId="0" xfId="0" applyFont="1" applyBorder="1"/>
    <xf numFmtId="10" fontId="32" fillId="0" borderId="0" xfId="8" applyNumberFormat="1" applyFont="1"/>
    <xf numFmtId="181" fontId="41" fillId="0" borderId="3" xfId="0" applyNumberFormat="1" applyFont="1" applyBorder="1"/>
    <xf numFmtId="181" fontId="38" fillId="0" borderId="9" xfId="0" applyNumberFormat="1" applyFont="1" applyBorder="1" applyAlignment="1">
      <alignment horizontal="center"/>
    </xf>
    <xf numFmtId="0" fontId="33" fillId="11" borderId="0" xfId="0" applyFont="1" applyFill="1" applyBorder="1"/>
    <xf numFmtId="0" fontId="33" fillId="6" borderId="0" xfId="0" applyFont="1" applyFill="1" applyBorder="1"/>
    <xf numFmtId="0" fontId="35" fillId="0" borderId="0" xfId="0" applyFont="1" applyFill="1" applyBorder="1"/>
    <xf numFmtId="0" fontId="34" fillId="9" borderId="0" xfId="0" applyFont="1" applyFill="1" applyBorder="1"/>
    <xf numFmtId="0" fontId="34" fillId="14" borderId="0" xfId="0" applyFont="1" applyFill="1" applyBorder="1"/>
    <xf numFmtId="0" fontId="32" fillId="0" borderId="0" xfId="0" applyFont="1" applyAlignment="1">
      <alignment horizontal="left"/>
    </xf>
    <xf numFmtId="0" fontId="32" fillId="0" borderId="0" xfId="0" applyFont="1" applyFill="1" applyBorder="1"/>
    <xf numFmtId="0" fontId="38" fillId="6" borderId="0" xfId="0" applyFont="1" applyFill="1" applyAlignment="1"/>
    <xf numFmtId="0" fontId="38" fillId="11" borderId="0" xfId="0" applyFont="1" applyFill="1" applyAlignment="1"/>
    <xf numFmtId="0" fontId="38" fillId="0" borderId="0" xfId="0" applyFont="1" applyFill="1" applyAlignment="1"/>
    <xf numFmtId="180" fontId="32" fillId="0" borderId="0" xfId="0" applyNumberFormat="1" applyFont="1" applyBorder="1"/>
    <xf numFmtId="0" fontId="48" fillId="0" borderId="0" xfId="0" applyFont="1" applyBorder="1"/>
    <xf numFmtId="0" fontId="53" fillId="0" borderId="0" xfId="0" applyFont="1" applyBorder="1"/>
    <xf numFmtId="180" fontId="48" fillId="0" borderId="0" xfId="0" applyNumberFormat="1" applyFont="1" applyBorder="1"/>
    <xf numFmtId="0" fontId="32" fillId="0" borderId="11" xfId="0" applyFont="1" applyBorder="1"/>
    <xf numFmtId="0" fontId="35" fillId="16" borderId="0" xfId="0" applyFont="1" applyFill="1" applyBorder="1"/>
    <xf numFmtId="181" fontId="32" fillId="17" borderId="0" xfId="0" applyNumberFormat="1" applyFont="1" applyFill="1" applyBorder="1"/>
    <xf numFmtId="186" fontId="32" fillId="0" borderId="0" xfId="0" applyNumberFormat="1" applyFont="1" applyBorder="1"/>
    <xf numFmtId="0" fontId="54" fillId="0" borderId="0" xfId="0" applyFont="1"/>
    <xf numFmtId="0" fontId="32" fillId="0" borderId="13" xfId="0" applyFont="1" applyBorder="1"/>
    <xf numFmtId="0" fontId="32" fillId="0" borderId="14" xfId="0" applyFont="1" applyBorder="1"/>
    <xf numFmtId="0" fontId="38" fillId="0" borderId="14" xfId="0" applyFont="1" applyBorder="1" applyAlignment="1"/>
    <xf numFmtId="0" fontId="32" fillId="0" borderId="16" xfId="0" applyFont="1" applyBorder="1"/>
    <xf numFmtId="0" fontId="32" fillId="0" borderId="17" xfId="0" applyFont="1" applyBorder="1"/>
    <xf numFmtId="0" fontId="38" fillId="0" borderId="17" xfId="0" applyFont="1" applyBorder="1" applyAlignment="1"/>
    <xf numFmtId="0" fontId="43" fillId="0" borderId="17" xfId="0" applyFont="1" applyBorder="1"/>
    <xf numFmtId="9" fontId="38" fillId="17" borderId="18" xfId="0" applyNumberFormat="1" applyFont="1" applyFill="1" applyBorder="1" applyAlignment="1"/>
    <xf numFmtId="0" fontId="48" fillId="0" borderId="0" xfId="0" applyFont="1" applyFill="1" applyBorder="1"/>
    <xf numFmtId="181" fontId="32" fillId="0" borderId="0" xfId="0" applyNumberFormat="1" applyFont="1" applyFill="1" applyBorder="1"/>
    <xf numFmtId="0" fontId="32" fillId="0" borderId="0" xfId="0" applyFont="1" applyAlignment="1">
      <alignment horizontal="right"/>
    </xf>
    <xf numFmtId="0" fontId="38" fillId="0" borderId="0" xfId="0" applyFont="1" applyFill="1" applyBorder="1" applyAlignment="1"/>
    <xf numFmtId="0" fontId="34" fillId="0" borderId="0" xfId="0" applyFont="1" applyFill="1" applyBorder="1"/>
    <xf numFmtId="0" fontId="32" fillId="0" borderId="0" xfId="0" applyFont="1" applyAlignment="1">
      <alignment vertical="center"/>
    </xf>
    <xf numFmtId="0" fontId="34" fillId="9" borderId="0" xfId="0" applyFont="1" applyFill="1" applyBorder="1" applyAlignment="1">
      <alignment vertical="center"/>
    </xf>
    <xf numFmtId="0" fontId="32" fillId="0" borderId="0" xfId="0" applyFont="1" applyFill="1" applyBorder="1" applyAlignment="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pplyAlignment="1">
      <alignment horizontal="center" vertical="center"/>
    </xf>
    <xf numFmtId="0" fontId="31" fillId="0" borderId="0" xfId="0" applyFont="1" applyAlignment="1">
      <alignment vertical="center"/>
    </xf>
    <xf numFmtId="0" fontId="3" fillId="0" borderId="0" xfId="0" applyFont="1" applyAlignment="1">
      <alignment vertical="center"/>
    </xf>
    <xf numFmtId="181" fontId="31" fillId="18" borderId="0" xfId="0" applyNumberFormat="1" applyFont="1" applyFill="1" applyAlignment="1">
      <alignment vertical="center"/>
    </xf>
    <xf numFmtId="180" fontId="3" fillId="0" borderId="0" xfId="0" applyNumberFormat="1" applyFont="1" applyAlignment="1">
      <alignment vertical="center"/>
    </xf>
    <xf numFmtId="0" fontId="3" fillId="0" borderId="0" xfId="0" applyFont="1" applyAlignment="1">
      <alignment horizontal="center" vertical="center"/>
    </xf>
    <xf numFmtId="0" fontId="31" fillId="9" borderId="0" xfId="0" applyFont="1" applyFill="1" applyBorder="1" applyAlignment="1">
      <alignment vertical="center"/>
    </xf>
    <xf numFmtId="181" fontId="31" fillId="18" borderId="0" xfId="0" applyNumberFormat="1" applyFont="1" applyFill="1" applyBorder="1" applyAlignment="1">
      <alignment vertical="center"/>
    </xf>
    <xf numFmtId="180" fontId="31" fillId="9" borderId="0" xfId="0" applyNumberFormat="1" applyFont="1" applyFill="1" applyBorder="1" applyAlignment="1">
      <alignment vertical="center"/>
    </xf>
    <xf numFmtId="180" fontId="31" fillId="9" borderId="0" xfId="0" applyNumberFormat="1" applyFont="1" applyFill="1" applyBorder="1" applyAlignment="1">
      <alignment horizontal="center" vertical="center"/>
    </xf>
    <xf numFmtId="0" fontId="31" fillId="0" borderId="0" xfId="0" applyFont="1" applyFill="1" applyBorder="1" applyAlignment="1">
      <alignment vertical="center"/>
    </xf>
    <xf numFmtId="0" fontId="3" fillId="0" borderId="0" xfId="0" applyFont="1" applyFill="1" applyBorder="1" applyAlignment="1">
      <alignment vertical="center"/>
    </xf>
    <xf numFmtId="0" fontId="31" fillId="18" borderId="0" xfId="0" applyFont="1" applyFill="1" applyAlignment="1">
      <alignment horizontal="center" vertical="center"/>
    </xf>
    <xf numFmtId="0" fontId="55" fillId="0" borderId="0" xfId="0" applyFont="1" applyFill="1" applyBorder="1" applyAlignment="1">
      <alignment vertical="center"/>
    </xf>
    <xf numFmtId="180" fontId="31" fillId="18" borderId="0" xfId="0" applyNumberFormat="1" applyFont="1" applyFill="1" applyBorder="1" applyAlignment="1">
      <alignment vertical="center"/>
    </xf>
    <xf numFmtId="181" fontId="3" fillId="0" borderId="0" xfId="0" applyNumberFormat="1" applyFont="1" applyFill="1" applyBorder="1" applyAlignment="1">
      <alignment vertical="center"/>
    </xf>
    <xf numFmtId="0" fontId="43" fillId="0" borderId="0" xfId="0" applyFont="1" applyFill="1" applyBorder="1" applyAlignment="1">
      <alignment horizontal="center"/>
    </xf>
    <xf numFmtId="0" fontId="34" fillId="17" borderId="0" xfId="0" applyFont="1" applyFill="1" applyBorder="1" applyAlignment="1">
      <alignment horizontal="centerContinuous"/>
    </xf>
    <xf numFmtId="0" fontId="32" fillId="17" borderId="0" xfId="0" applyFont="1" applyFill="1" applyBorder="1" applyAlignment="1">
      <alignment horizontal="centerContinuous"/>
    </xf>
    <xf numFmtId="0" fontId="38" fillId="9" borderId="0" xfId="0" applyFont="1" applyFill="1" applyBorder="1" applyAlignment="1"/>
    <xf numFmtId="0" fontId="48" fillId="9" borderId="0" xfId="0" applyFont="1" applyFill="1" applyBorder="1"/>
    <xf numFmtId="0" fontId="32" fillId="0" borderId="12" xfId="0" applyFont="1" applyBorder="1"/>
    <xf numFmtId="0" fontId="43" fillId="0" borderId="12" xfId="0" applyFont="1" applyBorder="1"/>
    <xf numFmtId="0" fontId="42" fillId="0" borderId="0" xfId="0" applyFont="1" applyBorder="1" applyAlignment="1">
      <alignment horizontal="center"/>
    </xf>
    <xf numFmtId="0" fontId="34" fillId="0" borderId="0" xfId="0" applyFont="1" applyFill="1" applyBorder="1" applyAlignment="1">
      <alignment vertical="center"/>
    </xf>
    <xf numFmtId="0" fontId="32" fillId="0" borderId="6" xfId="0" applyFont="1" applyFill="1" applyBorder="1" applyAlignment="1">
      <alignment vertical="center"/>
    </xf>
    <xf numFmtId="0" fontId="38" fillId="0" borderId="0" xfId="0" applyFont="1" applyFill="1" applyBorder="1" applyAlignment="1">
      <alignment vertical="center"/>
    </xf>
    <xf numFmtId="0" fontId="43" fillId="0" borderId="0" xfId="0" applyFont="1" applyFill="1" applyBorder="1" applyAlignment="1">
      <alignment horizontal="center" vertical="center"/>
    </xf>
    <xf numFmtId="0" fontId="34" fillId="17" borderId="0" xfId="0" applyFont="1" applyFill="1" applyBorder="1" applyAlignment="1">
      <alignment horizontal="centerContinuous" vertical="center"/>
    </xf>
    <xf numFmtId="0" fontId="32" fillId="17" borderId="0" xfId="0" applyFont="1" applyFill="1" applyBorder="1" applyAlignment="1">
      <alignment horizontal="centerContinuous" vertical="center"/>
    </xf>
    <xf numFmtId="0" fontId="33" fillId="16" borderId="0" xfId="0" applyFont="1" applyFill="1" applyBorder="1" applyAlignment="1">
      <alignment vertical="center"/>
    </xf>
    <xf numFmtId="0" fontId="32" fillId="0" borderId="0" xfId="0" applyFont="1" applyBorder="1" applyAlignment="1">
      <alignment vertical="center"/>
    </xf>
    <xf numFmtId="0" fontId="38" fillId="0" borderId="0" xfId="0" applyFont="1" applyBorder="1" applyAlignment="1">
      <alignment vertical="center"/>
    </xf>
    <xf numFmtId="0" fontId="43" fillId="0" borderId="0" xfId="0" applyFont="1" applyBorder="1" applyAlignment="1">
      <alignment vertical="center"/>
    </xf>
    <xf numFmtId="0" fontId="39" fillId="0" borderId="0" xfId="0" applyFont="1" applyBorder="1" applyAlignment="1">
      <alignment horizontal="left" vertical="center"/>
    </xf>
    <xf numFmtId="0" fontId="37" fillId="0" borderId="0" xfId="0" applyFont="1" applyBorder="1" applyAlignment="1">
      <alignment vertical="center"/>
    </xf>
    <xf numFmtId="181" fontId="32" fillId="0" borderId="0" xfId="0" applyNumberFormat="1" applyFont="1" applyBorder="1" applyAlignment="1">
      <alignment vertical="center"/>
    </xf>
    <xf numFmtId="181" fontId="32" fillId="17" borderId="0" xfId="0" applyNumberFormat="1" applyFont="1" applyFill="1" applyBorder="1" applyAlignment="1">
      <alignment vertical="center"/>
    </xf>
    <xf numFmtId="0" fontId="32" fillId="0" borderId="0" xfId="0" applyFont="1" applyBorder="1" applyAlignment="1">
      <alignment horizontal="left" vertical="center"/>
    </xf>
    <xf numFmtId="0" fontId="34" fillId="9" borderId="0" xfId="0" applyFont="1" applyFill="1" applyBorder="1" applyAlignment="1">
      <alignment horizontal="left" vertical="center"/>
    </xf>
    <xf numFmtId="0" fontId="32" fillId="9" borderId="0" xfId="0" applyFont="1" applyFill="1" applyBorder="1" applyAlignment="1">
      <alignment vertical="center"/>
    </xf>
    <xf numFmtId="181" fontId="34" fillId="9" borderId="0" xfId="0" applyNumberFormat="1" applyFont="1" applyFill="1" applyBorder="1" applyAlignment="1">
      <alignment vertical="center"/>
    </xf>
    <xf numFmtId="0" fontId="40" fillId="9" borderId="0" xfId="0" applyFont="1" applyFill="1" applyBorder="1" applyAlignment="1">
      <alignment horizontal="left" vertical="center"/>
    </xf>
    <xf numFmtId="0" fontId="48" fillId="9" borderId="0" xfId="0" applyFont="1" applyFill="1" applyBorder="1" applyAlignment="1">
      <alignment horizontal="left" vertical="center"/>
    </xf>
    <xf numFmtId="0" fontId="48" fillId="9" borderId="0" xfId="0" applyFont="1" applyFill="1" applyBorder="1" applyAlignment="1">
      <alignment vertical="center"/>
    </xf>
    <xf numFmtId="180" fontId="48" fillId="9" borderId="0" xfId="0" applyNumberFormat="1" applyFont="1" applyFill="1" applyBorder="1" applyAlignment="1">
      <alignment vertical="center"/>
    </xf>
    <xf numFmtId="181" fontId="32" fillId="0" borderId="3" xfId="0" applyNumberFormat="1" applyFont="1" applyBorder="1" applyAlignment="1">
      <alignment vertical="center"/>
    </xf>
    <xf numFmtId="181" fontId="32" fillId="17" borderId="3" xfId="0" applyNumberFormat="1" applyFont="1" applyFill="1" applyBorder="1" applyAlignment="1">
      <alignment vertical="center"/>
    </xf>
    <xf numFmtId="179" fontId="48" fillId="9" borderId="0" xfId="0" applyNumberFormat="1" applyFont="1" applyFill="1" applyBorder="1" applyAlignment="1">
      <alignment vertical="center"/>
    </xf>
    <xf numFmtId="0" fontId="48" fillId="0" borderId="0" xfId="0" applyFont="1" applyBorder="1" applyAlignment="1">
      <alignment horizontal="left" vertical="center"/>
    </xf>
    <xf numFmtId="0" fontId="48" fillId="0" borderId="0" xfId="0" applyFont="1" applyBorder="1" applyAlignment="1">
      <alignment vertical="center"/>
    </xf>
    <xf numFmtId="180" fontId="48" fillId="0" borderId="0" xfId="0" applyNumberFormat="1" applyFont="1" applyBorder="1" applyAlignment="1">
      <alignment vertical="center"/>
    </xf>
    <xf numFmtId="9" fontId="48" fillId="17" borderId="0" xfId="0" applyNumberFormat="1" applyFont="1" applyFill="1" applyBorder="1" applyAlignment="1">
      <alignment vertical="center"/>
    </xf>
    <xf numFmtId="180" fontId="48" fillId="17" borderId="0" xfId="0" applyNumberFormat="1" applyFont="1" applyFill="1" applyBorder="1" applyAlignment="1">
      <alignment vertical="center"/>
    </xf>
    <xf numFmtId="0" fontId="32" fillId="16" borderId="0" xfId="0" applyFont="1" applyFill="1" applyBorder="1" applyAlignment="1">
      <alignment vertical="center"/>
    </xf>
    <xf numFmtId="0" fontId="38" fillId="16" borderId="0" xfId="0" applyFont="1" applyFill="1" applyBorder="1" applyAlignment="1">
      <alignment vertical="center"/>
    </xf>
    <xf numFmtId="0" fontId="34" fillId="16" borderId="0" xfId="0" applyFont="1" applyFill="1" applyBorder="1" applyAlignment="1">
      <alignment vertical="center"/>
    </xf>
    <xf numFmtId="0" fontId="38" fillId="9" borderId="0" xfId="0" applyFont="1" applyFill="1" applyBorder="1" applyAlignment="1">
      <alignment vertical="center"/>
    </xf>
    <xf numFmtId="0" fontId="37" fillId="9" borderId="0" xfId="0" applyFont="1" applyFill="1" applyBorder="1" applyAlignment="1">
      <alignment vertical="center"/>
    </xf>
    <xf numFmtId="181" fontId="32" fillId="0" borderId="0" xfId="0" applyNumberFormat="1" applyFont="1" applyAlignment="1">
      <alignment vertical="center"/>
    </xf>
    <xf numFmtId="179" fontId="32" fillId="0" borderId="0" xfId="0" applyNumberFormat="1" applyFont="1" applyAlignment="1">
      <alignment vertical="center"/>
    </xf>
    <xf numFmtId="0" fontId="56" fillId="0" borderId="0" xfId="22" applyFont="1" applyFill="1" applyAlignment="1"/>
    <xf numFmtId="0" fontId="2" fillId="0" borderId="0" xfId="22" applyFont="1"/>
    <xf numFmtId="0" fontId="56" fillId="0" borderId="0" xfId="22" applyFont="1" applyFill="1" applyAlignment="1">
      <alignment horizontal="center"/>
    </xf>
    <xf numFmtId="5" fontId="56" fillId="0" borderId="0" xfId="22" applyNumberFormat="1" applyFont="1" applyAlignment="1">
      <alignment horizontal="center"/>
    </xf>
    <xf numFmtId="3" fontId="2" fillId="0" borderId="0" xfId="22" applyNumberFormat="1" applyFont="1" applyFill="1" applyAlignment="1">
      <alignment horizontal="center" vertical="center"/>
    </xf>
    <xf numFmtId="37" fontId="56" fillId="0" borderId="0" xfId="22" applyNumberFormat="1" applyFont="1" applyAlignment="1">
      <alignment horizontal="center"/>
    </xf>
    <xf numFmtId="0" fontId="56" fillId="0" borderId="0" xfId="22" applyFont="1"/>
    <xf numFmtId="0" fontId="2" fillId="0" borderId="0" xfId="22" applyFont="1" applyFill="1" applyAlignment="1">
      <alignment horizontal="center" vertical="center"/>
    </xf>
    <xf numFmtId="0" fontId="56" fillId="0" borderId="0" xfId="22" applyFont="1" applyFill="1" applyAlignment="1">
      <alignment horizontal="left" vertical="center"/>
    </xf>
    <xf numFmtId="176" fontId="56" fillId="0" borderId="0" xfId="22" applyNumberFormat="1" applyFont="1" applyAlignment="1">
      <alignment horizontal="center"/>
    </xf>
    <xf numFmtId="177" fontId="56" fillId="0" borderId="0" xfId="22" applyNumberFormat="1" applyFont="1" applyAlignment="1">
      <alignment horizontal="center"/>
    </xf>
    <xf numFmtId="187" fontId="56" fillId="0" borderId="0" xfId="22" applyNumberFormat="1" applyFont="1" applyAlignment="1">
      <alignment horizontal="center"/>
    </xf>
    <xf numFmtId="3" fontId="56" fillId="0" borderId="0" xfId="22" applyNumberFormat="1" applyFont="1" applyFill="1" applyAlignment="1">
      <alignment horizontal="center"/>
    </xf>
    <xf numFmtId="0" fontId="57" fillId="0" borderId="0" xfId="22" applyFont="1" applyFill="1" applyAlignment="1"/>
    <xf numFmtId="0" fontId="56" fillId="0" borderId="0" xfId="22" applyFont="1" applyFill="1" applyAlignment="1">
      <alignment horizontal="center" vertical="center"/>
    </xf>
    <xf numFmtId="3" fontId="56" fillId="0" borderId="0" xfId="22" applyNumberFormat="1" applyFont="1" applyFill="1" applyAlignment="1">
      <alignment horizontal="center" vertical="center"/>
    </xf>
    <xf numFmtId="0" fontId="57" fillId="0" borderId="0" xfId="22" applyFont="1" applyFill="1" applyAlignment="1">
      <alignment horizontal="center"/>
    </xf>
    <xf numFmtId="38" fontId="56" fillId="0" borderId="0" xfId="22" applyNumberFormat="1" applyFont="1" applyAlignment="1">
      <alignment horizontal="center"/>
    </xf>
    <xf numFmtId="6" fontId="56" fillId="0" borderId="0" xfId="22" applyNumberFormat="1" applyFont="1" applyAlignment="1">
      <alignment horizontal="center"/>
    </xf>
    <xf numFmtId="3" fontId="56" fillId="0" borderId="0" xfId="22" applyNumberFormat="1" applyFont="1" applyAlignment="1">
      <alignment horizontal="center"/>
    </xf>
    <xf numFmtId="0" fontId="56" fillId="0" borderId="0" xfId="22" applyFont="1" applyFill="1" applyAlignment="1">
      <alignment horizontal="left" vertical="center" indent="2"/>
    </xf>
    <xf numFmtId="0" fontId="56" fillId="0" borderId="0" xfId="22" applyFont="1" applyAlignment="1"/>
    <xf numFmtId="0" fontId="31" fillId="6" borderId="0" xfId="22" applyFont="1" applyFill="1" applyAlignment="1">
      <alignment horizontal="center"/>
    </xf>
    <xf numFmtId="0" fontId="31" fillId="6" borderId="0" xfId="22" applyFont="1" applyFill="1" applyAlignment="1">
      <alignment horizontal="center" vertical="center"/>
    </xf>
    <xf numFmtId="0" fontId="31" fillId="6" borderId="0" xfId="22" applyFont="1" applyFill="1" applyBorder="1" applyAlignment="1">
      <alignment horizontal="center" vertical="center"/>
    </xf>
    <xf numFmtId="0" fontId="31" fillId="6" borderId="0" xfId="22" applyFont="1" applyFill="1" applyAlignment="1">
      <alignment horizontal="left" vertical="center"/>
    </xf>
    <xf numFmtId="0" fontId="56" fillId="6" borderId="0" xfId="22" applyFont="1" applyFill="1" applyAlignment="1"/>
    <xf numFmtId="0" fontId="56" fillId="0" borderId="0" xfId="22" applyFont="1" applyAlignment="1">
      <alignment horizontal="center"/>
    </xf>
    <xf numFmtId="0" fontId="31" fillId="6" borderId="0" xfId="22" applyFont="1" applyFill="1" applyBorder="1" applyAlignment="1">
      <alignment horizontal="left" vertical="center"/>
    </xf>
    <xf numFmtId="0" fontId="56" fillId="20" borderId="19" xfId="22" applyFont="1" applyFill="1" applyBorder="1" applyAlignment="1">
      <alignment horizontal="center"/>
    </xf>
    <xf numFmtId="0" fontId="56" fillId="20" borderId="8" xfId="22" applyFont="1" applyFill="1" applyBorder="1" applyAlignment="1">
      <alignment horizontal="center"/>
    </xf>
    <xf numFmtId="176" fontId="56" fillId="20" borderId="8" xfId="22" applyNumberFormat="1" applyFont="1" applyFill="1" applyBorder="1" applyAlignment="1">
      <alignment horizontal="center"/>
    </xf>
    <xf numFmtId="5" fontId="56" fillId="20" borderId="8" xfId="22" applyNumberFormat="1" applyFont="1" applyFill="1" applyBorder="1" applyAlignment="1">
      <alignment horizontal="center"/>
    </xf>
    <xf numFmtId="164" fontId="56" fillId="20" borderId="8" xfId="22" applyNumberFormat="1" applyFont="1" applyFill="1" applyBorder="1" applyAlignment="1">
      <alignment horizontal="center"/>
    </xf>
    <xf numFmtId="0" fontId="56" fillId="20" borderId="8" xfId="22" applyFont="1" applyFill="1" applyBorder="1" applyAlignment="1">
      <alignment horizontal="center" vertical="center"/>
    </xf>
    <xf numFmtId="3" fontId="56" fillId="20" borderId="8" xfId="22" applyNumberFormat="1" applyFont="1" applyFill="1" applyBorder="1" applyAlignment="1">
      <alignment horizontal="center" vertical="center"/>
    </xf>
    <xf numFmtId="0" fontId="56" fillId="20" borderId="8" xfId="22" applyFont="1" applyFill="1" applyBorder="1" applyAlignment="1"/>
    <xf numFmtId="0" fontId="57" fillId="20" borderId="20" xfId="22" applyFont="1" applyFill="1" applyBorder="1" applyAlignment="1"/>
    <xf numFmtId="0" fontId="31" fillId="9" borderId="6" xfId="22" applyFont="1" applyFill="1" applyBorder="1" applyAlignment="1">
      <alignment horizontal="center"/>
    </xf>
    <xf numFmtId="0" fontId="31" fillId="9" borderId="6" xfId="22" applyFont="1" applyFill="1" applyBorder="1" applyAlignment="1">
      <alignment horizontal="center" vertical="center"/>
    </xf>
    <xf numFmtId="0" fontId="31" fillId="9" borderId="6" xfId="22" applyFont="1" applyFill="1" applyBorder="1" applyAlignment="1">
      <alignment horizontal="left" vertical="center"/>
    </xf>
    <xf numFmtId="0" fontId="3" fillId="9" borderId="0" xfId="22" applyFont="1" applyFill="1" applyAlignment="1">
      <alignment horizontal="center"/>
    </xf>
    <xf numFmtId="0" fontId="31" fillId="9" borderId="0" xfId="22" applyFont="1" applyFill="1" applyBorder="1" applyAlignment="1">
      <alignment horizontal="center"/>
    </xf>
    <xf numFmtId="0" fontId="31" fillId="9" borderId="0" xfId="22" applyFont="1" applyFill="1" applyAlignment="1">
      <alignment horizontal="center" vertical="center"/>
    </xf>
    <xf numFmtId="0" fontId="3" fillId="9" borderId="0" xfId="22" applyFont="1" applyFill="1" applyAlignment="1"/>
    <xf numFmtId="0" fontId="58" fillId="21" borderId="0" xfId="22" applyFont="1" applyFill="1"/>
    <xf numFmtId="8" fontId="56" fillId="6" borderId="0" xfId="22" applyNumberFormat="1" applyFont="1" applyFill="1" applyAlignment="1"/>
    <xf numFmtId="9" fontId="56" fillId="0" borderId="0" xfId="22" applyNumberFormat="1" applyFont="1" applyFill="1" applyAlignment="1">
      <alignment horizontal="center"/>
    </xf>
    <xf numFmtId="5" fontId="56" fillId="0" borderId="0" xfId="22" applyNumberFormat="1" applyFont="1" applyFill="1" applyAlignment="1">
      <alignment horizontal="center"/>
    </xf>
    <xf numFmtId="164" fontId="56" fillId="0" borderId="0" xfId="22" applyNumberFormat="1" applyFont="1" applyFill="1" applyAlignment="1">
      <alignment horizontal="left"/>
    </xf>
    <xf numFmtId="6" fontId="56" fillId="0" borderId="0" xfId="22" applyNumberFormat="1" applyFont="1" applyFill="1" applyAlignment="1">
      <alignment horizontal="center"/>
    </xf>
    <xf numFmtId="3" fontId="57" fillId="0" borderId="0" xfId="22" applyNumberFormat="1" applyFont="1" applyFill="1" applyAlignment="1">
      <alignment horizontal="center"/>
    </xf>
    <xf numFmtId="0" fontId="57" fillId="6" borderId="0" xfId="22" applyFont="1" applyFill="1" applyAlignment="1"/>
    <xf numFmtId="9" fontId="57" fillId="0" borderId="19" xfId="22" applyNumberFormat="1" applyFont="1" applyFill="1" applyBorder="1" applyAlignment="1">
      <alignment horizontal="center"/>
    </xf>
    <xf numFmtId="9" fontId="57" fillId="0" borderId="8" xfId="22" applyNumberFormat="1" applyFont="1" applyFill="1" applyBorder="1" applyAlignment="1">
      <alignment horizontal="center"/>
    </xf>
    <xf numFmtId="0" fontId="57" fillId="6" borderId="8" xfId="22" applyFont="1" applyFill="1" applyBorder="1" applyAlignment="1"/>
    <xf numFmtId="0" fontId="56" fillId="6" borderId="20" xfId="22" applyFont="1" applyFill="1" applyBorder="1" applyAlignment="1"/>
    <xf numFmtId="9" fontId="57" fillId="0" borderId="0" xfId="22" applyNumberFormat="1" applyFont="1" applyFill="1" applyAlignment="1">
      <alignment horizontal="center"/>
    </xf>
    <xf numFmtId="1" fontId="57" fillId="0" borderId="0" xfId="22" applyNumberFormat="1" applyFont="1" applyFill="1" applyAlignment="1">
      <alignment horizontal="center"/>
    </xf>
    <xf numFmtId="0" fontId="59" fillId="6" borderId="0" xfId="22" applyFont="1" applyFill="1" applyAlignment="1"/>
    <xf numFmtId="0" fontId="2" fillId="22" borderId="0" xfId="22" applyFill="1"/>
    <xf numFmtId="0" fontId="25" fillId="22" borderId="0" xfId="22" applyFont="1" applyFill="1"/>
    <xf numFmtId="3" fontId="56" fillId="0" borderId="19" xfId="22" applyNumberFormat="1" applyFont="1" applyFill="1" applyBorder="1" applyAlignment="1">
      <alignment horizontal="center"/>
    </xf>
    <xf numFmtId="3" fontId="57" fillId="0" borderId="8" xfId="22" applyNumberFormat="1" applyFont="1" applyFill="1" applyBorder="1" applyAlignment="1">
      <alignment horizontal="center"/>
    </xf>
    <xf numFmtId="4" fontId="56" fillId="0" borderId="0" xfId="22" applyNumberFormat="1" applyFont="1" applyFill="1" applyAlignment="1">
      <alignment horizontal="center"/>
    </xf>
    <xf numFmtId="4" fontId="57" fillId="0" borderId="0" xfId="22" applyNumberFormat="1" applyFont="1" applyFill="1" applyAlignment="1">
      <alignment horizontal="center"/>
    </xf>
    <xf numFmtId="176" fontId="58" fillId="22" borderId="0" xfId="22" applyNumberFormat="1" applyFont="1" applyFill="1" applyAlignment="1">
      <alignment horizontal="center"/>
    </xf>
    <xf numFmtId="176" fontId="58" fillId="22" borderId="0" xfId="22" applyNumberFormat="1" applyFont="1" applyFill="1" applyAlignment="1">
      <alignment horizontal="left"/>
    </xf>
    <xf numFmtId="0" fontId="58" fillId="22" borderId="0" xfId="22" applyFont="1" applyFill="1" applyAlignment="1"/>
    <xf numFmtId="5" fontId="58" fillId="23" borderId="0" xfId="22" applyNumberFormat="1" applyFont="1" applyFill="1" applyAlignment="1">
      <alignment horizontal="center"/>
    </xf>
    <xf numFmtId="164" fontId="58" fillId="23" borderId="0" xfId="22" applyNumberFormat="1" applyFont="1" applyFill="1" applyAlignment="1">
      <alignment horizontal="center"/>
    </xf>
    <xf numFmtId="176" fontId="58" fillId="23" borderId="0" xfId="22" applyNumberFormat="1" applyFont="1" applyFill="1" applyAlignment="1">
      <alignment horizontal="center"/>
    </xf>
    <xf numFmtId="3" fontId="58" fillId="23" borderId="0" xfId="22" applyNumberFormat="1" applyFont="1" applyFill="1" applyAlignment="1">
      <alignment horizontal="center"/>
    </xf>
    <xf numFmtId="0" fontId="58" fillId="23" borderId="0" xfId="22" applyFont="1" applyFill="1" applyAlignment="1"/>
    <xf numFmtId="6" fontId="60" fillId="0" borderId="0" xfId="22" applyNumberFormat="1" applyFont="1" applyFill="1" applyAlignment="1">
      <alignment horizontal="center"/>
    </xf>
    <xf numFmtId="0" fontId="57" fillId="19" borderId="0" xfId="22" applyFont="1" applyFill="1" applyAlignment="1"/>
    <xf numFmtId="0" fontId="56" fillId="19" borderId="0" xfId="22" applyFont="1" applyFill="1" applyAlignment="1"/>
    <xf numFmtId="8" fontId="56" fillId="19" borderId="0" xfId="22" applyNumberFormat="1" applyFont="1" applyFill="1" applyAlignment="1"/>
    <xf numFmtId="9" fontId="56" fillId="19" borderId="0" xfId="22" applyNumberFormat="1" applyFont="1" applyFill="1" applyAlignment="1">
      <alignment horizontal="center"/>
    </xf>
    <xf numFmtId="0" fontId="61" fillId="19" borderId="0" xfId="22" applyFont="1" applyFill="1" applyAlignment="1">
      <alignment horizontal="center"/>
    </xf>
    <xf numFmtId="1" fontId="61" fillId="19" borderId="0" xfId="22" applyNumberFormat="1" applyFont="1" applyFill="1" applyBorder="1" applyAlignment="1">
      <alignment horizontal="center"/>
    </xf>
    <xf numFmtId="1" fontId="61" fillId="19" borderId="0" xfId="22" applyNumberFormat="1" applyFont="1" applyFill="1" applyAlignment="1">
      <alignment horizontal="center"/>
    </xf>
    <xf numFmtId="0" fontId="2" fillId="19" borderId="0" xfId="22" applyFill="1"/>
    <xf numFmtId="0" fontId="61" fillId="19" borderId="0" xfId="22" applyFont="1" applyFill="1"/>
    <xf numFmtId="0" fontId="2" fillId="19" borderId="0" xfId="22" applyFill="1" applyAlignment="1">
      <alignment horizontal="centerContinuous"/>
    </xf>
    <xf numFmtId="0" fontId="62" fillId="19" borderId="0" xfId="22" applyFont="1" applyFill="1" applyAlignment="1">
      <alignment horizontal="centerContinuous"/>
    </xf>
    <xf numFmtId="4" fontId="61" fillId="19" borderId="0" xfId="22" applyNumberFormat="1" applyFont="1" applyFill="1" applyBorder="1" applyAlignment="1">
      <alignment horizontal="center"/>
    </xf>
    <xf numFmtId="4" fontId="62" fillId="19" borderId="0" xfId="22" applyNumberFormat="1" applyFont="1" applyFill="1" applyAlignment="1"/>
    <xf numFmtId="6" fontId="56" fillId="6" borderId="19" xfId="22" applyNumberFormat="1" applyFont="1" applyFill="1" applyBorder="1" applyAlignment="1">
      <alignment horizontal="center"/>
    </xf>
    <xf numFmtId="6" fontId="57" fillId="6" borderId="8" xfId="22" applyNumberFormat="1" applyFont="1" applyFill="1" applyBorder="1" applyAlignment="1">
      <alignment horizontal="center"/>
    </xf>
    <xf numFmtId="4" fontId="57" fillId="6" borderId="0" xfId="22" applyNumberFormat="1" applyFont="1" applyFill="1" applyAlignment="1">
      <alignment horizontal="center"/>
    </xf>
    <xf numFmtId="37" fontId="56" fillId="6" borderId="0" xfId="22" applyNumberFormat="1" applyFont="1" applyFill="1" applyAlignment="1">
      <alignment horizontal="center"/>
    </xf>
    <xf numFmtId="37" fontId="57" fillId="6" borderId="0" xfId="22" applyNumberFormat="1" applyFont="1" applyFill="1" applyAlignment="1">
      <alignment horizontal="center"/>
    </xf>
    <xf numFmtId="4" fontId="56" fillId="6" borderId="0" xfId="22" applyNumberFormat="1" applyFont="1" applyFill="1" applyAlignment="1">
      <alignment horizontal="center"/>
    </xf>
    <xf numFmtId="9" fontId="57" fillId="19" borderId="0" xfId="22" applyNumberFormat="1" applyFont="1" applyFill="1" applyAlignment="1">
      <alignment horizontal="center"/>
    </xf>
    <xf numFmtId="4" fontId="57" fillId="19" borderId="0" xfId="22" applyNumberFormat="1" applyFont="1" applyFill="1" applyAlignment="1">
      <alignment horizontal="center"/>
    </xf>
    <xf numFmtId="37" fontId="56" fillId="19" borderId="0" xfId="22" applyNumberFormat="1" applyFont="1" applyFill="1" applyAlignment="1">
      <alignment horizontal="center"/>
    </xf>
    <xf numFmtId="0" fontId="62" fillId="19" borderId="0" xfId="22" applyFont="1" applyFill="1"/>
    <xf numFmtId="176" fontId="56" fillId="0" borderId="0" xfId="22" applyNumberFormat="1" applyFont="1" applyFill="1" applyAlignment="1">
      <alignment horizontal="center"/>
    </xf>
    <xf numFmtId="8" fontId="57" fillId="6" borderId="0" xfId="22" applyNumberFormat="1" applyFont="1" applyFill="1" applyAlignment="1"/>
    <xf numFmtId="9" fontId="57" fillId="6" borderId="0" xfId="22" applyNumberFormat="1" applyFont="1" applyFill="1" applyAlignment="1">
      <alignment horizontal="center"/>
    </xf>
    <xf numFmtId="5" fontId="57" fillId="6" borderId="0" xfId="22" applyNumberFormat="1" applyFont="1" applyFill="1" applyAlignment="1">
      <alignment horizontal="center"/>
    </xf>
    <xf numFmtId="164" fontId="57" fillId="6" borderId="0" xfId="22" applyNumberFormat="1" applyFont="1" applyFill="1" applyAlignment="1">
      <alignment horizontal="center"/>
    </xf>
    <xf numFmtId="164" fontId="56" fillId="0" borderId="19" xfId="22" applyNumberFormat="1" applyFont="1" applyFill="1" applyBorder="1" applyAlignment="1">
      <alignment horizontal="center"/>
    </xf>
    <xf numFmtId="164" fontId="57" fillId="0" borderId="8" xfId="22" applyNumberFormat="1" applyFont="1" applyFill="1" applyBorder="1" applyAlignment="1">
      <alignment horizontal="center"/>
    </xf>
    <xf numFmtId="5" fontId="56" fillId="6" borderId="0" xfId="22" applyNumberFormat="1" applyFont="1" applyFill="1" applyAlignment="1">
      <alignment horizontal="left"/>
    </xf>
    <xf numFmtId="164" fontId="56" fillId="0" borderId="0" xfId="22" applyNumberFormat="1" applyFont="1" applyFill="1" applyAlignment="1">
      <alignment horizontal="center"/>
    </xf>
    <xf numFmtId="164" fontId="57" fillId="0" borderId="0" xfId="22" applyNumberFormat="1" applyFont="1" applyFill="1" applyAlignment="1">
      <alignment horizontal="center"/>
    </xf>
    <xf numFmtId="3" fontId="56" fillId="6" borderId="0" xfId="22" applyNumberFormat="1" applyFont="1" applyFill="1" applyAlignment="1">
      <alignment horizontal="center"/>
    </xf>
    <xf numFmtId="3" fontId="57" fillId="6" borderId="0" xfId="22" applyNumberFormat="1" applyFont="1" applyFill="1" applyAlignment="1">
      <alignment horizontal="center"/>
    </xf>
    <xf numFmtId="0" fontId="58" fillId="6" borderId="0" xfId="22" applyFont="1" applyFill="1" applyAlignment="1"/>
    <xf numFmtId="8" fontId="58" fillId="23" borderId="0" xfId="22" applyNumberFormat="1" applyFont="1" applyFill="1" applyAlignment="1"/>
    <xf numFmtId="9" fontId="58" fillId="23" borderId="0" xfId="22" applyNumberFormat="1" applyFont="1" applyFill="1" applyAlignment="1">
      <alignment horizontal="center"/>
    </xf>
    <xf numFmtId="176" fontId="56" fillId="24" borderId="0" xfId="22" applyNumberFormat="1" applyFont="1" applyFill="1" applyAlignment="1">
      <alignment horizontal="center"/>
    </xf>
    <xf numFmtId="3" fontId="56" fillId="0" borderId="0" xfId="22" applyNumberFormat="1" applyFont="1" applyFill="1" applyBorder="1" applyAlignment="1">
      <alignment horizontal="center"/>
    </xf>
    <xf numFmtId="3" fontId="57" fillId="25" borderId="0" xfId="22" applyNumberFormat="1" applyFont="1" applyFill="1" applyBorder="1" applyAlignment="1">
      <alignment horizontal="center"/>
    </xf>
    <xf numFmtId="0" fontId="56" fillId="0" borderId="0" xfId="22" applyFont="1" applyFill="1" applyBorder="1" applyAlignment="1"/>
    <xf numFmtId="3" fontId="57" fillId="25" borderId="8" xfId="22" applyNumberFormat="1" applyFont="1" applyFill="1" applyBorder="1" applyAlignment="1">
      <alignment horizontal="center"/>
    </xf>
    <xf numFmtId="0" fontId="56" fillId="0" borderId="8" xfId="22" applyFont="1" applyFill="1" applyBorder="1" applyAlignment="1"/>
    <xf numFmtId="0" fontId="56" fillId="0" borderId="20" xfId="22" applyFont="1" applyFill="1" applyBorder="1" applyAlignment="1"/>
    <xf numFmtId="9" fontId="57" fillId="25" borderId="0" xfId="22" applyNumberFormat="1" applyFont="1" applyFill="1" applyAlignment="1">
      <alignment horizontal="center"/>
    </xf>
    <xf numFmtId="8" fontId="56" fillId="0" borderId="0" xfId="22" applyNumberFormat="1" applyFont="1" applyFill="1" applyAlignment="1">
      <alignment horizontal="center"/>
    </xf>
    <xf numFmtId="8" fontId="57" fillId="25" borderId="0" xfId="22" applyNumberFormat="1" applyFont="1" applyFill="1" applyAlignment="1">
      <alignment horizontal="center"/>
    </xf>
    <xf numFmtId="3" fontId="57" fillId="25" borderId="0" xfId="22" applyNumberFormat="1" applyFont="1" applyFill="1" applyAlignment="1">
      <alignment horizontal="center"/>
    </xf>
    <xf numFmtId="8" fontId="56" fillId="19" borderId="0" xfId="22" applyNumberFormat="1" applyFont="1" applyFill="1" applyBorder="1" applyAlignment="1"/>
    <xf numFmtId="5" fontId="56" fillId="19" borderId="0" xfId="22" applyNumberFormat="1" applyFont="1" applyFill="1" applyAlignment="1">
      <alignment horizontal="center"/>
    </xf>
    <xf numFmtId="187" fontId="56" fillId="19" borderId="0" xfId="22" applyNumberFormat="1" applyFont="1" applyFill="1" applyAlignment="1">
      <alignment horizontal="center"/>
    </xf>
    <xf numFmtId="176" fontId="56" fillId="19" borderId="0" xfId="22" applyNumberFormat="1" applyFont="1" applyFill="1" applyAlignment="1">
      <alignment horizontal="center"/>
    </xf>
    <xf numFmtId="187" fontId="56" fillId="0" borderId="0" xfId="22" applyNumberFormat="1" applyFont="1" applyFill="1" applyAlignment="1">
      <alignment horizontal="center"/>
    </xf>
    <xf numFmtId="37" fontId="56" fillId="0" borderId="0" xfId="22" applyNumberFormat="1" applyFont="1" applyFill="1" applyAlignment="1">
      <alignment horizontal="center"/>
    </xf>
    <xf numFmtId="0" fontId="2" fillId="6" borderId="0" xfId="22" applyFill="1"/>
    <xf numFmtId="0" fontId="4" fillId="0" borderId="0" xfId="26" applyFont="1"/>
    <xf numFmtId="0" fontId="4" fillId="9" borderId="0" xfId="26" applyFont="1" applyFill="1"/>
    <xf numFmtId="179" fontId="4" fillId="0" borderId="0" xfId="26" applyNumberFormat="1" applyFont="1" applyFill="1"/>
    <xf numFmtId="0" fontId="28" fillId="0" borderId="0" xfId="26" applyFont="1"/>
    <xf numFmtId="167" fontId="14" fillId="9" borderId="0" xfId="26" applyNumberFormat="1" applyFont="1" applyFill="1" applyAlignment="1">
      <alignment horizontal="right" vertical="top" wrapText="1"/>
    </xf>
    <xf numFmtId="181" fontId="14" fillId="9" borderId="0" xfId="26" applyNumberFormat="1" applyFont="1" applyFill="1" applyAlignment="1">
      <alignment horizontal="right" vertical="top" wrapText="1"/>
    </xf>
    <xf numFmtId="181" fontId="14" fillId="0" borderId="0" xfId="26" applyNumberFormat="1" applyFont="1" applyFill="1" applyAlignment="1">
      <alignment horizontal="right" vertical="top" wrapText="1"/>
    </xf>
    <xf numFmtId="181" fontId="4" fillId="0" borderId="0" xfId="26" applyNumberFormat="1" applyFont="1"/>
    <xf numFmtId="181" fontId="29" fillId="0" borderId="0" xfId="26" applyNumberFormat="1" applyFont="1" applyAlignment="1">
      <alignment horizontal="right" vertical="top" wrapText="1"/>
    </xf>
    <xf numFmtId="167" fontId="29" fillId="0" borderId="0" xfId="26" applyNumberFormat="1" applyFont="1" applyAlignment="1">
      <alignment horizontal="right" vertical="top" wrapText="1"/>
    </xf>
    <xf numFmtId="0" fontId="14" fillId="0" borderId="0" xfId="26" applyFont="1" applyAlignment="1">
      <alignment horizontal="left" vertical="top"/>
    </xf>
    <xf numFmtId="167" fontId="11" fillId="9" borderId="0" xfId="26" applyNumberFormat="1" applyFont="1" applyFill="1" applyAlignment="1">
      <alignment horizontal="right" vertical="top" wrapText="1"/>
    </xf>
    <xf numFmtId="181" fontId="11" fillId="9" borderId="0" xfId="26" applyNumberFormat="1" applyFont="1" applyFill="1" applyAlignment="1">
      <alignment horizontal="right" vertical="top" wrapText="1"/>
    </xf>
    <xf numFmtId="181" fontId="11" fillId="0" borderId="0" xfId="26" applyNumberFormat="1" applyFont="1" applyFill="1" applyAlignment="1">
      <alignment horizontal="right" vertical="top" wrapText="1"/>
    </xf>
    <xf numFmtId="181" fontId="28" fillId="0" borderId="0" xfId="26" applyNumberFormat="1" applyFont="1" applyAlignment="1">
      <alignment horizontal="right" vertical="top" wrapText="1"/>
    </xf>
    <xf numFmtId="167" fontId="28" fillId="0" borderId="0" xfId="26" applyNumberFormat="1" applyFont="1" applyAlignment="1">
      <alignment horizontal="right" vertical="top" wrapText="1"/>
    </xf>
    <xf numFmtId="0" fontId="11" fillId="0" borderId="0" xfId="26" applyFont="1" applyAlignment="1">
      <alignment horizontal="left" vertical="top"/>
    </xf>
    <xf numFmtId="181" fontId="28" fillId="0" borderId="0" xfId="26" applyNumberFormat="1" applyFont="1" applyAlignment="1">
      <alignment horizontal="left" vertical="top"/>
    </xf>
    <xf numFmtId="0" fontId="28" fillId="0" borderId="0" xfId="26" applyFont="1" applyAlignment="1">
      <alignment horizontal="left" vertical="top"/>
    </xf>
    <xf numFmtId="0" fontId="11" fillId="9" borderId="0" xfId="26" applyFont="1" applyFill="1" applyAlignment="1">
      <alignment horizontal="left" vertical="top"/>
    </xf>
    <xf numFmtId="181" fontId="11" fillId="9" borderId="0" xfId="26" applyNumberFormat="1" applyFont="1" applyFill="1" applyAlignment="1">
      <alignment horizontal="left" vertical="top"/>
    </xf>
    <xf numFmtId="181" fontId="11" fillId="0" borderId="0" xfId="26" applyNumberFormat="1" applyFont="1" applyFill="1" applyAlignment="1">
      <alignment horizontal="left" vertical="top"/>
    </xf>
    <xf numFmtId="181" fontId="11" fillId="0" borderId="0" xfId="26" applyNumberFormat="1" applyFont="1" applyAlignment="1">
      <alignment horizontal="left" vertical="top"/>
    </xf>
    <xf numFmtId="0" fontId="14" fillId="9" borderId="0" xfId="26" applyFont="1" applyFill="1" applyAlignment="1">
      <alignment vertical="top" wrapText="1"/>
    </xf>
    <xf numFmtId="0" fontId="4" fillId="9" borderId="0" xfId="26" applyFont="1" applyFill="1" applyAlignment="1">
      <alignment vertical="top" wrapText="1"/>
    </xf>
    <xf numFmtId="0" fontId="14" fillId="9" borderId="0" xfId="26" applyFont="1" applyFill="1" applyAlignment="1">
      <alignment horizontal="right" vertical="top" wrapText="1"/>
    </xf>
    <xf numFmtId="0" fontId="9" fillId="5" borderId="0" xfId="26" applyFont="1" applyFill="1" applyAlignment="1"/>
    <xf numFmtId="181" fontId="9" fillId="5" borderId="0" xfId="26" applyNumberFormat="1" applyFont="1" applyFill="1" applyAlignment="1"/>
    <xf numFmtId="181" fontId="4" fillId="9" borderId="0" xfId="26" applyNumberFormat="1" applyFont="1" applyFill="1"/>
    <xf numFmtId="181" fontId="4" fillId="0" borderId="0" xfId="26" applyNumberFormat="1" applyFont="1" applyFill="1"/>
    <xf numFmtId="180" fontId="11" fillId="0" borderId="0" xfId="26" applyNumberFormat="1" applyFont="1" applyFill="1" applyAlignment="1">
      <alignment horizontal="right" vertical="top" wrapText="1"/>
    </xf>
    <xf numFmtId="180" fontId="14" fillId="0" borderId="0" xfId="26" applyNumberFormat="1" applyFont="1" applyFill="1" applyAlignment="1">
      <alignment horizontal="right" vertical="top" wrapText="1"/>
    </xf>
    <xf numFmtId="179" fontId="11" fillId="0" borderId="0" xfId="26" applyNumberFormat="1" applyFont="1" applyFill="1" applyAlignment="1">
      <alignment horizontal="left" vertical="top"/>
    </xf>
    <xf numFmtId="179" fontId="9" fillId="5" borderId="0" xfId="26" applyNumberFormat="1" applyFont="1" applyFill="1" applyAlignment="1"/>
    <xf numFmtId="179" fontId="11" fillId="0" borderId="0" xfId="26" applyNumberFormat="1" applyFont="1" applyFill="1" applyAlignment="1">
      <alignment horizontal="right" vertical="top" wrapText="1"/>
    </xf>
    <xf numFmtId="167" fontId="14" fillId="0" borderId="0" xfId="26" applyNumberFormat="1" applyFont="1" applyAlignment="1">
      <alignment horizontal="right" vertical="top" wrapText="1"/>
    </xf>
    <xf numFmtId="171" fontId="11" fillId="9" borderId="0" xfId="26" applyNumberFormat="1" applyFont="1" applyFill="1" applyAlignment="1">
      <alignment horizontal="right" vertical="top" wrapText="1"/>
    </xf>
    <xf numFmtId="169" fontId="28" fillId="0" borderId="0" xfId="26" applyNumberFormat="1" applyFont="1" applyAlignment="1">
      <alignment horizontal="right" vertical="top" wrapText="1"/>
    </xf>
    <xf numFmtId="171" fontId="29" fillId="0" borderId="0" xfId="26" applyNumberFormat="1" applyFont="1" applyAlignment="1">
      <alignment horizontal="right" vertical="top" wrapText="1"/>
    </xf>
    <xf numFmtId="171" fontId="28" fillId="0" borderId="0" xfId="26" applyNumberFormat="1" applyFont="1" applyAlignment="1">
      <alignment horizontal="right" vertical="top" wrapText="1"/>
    </xf>
    <xf numFmtId="0" fontId="20" fillId="0" borderId="0" xfId="26" applyFont="1"/>
    <xf numFmtId="9" fontId="11" fillId="9" borderId="0" xfId="26" applyNumberFormat="1" applyFont="1" applyFill="1" applyAlignment="1">
      <alignment horizontal="right" vertical="top" wrapText="1"/>
    </xf>
    <xf numFmtId="9" fontId="28" fillId="0" borderId="0" xfId="26" applyNumberFormat="1" applyFont="1" applyAlignment="1">
      <alignment horizontal="right" vertical="top" wrapText="1"/>
    </xf>
    <xf numFmtId="0" fontId="21" fillId="0" borderId="0" xfId="26" applyFont="1" applyAlignment="1">
      <alignment horizontal="left" vertical="top"/>
    </xf>
    <xf numFmtId="180" fontId="11" fillId="9" borderId="0" xfId="26" applyNumberFormat="1" applyFont="1" applyFill="1" applyAlignment="1">
      <alignment horizontal="right" vertical="top" wrapText="1"/>
    </xf>
    <xf numFmtId="9" fontId="4" fillId="0" borderId="0" xfId="26" applyNumberFormat="1" applyFont="1"/>
    <xf numFmtId="9" fontId="4" fillId="0" borderId="0" xfId="26" applyNumberFormat="1" applyFont="1" applyFill="1"/>
    <xf numFmtId="179" fontId="14" fillId="0" borderId="0" xfId="26" applyNumberFormat="1" applyFont="1" applyFill="1" applyAlignment="1">
      <alignment horizontal="right" vertical="top" wrapText="1"/>
    </xf>
    <xf numFmtId="0" fontId="15" fillId="0" borderId="0" xfId="26" applyFont="1" applyAlignment="1">
      <alignment horizontal="left" vertical="top"/>
    </xf>
    <xf numFmtId="171" fontId="4" fillId="0" borderId="0" xfId="26" applyNumberFormat="1" applyFont="1"/>
    <xf numFmtId="171" fontId="14" fillId="9" borderId="0" xfId="26" applyNumberFormat="1" applyFont="1" applyFill="1" applyAlignment="1">
      <alignment horizontal="right" vertical="top" wrapText="1"/>
    </xf>
    <xf numFmtId="171" fontId="11" fillId="0" borderId="0" xfId="26" applyNumberFormat="1" applyFont="1" applyFill="1" applyAlignment="1">
      <alignment horizontal="right" vertical="top" wrapText="1"/>
    </xf>
    <xf numFmtId="171" fontId="4" fillId="0" borderId="0" xfId="26" applyNumberFormat="1" applyFont="1" applyAlignment="1">
      <alignment horizontal="right" vertical="top" wrapText="1"/>
    </xf>
    <xf numFmtId="167" fontId="4" fillId="0" borderId="0" xfId="26" applyNumberFormat="1" applyFont="1" applyAlignment="1">
      <alignment horizontal="right" vertical="top" wrapText="1"/>
    </xf>
    <xf numFmtId="0" fontId="22" fillId="0" borderId="0" xfId="26" applyFont="1"/>
    <xf numFmtId="9" fontId="4" fillId="9" borderId="0" xfId="26" applyNumberFormat="1" applyFont="1" applyFill="1"/>
    <xf numFmtId="180" fontId="11" fillId="0" borderId="0" xfId="25" applyNumberFormat="1" applyFont="1" applyFill="1" applyAlignment="1">
      <alignment horizontal="right" vertical="top" wrapText="1"/>
    </xf>
    <xf numFmtId="180" fontId="11" fillId="9" borderId="0" xfId="26" applyNumberFormat="1" applyFont="1" applyFill="1" applyAlignment="1">
      <alignment horizontal="fill" vertical="top" wrapText="1"/>
    </xf>
    <xf numFmtId="180" fontId="11" fillId="0" borderId="0" xfId="26" applyNumberFormat="1" applyFont="1" applyFill="1" applyAlignment="1">
      <alignment horizontal="fill" vertical="top" wrapText="1"/>
    </xf>
    <xf numFmtId="0" fontId="11" fillId="0" borderId="0" xfId="26" applyFont="1" applyFill="1" applyAlignment="1">
      <alignment horizontal="left" vertical="top"/>
    </xf>
    <xf numFmtId="0" fontId="9" fillId="5" borderId="0" xfId="26" applyFont="1" applyFill="1" applyAlignment="1">
      <alignment horizontal="centerContinuous"/>
    </xf>
    <xf numFmtId="0" fontId="30" fillId="9" borderId="0" xfId="26" applyFont="1" applyFill="1" applyAlignment="1">
      <alignment horizontal="centerContinuous"/>
    </xf>
    <xf numFmtId="0" fontId="4" fillId="6" borderId="0" xfId="26" applyFont="1" applyFill="1"/>
    <xf numFmtId="0" fontId="64" fillId="0" borderId="0" xfId="23" applyFont="1"/>
    <xf numFmtId="0" fontId="64" fillId="0" borderId="0" xfId="23" applyFont="1" applyFill="1" applyAlignment="1" applyProtection="1">
      <alignment horizontal="right"/>
    </xf>
    <xf numFmtId="0" fontId="64" fillId="0" borderId="0" xfId="23" applyFont="1" applyFill="1" applyAlignment="1" applyProtection="1">
      <alignment horizontal="center"/>
    </xf>
    <xf numFmtId="0" fontId="64" fillId="0" borderId="0" xfId="23" applyFont="1" applyFill="1" applyAlignment="1" applyProtection="1"/>
    <xf numFmtId="189" fontId="64" fillId="0" borderId="0" xfId="23" applyNumberFormat="1" applyFont="1" applyFill="1" applyAlignment="1" applyProtection="1">
      <alignment horizontal="right"/>
    </xf>
    <xf numFmtId="189" fontId="64" fillId="0" borderId="0" xfId="23" applyNumberFormat="1" applyFont="1" applyFill="1" applyAlignment="1" applyProtection="1">
      <alignment horizontal="center"/>
    </xf>
    <xf numFmtId="0" fontId="64" fillId="0" borderId="0" xfId="23" applyFont="1" applyAlignment="1">
      <alignment horizontal="center"/>
    </xf>
    <xf numFmtId="0" fontId="65" fillId="0" borderId="0" xfId="23" applyFont="1" applyFill="1" applyAlignment="1" applyProtection="1"/>
    <xf numFmtId="0" fontId="64" fillId="24" borderId="0" xfId="23" applyFont="1" applyFill="1" applyAlignment="1" applyProtection="1"/>
    <xf numFmtId="0" fontId="65" fillId="0" borderId="0" xfId="22" applyFont="1"/>
    <xf numFmtId="0" fontId="64" fillId="0" borderId="0" xfId="22" applyFont="1"/>
    <xf numFmtId="0" fontId="64" fillId="0" borderId="0" xfId="22" applyFont="1" applyAlignment="1">
      <alignment horizontal="center"/>
    </xf>
    <xf numFmtId="9" fontId="64" fillId="0" borderId="0" xfId="22" applyNumberFormat="1" applyFont="1" applyAlignment="1">
      <alignment horizontal="center" vertical="top" wrapText="1"/>
    </xf>
    <xf numFmtId="0" fontId="66" fillId="0" borderId="0" xfId="22" applyFont="1" applyAlignment="1">
      <alignment horizontal="left" vertical="top"/>
    </xf>
    <xf numFmtId="167" fontId="64" fillId="0" borderId="0" xfId="22" applyNumberFormat="1" applyFont="1" applyAlignment="1">
      <alignment horizontal="center" vertical="top" wrapText="1"/>
    </xf>
    <xf numFmtId="167" fontId="65" fillId="0" borderId="0" xfId="22" applyNumberFormat="1" applyFont="1" applyAlignment="1">
      <alignment horizontal="center" vertical="top" wrapText="1"/>
    </xf>
    <xf numFmtId="0" fontId="66" fillId="0" borderId="0" xfId="22" applyFont="1"/>
    <xf numFmtId="0" fontId="65" fillId="0" borderId="0" xfId="22" applyFont="1" applyAlignment="1">
      <alignment horizontal="left" vertical="top"/>
    </xf>
    <xf numFmtId="189" fontId="65" fillId="9" borderId="19" xfId="22" applyNumberFormat="1" applyFont="1" applyFill="1" applyBorder="1" applyAlignment="1">
      <alignment horizontal="center" vertical="top"/>
    </xf>
    <xf numFmtId="189" fontId="65" fillId="9" borderId="8" xfId="22" applyNumberFormat="1" applyFont="1" applyFill="1" applyBorder="1" applyAlignment="1">
      <alignment horizontal="center" vertical="top"/>
    </xf>
    <xf numFmtId="0" fontId="64" fillId="9" borderId="8" xfId="23" applyFont="1" applyFill="1" applyBorder="1"/>
    <xf numFmtId="0" fontId="65" fillId="9" borderId="8" xfId="22" applyFont="1" applyFill="1" applyBorder="1" applyAlignment="1">
      <alignment horizontal="center" vertical="top"/>
    </xf>
    <xf numFmtId="0" fontId="65" fillId="9" borderId="8" xfId="22" applyFont="1" applyFill="1" applyBorder="1" applyAlignment="1">
      <alignment horizontal="left" vertical="top"/>
    </xf>
    <xf numFmtId="0" fontId="65" fillId="9" borderId="20" xfId="22" applyFont="1" applyFill="1" applyBorder="1" applyAlignment="1">
      <alignment horizontal="left" vertical="top"/>
    </xf>
    <xf numFmtId="0" fontId="67" fillId="0" borderId="0" xfId="22" applyFont="1" applyAlignment="1">
      <alignment horizontal="left" vertical="top"/>
    </xf>
    <xf numFmtId="0" fontId="67" fillId="0" borderId="0" xfId="22" applyFont="1" applyAlignment="1">
      <alignment horizontal="center" vertical="top"/>
    </xf>
    <xf numFmtId="0" fontId="65" fillId="0" borderId="0" xfId="22" applyFont="1" applyAlignment="1">
      <alignment horizontal="center" vertical="top"/>
    </xf>
    <xf numFmtId="189" fontId="65" fillId="0" borderId="0" xfId="22" applyNumberFormat="1" applyFont="1" applyAlignment="1">
      <alignment horizontal="center" vertical="top"/>
    </xf>
    <xf numFmtId="171" fontId="64" fillId="0" borderId="0" xfId="22" applyNumberFormat="1" applyFont="1" applyAlignment="1">
      <alignment horizontal="center" vertical="top" wrapText="1"/>
    </xf>
    <xf numFmtId="189" fontId="68" fillId="0" borderId="0" xfId="23" applyNumberFormat="1" applyFont="1" applyFill="1" applyAlignment="1" applyProtection="1">
      <alignment horizontal="center"/>
    </xf>
    <xf numFmtId="0" fontId="64" fillId="0" borderId="0" xfId="23" applyFont="1" applyAlignment="1"/>
    <xf numFmtId="188" fontId="68" fillId="0" borderId="0" xfId="23" applyNumberFormat="1" applyFont="1" applyFill="1" applyAlignment="1" applyProtection="1">
      <alignment horizontal="center"/>
    </xf>
    <xf numFmtId="188" fontId="64" fillId="0" borderId="0" xfId="23" applyNumberFormat="1" applyFont="1" applyFill="1" applyAlignment="1" applyProtection="1">
      <alignment horizontal="center"/>
    </xf>
    <xf numFmtId="0" fontId="64" fillId="6" borderId="0" xfId="23" applyFont="1" applyFill="1" applyAlignment="1">
      <alignment horizontal="center"/>
    </xf>
    <xf numFmtId="2" fontId="65" fillId="8" borderId="0" xfId="23" applyNumberFormat="1" applyFont="1" applyFill="1" applyAlignment="1" applyProtection="1">
      <alignment horizontal="center"/>
    </xf>
    <xf numFmtId="0" fontId="65" fillId="8" borderId="0" xfId="23" applyFont="1" applyFill="1" applyAlignment="1" applyProtection="1">
      <alignment horizontal="center"/>
    </xf>
    <xf numFmtId="0" fontId="65" fillId="8" borderId="0" xfId="23" applyFont="1" applyFill="1" applyAlignment="1">
      <alignment horizontal="center"/>
    </xf>
    <xf numFmtId="2" fontId="64" fillId="8" borderId="0" xfId="23" applyNumberFormat="1" applyFont="1" applyFill="1" applyAlignment="1" applyProtection="1">
      <alignment horizontal="center"/>
    </xf>
    <xf numFmtId="0" fontId="64" fillId="8" borderId="0" xfId="23" applyFont="1" applyFill="1" applyAlignment="1" applyProtection="1">
      <alignment horizontal="center"/>
    </xf>
    <xf numFmtId="0" fontId="69" fillId="21" borderId="0" xfId="23" applyFont="1" applyFill="1"/>
    <xf numFmtId="0" fontId="69" fillId="21" borderId="0" xfId="23" applyFont="1" applyFill="1" applyAlignment="1" applyProtection="1">
      <alignment horizontal="center"/>
    </xf>
    <xf numFmtId="0" fontId="69" fillId="21" borderId="0" xfId="23" applyFont="1" applyFill="1" applyAlignment="1" applyProtection="1">
      <alignment horizontal="right"/>
    </xf>
    <xf numFmtId="0" fontId="69" fillId="21" borderId="0" xfId="23" applyFont="1" applyFill="1" applyAlignment="1" applyProtection="1">
      <alignment horizontal="left"/>
    </xf>
    <xf numFmtId="0" fontId="70" fillId="0" borderId="0" xfId="23" applyFont="1" applyFill="1" applyAlignment="1" applyProtection="1"/>
    <xf numFmtId="189" fontId="70" fillId="0" borderId="0" xfId="23" applyNumberFormat="1" applyFont="1" applyFill="1" applyAlignment="1" applyProtection="1"/>
    <xf numFmtId="189" fontId="70" fillId="0" borderId="0" xfId="23" applyNumberFormat="1" applyFont="1" applyFill="1" applyAlignment="1" applyProtection="1">
      <alignment horizontal="right"/>
    </xf>
    <xf numFmtId="0" fontId="70" fillId="0" borderId="0" xfId="23" applyFont="1" applyFill="1" applyAlignment="1" applyProtection="1">
      <alignment horizontal="right"/>
    </xf>
    <xf numFmtId="4" fontId="64" fillId="0" borderId="0" xfId="22" applyNumberFormat="1" applyFont="1" applyAlignment="1">
      <alignment horizontal="center" vertical="top" wrapText="1"/>
    </xf>
    <xf numFmtId="189" fontId="70" fillId="0" borderId="0" xfId="23" applyNumberFormat="1" applyFont="1" applyFill="1" applyAlignment="1" applyProtection="1">
      <alignment horizontal="center"/>
    </xf>
    <xf numFmtId="188" fontId="70" fillId="0" borderId="0" xfId="23" applyNumberFormat="1" applyFont="1" applyFill="1" applyAlignment="1" applyProtection="1">
      <alignment horizontal="center"/>
    </xf>
    <xf numFmtId="0" fontId="71" fillId="6" borderId="0" xfId="22" applyFont="1" applyFill="1"/>
    <xf numFmtId="9" fontId="3" fillId="0" borderId="0" xfId="26" applyNumberFormat="1" applyAlignment="1">
      <alignment horizontal="center"/>
    </xf>
    <xf numFmtId="0" fontId="3" fillId="0" borderId="0" xfId="26" applyAlignment="1">
      <alignment horizontal="center"/>
    </xf>
    <xf numFmtId="0" fontId="27" fillId="0" borderId="0" xfId="26" applyFont="1"/>
    <xf numFmtId="173" fontId="3" fillId="0" borderId="0" xfId="26" applyNumberFormat="1" applyAlignment="1">
      <alignment horizontal="center"/>
    </xf>
    <xf numFmtId="0" fontId="3" fillId="0" borderId="0" xfId="26"/>
    <xf numFmtId="175" fontId="26" fillId="9" borderId="0" xfId="26" applyNumberFormat="1" applyFont="1" applyFill="1" applyAlignment="1">
      <alignment horizontal="center"/>
    </xf>
    <xf numFmtId="174" fontId="26" fillId="9" borderId="0" xfId="26" applyNumberFormat="1" applyFont="1" applyFill="1" applyAlignment="1">
      <alignment horizontal="center"/>
    </xf>
    <xf numFmtId="0" fontId="26" fillId="9" borderId="0" xfId="26" applyFont="1" applyFill="1"/>
    <xf numFmtId="0" fontId="25" fillId="21" borderId="0" xfId="26" applyFont="1" applyFill="1" applyAlignment="1">
      <alignment horizontal="center"/>
    </xf>
    <xf numFmtId="16" fontId="25" fillId="21" borderId="0" xfId="26" applyNumberFormat="1" applyFont="1" applyFill="1" applyAlignment="1">
      <alignment horizontal="center"/>
    </xf>
    <xf numFmtId="0" fontId="25" fillId="21" borderId="0" xfId="26" applyFont="1" applyFill="1"/>
    <xf numFmtId="9" fontId="3" fillId="0" borderId="0" xfId="26" applyNumberFormat="1" applyAlignment="1">
      <alignment horizontal="right"/>
    </xf>
    <xf numFmtId="176" fontId="27" fillId="0" borderId="0" xfId="26" applyNumberFormat="1" applyFont="1"/>
    <xf numFmtId="37" fontId="64" fillId="0" borderId="0" xfId="22" applyNumberFormat="1" applyFont="1" applyAlignment="1">
      <alignment vertical="top"/>
    </xf>
    <xf numFmtId="0" fontId="64" fillId="0" borderId="0" xfId="22" applyFont="1" applyAlignment="1">
      <alignment vertical="top"/>
    </xf>
    <xf numFmtId="43" fontId="64" fillId="0" borderId="0" xfId="22" applyNumberFormat="1" applyFont="1" applyAlignment="1">
      <alignment vertical="top"/>
    </xf>
    <xf numFmtId="189" fontId="72" fillId="0" borderId="0" xfId="23" applyNumberFormat="1" applyFont="1" applyFill="1" applyAlignment="1" applyProtection="1">
      <alignment horizontal="center"/>
    </xf>
    <xf numFmtId="188" fontId="72" fillId="0" borderId="0" xfId="23" applyNumberFormat="1" applyFont="1" applyFill="1" applyAlignment="1" applyProtection="1">
      <alignment horizontal="center"/>
    </xf>
    <xf numFmtId="42" fontId="64" fillId="0" borderId="0" xfId="22" applyNumberFormat="1" applyFont="1" applyAlignment="1">
      <alignment vertical="top"/>
    </xf>
    <xf numFmtId="0" fontId="2" fillId="6" borderId="0" xfId="22" applyFont="1" applyFill="1"/>
    <xf numFmtId="0" fontId="2" fillId="0" borderId="0" xfId="22"/>
    <xf numFmtId="176" fontId="27" fillId="0" borderId="0" xfId="22" applyNumberFormat="1" applyFont="1"/>
    <xf numFmtId="0" fontId="27" fillId="0" borderId="0" xfId="22" applyFont="1"/>
    <xf numFmtId="37" fontId="3" fillId="0" borderId="0" xfId="22" applyNumberFormat="1" applyFont="1" applyAlignment="1">
      <alignment vertical="top"/>
    </xf>
    <xf numFmtId="175" fontId="26" fillId="9" borderId="0" xfId="22" applyNumberFormat="1" applyFont="1" applyFill="1" applyAlignment="1">
      <alignment horizontal="center"/>
    </xf>
    <xf numFmtId="174" fontId="26" fillId="9" borderId="0" xfId="22" applyNumberFormat="1" applyFont="1" applyFill="1" applyAlignment="1">
      <alignment horizontal="center"/>
    </xf>
    <xf numFmtId="0" fontId="26" fillId="9" borderId="0" xfId="22" applyFont="1" applyFill="1"/>
    <xf numFmtId="0" fontId="25" fillId="21" borderId="0" xfId="22" applyFont="1" applyFill="1" applyAlignment="1">
      <alignment horizontal="center"/>
    </xf>
    <xf numFmtId="16" fontId="25" fillId="21" borderId="0" xfId="22" applyNumberFormat="1" applyFont="1" applyFill="1" applyAlignment="1">
      <alignment horizontal="center"/>
    </xf>
    <xf numFmtId="0" fontId="25" fillId="21" borderId="0" xfId="22" applyFont="1" applyFill="1"/>
    <xf numFmtId="42" fontId="3" fillId="0" borderId="0" xfId="22" applyNumberFormat="1" applyFont="1" applyAlignment="1">
      <alignment vertical="top"/>
    </xf>
    <xf numFmtId="3" fontId="56" fillId="0" borderId="0" xfId="22" applyNumberFormat="1" applyFont="1" applyFill="1" applyAlignment="1"/>
    <xf numFmtId="3" fontId="4" fillId="0" borderId="0" xfId="0" applyNumberFormat="1" applyFont="1"/>
    <xf numFmtId="0" fontId="3" fillId="6" borderId="0" xfId="22" applyFont="1" applyFill="1" applyBorder="1" applyAlignment="1">
      <alignment horizontal="center" vertical="center"/>
    </xf>
    <xf numFmtId="0" fontId="20" fillId="0" borderId="0" xfId="0" applyFont="1" applyAlignment="1">
      <alignment horizontal="center" wrapText="1"/>
    </xf>
    <xf numFmtId="3" fontId="4" fillId="0" borderId="0" xfId="0" applyNumberFormat="1" applyFont="1" applyFill="1" applyBorder="1"/>
    <xf numFmtId="0" fontId="4" fillId="9" borderId="0" xfId="0" applyFont="1" applyFill="1" applyBorder="1"/>
    <xf numFmtId="0" fontId="4" fillId="0" borderId="0" xfId="0" applyFont="1" applyFill="1"/>
    <xf numFmtId="181" fontId="4" fillId="0" borderId="3" xfId="0" applyNumberFormat="1" applyFont="1" applyBorder="1"/>
    <xf numFmtId="0" fontId="73" fillId="16" borderId="0" xfId="0" applyFont="1" applyFill="1" applyAlignment="1">
      <alignment wrapText="1"/>
    </xf>
    <xf numFmtId="0" fontId="73" fillId="16" borderId="0" xfId="0" applyFont="1" applyFill="1" applyAlignment="1">
      <alignment horizontal="centerContinuous"/>
    </xf>
    <xf numFmtId="0" fontId="73" fillId="16" borderId="0" xfId="0" applyFont="1" applyFill="1" applyBorder="1" applyAlignment="1">
      <alignment horizontal="center"/>
    </xf>
    <xf numFmtId="180" fontId="4" fillId="0" borderId="0" xfId="0" applyNumberFormat="1" applyFont="1" applyFill="1" applyBorder="1"/>
    <xf numFmtId="0" fontId="4" fillId="0" borderId="0" xfId="0" applyFont="1" applyAlignment="1">
      <alignment vertical="center"/>
    </xf>
    <xf numFmtId="0" fontId="4" fillId="0" borderId="0" xfId="0" applyFont="1" applyFill="1" applyAlignment="1">
      <alignment vertical="center"/>
    </xf>
    <xf numFmtId="0" fontId="4" fillId="0" borderId="0" xfId="0" applyFont="1" applyBorder="1" applyAlignment="1">
      <alignment vertical="center"/>
    </xf>
    <xf numFmtId="3" fontId="4" fillId="0" borderId="0" xfId="0" applyNumberFormat="1" applyFont="1" applyFill="1" applyBorder="1" applyAlignment="1">
      <alignment vertical="center"/>
    </xf>
    <xf numFmtId="181" fontId="4" fillId="0" borderId="0" xfId="0" applyNumberFormat="1" applyFont="1" applyFill="1" applyBorder="1" applyAlignment="1">
      <alignment vertical="center"/>
    </xf>
    <xf numFmtId="181" fontId="4" fillId="17" borderId="0" xfId="0" applyNumberFormat="1" applyFont="1" applyFill="1" applyBorder="1" applyAlignment="1">
      <alignment vertical="center"/>
    </xf>
    <xf numFmtId="180" fontId="4" fillId="0" borderId="0" xfId="0" applyNumberFormat="1" applyFont="1" applyFill="1" applyBorder="1" applyAlignment="1">
      <alignment vertical="center"/>
    </xf>
    <xf numFmtId="181" fontId="4" fillId="0" borderId="0" xfId="0" applyNumberFormat="1" applyFont="1" applyFill="1" applyAlignment="1">
      <alignment vertical="center"/>
    </xf>
    <xf numFmtId="181" fontId="4" fillId="17" borderId="0" xfId="0" applyNumberFormat="1" applyFont="1" applyFill="1" applyAlignment="1">
      <alignment vertical="center"/>
    </xf>
    <xf numFmtId="0" fontId="4" fillId="17" borderId="0" xfId="0" applyFont="1" applyFill="1" applyAlignment="1">
      <alignment vertical="center"/>
    </xf>
    <xf numFmtId="0" fontId="4" fillId="0" borderId="0" xfId="0" applyFont="1" applyFill="1" applyBorder="1" applyAlignment="1">
      <alignment vertical="center"/>
    </xf>
    <xf numFmtId="0" fontId="4" fillId="9" borderId="0" xfId="0" applyFont="1" applyFill="1" applyBorder="1" applyAlignment="1">
      <alignment vertical="center"/>
    </xf>
    <xf numFmtId="181" fontId="4" fillId="9" borderId="0" xfId="0" applyNumberFormat="1" applyFont="1" applyFill="1" applyBorder="1" applyAlignment="1">
      <alignment vertical="center"/>
    </xf>
    <xf numFmtId="3" fontId="4" fillId="9" borderId="0" xfId="0" applyNumberFormat="1" applyFont="1" applyFill="1" applyBorder="1" applyAlignment="1">
      <alignment vertical="center"/>
    </xf>
    <xf numFmtId="0" fontId="73" fillId="16" borderId="0" xfId="0" applyFont="1" applyFill="1" applyBorder="1" applyAlignment="1">
      <alignment wrapText="1"/>
    </xf>
    <xf numFmtId="179" fontId="56" fillId="20" borderId="8" xfId="22" applyNumberFormat="1" applyFont="1" applyFill="1" applyBorder="1" applyAlignment="1">
      <alignment horizontal="center" vertical="center"/>
    </xf>
    <xf numFmtId="179" fontId="56" fillId="0" borderId="0" xfId="22" applyNumberFormat="1" applyFont="1" applyFill="1" applyBorder="1" applyAlignment="1">
      <alignment horizontal="center" vertical="center"/>
    </xf>
    <xf numFmtId="0" fontId="73" fillId="16" borderId="0" xfId="0" applyFont="1" applyFill="1" applyAlignment="1">
      <alignment horizontal="left"/>
    </xf>
    <xf numFmtId="0" fontId="73" fillId="0" borderId="0" xfId="0" applyFont="1" applyFill="1"/>
    <xf numFmtId="0" fontId="4" fillId="0" borderId="0" xfId="0" applyFont="1" applyAlignment="1">
      <alignment horizontal="center"/>
    </xf>
    <xf numFmtId="0" fontId="4" fillId="0" borderId="0" xfId="0" applyFont="1" applyAlignment="1">
      <alignment wrapText="1"/>
    </xf>
    <xf numFmtId="0" fontId="4" fillId="0" borderId="0" xfId="0" applyFont="1" applyFill="1" applyAlignment="1">
      <alignment vertical="center" wrapText="1"/>
    </xf>
    <xf numFmtId="0" fontId="4" fillId="0" borderId="0" xfId="0" applyFont="1" applyAlignment="1">
      <alignment vertical="center" wrapText="1"/>
    </xf>
    <xf numFmtId="0" fontId="4" fillId="0" borderId="0" xfId="0" applyFont="1" applyFill="1" applyAlignment="1">
      <alignment wrapText="1"/>
    </xf>
    <xf numFmtId="0" fontId="4" fillId="0" borderId="0" xfId="0" applyFont="1" applyFill="1" applyAlignment="1">
      <alignment horizontal="center" vertical="center"/>
    </xf>
    <xf numFmtId="0" fontId="4" fillId="9" borderId="0" xfId="0" applyFont="1" applyFill="1" applyBorder="1" applyAlignment="1">
      <alignment horizontal="center"/>
    </xf>
    <xf numFmtId="0" fontId="20" fillId="9" borderId="0" xfId="0" applyFont="1" applyFill="1" applyAlignment="1">
      <alignment horizontal="left"/>
    </xf>
    <xf numFmtId="0" fontId="20" fillId="9" borderId="0" xfId="0" applyFont="1" applyFill="1"/>
    <xf numFmtId="0" fontId="4" fillId="9" borderId="0" xfId="0" applyFont="1" applyFill="1" applyBorder="1" applyAlignment="1">
      <alignment horizontal="centerContinuous"/>
    </xf>
    <xf numFmtId="179" fontId="57" fillId="0" borderId="0" xfId="22" applyNumberFormat="1" applyFont="1" applyFill="1" applyAlignment="1">
      <alignment horizontal="center"/>
    </xf>
    <xf numFmtId="180" fontId="4" fillId="17" borderId="0" xfId="0" applyNumberFormat="1" applyFont="1" applyFill="1"/>
    <xf numFmtId="181" fontId="20" fillId="17" borderId="0" xfId="0" applyNumberFormat="1" applyFont="1" applyFill="1"/>
    <xf numFmtId="181" fontId="20" fillId="17" borderId="0" xfId="0" applyNumberFormat="1" applyFont="1" applyFill="1" applyBorder="1"/>
    <xf numFmtId="0" fontId="20" fillId="8" borderId="0" xfId="0" applyFont="1" applyFill="1" applyAlignment="1">
      <alignment horizontal="centerContinuous"/>
    </xf>
    <xf numFmtId="0" fontId="20" fillId="8" borderId="0" xfId="0" applyFont="1" applyFill="1" applyAlignment="1">
      <alignment horizontal="center"/>
    </xf>
    <xf numFmtId="181" fontId="4" fillId="8" borderId="0" xfId="0" applyNumberFormat="1" applyFont="1" applyFill="1" applyBorder="1"/>
    <xf numFmtId="181" fontId="20" fillId="0" borderId="0" xfId="0" applyNumberFormat="1" applyFont="1" applyFill="1" applyBorder="1"/>
    <xf numFmtId="180" fontId="4" fillId="0" borderId="0" xfId="0" applyNumberFormat="1" applyFont="1" applyFill="1" applyAlignment="1">
      <alignment vertical="center"/>
    </xf>
    <xf numFmtId="3" fontId="4" fillId="17" borderId="0" xfId="0" applyNumberFormat="1" applyFont="1" applyFill="1" applyBorder="1" applyAlignment="1">
      <alignment vertical="center"/>
    </xf>
    <xf numFmtId="180" fontId="4" fillId="9" borderId="0" xfId="0" applyNumberFormat="1" applyFont="1" applyFill="1" applyBorder="1" applyAlignment="1">
      <alignment vertical="center"/>
    </xf>
    <xf numFmtId="3" fontId="4" fillId="0" borderId="0" xfId="0" applyNumberFormat="1" applyFont="1" applyFill="1" applyBorder="1" applyAlignment="1">
      <alignment horizontal="centerContinuous" vertical="center"/>
    </xf>
    <xf numFmtId="180" fontId="4" fillId="0" borderId="0" xfId="0" applyNumberFormat="1" applyFont="1" applyFill="1" applyBorder="1" applyAlignment="1">
      <alignment horizontal="centerContinuous" vertical="center"/>
    </xf>
    <xf numFmtId="0" fontId="4" fillId="0" borderId="0" xfId="0" applyFont="1" applyFill="1" applyBorder="1" applyAlignment="1">
      <alignment horizontal="centerContinuous" vertical="center"/>
    </xf>
    <xf numFmtId="3" fontId="4" fillId="9" borderId="0" xfId="0" applyNumberFormat="1" applyFont="1" applyFill="1" applyBorder="1" applyAlignment="1">
      <alignment horizontal="centerContinuous" vertical="center"/>
    </xf>
    <xf numFmtId="0" fontId="78" fillId="0" borderId="0" xfId="0" applyFont="1" applyAlignment="1">
      <alignment horizontal="center" vertical="center" wrapText="1"/>
    </xf>
    <xf numFmtId="0" fontId="77" fillId="0" borderId="0" xfId="0" applyFont="1" applyAlignment="1">
      <alignment horizontal="left" vertical="center" wrapText="1" readingOrder="1"/>
    </xf>
    <xf numFmtId="0" fontId="81" fillId="16" borderId="0" xfId="0" applyFont="1" applyFill="1" applyAlignment="1">
      <alignment horizontal="left" vertical="center" readingOrder="1"/>
    </xf>
    <xf numFmtId="0" fontId="79" fillId="0" borderId="0" xfId="0" applyFont="1" applyAlignment="1">
      <alignment vertical="top" wrapText="1"/>
    </xf>
    <xf numFmtId="0" fontId="79" fillId="0" borderId="0" xfId="0" applyFont="1" applyAlignment="1">
      <alignment horizontal="center" vertical="top" wrapText="1"/>
    </xf>
    <xf numFmtId="0" fontId="33" fillId="11" borderId="0" xfId="0" applyFont="1" applyFill="1" applyAlignment="1"/>
    <xf numFmtId="0" fontId="33" fillId="6" borderId="0" xfId="0" applyFont="1" applyFill="1" applyAlignment="1"/>
    <xf numFmtId="0" fontId="4" fillId="0" borderId="0" xfId="0" applyFont="1" applyAlignment="1"/>
    <xf numFmtId="0" fontId="77" fillId="0" borderId="0" xfId="0" applyFont="1" applyAlignment="1">
      <alignment horizontal="left" vertical="center" readingOrder="1"/>
    </xf>
    <xf numFmtId="0" fontId="79" fillId="0" borderId="0" xfId="0" applyFont="1" applyAlignment="1">
      <alignment horizontal="left" vertical="center" readingOrder="1"/>
    </xf>
    <xf numFmtId="0" fontId="78" fillId="27" borderId="0" xfId="0" applyFont="1" applyFill="1" applyAlignment="1">
      <alignment horizontal="left" vertical="center" readingOrder="1"/>
    </xf>
    <xf numFmtId="0" fontId="79" fillId="0" borderId="0" xfId="0" applyFont="1" applyAlignment="1">
      <alignment vertical="top"/>
    </xf>
    <xf numFmtId="0" fontId="80" fillId="0" borderId="0" xfId="0" applyFont="1" applyAlignment="1">
      <alignment horizontal="left" vertical="center" readingOrder="1"/>
    </xf>
    <xf numFmtId="0" fontId="80" fillId="0" borderId="0" xfId="0" applyFont="1" applyAlignment="1">
      <alignment horizontal="left" vertical="center" wrapText="1" readingOrder="1"/>
    </xf>
    <xf numFmtId="0" fontId="35" fillId="16" borderId="0" xfId="0" applyFont="1" applyFill="1" applyBorder="1" applyAlignment="1">
      <alignment vertical="center"/>
    </xf>
    <xf numFmtId="0" fontId="32" fillId="6" borderId="0" xfId="0" applyFont="1" applyFill="1" applyBorder="1" applyAlignment="1">
      <alignment vertical="center"/>
    </xf>
    <xf numFmtId="176" fontId="32" fillId="6" borderId="0" xfId="0" applyNumberFormat="1" applyFont="1" applyFill="1" applyBorder="1" applyAlignment="1">
      <alignment horizontal="center" vertical="center"/>
    </xf>
    <xf numFmtId="0" fontId="34" fillId="9" borderId="0" xfId="0" applyFont="1" applyFill="1" applyAlignment="1">
      <alignment vertical="center"/>
    </xf>
    <xf numFmtId="0" fontId="3" fillId="0" borderId="0" xfId="26" applyFont="1"/>
    <xf numFmtId="0" fontId="7" fillId="5" borderId="0" xfId="26" applyFont="1" applyFill="1" applyAlignment="1"/>
    <xf numFmtId="0" fontId="49" fillId="0" borderId="0" xfId="4" applyFont="1" applyAlignment="1"/>
    <xf numFmtId="0" fontId="82" fillId="2" borderId="0" xfId="26" applyFont="1" applyFill="1" applyAlignment="1"/>
    <xf numFmtId="191" fontId="82" fillId="2" borderId="0" xfId="26" applyNumberFormat="1" applyFont="1" applyFill="1" applyAlignment="1">
      <alignment horizontal="right" wrapText="1"/>
    </xf>
    <xf numFmtId="192" fontId="82" fillId="2" borderId="0" xfId="26" applyNumberFormat="1" applyFont="1" applyFill="1" applyAlignment="1">
      <alignment horizontal="right" wrapText="1"/>
    </xf>
    <xf numFmtId="0" fontId="82" fillId="2" borderId="0" xfId="26" applyFont="1" applyFill="1" applyAlignment="1">
      <alignment horizontal="right" wrapText="1"/>
    </xf>
    <xf numFmtId="0" fontId="82" fillId="0" borderId="0" xfId="26" applyFont="1" applyAlignment="1">
      <alignment horizontal="left" vertical="top"/>
    </xf>
    <xf numFmtId="0" fontId="17" fillId="0" borderId="0" xfId="26" applyFont="1" applyAlignment="1">
      <alignment horizontal="left" vertical="top"/>
    </xf>
    <xf numFmtId="167" fontId="17" fillId="0" borderId="0" xfId="26" applyNumberFormat="1" applyFont="1" applyAlignment="1">
      <alignment horizontal="right" vertical="top" wrapText="1"/>
    </xf>
    <xf numFmtId="9" fontId="3" fillId="0" borderId="0" xfId="26" applyNumberFormat="1" applyFont="1"/>
    <xf numFmtId="167" fontId="82" fillId="0" borderId="0" xfId="26" applyNumberFormat="1" applyFont="1" applyAlignment="1">
      <alignment horizontal="right" vertical="top" wrapText="1"/>
    </xf>
    <xf numFmtId="0" fontId="40" fillId="9" borderId="0" xfId="26" applyFont="1" applyFill="1" applyAlignment="1">
      <alignment horizontal="left" vertical="top"/>
    </xf>
    <xf numFmtId="167" fontId="40" fillId="9" borderId="0" xfId="26" applyNumberFormat="1" applyFont="1" applyFill="1" applyAlignment="1">
      <alignment horizontal="right" vertical="top"/>
    </xf>
    <xf numFmtId="9" fontId="40" fillId="9" borderId="0" xfId="26" applyNumberFormat="1" applyFont="1" applyFill="1" applyAlignment="1">
      <alignment horizontal="right" vertical="top"/>
    </xf>
    <xf numFmtId="0" fontId="32" fillId="9" borderId="0" xfId="26" applyFont="1" applyFill="1" applyAlignment="1"/>
    <xf numFmtId="0" fontId="82" fillId="28" borderId="0" xfId="26" applyFont="1" applyFill="1" applyAlignment="1">
      <alignment horizontal="left" vertical="top"/>
    </xf>
    <xf numFmtId="0" fontId="17" fillId="28" borderId="0" xfId="26" applyFont="1" applyFill="1" applyAlignment="1">
      <alignment horizontal="left" vertical="top"/>
    </xf>
    <xf numFmtId="0" fontId="3" fillId="28" borderId="0" xfId="26" applyFont="1" applyFill="1"/>
    <xf numFmtId="167" fontId="17" fillId="28" borderId="0" xfId="26" applyNumberFormat="1" applyFont="1" applyFill="1" applyAlignment="1">
      <alignment horizontal="right" vertical="top" wrapText="1"/>
    </xf>
    <xf numFmtId="167" fontId="17" fillId="0" borderId="0" xfId="26" applyNumberFormat="1" applyFont="1" applyAlignment="1">
      <alignment horizontal="left" vertical="top"/>
    </xf>
    <xf numFmtId="9" fontId="48" fillId="9" borderId="0" xfId="26" applyNumberFormat="1" applyFont="1" applyFill="1" applyAlignment="1"/>
    <xf numFmtId="0" fontId="48" fillId="9" borderId="0" xfId="26" applyFont="1" applyFill="1" applyAlignment="1"/>
    <xf numFmtId="181" fontId="74" fillId="6" borderId="0" xfId="27" applyNumberFormat="1" applyFont="1" applyFill="1" applyBorder="1" applyAlignment="1">
      <alignment horizontal="right"/>
    </xf>
    <xf numFmtId="0" fontId="3" fillId="0" borderId="0" xfId="26" applyFont="1" applyAlignment="1">
      <alignment vertical="top" wrapText="1"/>
    </xf>
    <xf numFmtId="0" fontId="3" fillId="29" borderId="0" xfId="26" applyFill="1"/>
    <xf numFmtId="0" fontId="3" fillId="26" borderId="0" xfId="26" applyFill="1"/>
    <xf numFmtId="193" fontId="3" fillId="0" borderId="0" xfId="26" applyNumberFormat="1"/>
    <xf numFmtId="173" fontId="3" fillId="0" borderId="0" xfId="26" applyNumberFormat="1"/>
    <xf numFmtId="0" fontId="3" fillId="0" borderId="12" xfId="26" applyBorder="1" applyAlignment="1">
      <alignment horizontal="left" indent="2"/>
    </xf>
    <xf numFmtId="0" fontId="3" fillId="0" borderId="12" xfId="26" applyBorder="1"/>
    <xf numFmtId="173" fontId="3" fillId="0" borderId="12" xfId="26" applyNumberFormat="1" applyBorder="1"/>
    <xf numFmtId="0" fontId="38" fillId="0" borderId="12" xfId="0" applyFont="1" applyBorder="1" applyAlignment="1"/>
    <xf numFmtId="181" fontId="32" fillId="0" borderId="12" xfId="0" applyNumberFormat="1" applyFont="1" applyBorder="1"/>
    <xf numFmtId="3" fontId="32" fillId="0" borderId="0" xfId="0" applyNumberFormat="1" applyFont="1"/>
    <xf numFmtId="183" fontId="32" fillId="0" borderId="0" xfId="0" applyNumberFormat="1" applyFont="1"/>
    <xf numFmtId="181" fontId="38" fillId="17" borderId="0" xfId="0" applyNumberFormat="1" applyFont="1" applyFill="1"/>
    <xf numFmtId="3" fontId="38" fillId="17" borderId="0" xfId="0" applyNumberFormat="1" applyFont="1" applyFill="1"/>
    <xf numFmtId="0" fontId="43" fillId="0" borderId="0" xfId="0" applyFont="1" applyFill="1" applyBorder="1"/>
    <xf numFmtId="0" fontId="53" fillId="0" borderId="0" xfId="0" applyFont="1" applyFill="1" applyBorder="1"/>
    <xf numFmtId="180" fontId="48" fillId="0" borderId="0" xfId="0" applyNumberFormat="1" applyFont="1" applyFill="1" applyBorder="1"/>
    <xf numFmtId="0" fontId="53" fillId="9" borderId="0" xfId="0" applyFont="1" applyFill="1" applyBorder="1"/>
    <xf numFmtId="0" fontId="48" fillId="9" borderId="0" xfId="0" applyFont="1" applyFill="1" applyBorder="1" applyAlignment="1">
      <alignment horizontal="left" indent="1"/>
    </xf>
    <xf numFmtId="183" fontId="48" fillId="9" borderId="0" xfId="0" applyNumberFormat="1" applyFont="1" applyFill="1" applyBorder="1"/>
    <xf numFmtId="3" fontId="4" fillId="17" borderId="0" xfId="0" applyNumberFormat="1" applyFont="1" applyFill="1" applyAlignment="1">
      <alignment vertical="center"/>
    </xf>
    <xf numFmtId="0" fontId="3" fillId="0" borderId="0" xfId="26" applyFont="1" applyFill="1"/>
    <xf numFmtId="0" fontId="58" fillId="0" borderId="0" xfId="26" applyFont="1" applyFill="1"/>
    <xf numFmtId="0" fontId="58" fillId="30" borderId="0" xfId="26" applyFont="1" applyFill="1" applyAlignment="1">
      <alignment horizontal="center"/>
    </xf>
    <xf numFmtId="0" fontId="58" fillId="30" borderId="0" xfId="26" applyFont="1" applyFill="1"/>
    <xf numFmtId="0" fontId="84" fillId="30" borderId="0" xfId="26" applyFont="1" applyFill="1" applyAlignment="1">
      <alignment horizontal="centerContinuous"/>
    </xf>
    <xf numFmtId="0" fontId="85" fillId="0" borderId="0" xfId="26" applyFont="1" applyFill="1"/>
    <xf numFmtId="0" fontId="84" fillId="30" borderId="0" xfId="26" applyFont="1" applyFill="1" applyAlignment="1">
      <alignment horizontal="center"/>
    </xf>
    <xf numFmtId="0" fontId="31" fillId="0" borderId="0" xfId="26" applyFont="1" applyFill="1"/>
    <xf numFmtId="0" fontId="19" fillId="0" borderId="0" xfId="26" applyFont="1" applyFill="1"/>
    <xf numFmtId="0" fontId="31" fillId="0" borderId="0" xfId="26" applyFont="1" applyFill="1" applyAlignment="1">
      <alignment horizontal="center"/>
    </xf>
    <xf numFmtId="14" fontId="31" fillId="0" borderId="0" xfId="26" applyNumberFormat="1" applyFont="1" applyFill="1" applyBorder="1" applyAlignment="1">
      <alignment horizontal="center"/>
    </xf>
    <xf numFmtId="0" fontId="0" fillId="0" borderId="0" xfId="26" applyFont="1" applyFill="1" applyAlignment="1">
      <alignment horizontal="left" indent="1"/>
    </xf>
    <xf numFmtId="177" fontId="3" fillId="0" borderId="0" xfId="26" applyNumberFormat="1" applyFont="1" applyAlignment="1">
      <alignment horizontal="center"/>
    </xf>
    <xf numFmtId="194" fontId="3" fillId="0" borderId="0" xfId="26" applyNumberFormat="1" applyFont="1" applyAlignment="1">
      <alignment horizontal="center"/>
    </xf>
    <xf numFmtId="176" fontId="3" fillId="0" borderId="0" xfId="26" applyNumberFormat="1" applyFont="1" applyAlignment="1">
      <alignment horizontal="center"/>
    </xf>
    <xf numFmtId="39" fontId="86" fillId="0" borderId="0" xfId="26" applyNumberFormat="1" applyFont="1" applyAlignment="1">
      <alignment horizontal="right"/>
    </xf>
    <xf numFmtId="165" fontId="86" fillId="0" borderId="0" xfId="26" applyNumberFormat="1" applyFont="1" applyAlignment="1">
      <alignment horizontal="right"/>
    </xf>
    <xf numFmtId="165" fontId="3" fillId="0" borderId="0" xfId="26" applyNumberFormat="1" applyFont="1" applyAlignment="1">
      <alignment horizontal="right"/>
    </xf>
    <xf numFmtId="177" fontId="3" fillId="0" borderId="0" xfId="26" applyNumberFormat="1" applyFont="1" applyAlignment="1">
      <alignment horizontal="right"/>
    </xf>
    <xf numFmtId="177" fontId="86" fillId="0" borderId="0" xfId="26" applyNumberFormat="1" applyFont="1" applyAlignment="1">
      <alignment horizontal="right"/>
    </xf>
    <xf numFmtId="0" fontId="3" fillId="0" borderId="0" xfId="26" applyFont="1" applyAlignment="1">
      <alignment horizontal="right"/>
    </xf>
    <xf numFmtId="15" fontId="86" fillId="0" borderId="0" xfId="26" applyNumberFormat="1" applyFont="1" applyAlignment="1">
      <alignment horizontal="right"/>
    </xf>
    <xf numFmtId="176" fontId="3" fillId="0" borderId="0" xfId="26" applyNumberFormat="1" applyFont="1" applyAlignment="1">
      <alignment horizontal="right"/>
    </xf>
    <xf numFmtId="0" fontId="0" fillId="0" borderId="0" xfId="26" applyFont="1" applyFill="1"/>
    <xf numFmtId="39" fontId="87" fillId="0" borderId="0" xfId="26" applyNumberFormat="1" applyFont="1" applyAlignment="1">
      <alignment horizontal="right"/>
    </xf>
    <xf numFmtId="165" fontId="87" fillId="0" borderId="0" xfId="26" applyNumberFormat="1" applyFont="1" applyAlignment="1">
      <alignment horizontal="right"/>
    </xf>
    <xf numFmtId="177" fontId="87" fillId="0" borderId="0" xfId="26" applyNumberFormat="1" applyFont="1" applyAlignment="1">
      <alignment horizontal="right"/>
    </xf>
    <xf numFmtId="39" fontId="88" fillId="0" borderId="0" xfId="26" applyNumberFormat="1" applyFont="1" applyAlignment="1">
      <alignment horizontal="right"/>
    </xf>
    <xf numFmtId="195" fontId="3" fillId="0" borderId="0" xfId="26" applyNumberFormat="1" applyFont="1"/>
    <xf numFmtId="196" fontId="3" fillId="0" borderId="0" xfId="26" applyNumberFormat="1" applyFont="1" applyAlignment="1">
      <alignment horizontal="center"/>
    </xf>
    <xf numFmtId="194" fontId="3" fillId="0" borderId="0" xfId="26" applyNumberFormat="1" applyFont="1"/>
    <xf numFmtId="0" fontId="104" fillId="30" borderId="0" xfId="26" applyFont="1" applyFill="1" applyAlignment="1">
      <alignment horizontal="center"/>
    </xf>
    <xf numFmtId="0" fontId="105" fillId="30" borderId="0" xfId="26" applyFont="1" applyFill="1" applyAlignment="1">
      <alignment horizontal="centerContinuous"/>
    </xf>
    <xf numFmtId="0" fontId="85" fillId="30" borderId="0" xfId="26" applyFont="1" applyFill="1"/>
    <xf numFmtId="0" fontId="58" fillId="30" borderId="23" xfId="26" applyFont="1" applyFill="1" applyBorder="1" applyAlignment="1">
      <alignment horizontal="centerContinuous"/>
    </xf>
    <xf numFmtId="0" fontId="84" fillId="30" borderId="0" xfId="26" applyFont="1" applyFill="1" applyBorder="1" applyAlignment="1">
      <alignment horizontal="centerContinuous"/>
    </xf>
    <xf numFmtId="0" fontId="105" fillId="30" borderId="0" xfId="26" applyFont="1" applyFill="1" applyAlignment="1">
      <alignment horizontal="center"/>
    </xf>
    <xf numFmtId="14" fontId="84" fillId="30" borderId="0" xfId="26" applyNumberFormat="1" applyFont="1" applyFill="1" applyBorder="1" applyAlignment="1">
      <alignment horizontal="center"/>
    </xf>
    <xf numFmtId="0" fontId="84" fillId="30" borderId="0" xfId="26" applyFont="1" applyFill="1"/>
    <xf numFmtId="37" fontId="3" fillId="0" borderId="0" xfId="26" applyNumberFormat="1" applyFont="1" applyAlignment="1">
      <alignment horizontal="center"/>
    </xf>
    <xf numFmtId="0" fontId="86" fillId="0" borderId="0" xfId="26" applyFont="1" applyAlignment="1">
      <alignment horizontal="center"/>
    </xf>
    <xf numFmtId="203" fontId="86" fillId="0" borderId="0" xfId="26" applyNumberFormat="1" applyFont="1" applyAlignment="1">
      <alignment horizontal="right"/>
    </xf>
    <xf numFmtId="9" fontId="55" fillId="0" borderId="0" xfId="26" applyNumberFormat="1" applyFont="1" applyAlignment="1">
      <alignment horizontal="center"/>
    </xf>
    <xf numFmtId="203" fontId="3" fillId="0" borderId="0" xfId="26" applyNumberFormat="1" applyFont="1" applyAlignment="1">
      <alignment horizontal="center"/>
    </xf>
    <xf numFmtId="203" fontId="55" fillId="0" borderId="0" xfId="26" applyNumberFormat="1" applyFont="1" applyAlignment="1">
      <alignment horizontal="center"/>
    </xf>
    <xf numFmtId="0" fontId="89" fillId="9" borderId="0" xfId="26" applyFont="1" applyFill="1" applyAlignment="1">
      <alignment horizontal="left" indent="2"/>
    </xf>
    <xf numFmtId="37" fontId="89" fillId="9" borderId="0" xfId="26" applyNumberFormat="1" applyFont="1" applyFill="1" applyAlignment="1">
      <alignment horizontal="center"/>
    </xf>
    <xf numFmtId="194" fontId="89" fillId="9" borderId="0" xfId="26" applyNumberFormat="1" applyFont="1" applyFill="1" applyAlignment="1">
      <alignment horizontal="center"/>
    </xf>
    <xf numFmtId="176" fontId="89" fillId="9" borderId="0" xfId="26" applyNumberFormat="1" applyFont="1" applyFill="1" applyAlignment="1">
      <alignment horizontal="center"/>
    </xf>
    <xf numFmtId="0" fontId="3" fillId="0" borderId="0" xfId="26" applyFont="1" applyAlignment="1">
      <alignment horizontal="center"/>
    </xf>
    <xf numFmtId="203" fontId="87" fillId="0" borderId="0" xfId="26" applyNumberFormat="1" applyFont="1" applyAlignment="1">
      <alignment horizontal="right"/>
    </xf>
    <xf numFmtId="195" fontId="55" fillId="0" borderId="0" xfId="26" applyNumberFormat="1" applyFont="1" applyAlignment="1">
      <alignment horizontal="center"/>
    </xf>
    <xf numFmtId="37" fontId="3" fillId="9" borderId="0" xfId="26" applyNumberFormat="1" applyFont="1" applyFill="1" applyAlignment="1">
      <alignment horizontal="center"/>
    </xf>
    <xf numFmtId="194" fontId="3" fillId="9" borderId="0" xfId="26" applyNumberFormat="1" applyFont="1" applyFill="1" applyAlignment="1">
      <alignment horizontal="center"/>
    </xf>
    <xf numFmtId="176" fontId="3" fillId="9" borderId="0" xfId="26" applyNumberFormat="1" applyFont="1" applyFill="1" applyAlignment="1">
      <alignment horizontal="center"/>
    </xf>
    <xf numFmtId="37" fontId="3" fillId="15" borderId="0" xfId="26" applyNumberFormat="1" applyFont="1" applyFill="1" applyAlignment="1">
      <alignment horizontal="center"/>
    </xf>
    <xf numFmtId="194" fontId="3" fillId="15" borderId="0" xfId="26" applyNumberFormat="1" applyFont="1" applyFill="1" applyAlignment="1">
      <alignment horizontal="center"/>
    </xf>
    <xf numFmtId="176" fontId="3" fillId="15" borderId="0" xfId="26" applyNumberFormat="1" applyFont="1" applyFill="1" applyAlignment="1">
      <alignment horizontal="center"/>
    </xf>
    <xf numFmtId="0" fontId="89" fillId="9" borderId="8" xfId="26" applyFont="1" applyFill="1" applyBorder="1" applyAlignment="1">
      <alignment horizontal="left" indent="1"/>
    </xf>
    <xf numFmtId="37" fontId="3" fillId="9" borderId="8" xfId="26" applyNumberFormat="1" applyFont="1" applyFill="1" applyBorder="1" applyAlignment="1">
      <alignment horizontal="center"/>
    </xf>
    <xf numFmtId="194" fontId="3" fillId="9" borderId="8" xfId="26" applyNumberFormat="1" applyFont="1" applyFill="1" applyBorder="1" applyAlignment="1">
      <alignment horizontal="center"/>
    </xf>
    <xf numFmtId="176" fontId="3" fillId="9" borderId="8" xfId="26" applyNumberFormat="1" applyFont="1" applyFill="1" applyBorder="1" applyAlignment="1">
      <alignment horizontal="center"/>
    </xf>
    <xf numFmtId="0" fontId="0" fillId="8" borderId="35" xfId="26" applyFont="1" applyFill="1" applyBorder="1"/>
    <xf numFmtId="37" fontId="3" fillId="8" borderId="36" xfId="26" applyNumberFormat="1" applyFont="1" applyFill="1" applyBorder="1" applyAlignment="1">
      <alignment horizontal="center"/>
    </xf>
    <xf numFmtId="194" fontId="3" fillId="8" borderId="36" xfId="26" applyNumberFormat="1" applyFont="1" applyFill="1" applyBorder="1" applyAlignment="1">
      <alignment horizontal="center"/>
    </xf>
    <xf numFmtId="176" fontId="3" fillId="8" borderId="37" xfId="26" applyNumberFormat="1" applyFont="1" applyFill="1" applyBorder="1" applyAlignment="1">
      <alignment horizontal="center"/>
    </xf>
    <xf numFmtId="0" fontId="0" fillId="8" borderId="11" xfId="26" applyFont="1" applyFill="1" applyBorder="1"/>
    <xf numFmtId="37" fontId="3" fillId="8" borderId="0" xfId="26" applyNumberFormat="1" applyFont="1" applyFill="1" applyBorder="1" applyAlignment="1">
      <alignment horizontal="center"/>
    </xf>
    <xf numFmtId="194" fontId="3" fillId="8" borderId="0" xfId="26" applyNumberFormat="1" applyFont="1" applyFill="1" applyBorder="1" applyAlignment="1">
      <alignment horizontal="center"/>
    </xf>
    <xf numFmtId="176" fontId="3" fillId="8" borderId="21" xfId="26" applyNumberFormat="1" applyFont="1" applyFill="1" applyBorder="1" applyAlignment="1">
      <alignment horizontal="center"/>
    </xf>
    <xf numFmtId="0" fontId="3" fillId="8" borderId="38" xfId="26" applyFont="1" applyFill="1" applyBorder="1"/>
    <xf numFmtId="0" fontId="3" fillId="8" borderId="24" xfId="26" applyFont="1" applyFill="1" applyBorder="1" applyAlignment="1">
      <alignment horizontal="center"/>
    </xf>
    <xf numFmtId="37" fontId="3" fillId="8" borderId="24" xfId="26" applyNumberFormat="1" applyFont="1" applyFill="1" applyBorder="1" applyAlignment="1">
      <alignment horizontal="center"/>
    </xf>
    <xf numFmtId="194" fontId="3" fillId="8" borderId="24" xfId="26" applyNumberFormat="1" applyFont="1" applyFill="1" applyBorder="1" applyAlignment="1">
      <alignment horizontal="center"/>
    </xf>
    <xf numFmtId="0" fontId="3" fillId="8" borderId="39" xfId="26" applyFont="1" applyFill="1" applyBorder="1" applyAlignment="1">
      <alignment horizontal="center"/>
    </xf>
    <xf numFmtId="0" fontId="104" fillId="30" borderId="0" xfId="26" applyFont="1" applyFill="1" applyAlignment="1">
      <alignment horizontal="centerContinuous"/>
    </xf>
    <xf numFmtId="0" fontId="3" fillId="0" borderId="0" xfId="26" applyFont="1" applyFill="1" applyAlignment="1">
      <alignment horizontal="left" indent="1"/>
    </xf>
    <xf numFmtId="181" fontId="3" fillId="0" borderId="0" xfId="26" applyNumberFormat="1" applyFont="1" applyAlignment="1">
      <alignment horizontal="center"/>
    </xf>
    <xf numFmtId="0" fontId="19" fillId="0" borderId="0" xfId="26" applyFont="1"/>
    <xf numFmtId="181" fontId="56" fillId="0" borderId="0" xfId="22" applyNumberFormat="1" applyFont="1" applyFill="1" applyAlignment="1"/>
    <xf numFmtId="181" fontId="56" fillId="6" borderId="0" xfId="22" applyNumberFormat="1" applyFont="1" applyFill="1" applyAlignment="1"/>
    <xf numFmtId="181" fontId="4" fillId="0" borderId="0" xfId="0" applyNumberFormat="1" applyFont="1" applyAlignment="1">
      <alignment vertical="center"/>
    </xf>
    <xf numFmtId="0" fontId="4" fillId="0" borderId="40" xfId="0" applyFont="1" applyBorder="1"/>
    <xf numFmtId="181" fontId="20" fillId="17" borderId="40" xfId="0" applyNumberFormat="1" applyFont="1" applyFill="1" applyBorder="1"/>
    <xf numFmtId="0" fontId="20" fillId="8" borderId="0" xfId="0" applyFont="1" applyFill="1" applyBorder="1" applyAlignment="1">
      <alignment horizontal="center"/>
    </xf>
    <xf numFmtId="0" fontId="20" fillId="8" borderId="0" xfId="0" applyFont="1" applyFill="1" applyBorder="1" applyAlignment="1">
      <alignment horizontal="centerContinuous"/>
    </xf>
    <xf numFmtId="181" fontId="108" fillId="0" borderId="0" xfId="0" applyNumberFormat="1" applyFont="1"/>
    <xf numFmtId="0" fontId="39" fillId="0" borderId="3" xfId="0" applyFont="1" applyBorder="1" applyAlignment="1">
      <alignment horizontal="left" vertical="top" indent="1"/>
    </xf>
    <xf numFmtId="0" fontId="4" fillId="0" borderId="0" xfId="0" applyFont="1" applyBorder="1" applyAlignment="1">
      <alignment horizontal="center"/>
    </xf>
    <xf numFmtId="9" fontId="108" fillId="15" borderId="0" xfId="0" applyNumberFormat="1" applyFont="1" applyFill="1"/>
    <xf numFmtId="181" fontId="34" fillId="0" borderId="2" xfId="0" applyNumberFormat="1" applyFont="1" applyBorder="1"/>
    <xf numFmtId="180" fontId="109" fillId="47" borderId="3" xfId="0" applyNumberFormat="1" applyFont="1" applyFill="1" applyBorder="1" applyAlignment="1"/>
    <xf numFmtId="180" fontId="109" fillId="47" borderId="0" xfId="0" applyNumberFormat="1" applyFont="1" applyFill="1" applyBorder="1" applyAlignment="1"/>
    <xf numFmtId="180" fontId="108" fillId="15" borderId="3" xfId="0" applyNumberFormat="1" applyFont="1" applyFill="1" applyBorder="1"/>
    <xf numFmtId="180" fontId="108" fillId="15" borderId="0" xfId="0" applyNumberFormat="1" applyFont="1" applyFill="1" applyBorder="1"/>
    <xf numFmtId="179" fontId="4" fillId="0" borderId="0" xfId="26" applyNumberFormat="1" applyFont="1"/>
    <xf numFmtId="185" fontId="14" fillId="0" borderId="0" xfId="26" applyNumberFormat="1" applyFont="1" applyFill="1" applyAlignment="1">
      <alignment horizontal="right" vertical="top" wrapText="1"/>
    </xf>
    <xf numFmtId="180" fontId="4" fillId="0" borderId="0" xfId="26" applyNumberFormat="1" applyFont="1" applyFill="1"/>
    <xf numFmtId="179" fontId="11" fillId="0" borderId="0" xfId="26" applyNumberFormat="1" applyFont="1" applyAlignment="1">
      <alignment horizontal="left" vertical="top"/>
    </xf>
    <xf numFmtId="0" fontId="16" fillId="0" borderId="0" xfId="80" applyFont="1" applyAlignment="1"/>
    <xf numFmtId="0" fontId="14" fillId="2" borderId="0" xfId="26" applyFont="1" applyFill="1" applyAlignment="1">
      <alignment wrapText="1"/>
    </xf>
    <xf numFmtId="0" fontId="14" fillId="2" borderId="0" xfId="26" applyFont="1" applyFill="1" applyAlignment="1">
      <alignment horizontal="right" wrapText="1"/>
    </xf>
    <xf numFmtId="0" fontId="21" fillId="2" borderId="0" xfId="26" applyFont="1" applyFill="1" applyAlignment="1">
      <alignment wrapText="1"/>
    </xf>
    <xf numFmtId="0" fontId="21" fillId="2" borderId="0" xfId="26" applyFont="1" applyFill="1" applyAlignment="1">
      <alignment horizontal="right" wrapText="1"/>
    </xf>
    <xf numFmtId="167" fontId="11" fillId="0" borderId="0" xfId="26" applyNumberFormat="1" applyFont="1" applyAlignment="1">
      <alignment horizontal="right" vertical="top" wrapText="1"/>
    </xf>
    <xf numFmtId="0" fontId="14" fillId="9" borderId="0" xfId="26" applyFont="1" applyFill="1" applyAlignment="1">
      <alignment horizontal="left" vertical="top"/>
    </xf>
    <xf numFmtId="181" fontId="20" fillId="9" borderId="0" xfId="26" applyNumberFormat="1" applyFont="1" applyFill="1"/>
    <xf numFmtId="181" fontId="11" fillId="0" borderId="0" xfId="26" applyNumberFormat="1" applyFont="1" applyAlignment="1">
      <alignment horizontal="right" vertical="top" wrapText="1"/>
    </xf>
    <xf numFmtId="179" fontId="11" fillId="0" borderId="0" xfId="26" applyNumberFormat="1" applyFont="1" applyAlignment="1">
      <alignment horizontal="right" vertical="top" wrapText="1"/>
    </xf>
    <xf numFmtId="205" fontId="11" fillId="0" borderId="0" xfId="26" applyNumberFormat="1" applyFont="1" applyAlignment="1">
      <alignment horizontal="right" vertical="top" wrapText="1"/>
    </xf>
    <xf numFmtId="0" fontId="15" fillId="9" borderId="0" xfId="26" applyFont="1" applyFill="1" applyAlignment="1">
      <alignment horizontal="left" vertical="top"/>
    </xf>
    <xf numFmtId="9" fontId="15" fillId="9" borderId="0" xfId="26" applyNumberFormat="1" applyFont="1" applyFill="1" applyAlignment="1">
      <alignment horizontal="right" vertical="top" wrapText="1"/>
    </xf>
    <xf numFmtId="0" fontId="15" fillId="15" borderId="0" xfId="26" applyFont="1" applyFill="1" applyAlignment="1">
      <alignment horizontal="left" vertical="top"/>
    </xf>
    <xf numFmtId="9" fontId="11" fillId="15" borderId="0" xfId="26" applyNumberFormat="1" applyFont="1" applyFill="1" applyAlignment="1">
      <alignment horizontal="right" vertical="top" wrapText="1"/>
    </xf>
    <xf numFmtId="181" fontId="14" fillId="0" borderId="0" xfId="26" applyNumberFormat="1" applyFont="1" applyAlignment="1">
      <alignment horizontal="right" vertical="top" wrapText="1"/>
    </xf>
    <xf numFmtId="169" fontId="11" fillId="0" borderId="0" xfId="26" applyNumberFormat="1" applyFont="1" applyAlignment="1">
      <alignment horizontal="right" vertical="top" wrapText="1"/>
    </xf>
    <xf numFmtId="0" fontId="4" fillId="0" borderId="0" xfId="26" applyFont="1" applyAlignment="1">
      <alignment vertical="top" wrapText="1"/>
    </xf>
    <xf numFmtId="0" fontId="15" fillId="6" borderId="0" xfId="26" applyFont="1" applyFill="1" applyAlignment="1">
      <alignment horizontal="left" vertical="top"/>
    </xf>
    <xf numFmtId="167" fontId="14" fillId="6" borderId="0" xfId="26" applyNumberFormat="1" applyFont="1" applyFill="1" applyAlignment="1">
      <alignment horizontal="right" vertical="top" wrapText="1"/>
    </xf>
    <xf numFmtId="9" fontId="15" fillId="6" borderId="0" xfId="26" applyNumberFormat="1" applyFont="1" applyFill="1" applyAlignment="1">
      <alignment horizontal="right" vertical="top" wrapText="1"/>
    </xf>
    <xf numFmtId="0" fontId="4" fillId="0" borderId="0" xfId="26" applyFont="1" applyAlignment="1"/>
    <xf numFmtId="0" fontId="4" fillId="0" borderId="0" xfId="26" applyFont="1" applyAlignment="1">
      <alignment horizontal="right" wrapText="1"/>
    </xf>
    <xf numFmtId="171" fontId="20" fillId="0" borderId="0" xfId="26" applyNumberFormat="1" applyFont="1"/>
    <xf numFmtId="181" fontId="20" fillId="0" borderId="0" xfId="26" applyNumberFormat="1" applyFont="1"/>
    <xf numFmtId="185" fontId="111" fillId="0" borderId="0" xfId="26" applyNumberFormat="1" applyFont="1" applyFill="1" applyBorder="1" applyAlignment="1">
      <alignment horizontal="right" vertical="top" wrapText="1"/>
    </xf>
    <xf numFmtId="0" fontId="35" fillId="0" borderId="0" xfId="0" applyFont="1" applyFill="1" applyAlignment="1"/>
    <xf numFmtId="0" fontId="54" fillId="0" borderId="0" xfId="0" applyFont="1" applyAlignment="1"/>
    <xf numFmtId="0" fontId="32" fillId="0" borderId="0" xfId="0" applyFont="1" applyBorder="1" applyAlignment="1"/>
    <xf numFmtId="183" fontId="32" fillId="0" borderId="0" xfId="0" applyNumberFormat="1" applyFont="1" applyAlignment="1"/>
    <xf numFmtId="180" fontId="48" fillId="0" borderId="0" xfId="0" applyNumberFormat="1" applyFont="1" applyAlignment="1">
      <alignment vertical="center"/>
    </xf>
    <xf numFmtId="180" fontId="48" fillId="17" borderId="0" xfId="0" applyNumberFormat="1" applyFont="1" applyFill="1" applyAlignment="1">
      <alignment vertical="center"/>
    </xf>
    <xf numFmtId="181" fontId="48" fillId="0" borderId="0" xfId="0" applyNumberFormat="1" applyFont="1" applyAlignment="1">
      <alignment vertical="center"/>
    </xf>
    <xf numFmtId="180" fontId="48" fillId="0" borderId="3" xfId="0" applyNumberFormat="1" applyFont="1" applyBorder="1" applyAlignment="1">
      <alignment vertical="center"/>
    </xf>
    <xf numFmtId="9" fontId="48" fillId="17" borderId="3" xfId="0" applyNumberFormat="1" applyFont="1" applyFill="1" applyBorder="1" applyAlignment="1">
      <alignment vertical="center"/>
    </xf>
    <xf numFmtId="180" fontId="3" fillId="0" borderId="0" xfId="0" applyNumberFormat="1" applyFont="1" applyAlignment="1">
      <alignment horizontal="center" vertical="center"/>
    </xf>
    <xf numFmtId="181"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1" fillId="0" borderId="0" xfId="0" applyFont="1" applyFill="1" applyAlignment="1">
      <alignment vertical="center"/>
    </xf>
    <xf numFmtId="0" fontId="3" fillId="0" borderId="0" xfId="0" applyFont="1" applyFill="1" applyAlignment="1">
      <alignment vertical="center"/>
    </xf>
    <xf numFmtId="180" fontId="3" fillId="0" borderId="0" xfId="0" applyNumberFormat="1" applyFont="1" applyFill="1" applyAlignment="1">
      <alignment vertical="center"/>
    </xf>
    <xf numFmtId="0" fontId="3" fillId="0" borderId="0" xfId="0" applyFont="1" applyFill="1" applyAlignment="1">
      <alignment horizontal="center" vertical="center"/>
    </xf>
    <xf numFmtId="180" fontId="3" fillId="0" borderId="0" xfId="0" applyNumberFormat="1" applyFont="1" applyFill="1" applyAlignment="1">
      <alignment horizontal="center" vertical="center"/>
    </xf>
    <xf numFmtId="181" fontId="0" fillId="0" borderId="0" xfId="0" applyNumberFormat="1"/>
    <xf numFmtId="180" fontId="110" fillId="0" borderId="0" xfId="25" applyNumberFormat="1" applyFont="1" applyFill="1" applyAlignment="1">
      <alignment horizontal="right" vertical="top" wrapText="1"/>
    </xf>
    <xf numFmtId="167" fontId="112" fillId="0" borderId="0" xfId="26" applyNumberFormat="1" applyFont="1" applyAlignment="1">
      <alignment horizontal="right" vertical="top" wrapText="1"/>
    </xf>
    <xf numFmtId="9" fontId="19" fillId="9" borderId="0" xfId="26" applyNumberFormat="1" applyFont="1" applyFill="1"/>
    <xf numFmtId="180" fontId="19" fillId="0" borderId="0" xfId="26" applyNumberFormat="1" applyFont="1" applyFill="1"/>
    <xf numFmtId="9" fontId="19" fillId="0" borderId="0" xfId="26" applyNumberFormat="1" applyFont="1" applyFill="1"/>
    <xf numFmtId="167" fontId="113" fillId="0" borderId="0" xfId="26" applyNumberFormat="1" applyFont="1" applyAlignment="1">
      <alignment horizontal="right" vertical="top" wrapText="1"/>
    </xf>
    <xf numFmtId="180" fontId="19" fillId="0" borderId="0" xfId="26" applyNumberFormat="1" applyFont="1" applyAlignment="1">
      <alignment horizontal="right" vertical="top" wrapText="1"/>
    </xf>
    <xf numFmtId="179" fontId="19" fillId="0" borderId="0" xfId="26" applyNumberFormat="1" applyFont="1" applyAlignment="1">
      <alignment horizontal="right" vertical="top" wrapText="1"/>
    </xf>
    <xf numFmtId="180" fontId="19" fillId="0" borderId="0" xfId="26" applyNumberFormat="1" applyFont="1"/>
    <xf numFmtId="180" fontId="15" fillId="9" borderId="0" xfId="26" applyNumberFormat="1" applyFont="1" applyFill="1" applyAlignment="1">
      <alignment horizontal="right" vertical="top" wrapText="1"/>
    </xf>
    <xf numFmtId="180" fontId="15" fillId="0" borderId="0" xfId="26" applyNumberFormat="1" applyFont="1" applyFill="1" applyAlignment="1">
      <alignment horizontal="right" vertical="top" wrapText="1"/>
    </xf>
    <xf numFmtId="180" fontId="114" fillId="9" borderId="0" xfId="26" applyNumberFormat="1" applyFont="1" applyFill="1" applyAlignment="1">
      <alignment horizontal="right" vertical="top" wrapText="1"/>
    </xf>
    <xf numFmtId="180" fontId="22" fillId="0" borderId="0" xfId="26" applyNumberFormat="1" applyFont="1"/>
    <xf numFmtId="179" fontId="15" fillId="0" borderId="0" xfId="26" applyNumberFormat="1" applyFont="1" applyFill="1" applyAlignment="1">
      <alignment horizontal="right" vertical="top" wrapText="1"/>
    </xf>
    <xf numFmtId="9" fontId="19" fillId="0" borderId="0" xfId="26" applyNumberFormat="1" applyFont="1"/>
    <xf numFmtId="179" fontId="15" fillId="9" borderId="0" xfId="26" applyNumberFormat="1" applyFont="1" applyFill="1" applyAlignment="1">
      <alignment horizontal="right" vertical="top" wrapText="1"/>
    </xf>
    <xf numFmtId="167" fontId="15" fillId="9" borderId="0" xfId="26" applyNumberFormat="1" applyFont="1" applyFill="1" applyAlignment="1">
      <alignment horizontal="right" vertical="top" wrapText="1"/>
    </xf>
    <xf numFmtId="0" fontId="112" fillId="0" borderId="0" xfId="26" applyFont="1" applyAlignment="1">
      <alignment horizontal="left" vertical="top"/>
    </xf>
    <xf numFmtId="167" fontId="21" fillId="9" borderId="0" xfId="26" applyNumberFormat="1" applyFont="1" applyFill="1" applyAlignment="1">
      <alignment horizontal="right" vertical="top" wrapText="1"/>
    </xf>
    <xf numFmtId="179" fontId="21" fillId="0" borderId="0" xfId="26" applyNumberFormat="1" applyFont="1" applyFill="1" applyAlignment="1">
      <alignment horizontal="right" vertical="top" wrapText="1"/>
    </xf>
    <xf numFmtId="9" fontId="112" fillId="0" borderId="0" xfId="26" applyNumberFormat="1" applyFont="1" applyAlignment="1">
      <alignment horizontal="right" vertical="top" wrapText="1"/>
    </xf>
    <xf numFmtId="180" fontId="112" fillId="0" borderId="0" xfId="26" applyNumberFormat="1" applyFont="1" applyAlignment="1">
      <alignment horizontal="right" vertical="top" wrapText="1"/>
    </xf>
    <xf numFmtId="0" fontId="14" fillId="8" borderId="0" xfId="26" applyFont="1" applyFill="1" applyAlignment="1">
      <alignment horizontal="left" vertical="top"/>
    </xf>
    <xf numFmtId="167" fontId="29" fillId="8" borderId="0" xfId="26" applyNumberFormat="1" applyFont="1" applyFill="1" applyAlignment="1">
      <alignment horizontal="right" vertical="top" wrapText="1"/>
    </xf>
    <xf numFmtId="181" fontId="14" fillId="8" borderId="0" xfId="26" applyNumberFormat="1" applyFont="1" applyFill="1" applyAlignment="1">
      <alignment horizontal="right" vertical="top" wrapText="1"/>
    </xf>
    <xf numFmtId="171" fontId="29" fillId="8" borderId="0" xfId="26" applyNumberFormat="1" applyFont="1" applyFill="1" applyAlignment="1">
      <alignment horizontal="right" vertical="top" wrapText="1"/>
    </xf>
    <xf numFmtId="171" fontId="4" fillId="8" borderId="0" xfId="26" applyNumberFormat="1" applyFont="1" applyFill="1"/>
    <xf numFmtId="171" fontId="14" fillId="8" borderId="0" xfId="26" applyNumberFormat="1" applyFont="1" applyFill="1" applyAlignment="1">
      <alignment horizontal="right" vertical="top" wrapText="1"/>
    </xf>
    <xf numFmtId="180" fontId="110" fillId="8" borderId="0" xfId="25" applyNumberFormat="1" applyFont="1" applyFill="1" applyAlignment="1">
      <alignment horizontal="right" vertical="top" wrapText="1"/>
    </xf>
    <xf numFmtId="0" fontId="14" fillId="0" borderId="0" xfId="26" applyFont="1" applyFill="1" applyAlignment="1">
      <alignment horizontal="left" vertical="top"/>
    </xf>
    <xf numFmtId="181" fontId="14" fillId="8" borderId="0" xfId="26" applyNumberFormat="1" applyFont="1" applyFill="1" applyAlignment="1">
      <alignment vertical="top" wrapText="1"/>
    </xf>
    <xf numFmtId="181" fontId="14" fillId="8" borderId="0" xfId="26" applyNumberFormat="1" applyFont="1" applyFill="1" applyAlignment="1">
      <alignment horizontal="left" vertical="top" wrapText="1"/>
    </xf>
    <xf numFmtId="0" fontId="14" fillId="9" borderId="0" xfId="26" applyFont="1" applyFill="1" applyAlignment="1">
      <alignment horizontal="center" vertical="top" wrapText="1"/>
    </xf>
    <xf numFmtId="0" fontId="4" fillId="0" borderId="0" xfId="26" applyFont="1" applyFill="1"/>
    <xf numFmtId="0" fontId="14" fillId="0" borderId="0" xfId="26" applyFont="1" applyFill="1" applyAlignment="1">
      <alignment vertical="top" wrapText="1"/>
    </xf>
    <xf numFmtId="0" fontId="14" fillId="0" borderId="0" xfId="26" applyFont="1" applyFill="1" applyAlignment="1">
      <alignment horizontal="right" vertical="top" wrapText="1"/>
    </xf>
    <xf numFmtId="0" fontId="14" fillId="0" borderId="0" xfId="26" applyFont="1" applyFill="1" applyAlignment="1">
      <alignment horizontal="center" vertical="top" wrapText="1"/>
    </xf>
    <xf numFmtId="0" fontId="30" fillId="18" borderId="0" xfId="26" applyFont="1" applyFill="1" applyAlignment="1">
      <alignment horizontal="centerContinuous"/>
    </xf>
    <xf numFmtId="0" fontId="30" fillId="18" borderId="0" xfId="26" applyFont="1" applyFill="1" applyAlignment="1">
      <alignment horizontal="center"/>
    </xf>
    <xf numFmtId="0" fontId="30" fillId="18" borderId="0" xfId="26" applyFont="1" applyFill="1" applyAlignment="1"/>
    <xf numFmtId="0" fontId="19" fillId="0" borderId="0" xfId="26" applyFont="1" applyAlignment="1">
      <alignment horizontal="left" vertical="top"/>
    </xf>
    <xf numFmtId="0" fontId="4" fillId="0" borderId="0" xfId="26" applyFont="1" applyAlignment="1">
      <alignment horizontal="left" vertical="top"/>
    </xf>
    <xf numFmtId="0" fontId="20" fillId="0" borderId="0" xfId="26" applyFont="1" applyAlignment="1">
      <alignment horizontal="left" vertical="top"/>
    </xf>
    <xf numFmtId="0" fontId="115" fillId="6" borderId="0" xfId="0" applyFont="1" applyFill="1" applyAlignment="1">
      <alignment vertical="center"/>
    </xf>
    <xf numFmtId="181" fontId="115" fillId="6" borderId="0" xfId="0" applyNumberFormat="1" applyFont="1" applyFill="1" applyAlignment="1">
      <alignment vertical="center"/>
    </xf>
    <xf numFmtId="186" fontId="116" fillId="0" borderId="0" xfId="0" applyNumberFormat="1" applyFont="1" applyAlignment="1">
      <alignment horizontal="center" vertical="center"/>
    </xf>
    <xf numFmtId="186" fontId="116" fillId="0" borderId="0" xfId="0" applyNumberFormat="1" applyFont="1" applyBorder="1" applyAlignment="1">
      <alignment horizontal="center" vertical="center"/>
    </xf>
    <xf numFmtId="186" fontId="116" fillId="0" borderId="7" xfId="0" applyNumberFormat="1" applyFont="1" applyBorder="1" applyAlignment="1">
      <alignment horizontal="center" vertical="center"/>
    </xf>
    <xf numFmtId="186" fontId="32" fillId="0" borderId="0" xfId="0" applyNumberFormat="1" applyFont="1" applyFill="1" applyAlignment="1">
      <alignment horizontal="center" vertical="center"/>
    </xf>
    <xf numFmtId="0" fontId="32" fillId="8" borderId="0" xfId="0" applyFont="1" applyFill="1" applyAlignment="1">
      <alignment horizontal="centerContinuous" vertical="center"/>
    </xf>
    <xf numFmtId="0" fontId="32" fillId="8" borderId="0" xfId="0" applyFont="1" applyFill="1" applyBorder="1" applyAlignment="1">
      <alignment horizontal="center" vertical="center"/>
    </xf>
    <xf numFmtId="0" fontId="32" fillId="0" borderId="0" xfId="0" quotePrefix="1" applyFont="1" applyAlignment="1">
      <alignment vertical="center"/>
    </xf>
    <xf numFmtId="176" fontId="32" fillId="6" borderId="0" xfId="0" applyNumberFormat="1" applyFont="1" applyFill="1" applyBorder="1" applyAlignment="1">
      <alignment horizontal="left" vertical="center"/>
    </xf>
    <xf numFmtId="176" fontId="32" fillId="6" borderId="7" xfId="0" applyNumberFormat="1" applyFont="1" applyFill="1" applyBorder="1" applyAlignment="1">
      <alignment horizontal="left" vertical="center"/>
    </xf>
    <xf numFmtId="203" fontId="3" fillId="0" borderId="0" xfId="26" applyNumberFormat="1" applyFont="1"/>
    <xf numFmtId="0" fontId="1" fillId="0" borderId="0" xfId="81"/>
    <xf numFmtId="175" fontId="61" fillId="29" borderId="0" xfId="81" applyNumberFormat="1" applyFont="1" applyFill="1" applyAlignment="1">
      <alignment horizontal="center"/>
    </xf>
    <xf numFmtId="0" fontId="25" fillId="7" borderId="0" xfId="81" applyFont="1" applyFill="1"/>
    <xf numFmtId="0" fontId="25" fillId="7" borderId="0" xfId="81" applyFont="1" applyFill="1" applyAlignment="1">
      <alignment horizontal="center"/>
    </xf>
    <xf numFmtId="0" fontId="1" fillId="6" borderId="0" xfId="81" applyFill="1"/>
    <xf numFmtId="17" fontId="1" fillId="6" borderId="0" xfId="81" applyNumberFormat="1" applyFill="1"/>
    <xf numFmtId="178" fontId="1" fillId="29" borderId="0" xfId="81" applyNumberFormat="1" applyFill="1" applyAlignment="1">
      <alignment horizontal="center"/>
    </xf>
    <xf numFmtId="193" fontId="1" fillId="6" borderId="0" xfId="81" applyNumberFormat="1" applyFill="1"/>
    <xf numFmtId="0" fontId="1" fillId="9" borderId="20" xfId="81" applyFill="1" applyBorder="1"/>
    <xf numFmtId="193" fontId="1" fillId="9" borderId="8" xfId="81" applyNumberFormat="1" applyFill="1" applyBorder="1"/>
    <xf numFmtId="178" fontId="1" fillId="9" borderId="8" xfId="81" applyNumberFormat="1" applyFill="1" applyBorder="1" applyAlignment="1">
      <alignment horizontal="center"/>
    </xf>
    <xf numFmtId="178" fontId="1" fillId="9" borderId="19" xfId="81" applyNumberFormat="1" applyFill="1" applyBorder="1" applyAlignment="1">
      <alignment horizontal="center"/>
    </xf>
    <xf numFmtId="178" fontId="25" fillId="7" borderId="0" xfId="81" applyNumberFormat="1" applyFont="1" applyFill="1" applyAlignment="1">
      <alignment horizontal="center"/>
    </xf>
    <xf numFmtId="0" fontId="1" fillId="6" borderId="0" xfId="81" applyFill="1" applyBorder="1"/>
    <xf numFmtId="193" fontId="1" fillId="6" borderId="0" xfId="81" applyNumberFormat="1" applyFill="1" applyBorder="1"/>
    <xf numFmtId="178" fontId="1" fillId="6" borderId="0" xfId="81" applyNumberFormat="1" applyFill="1" applyBorder="1" applyAlignment="1">
      <alignment horizontal="center"/>
    </xf>
    <xf numFmtId="0" fontId="1" fillId="29" borderId="0" xfId="81" applyFill="1" applyAlignment="1">
      <alignment horizontal="center"/>
    </xf>
    <xf numFmtId="0" fontId="1" fillId="6" borderId="35" xfId="81" applyFont="1" applyFill="1" applyBorder="1"/>
    <xf numFmtId="0" fontId="1" fillId="6" borderId="36" xfId="81" applyFont="1" applyFill="1" applyBorder="1"/>
    <xf numFmtId="196" fontId="1" fillId="29" borderId="36" xfId="81" applyNumberFormat="1" applyFont="1" applyFill="1" applyBorder="1" applyAlignment="1">
      <alignment horizontal="center"/>
    </xf>
    <xf numFmtId="196" fontId="1" fillId="29" borderId="37" xfId="81" applyNumberFormat="1" applyFont="1" applyFill="1" applyBorder="1" applyAlignment="1">
      <alignment horizontal="center"/>
    </xf>
    <xf numFmtId="0" fontId="1" fillId="6" borderId="11" xfId="81" applyFont="1" applyFill="1" applyBorder="1"/>
    <xf numFmtId="0" fontId="1" fillId="6" borderId="0" xfId="81" applyFont="1" applyFill="1" applyBorder="1"/>
    <xf numFmtId="196" fontId="1" fillId="29" borderId="0" xfId="81" applyNumberFormat="1" applyFont="1" applyFill="1" applyBorder="1" applyAlignment="1">
      <alignment horizontal="center"/>
    </xf>
    <xf numFmtId="196" fontId="1" fillId="29" borderId="21" xfId="81" applyNumberFormat="1" applyFont="1" applyFill="1" applyBorder="1" applyAlignment="1">
      <alignment horizontal="center"/>
    </xf>
    <xf numFmtId="0" fontId="1" fillId="6" borderId="38" xfId="81" applyFont="1" applyFill="1" applyBorder="1"/>
    <xf numFmtId="0" fontId="1" fillId="6" borderId="24" xfId="81" applyFont="1" applyFill="1" applyBorder="1"/>
    <xf numFmtId="196" fontId="1" fillId="29" borderId="24" xfId="81" applyNumberFormat="1" applyFont="1" applyFill="1" applyBorder="1" applyAlignment="1">
      <alignment horizontal="center"/>
    </xf>
    <xf numFmtId="196" fontId="1" fillId="29" borderId="39" xfId="81" applyNumberFormat="1" applyFont="1" applyFill="1" applyBorder="1" applyAlignment="1">
      <alignment horizontal="center"/>
    </xf>
    <xf numFmtId="4" fontId="1" fillId="0" borderId="0" xfId="81" applyNumberFormat="1"/>
    <xf numFmtId="0" fontId="37" fillId="0" borderId="3" xfId="0" applyFont="1" applyBorder="1"/>
    <xf numFmtId="181" fontId="43" fillId="0" borderId="3" xfId="0" applyNumberFormat="1" applyFont="1" applyBorder="1"/>
    <xf numFmtId="176" fontId="38" fillId="0" borderId="0" xfId="0" applyNumberFormat="1" applyFont="1"/>
    <xf numFmtId="0" fontId="117" fillId="11" borderId="0" xfId="0" applyFont="1" applyFill="1"/>
    <xf numFmtId="0" fontId="34" fillId="9" borderId="3" xfId="0" applyFont="1" applyFill="1" applyBorder="1"/>
    <xf numFmtId="0" fontId="38" fillId="9" borderId="3" xfId="0" applyFont="1" applyFill="1" applyBorder="1"/>
    <xf numFmtId="0" fontId="47" fillId="9" borderId="3" xfId="0" applyFont="1" applyFill="1" applyBorder="1"/>
    <xf numFmtId="181" fontId="34" fillId="9" borderId="3" xfId="0" applyNumberFormat="1" applyFont="1" applyFill="1" applyBorder="1"/>
    <xf numFmtId="0" fontId="38" fillId="9" borderId="3" xfId="0" applyFont="1" applyFill="1" applyBorder="1" applyAlignment="1"/>
    <xf numFmtId="0" fontId="38" fillId="0" borderId="0" xfId="0" applyFont="1" applyFill="1" applyBorder="1"/>
    <xf numFmtId="186" fontId="32" fillId="0" borderId="0" xfId="0" applyNumberFormat="1" applyFont="1" applyFill="1" applyBorder="1"/>
    <xf numFmtId="0" fontId="32" fillId="0" borderId="43" xfId="0" applyFont="1" applyBorder="1"/>
    <xf numFmtId="0" fontId="32" fillId="0" borderId="44" xfId="0" applyFont="1" applyBorder="1"/>
    <xf numFmtId="0" fontId="38" fillId="0" borderId="44" xfId="0" applyFont="1" applyBorder="1" applyAlignment="1"/>
    <xf numFmtId="0" fontId="43" fillId="0" borderId="44" xfId="0" applyFont="1" applyBorder="1"/>
    <xf numFmtId="0" fontId="32" fillId="0" borderId="46" xfId="0" applyFont="1" applyBorder="1"/>
    <xf numFmtId="176" fontId="38" fillId="17" borderId="47" xfId="0" applyNumberFormat="1" applyFont="1" applyFill="1" applyBorder="1"/>
    <xf numFmtId="9" fontId="38" fillId="17" borderId="47" xfId="0" applyNumberFormat="1" applyFont="1" applyFill="1" applyBorder="1"/>
    <xf numFmtId="0" fontId="38" fillId="17" borderId="47" xfId="0" applyFont="1" applyFill="1" applyBorder="1"/>
    <xf numFmtId="0" fontId="32" fillId="0" borderId="48" xfId="0" applyFont="1" applyBorder="1"/>
    <xf numFmtId="0" fontId="32" fillId="0" borderId="25" xfId="0" applyFont="1" applyBorder="1"/>
    <xf numFmtId="0" fontId="38" fillId="0" borderId="25" xfId="0" applyFont="1" applyBorder="1" applyAlignment="1"/>
    <xf numFmtId="0" fontId="43" fillId="0" borderId="25" xfId="0" applyFont="1" applyBorder="1"/>
    <xf numFmtId="181" fontId="38" fillId="17" borderId="47" xfId="0" applyNumberFormat="1" applyFont="1" applyFill="1" applyBorder="1" applyAlignment="1"/>
    <xf numFmtId="9" fontId="38" fillId="0" borderId="25" xfId="0" applyNumberFormat="1" applyFont="1" applyBorder="1"/>
    <xf numFmtId="181" fontId="32" fillId="0" borderId="25" xfId="0" applyNumberFormat="1" applyFont="1" applyBorder="1"/>
    <xf numFmtId="185" fontId="38" fillId="17" borderId="49" xfId="0" applyNumberFormat="1" applyFont="1" applyFill="1" applyBorder="1" applyAlignment="1"/>
    <xf numFmtId="0" fontId="118" fillId="21" borderId="0" xfId="81" applyFont="1" applyFill="1" applyAlignment="1">
      <alignment horizontal="centerContinuous"/>
    </xf>
    <xf numFmtId="0" fontId="119" fillId="0" borderId="0" xfId="81" applyFont="1"/>
    <xf numFmtId="0" fontId="120" fillId="9" borderId="0" xfId="81" applyFont="1" applyFill="1" applyAlignment="1">
      <alignment horizontal="centerContinuous"/>
    </xf>
    <xf numFmtId="0" fontId="119" fillId="9" borderId="0" xfId="81" applyFont="1" applyFill="1" applyAlignment="1">
      <alignment horizontal="centerContinuous"/>
    </xf>
    <xf numFmtId="0" fontId="119" fillId="9" borderId="0" xfId="81" applyFont="1" applyFill="1" applyAlignment="1"/>
    <xf numFmtId="9" fontId="119" fillId="9" borderId="0" xfId="81" applyNumberFormat="1" applyFont="1" applyFill="1"/>
    <xf numFmtId="0" fontId="119" fillId="9" borderId="0" xfId="81" applyFont="1" applyFill="1"/>
    <xf numFmtId="0" fontId="3" fillId="0" borderId="0" xfId="81" applyFont="1" applyAlignment="1">
      <alignment vertical="top"/>
    </xf>
    <xf numFmtId="9" fontId="119" fillId="0" borderId="0" xfId="81" applyNumberFormat="1" applyFont="1"/>
    <xf numFmtId="0" fontId="119" fillId="0" borderId="0" xfId="81" applyNumberFormat="1" applyFont="1"/>
    <xf numFmtId="179" fontId="34" fillId="48" borderId="0" xfId="0" applyNumberFormat="1" applyFont="1" applyFill="1" applyBorder="1"/>
    <xf numFmtId="0" fontId="32" fillId="48" borderId="0" xfId="0" applyFont="1" applyFill="1" applyBorder="1"/>
    <xf numFmtId="0" fontId="38" fillId="48" borderId="0" xfId="0" applyFont="1" applyFill="1" applyBorder="1"/>
    <xf numFmtId="0" fontId="43" fillId="48" borderId="0" xfId="0" applyFont="1" applyFill="1" applyBorder="1"/>
    <xf numFmtId="181" fontId="32" fillId="48" borderId="0" xfId="0" applyNumberFormat="1" applyFont="1" applyFill="1" applyBorder="1"/>
    <xf numFmtId="181" fontId="34" fillId="48" borderId="0" xfId="0" applyNumberFormat="1" applyFont="1" applyFill="1" applyBorder="1"/>
    <xf numFmtId="0" fontId="34" fillId="48" borderId="0" xfId="0" applyFont="1" applyFill="1" applyBorder="1"/>
    <xf numFmtId="181" fontId="34" fillId="48" borderId="11" xfId="0" applyNumberFormat="1" applyFont="1" applyFill="1" applyBorder="1" applyAlignment="1">
      <alignment horizontal="right"/>
    </xf>
    <xf numFmtId="179" fontId="32" fillId="48" borderId="0" xfId="0" applyNumberFormat="1" applyFont="1" applyFill="1" applyBorder="1"/>
    <xf numFmtId="185" fontId="34" fillId="48" borderId="0" xfId="0" applyNumberFormat="1" applyFont="1" applyFill="1" applyBorder="1"/>
    <xf numFmtId="0" fontId="47" fillId="48" borderId="0" xfId="0" applyFont="1" applyFill="1" applyBorder="1"/>
    <xf numFmtId="0" fontId="38" fillId="48" borderId="0" xfId="0" applyFont="1" applyFill="1" applyBorder="1" applyAlignment="1"/>
    <xf numFmtId="179" fontId="32" fillId="0" borderId="0" xfId="0" applyNumberFormat="1" applyFont="1" applyFill="1" applyBorder="1"/>
    <xf numFmtId="167" fontId="57" fillId="0" borderId="0" xfId="26" applyNumberFormat="1" applyFont="1" applyAlignment="1">
      <alignment horizontal="right" vertical="top" wrapText="1"/>
    </xf>
    <xf numFmtId="0" fontId="57" fillId="0" borderId="0" xfId="26" applyFont="1" applyAlignment="1">
      <alignment horizontal="left" vertical="top"/>
    </xf>
    <xf numFmtId="0" fontId="57" fillId="2" borderId="0" xfId="26" applyFont="1" applyFill="1" applyAlignment="1">
      <alignment horizontal="right" wrapText="1"/>
    </xf>
    <xf numFmtId="0" fontId="57" fillId="2" borderId="0" xfId="26" applyFont="1" applyFill="1" applyAlignment="1"/>
    <xf numFmtId="192" fontId="57" fillId="2" borderId="0" xfId="26" applyNumberFormat="1" applyFont="1" applyFill="1" applyAlignment="1">
      <alignment horizontal="right" wrapText="1"/>
    </xf>
    <xf numFmtId="191" fontId="57" fillId="2" borderId="0" xfId="26" applyNumberFormat="1" applyFont="1" applyFill="1" applyAlignment="1">
      <alignment horizontal="right" wrapText="1"/>
    </xf>
    <xf numFmtId="0" fontId="3" fillId="15" borderId="0" xfId="26" applyFont="1" applyFill="1"/>
    <xf numFmtId="181" fontId="57" fillId="15" borderId="0" xfId="26" applyNumberFormat="1" applyFont="1" applyFill="1" applyAlignment="1">
      <alignment horizontal="right" vertical="top" wrapText="1"/>
    </xf>
    <xf numFmtId="0" fontId="57" fillId="15" borderId="0" xfId="26" applyFont="1" applyFill="1" applyAlignment="1">
      <alignment horizontal="left" vertical="top"/>
    </xf>
    <xf numFmtId="167" fontId="57" fillId="15" borderId="0" xfId="26" applyNumberFormat="1" applyFont="1" applyFill="1" applyAlignment="1">
      <alignment horizontal="right" vertical="top" wrapText="1"/>
    </xf>
    <xf numFmtId="167" fontId="17" fillId="15" borderId="0" xfId="26" applyNumberFormat="1" applyFont="1" applyFill="1" applyAlignment="1">
      <alignment horizontal="right" vertical="top" wrapText="1"/>
    </xf>
    <xf numFmtId="0" fontId="17" fillId="15" borderId="0" xfId="26" applyFont="1" applyFill="1" applyAlignment="1">
      <alignment horizontal="left" vertical="top"/>
    </xf>
    <xf numFmtId="181" fontId="121" fillId="6" borderId="0" xfId="27" applyNumberFormat="1" applyFont="1" applyFill="1" applyBorder="1" applyAlignment="1">
      <alignment horizontal="right"/>
    </xf>
    <xf numFmtId="9" fontId="59" fillId="9" borderId="0" xfId="26" applyNumberFormat="1" applyFont="1" applyFill="1" applyAlignment="1">
      <alignment horizontal="right" vertical="top" wrapText="1"/>
    </xf>
    <xf numFmtId="9" fontId="17" fillId="0" borderId="0" xfId="26" applyNumberFormat="1" applyFont="1" applyAlignment="1">
      <alignment horizontal="right" vertical="top" wrapText="1"/>
    </xf>
    <xf numFmtId="0" fontId="59" fillId="0" borderId="0" xfId="26" applyFont="1" applyAlignment="1">
      <alignment horizontal="left" vertical="top"/>
    </xf>
    <xf numFmtId="9" fontId="17" fillId="0" borderId="0" xfId="26" applyNumberFormat="1" applyFont="1" applyAlignment="1">
      <alignment horizontal="left" vertical="top"/>
    </xf>
    <xf numFmtId="0" fontId="57" fillId="28" borderId="0" xfId="26" applyFont="1" applyFill="1" applyAlignment="1">
      <alignment horizontal="left" vertical="top"/>
    </xf>
    <xf numFmtId="173" fontId="3" fillId="0" borderId="36" xfId="26" applyNumberFormat="1" applyBorder="1"/>
    <xf numFmtId="0" fontId="3" fillId="0" borderId="36" xfId="26" applyBorder="1"/>
    <xf numFmtId="0" fontId="3" fillId="0" borderId="36" xfId="26" applyBorder="1" applyAlignment="1">
      <alignment horizontal="left" indent="2"/>
    </xf>
    <xf numFmtId="4" fontId="4" fillId="9" borderId="0" xfId="26" applyNumberFormat="1" applyFont="1" applyFill="1"/>
    <xf numFmtId="4" fontId="4" fillId="0" borderId="0" xfId="26" applyNumberFormat="1" applyFont="1"/>
    <xf numFmtId="181" fontId="48" fillId="9" borderId="0" xfId="0" applyNumberFormat="1" applyFont="1" applyFill="1" applyBorder="1"/>
    <xf numFmtId="180" fontId="48" fillId="0" borderId="0" xfId="0" applyNumberFormat="1" applyFont="1" applyFill="1" applyBorder="1" applyAlignment="1">
      <alignment horizontal="center" vertical="center"/>
    </xf>
    <xf numFmtId="181" fontId="4" fillId="48" borderId="0" xfId="0" applyNumberFormat="1" applyFont="1" applyFill="1" applyBorder="1" applyAlignment="1">
      <alignment vertical="center"/>
    </xf>
    <xf numFmtId="180" fontId="4" fillId="48" borderId="0" xfId="0" applyNumberFormat="1" applyFont="1" applyFill="1" applyBorder="1" applyAlignment="1">
      <alignment vertical="center"/>
    </xf>
    <xf numFmtId="181" fontId="20" fillId="48" borderId="0" xfId="0" applyNumberFormat="1" applyFont="1" applyFill="1" applyBorder="1"/>
    <xf numFmtId="181" fontId="4" fillId="48" borderId="0" xfId="0" applyNumberFormat="1" applyFont="1" applyFill="1" applyBorder="1"/>
    <xf numFmtId="0" fontId="73" fillId="16" borderId="0" xfId="0" applyFont="1" applyFill="1" applyBorder="1" applyAlignment="1">
      <alignment horizontal="centerContinuous"/>
    </xf>
    <xf numFmtId="0" fontId="4" fillId="16" borderId="0" xfId="0" applyFont="1" applyFill="1" applyBorder="1" applyAlignment="1">
      <alignment horizontal="centerContinuous"/>
    </xf>
    <xf numFmtId="0" fontId="4" fillId="16" borderId="0" xfId="0" applyFont="1" applyFill="1" applyBorder="1" applyAlignment="1">
      <alignment horizontal="centerContinuous" wrapText="1"/>
    </xf>
    <xf numFmtId="180" fontId="38" fillId="17" borderId="47" xfId="0" applyNumberFormat="1" applyFont="1" applyFill="1" applyBorder="1" applyAlignment="1">
      <alignment horizontal="centerContinuous"/>
    </xf>
    <xf numFmtId="180" fontId="38" fillId="17" borderId="46" xfId="0" applyNumberFormat="1" applyFont="1" applyFill="1" applyBorder="1" applyAlignment="1">
      <alignment horizontal="centerContinuous"/>
    </xf>
    <xf numFmtId="0" fontId="32" fillId="0" borderId="0" xfId="0" applyNumberFormat="1" applyFont="1" applyFill="1" applyBorder="1" applyAlignment="1"/>
    <xf numFmtId="0" fontId="109" fillId="0" borderId="0" xfId="0" applyNumberFormat="1" applyFont="1" applyFill="1" applyBorder="1" applyAlignment="1"/>
    <xf numFmtId="0" fontId="32" fillId="0" borderId="12" xfId="0" applyNumberFormat="1" applyFont="1" applyFill="1" applyBorder="1" applyAlignment="1"/>
    <xf numFmtId="0" fontId="109" fillId="0" borderId="12" xfId="0" applyNumberFormat="1" applyFont="1" applyFill="1" applyBorder="1" applyAlignment="1"/>
    <xf numFmtId="181" fontId="32" fillId="0" borderId="12" xfId="0" applyNumberFormat="1" applyFont="1" applyFill="1" applyBorder="1" applyAlignment="1"/>
    <xf numFmtId="0" fontId="4" fillId="48" borderId="0" xfId="0" applyFont="1" applyFill="1" applyAlignment="1">
      <alignment vertical="center"/>
    </xf>
    <xf numFmtId="181" fontId="109" fillId="0" borderId="0" xfId="0" applyNumberFormat="1" applyFont="1" applyBorder="1"/>
    <xf numFmtId="203" fontId="125" fillId="0" borderId="0" xfId="26" applyNumberFormat="1" applyFont="1" applyAlignment="1">
      <alignment horizontal="right"/>
    </xf>
    <xf numFmtId="194" fontId="124" fillId="0" borderId="0" xfId="26" applyNumberFormat="1" applyFont="1" applyAlignment="1">
      <alignment horizontal="center"/>
    </xf>
    <xf numFmtId="9" fontId="32" fillId="0" borderId="0" xfId="0" applyNumberFormat="1" applyFont="1"/>
    <xf numFmtId="176" fontId="32" fillId="0" borderId="0" xfId="0" applyNumberFormat="1" applyFont="1"/>
    <xf numFmtId="185" fontId="32" fillId="0" borderId="0" xfId="0" applyNumberFormat="1" applyFont="1" applyFill="1" applyBorder="1" applyAlignment="1"/>
    <xf numFmtId="183" fontId="38" fillId="48" borderId="45" xfId="0" applyNumberFormat="1" applyFont="1" applyFill="1" applyBorder="1" applyAlignment="1"/>
    <xf numFmtId="185" fontId="38" fillId="48" borderId="47" xfId="0" applyNumberFormat="1" applyFont="1" applyFill="1" applyBorder="1" applyAlignment="1"/>
    <xf numFmtId="181" fontId="38" fillId="48" borderId="45" xfId="0" applyNumberFormat="1" applyFont="1" applyFill="1" applyBorder="1"/>
    <xf numFmtId="183" fontId="38" fillId="48" borderId="15" xfId="0" applyNumberFormat="1" applyFont="1" applyFill="1" applyBorder="1" applyAlignment="1"/>
    <xf numFmtId="176" fontId="109" fillId="17" borderId="49" xfId="0" applyNumberFormat="1" applyFont="1" applyFill="1" applyBorder="1"/>
    <xf numFmtId="0" fontId="126" fillId="0" borderId="0" xfId="0" applyFont="1" applyAlignment="1">
      <alignment horizontal="left" vertical="center" readingOrder="1"/>
    </xf>
    <xf numFmtId="0" fontId="126" fillId="0" borderId="0" xfId="0" applyFont="1" applyAlignment="1">
      <alignment horizontal="left" vertical="center" wrapText="1" readingOrder="1"/>
    </xf>
    <xf numFmtId="3" fontId="126" fillId="0" borderId="0" xfId="0" applyNumberFormat="1" applyFont="1" applyAlignment="1">
      <alignment horizontal="center" vertical="center" wrapText="1" readingOrder="1"/>
    </xf>
    <xf numFmtId="186" fontId="126" fillId="17" borderId="0" xfId="0" applyNumberFormat="1" applyFont="1" applyFill="1" applyAlignment="1">
      <alignment horizontal="center" vertical="center" wrapText="1" readingOrder="1"/>
    </xf>
    <xf numFmtId="181" fontId="126" fillId="0" borderId="0" xfId="0" applyNumberFormat="1" applyFont="1" applyFill="1" applyAlignment="1">
      <alignment horizontal="center" vertical="center" wrapText="1" readingOrder="1"/>
    </xf>
    <xf numFmtId="0" fontId="3" fillId="6" borderId="0" xfId="0" applyFont="1" applyFill="1" applyBorder="1" applyAlignment="1">
      <alignment vertical="center"/>
    </xf>
    <xf numFmtId="0" fontId="127" fillId="27" borderId="0" xfId="0" applyFont="1" applyFill="1" applyAlignment="1">
      <alignment horizontal="left" vertical="center" readingOrder="1"/>
    </xf>
    <xf numFmtId="0" fontId="127" fillId="27" borderId="0" xfId="0" applyFont="1" applyFill="1" applyAlignment="1">
      <alignment horizontal="left" vertical="center" wrapText="1" readingOrder="1"/>
    </xf>
    <xf numFmtId="0" fontId="127" fillId="27" borderId="0" xfId="0" applyFont="1" applyFill="1" applyAlignment="1">
      <alignment horizontal="center" vertical="center" wrapText="1"/>
    </xf>
    <xf numFmtId="186" fontId="128" fillId="27" borderId="0" xfId="0" applyNumberFormat="1" applyFont="1" applyFill="1" applyAlignment="1">
      <alignment horizontal="center" vertical="center" wrapText="1" readingOrder="1"/>
    </xf>
    <xf numFmtId="186" fontId="127" fillId="27" borderId="0" xfId="0" applyNumberFormat="1" applyFont="1" applyFill="1" applyAlignment="1">
      <alignment horizontal="center" vertical="center" wrapText="1" readingOrder="1"/>
    </xf>
    <xf numFmtId="0" fontId="129" fillId="0" borderId="0" xfId="0" applyFont="1" applyAlignment="1">
      <alignment horizontal="left" vertical="center" readingOrder="1"/>
    </xf>
    <xf numFmtId="0" fontId="129" fillId="0" borderId="0" xfId="0" applyFont="1" applyAlignment="1">
      <alignment horizontal="left" vertical="center" wrapText="1" readingOrder="1"/>
    </xf>
    <xf numFmtId="181" fontId="127" fillId="27" borderId="0" xfId="0" applyNumberFormat="1" applyFont="1" applyFill="1" applyAlignment="1">
      <alignment horizontal="center" vertical="center" wrapText="1" readingOrder="1"/>
    </xf>
    <xf numFmtId="181" fontId="127" fillId="27" borderId="0" xfId="0" quotePrefix="1" applyNumberFormat="1" applyFont="1" applyFill="1" applyAlignment="1">
      <alignment horizontal="center" vertical="center" wrapText="1" readingOrder="1"/>
    </xf>
    <xf numFmtId="15" fontId="3" fillId="6" borderId="0" xfId="0" applyNumberFormat="1" applyFont="1" applyFill="1" applyBorder="1" applyAlignment="1">
      <alignment vertical="center"/>
    </xf>
    <xf numFmtId="17" fontId="3" fillId="6" borderId="0" xfId="0" quotePrefix="1" applyNumberFormat="1" applyFont="1" applyFill="1" applyBorder="1" applyAlignment="1">
      <alignment horizontal="center" vertical="center"/>
    </xf>
    <xf numFmtId="181" fontId="3" fillId="0" borderId="0" xfId="0" applyNumberFormat="1" applyFont="1" applyAlignment="1">
      <alignment horizontal="center" vertical="center"/>
    </xf>
    <xf numFmtId="186" fontId="3" fillId="0" borderId="0" xfId="0" applyNumberFormat="1" applyFont="1" applyFill="1" applyBorder="1" applyAlignment="1">
      <alignment horizontal="center" vertical="center"/>
    </xf>
    <xf numFmtId="180" fontId="3" fillId="17" borderId="0" xfId="0" applyNumberFormat="1" applyFont="1" applyFill="1" applyBorder="1" applyAlignment="1">
      <alignment horizontal="center" vertical="center"/>
    </xf>
    <xf numFmtId="190" fontId="3" fillId="17" borderId="0" xfId="0" applyNumberFormat="1" applyFont="1" applyFill="1" applyBorder="1" applyAlignment="1">
      <alignment horizontal="center" vertical="center"/>
    </xf>
    <xf numFmtId="176" fontId="3" fillId="17" borderId="0" xfId="0" applyNumberFormat="1" applyFont="1" applyFill="1" applyBorder="1" applyAlignment="1">
      <alignment horizontal="center" vertical="center"/>
    </xf>
    <xf numFmtId="176" fontId="3" fillId="6" borderId="0" xfId="0" quotePrefix="1" applyNumberFormat="1" applyFont="1" applyFill="1" applyBorder="1" applyAlignment="1">
      <alignment vertical="center"/>
    </xf>
    <xf numFmtId="176" fontId="3" fillId="6" borderId="0" xfId="0" applyNumberFormat="1" applyFont="1" applyFill="1" applyBorder="1" applyAlignment="1">
      <alignment horizontal="left" vertical="center"/>
    </xf>
    <xf numFmtId="186" fontId="3" fillId="0" borderId="0" xfId="0" applyNumberFormat="1" applyFont="1" applyFill="1" applyAlignment="1">
      <alignment horizontal="center" vertical="center"/>
    </xf>
    <xf numFmtId="0" fontId="3" fillId="0" borderId="0" xfId="0" applyFont="1" applyBorder="1" applyAlignment="1">
      <alignment vertical="center"/>
    </xf>
    <xf numFmtId="181" fontId="3" fillId="0" borderId="0" xfId="0" applyNumberFormat="1" applyFont="1" applyBorder="1" applyAlignment="1">
      <alignment horizontal="center" vertical="center"/>
    </xf>
    <xf numFmtId="17" fontId="3" fillId="6" borderId="0" xfId="0" applyNumberFormat="1" applyFont="1" applyFill="1" applyBorder="1" applyAlignment="1">
      <alignment horizontal="center" vertical="center"/>
    </xf>
    <xf numFmtId="181" fontId="3" fillId="6" borderId="0" xfId="0" applyNumberFormat="1" applyFont="1" applyFill="1" applyBorder="1" applyAlignment="1">
      <alignment horizontal="center" vertical="center"/>
    </xf>
    <xf numFmtId="185" fontId="3" fillId="17" borderId="0" xfId="0" applyNumberFormat="1" applyFont="1" applyFill="1" applyBorder="1" applyAlignment="1">
      <alignment horizontal="center" vertical="center"/>
    </xf>
    <xf numFmtId="10" fontId="3" fillId="6" borderId="0" xfId="0" applyNumberFormat="1" applyFont="1" applyFill="1" applyBorder="1" applyAlignment="1">
      <alignment horizontal="right" vertical="center"/>
    </xf>
    <xf numFmtId="176" fontId="3" fillId="6" borderId="0" xfId="0" quotePrefix="1" applyNumberFormat="1" applyFont="1" applyFill="1" applyBorder="1" applyAlignment="1">
      <alignment horizontal="left" vertical="center"/>
    </xf>
    <xf numFmtId="0" fontId="3" fillId="17" borderId="0" xfId="0" applyFont="1" applyFill="1" applyBorder="1" applyAlignment="1">
      <alignment horizontal="center" vertical="center"/>
    </xf>
    <xf numFmtId="0" fontId="127" fillId="0" borderId="0" xfId="0" applyFont="1" applyAlignment="1">
      <alignment horizontal="center" vertical="center" wrapText="1"/>
    </xf>
    <xf numFmtId="0" fontId="31" fillId="9" borderId="0" xfId="0" applyFont="1" applyFill="1" applyAlignment="1">
      <alignment vertical="center"/>
    </xf>
    <xf numFmtId="0" fontId="3" fillId="9" borderId="0" xfId="0" applyFont="1" applyFill="1" applyAlignment="1">
      <alignment vertical="center"/>
    </xf>
    <xf numFmtId="10" fontId="31" fillId="9" borderId="0" xfId="0" applyNumberFormat="1" applyFont="1" applyFill="1" applyBorder="1" applyAlignment="1">
      <alignment horizontal="center" vertical="center"/>
    </xf>
    <xf numFmtId="181" fontId="31" fillId="9" borderId="0" xfId="0" applyNumberFormat="1" applyFont="1" applyFill="1" applyAlignment="1">
      <alignment horizontal="center" vertical="center"/>
    </xf>
    <xf numFmtId="176" fontId="3" fillId="48" borderId="0" xfId="0" applyNumberFormat="1" applyFont="1" applyFill="1" applyAlignment="1">
      <alignment horizontal="center" vertical="center"/>
    </xf>
    <xf numFmtId="0" fontId="3" fillId="48" borderId="0" xfId="0" applyFont="1" applyFill="1" applyAlignment="1">
      <alignment horizontal="center" vertical="center"/>
    </xf>
    <xf numFmtId="0" fontId="130" fillId="16" borderId="0" xfId="0" applyFont="1" applyFill="1" applyAlignment="1">
      <alignment horizontal="left" vertical="center" readingOrder="1"/>
    </xf>
    <xf numFmtId="0" fontId="130" fillId="16" borderId="0" xfId="0" applyFont="1" applyFill="1" applyAlignment="1">
      <alignment horizontal="left" vertical="center" wrapText="1" readingOrder="1"/>
    </xf>
    <xf numFmtId="0" fontId="130" fillId="16" borderId="0" xfId="0" applyFont="1" applyFill="1" applyAlignment="1">
      <alignment horizontal="center" vertical="center" wrapText="1" readingOrder="1"/>
    </xf>
    <xf numFmtId="0" fontId="130" fillId="16" borderId="0" xfId="0" applyFont="1" applyFill="1" applyAlignment="1">
      <alignment horizontal="centerContinuous" vertical="center" wrapText="1" readingOrder="1"/>
    </xf>
    <xf numFmtId="0" fontId="131" fillId="16" borderId="0" xfId="0" applyFont="1" applyFill="1" applyAlignment="1">
      <alignment horizontal="center" vertical="center" wrapText="1" readingOrder="1"/>
    </xf>
    <xf numFmtId="0" fontId="49" fillId="16" borderId="0" xfId="0" applyFont="1" applyFill="1" applyBorder="1" applyAlignment="1">
      <alignment horizontal="center" vertical="center"/>
    </xf>
    <xf numFmtId="0" fontId="49" fillId="16" borderId="0" xfId="0" applyFont="1" applyFill="1" applyAlignment="1">
      <alignment horizontal="center" vertical="center"/>
    </xf>
    <xf numFmtId="181" fontId="49" fillId="16" borderId="0" xfId="0" applyNumberFormat="1" applyFont="1" applyFill="1" applyBorder="1" applyAlignment="1">
      <alignment horizontal="centerContinuous" vertical="center"/>
    </xf>
    <xf numFmtId="10" fontId="49" fillId="16" borderId="0" xfId="0" applyNumberFormat="1" applyFont="1" applyFill="1" applyBorder="1" applyAlignment="1">
      <alignment horizontal="center" vertical="center"/>
    </xf>
    <xf numFmtId="0" fontId="49" fillId="16" borderId="0" xfId="0" applyFont="1" applyFill="1" applyBorder="1" applyAlignment="1">
      <alignment vertical="center"/>
    </xf>
    <xf numFmtId="181" fontId="49" fillId="16" borderId="0" xfId="0" applyNumberFormat="1" applyFont="1" applyFill="1" applyBorder="1" applyAlignment="1">
      <alignment horizontal="center" vertical="center"/>
    </xf>
    <xf numFmtId="0" fontId="32" fillId="0" borderId="3" xfId="0" applyFont="1" applyFill="1" applyBorder="1" applyAlignment="1">
      <alignment vertical="center"/>
    </xf>
    <xf numFmtId="0" fontId="48" fillId="0" borderId="0" xfId="0" applyFont="1" applyFill="1" applyBorder="1" applyAlignment="1">
      <alignment horizontal="left" vertical="center"/>
    </xf>
    <xf numFmtId="0" fontId="48" fillId="0" borderId="0" xfId="0" applyFont="1" applyFill="1" applyBorder="1" applyAlignment="1">
      <alignment vertical="center"/>
    </xf>
    <xf numFmtId="0" fontId="48" fillId="0" borderId="3" xfId="0" applyFont="1" applyFill="1" applyBorder="1" applyAlignment="1">
      <alignment horizontal="left" vertical="center"/>
    </xf>
    <xf numFmtId="0" fontId="48" fillId="0" borderId="3" xfId="0" applyFont="1" applyFill="1" applyBorder="1" applyAlignment="1">
      <alignment vertical="center"/>
    </xf>
    <xf numFmtId="0" fontId="132" fillId="0" borderId="0" xfId="0" applyFont="1"/>
    <xf numFmtId="181" fontId="109" fillId="48" borderId="47" xfId="0" applyNumberFormat="1" applyFont="1" applyFill="1" applyBorder="1" applyAlignment="1"/>
    <xf numFmtId="0" fontId="34" fillId="9" borderId="50" xfId="0" applyFont="1" applyFill="1" applyBorder="1"/>
    <xf numFmtId="0" fontId="38" fillId="9" borderId="50" xfId="0" applyFont="1" applyFill="1" applyBorder="1"/>
    <xf numFmtId="0" fontId="47" fillId="9" borderId="50" xfId="0" applyFont="1" applyFill="1" applyBorder="1"/>
    <xf numFmtId="181" fontId="34" fillId="9" borderId="50" xfId="0" applyNumberFormat="1" applyFont="1" applyFill="1" applyBorder="1"/>
    <xf numFmtId="0" fontId="38" fillId="9" borderId="50" xfId="0" applyFont="1" applyFill="1" applyBorder="1" applyAlignment="1"/>
    <xf numFmtId="0" fontId="34" fillId="9" borderId="50" xfId="0" applyFont="1" applyFill="1" applyBorder="1" applyAlignment="1">
      <alignment horizontal="left" vertical="center"/>
    </xf>
    <xf numFmtId="0" fontId="34" fillId="9" borderId="50" xfId="0" applyFont="1" applyFill="1" applyBorder="1" applyAlignment="1">
      <alignment vertical="center"/>
    </xf>
    <xf numFmtId="0" fontId="32" fillId="9" borderId="50" xfId="0" applyFont="1" applyFill="1" applyBorder="1" applyAlignment="1">
      <alignment vertical="center"/>
    </xf>
    <xf numFmtId="181" fontId="34" fillId="9" borderId="50" xfId="0" applyNumberFormat="1" applyFont="1" applyFill="1" applyBorder="1" applyAlignment="1">
      <alignment vertical="center"/>
    </xf>
    <xf numFmtId="181" fontId="32" fillId="0" borderId="50" xfId="0" applyNumberFormat="1" applyFont="1" applyBorder="1" applyAlignment="1">
      <alignment vertical="center"/>
    </xf>
    <xf numFmtId="181" fontId="32" fillId="17" borderId="50" xfId="0" applyNumberFormat="1" applyFont="1" applyFill="1" applyBorder="1" applyAlignment="1">
      <alignment vertical="center"/>
    </xf>
    <xf numFmtId="180" fontId="48" fillId="0" borderId="50" xfId="0" applyNumberFormat="1" applyFont="1" applyBorder="1" applyAlignment="1">
      <alignment vertical="center"/>
    </xf>
    <xf numFmtId="180" fontId="48" fillId="17" borderId="50" xfId="0" applyNumberFormat="1" applyFont="1" applyFill="1" applyBorder="1" applyAlignment="1">
      <alignment vertical="center"/>
    </xf>
    <xf numFmtId="15" fontId="3" fillId="6" borderId="0" xfId="0" quotePrefix="1" applyNumberFormat="1" applyFont="1" applyFill="1" applyBorder="1" applyAlignment="1">
      <alignment horizontal="center" vertical="center"/>
    </xf>
    <xf numFmtId="204" fontId="3" fillId="0" borderId="0" xfId="0" applyNumberFormat="1" applyFont="1" applyBorder="1" applyAlignment="1">
      <alignment horizontal="center" vertical="center"/>
    </xf>
    <xf numFmtId="0" fontId="32" fillId="6" borderId="50" xfId="0" applyFont="1" applyFill="1" applyBorder="1" applyAlignment="1">
      <alignment vertical="center"/>
    </xf>
    <xf numFmtId="0" fontId="3" fillId="6" borderId="50" xfId="0" applyFont="1" applyFill="1" applyBorder="1" applyAlignment="1">
      <alignment vertical="center"/>
    </xf>
    <xf numFmtId="15" fontId="3" fillId="6" borderId="50" xfId="0" applyNumberFormat="1" applyFont="1" applyFill="1" applyBorder="1" applyAlignment="1">
      <alignment vertical="center"/>
    </xf>
    <xf numFmtId="17" fontId="3" fillId="6" borderId="50" xfId="0" applyNumberFormat="1" applyFont="1" applyFill="1" applyBorder="1" applyAlignment="1">
      <alignment horizontal="center" vertical="center"/>
    </xf>
    <xf numFmtId="0" fontId="3" fillId="0" borderId="50" xfId="0" applyFont="1" applyBorder="1" applyAlignment="1">
      <alignment vertical="center"/>
    </xf>
    <xf numFmtId="181" fontId="3" fillId="6" borderId="50" xfId="0" applyNumberFormat="1" applyFont="1" applyFill="1" applyBorder="1" applyAlignment="1">
      <alignment horizontal="center" vertical="center"/>
    </xf>
    <xf numFmtId="186" fontId="3" fillId="0" borderId="50" xfId="0" applyNumberFormat="1" applyFont="1" applyFill="1" applyBorder="1" applyAlignment="1">
      <alignment horizontal="center" vertical="center"/>
    </xf>
    <xf numFmtId="185" fontId="3" fillId="17" borderId="50" xfId="0" applyNumberFormat="1" applyFont="1" applyFill="1" applyBorder="1" applyAlignment="1">
      <alignment horizontal="center" vertical="center"/>
    </xf>
    <xf numFmtId="190" fontId="3" fillId="17" borderId="50" xfId="0" applyNumberFormat="1" applyFont="1" applyFill="1" applyBorder="1" applyAlignment="1">
      <alignment horizontal="center" vertical="center"/>
    </xf>
    <xf numFmtId="176" fontId="3" fillId="17" borderId="50" xfId="0" applyNumberFormat="1" applyFont="1" applyFill="1" applyBorder="1" applyAlignment="1">
      <alignment horizontal="center" vertical="center"/>
    </xf>
    <xf numFmtId="176" fontId="3" fillId="6" borderId="50" xfId="0" quotePrefix="1" applyNumberFormat="1" applyFont="1" applyFill="1" applyBorder="1" applyAlignment="1">
      <alignment vertical="center"/>
    </xf>
    <xf numFmtId="176" fontId="3" fillId="6" borderId="50" xfId="0" applyNumberFormat="1" applyFont="1" applyFill="1" applyBorder="1" applyAlignment="1">
      <alignment horizontal="left" vertical="center"/>
    </xf>
    <xf numFmtId="0" fontId="4" fillId="0" borderId="0" xfId="0" applyNumberFormat="1" applyFont="1" applyFill="1" applyBorder="1" applyAlignment="1">
      <alignment vertical="center"/>
    </xf>
    <xf numFmtId="0" fontId="4" fillId="0" borderId="50" xfId="0" applyFont="1" applyBorder="1" applyAlignment="1">
      <alignment vertical="center"/>
    </xf>
    <xf numFmtId="3" fontId="4" fillId="0" borderId="50" xfId="0" applyNumberFormat="1" applyFont="1" applyFill="1" applyBorder="1" applyAlignment="1">
      <alignment vertical="center"/>
    </xf>
    <xf numFmtId="3" fontId="4" fillId="0" borderId="50" xfId="0" applyNumberFormat="1" applyFont="1" applyFill="1" applyBorder="1" applyAlignment="1">
      <alignment horizontal="right" vertical="center"/>
    </xf>
    <xf numFmtId="181" fontId="4" fillId="0" borderId="50" xfId="0" applyNumberFormat="1" applyFont="1" applyFill="1" applyBorder="1" applyAlignment="1">
      <alignment vertical="center"/>
    </xf>
    <xf numFmtId="180" fontId="4" fillId="0" borderId="50" xfId="0" applyNumberFormat="1" applyFont="1" applyFill="1" applyBorder="1" applyAlignment="1">
      <alignment vertical="center"/>
    </xf>
    <xf numFmtId="181" fontId="4" fillId="17" borderId="50" xfId="0" applyNumberFormat="1" applyFont="1" applyFill="1" applyBorder="1" applyAlignment="1">
      <alignment vertical="center"/>
    </xf>
    <xf numFmtId="3" fontId="4" fillId="0" borderId="50" xfId="0" applyNumberFormat="1" applyFont="1" applyFill="1" applyBorder="1" applyAlignment="1">
      <alignment horizontal="centerContinuous" vertical="center"/>
    </xf>
    <xf numFmtId="3" fontId="4" fillId="0" borderId="50" xfId="0" applyNumberFormat="1" applyFont="1" applyBorder="1"/>
    <xf numFmtId="0" fontId="4" fillId="0" borderId="50" xfId="0" applyFont="1" applyBorder="1"/>
    <xf numFmtId="0" fontId="4" fillId="0" borderId="50" xfId="0" applyFont="1" applyBorder="1" applyAlignment="1">
      <alignment horizontal="center"/>
    </xf>
    <xf numFmtId="180" fontId="4" fillId="0" borderId="50" xfId="0" applyNumberFormat="1" applyFont="1" applyBorder="1"/>
    <xf numFmtId="180" fontId="4" fillId="0" borderId="50" xfId="0" applyNumberFormat="1" applyFont="1" applyFill="1" applyBorder="1"/>
    <xf numFmtId="0" fontId="4" fillId="0" borderId="50" xfId="0" applyFont="1" applyBorder="1" applyAlignment="1">
      <alignment wrapText="1"/>
    </xf>
    <xf numFmtId="3" fontId="4" fillId="0" borderId="50" xfId="0" applyNumberFormat="1" applyFont="1" applyFill="1" applyBorder="1"/>
    <xf numFmtId="181" fontId="20" fillId="0" borderId="50" xfId="0" applyNumberFormat="1" applyFont="1" applyFill="1" applyBorder="1"/>
    <xf numFmtId="181" fontId="4" fillId="0" borderId="50" xfId="0" applyNumberFormat="1" applyFont="1" applyBorder="1"/>
    <xf numFmtId="180" fontId="4" fillId="17" borderId="50" xfId="0" applyNumberFormat="1" applyFont="1" applyFill="1" applyBorder="1"/>
    <xf numFmtId="181" fontId="20" fillId="17" borderId="50" xfId="0" applyNumberFormat="1" applyFont="1" applyFill="1" applyBorder="1"/>
    <xf numFmtId="0" fontId="4" fillId="0" borderId="0" xfId="0" applyFont="1" applyBorder="1"/>
    <xf numFmtId="0" fontId="4" fillId="9" borderId="50" xfId="0" applyFont="1" applyFill="1" applyBorder="1" applyAlignment="1">
      <alignment horizontal="center"/>
    </xf>
    <xf numFmtId="181" fontId="4" fillId="0" borderId="52" xfId="0" applyNumberFormat="1" applyFont="1" applyBorder="1"/>
    <xf numFmtId="181" fontId="4" fillId="0" borderId="0" xfId="0" applyNumberFormat="1" applyFont="1" applyBorder="1"/>
    <xf numFmtId="181" fontId="4" fillId="0" borderId="53" xfId="0" applyNumberFormat="1" applyFont="1" applyBorder="1"/>
    <xf numFmtId="180" fontId="4" fillId="0" borderId="52" xfId="0" applyNumberFormat="1" applyFont="1" applyBorder="1"/>
    <xf numFmtId="180" fontId="4" fillId="0" borderId="0" xfId="0" applyNumberFormat="1" applyFont="1" applyBorder="1"/>
    <xf numFmtId="181" fontId="4" fillId="0" borderId="53" xfId="0" applyNumberFormat="1" applyFont="1" applyFill="1" applyBorder="1" applyAlignment="1">
      <alignment horizontal="center"/>
    </xf>
    <xf numFmtId="181" fontId="4" fillId="0" borderId="0" xfId="0" applyNumberFormat="1" applyFont="1" applyFill="1" applyBorder="1" applyAlignment="1">
      <alignment horizontal="center"/>
    </xf>
    <xf numFmtId="180" fontId="4" fillId="0" borderId="54" xfId="0" applyNumberFormat="1" applyFont="1" applyBorder="1"/>
    <xf numFmtId="180" fontId="4" fillId="0" borderId="55" xfId="0" applyNumberFormat="1" applyFont="1" applyBorder="1"/>
    <xf numFmtId="181" fontId="4" fillId="0" borderId="56" xfId="0" applyNumberFormat="1" applyFont="1" applyFill="1" applyBorder="1" applyAlignment="1">
      <alignment horizontal="center"/>
    </xf>
    <xf numFmtId="0" fontId="4" fillId="9" borderId="57" xfId="0" applyFont="1" applyFill="1" applyBorder="1" applyAlignment="1">
      <alignment horizontal="center"/>
    </xf>
    <xf numFmtId="0" fontId="4" fillId="9" borderId="58" xfId="0" applyFont="1" applyFill="1" applyBorder="1" applyAlignment="1">
      <alignment horizontal="center"/>
    </xf>
    <xf numFmtId="0" fontId="4" fillId="0" borderId="57" xfId="0" applyFont="1" applyBorder="1"/>
    <xf numFmtId="0" fontId="4" fillId="0" borderId="58" xfId="0" applyFont="1" applyBorder="1"/>
    <xf numFmtId="0" fontId="4" fillId="9" borderId="59" xfId="0" applyFont="1" applyFill="1" applyBorder="1" applyAlignment="1">
      <alignment horizontal="center"/>
    </xf>
    <xf numFmtId="0" fontId="4" fillId="9" borderId="60" xfId="0" applyFont="1" applyFill="1" applyBorder="1" applyAlignment="1">
      <alignment horizontal="center"/>
    </xf>
    <xf numFmtId="0" fontId="4" fillId="0" borderId="52" xfId="0" applyFont="1" applyBorder="1"/>
    <xf numFmtId="0" fontId="4" fillId="0" borderId="53" xfId="0" applyFont="1" applyBorder="1"/>
    <xf numFmtId="3" fontId="4" fillId="17" borderId="53" xfId="0" applyNumberFormat="1" applyFont="1" applyFill="1" applyBorder="1"/>
    <xf numFmtId="180" fontId="4" fillId="17" borderId="53" xfId="0" applyNumberFormat="1" applyFont="1" applyFill="1" applyBorder="1"/>
    <xf numFmtId="181" fontId="4" fillId="17" borderId="53" xfId="0" applyNumberFormat="1" applyFont="1" applyFill="1" applyBorder="1"/>
    <xf numFmtId="180" fontId="4" fillId="17" borderId="56" xfId="0" applyNumberFormat="1" applyFont="1" applyFill="1" applyBorder="1"/>
    <xf numFmtId="3" fontId="4" fillId="17" borderId="61" xfId="0" applyNumberFormat="1" applyFont="1" applyFill="1" applyBorder="1"/>
    <xf numFmtId="181" fontId="4" fillId="17" borderId="61" xfId="0" applyNumberFormat="1" applyFont="1" applyFill="1" applyBorder="1"/>
    <xf numFmtId="3" fontId="4" fillId="17" borderId="62" xfId="0" applyNumberFormat="1" applyFont="1" applyFill="1" applyBorder="1"/>
    <xf numFmtId="0" fontId="4" fillId="0" borderId="61" xfId="0" applyFont="1" applyBorder="1"/>
    <xf numFmtId="0" fontId="4" fillId="9" borderId="51" xfId="0" applyFont="1" applyFill="1" applyBorder="1" applyAlignment="1">
      <alignment horizontal="center"/>
    </xf>
    <xf numFmtId="9" fontId="4" fillId="0" borderId="52" xfId="0" applyNumberFormat="1" applyFont="1" applyBorder="1"/>
    <xf numFmtId="9" fontId="4" fillId="0" borderId="0" xfId="0" applyNumberFormat="1" applyFont="1" applyBorder="1"/>
    <xf numFmtId="9" fontId="4" fillId="17" borderId="53" xfId="0" applyNumberFormat="1" applyFont="1" applyFill="1" applyBorder="1"/>
    <xf numFmtId="9" fontId="4" fillId="0" borderId="54" xfId="0" applyNumberFormat="1" applyFont="1" applyBorder="1"/>
    <xf numFmtId="9" fontId="4" fillId="0" borderId="55" xfId="0" applyNumberFormat="1" applyFont="1" applyBorder="1"/>
    <xf numFmtId="9" fontId="4" fillId="0" borderId="55" xfId="0" applyNumberFormat="1" applyFont="1" applyFill="1" applyBorder="1" applyAlignment="1">
      <alignment horizontal="center"/>
    </xf>
    <xf numFmtId="0" fontId="31" fillId="0" borderId="50" xfId="0" applyFont="1" applyBorder="1" applyAlignment="1">
      <alignment vertical="center"/>
    </xf>
    <xf numFmtId="181" fontId="31" fillId="18" borderId="50" xfId="0" applyNumberFormat="1" applyFont="1" applyFill="1" applyBorder="1" applyAlignment="1">
      <alignment vertical="center"/>
    </xf>
    <xf numFmtId="180" fontId="3" fillId="0" borderId="50" xfId="0" applyNumberFormat="1" applyFont="1" applyBorder="1" applyAlignment="1">
      <alignment vertical="center"/>
    </xf>
    <xf numFmtId="0" fontId="3" fillId="0" borderId="50" xfId="0" applyFont="1" applyBorder="1" applyAlignment="1">
      <alignment horizontal="center" vertical="center"/>
    </xf>
    <xf numFmtId="180" fontId="3" fillId="0" borderId="50" xfId="0" applyNumberFormat="1" applyFont="1" applyBorder="1" applyAlignment="1">
      <alignment horizontal="center" vertical="center"/>
    </xf>
    <xf numFmtId="0" fontId="73" fillId="16" borderId="57" xfId="0" applyFont="1" applyFill="1" applyBorder="1" applyAlignment="1">
      <alignment horizontal="centerContinuous" vertical="center"/>
    </xf>
    <xf numFmtId="0" fontId="73" fillId="16" borderId="58" xfId="0" applyFont="1" applyFill="1" applyBorder="1" applyAlignment="1">
      <alignment horizontal="centerContinuous" vertical="center"/>
    </xf>
    <xf numFmtId="0" fontId="73" fillId="16" borderId="54" xfId="0" applyFont="1" applyFill="1" applyBorder="1" applyAlignment="1">
      <alignment horizontal="centerContinuous" vertical="center"/>
    </xf>
    <xf numFmtId="0" fontId="73" fillId="16" borderId="56" xfId="0" applyFont="1" applyFill="1" applyBorder="1" applyAlignment="1">
      <alignment horizontal="centerContinuous" vertical="center"/>
    </xf>
    <xf numFmtId="0" fontId="73" fillId="16" borderId="57" xfId="0" applyFont="1" applyFill="1" applyBorder="1" applyAlignment="1">
      <alignment horizontal="center" wrapText="1"/>
    </xf>
    <xf numFmtId="0" fontId="73" fillId="16" borderId="58" xfId="0" applyFont="1" applyFill="1" applyBorder="1" applyAlignment="1">
      <alignment horizontal="center" wrapText="1"/>
    </xf>
    <xf numFmtId="0" fontId="73" fillId="16" borderId="54" xfId="0" applyFont="1" applyFill="1" applyBorder="1" applyAlignment="1">
      <alignment horizontal="center" wrapText="1"/>
    </xf>
    <xf numFmtId="0" fontId="73" fillId="16" borderId="56" xfId="0" applyFont="1" applyFill="1" applyBorder="1" applyAlignment="1">
      <alignment horizontal="center" wrapText="1"/>
    </xf>
    <xf numFmtId="0" fontId="73" fillId="16" borderId="57" xfId="0" applyFont="1" applyFill="1" applyBorder="1" applyAlignment="1">
      <alignment horizontal="center"/>
    </xf>
    <xf numFmtId="0" fontId="73" fillId="16" borderId="58" xfId="0" applyFont="1" applyFill="1" applyBorder="1" applyAlignment="1">
      <alignment horizontal="center"/>
    </xf>
    <xf numFmtId="0" fontId="73" fillId="16" borderId="54" xfId="0" applyFont="1" applyFill="1" applyBorder="1" applyAlignment="1">
      <alignment horizontal="center"/>
    </xf>
    <xf numFmtId="0" fontId="73" fillId="16" borderId="56" xfId="0" applyFont="1" applyFill="1" applyBorder="1" applyAlignment="1">
      <alignment horizontal="center"/>
    </xf>
    <xf numFmtId="181" fontId="38" fillId="17" borderId="47" xfId="0" applyNumberFormat="1" applyFont="1" applyFill="1" applyBorder="1"/>
    <xf numFmtId="0" fontId="32" fillId="0" borderId="63" xfId="0" applyFont="1" applyBorder="1"/>
    <xf numFmtId="0" fontId="32" fillId="0" borderId="50" xfId="0" applyFont="1" applyBorder="1"/>
    <xf numFmtId="0" fontId="38" fillId="0" borderId="50" xfId="0" applyFont="1" applyBorder="1" applyAlignment="1"/>
    <xf numFmtId="0" fontId="43" fillId="0" borderId="50" xfId="0" applyFont="1" applyBorder="1"/>
    <xf numFmtId="181" fontId="38" fillId="17" borderId="64" xfId="0" applyNumberFormat="1" applyFont="1" applyFill="1" applyBorder="1"/>
    <xf numFmtId="183" fontId="38" fillId="48" borderId="64" xfId="0" applyNumberFormat="1" applyFont="1" applyFill="1" applyBorder="1"/>
    <xf numFmtId="9" fontId="38" fillId="17" borderId="64" xfId="0" applyNumberFormat="1" applyFont="1" applyFill="1" applyBorder="1"/>
    <xf numFmtId="181" fontId="38" fillId="48" borderId="64" xfId="0" applyNumberFormat="1" applyFont="1" applyFill="1" applyBorder="1" applyAlignment="1"/>
    <xf numFmtId="180" fontId="38" fillId="48" borderId="64" xfId="0" applyNumberFormat="1" applyFont="1" applyFill="1" applyBorder="1" applyAlignment="1"/>
    <xf numFmtId="0" fontId="32" fillId="0" borderId="65" xfId="0" applyFont="1" applyBorder="1"/>
    <xf numFmtId="9" fontId="38" fillId="17" borderId="66" xfId="0" applyNumberFormat="1" applyFont="1" applyFill="1" applyBorder="1" applyAlignment="1"/>
    <xf numFmtId="185" fontId="38" fillId="17" borderId="66" xfId="0" applyNumberFormat="1" applyFont="1" applyFill="1" applyBorder="1" applyAlignment="1"/>
    <xf numFmtId="176" fontId="38" fillId="0" borderId="0" xfId="0" applyNumberFormat="1" applyFont="1" applyBorder="1"/>
    <xf numFmtId="176" fontId="32" fillId="0" borderId="0" xfId="0" applyNumberFormat="1" applyFont="1" applyBorder="1"/>
    <xf numFmtId="176" fontId="32" fillId="0" borderId="0" xfId="0" applyNumberFormat="1" applyFont="1" applyBorder="1" applyAlignment="1">
      <alignment horizontal="right"/>
    </xf>
    <xf numFmtId="0" fontId="134" fillId="50" borderId="0" xfId="0" applyFont="1" applyFill="1" applyAlignment="1">
      <alignment horizontal="left" vertical="top" wrapText="1" indent="1" readingOrder="1"/>
    </xf>
    <xf numFmtId="0" fontId="4" fillId="50" borderId="0" xfId="0" applyFont="1" applyFill="1" applyAlignment="1">
      <alignment vertical="top" wrapText="1"/>
    </xf>
    <xf numFmtId="0" fontId="134" fillId="50" borderId="74" xfId="0" applyFont="1" applyFill="1" applyBorder="1" applyAlignment="1">
      <alignment horizontal="left" vertical="top" wrapText="1" indent="1" readingOrder="1"/>
    </xf>
    <xf numFmtId="0" fontId="134" fillId="50" borderId="72" xfId="0" applyFont="1" applyFill="1" applyBorder="1" applyAlignment="1">
      <alignment horizontal="left" vertical="top" wrapText="1" indent="1" readingOrder="1"/>
    </xf>
    <xf numFmtId="0" fontId="135" fillId="50" borderId="74" xfId="0" applyFont="1" applyFill="1" applyBorder="1" applyAlignment="1">
      <alignment vertical="top" wrapText="1"/>
    </xf>
    <xf numFmtId="0" fontId="32" fillId="52" borderId="0" xfId="0" applyFont="1" applyFill="1"/>
    <xf numFmtId="0" fontId="117" fillId="11" borderId="0" xfId="0" applyFont="1" applyFill="1" applyAlignment="1">
      <alignment wrapText="1"/>
    </xf>
    <xf numFmtId="0" fontId="32" fillId="6" borderId="0" xfId="0" applyFont="1" applyFill="1" applyAlignment="1">
      <alignment wrapText="1"/>
    </xf>
    <xf numFmtId="0" fontId="32" fillId="0" borderId="0" xfId="0" applyFont="1" applyAlignment="1">
      <alignment wrapText="1"/>
    </xf>
    <xf numFmtId="0" fontId="35" fillId="10" borderId="0" xfId="18" applyNumberFormat="1" applyFont="1" applyFill="1" applyBorder="1" applyAlignment="1">
      <alignment horizontal="left" vertical="top" wrapText="1"/>
    </xf>
    <xf numFmtId="0" fontId="35" fillId="10" borderId="0" xfId="18" applyNumberFormat="1" applyFont="1" applyFill="1" applyBorder="1" applyAlignment="1">
      <alignment horizontal="left" vertical="top"/>
    </xf>
    <xf numFmtId="0" fontId="35" fillId="10" borderId="0" xfId="18" applyNumberFormat="1" applyFont="1" applyFill="1" applyBorder="1" applyAlignment="1">
      <alignment horizontal="right" vertical="top"/>
    </xf>
    <xf numFmtId="0" fontId="34" fillId="0" borderId="0" xfId="19" applyFont="1"/>
    <xf numFmtId="0" fontId="32" fillId="0" borderId="0" xfId="19" applyFont="1"/>
    <xf numFmtId="0" fontId="32" fillId="0" borderId="0" xfId="19" applyFont="1" applyFill="1"/>
    <xf numFmtId="0" fontId="37" fillId="0" borderId="0" xfId="19" applyFont="1"/>
    <xf numFmtId="0" fontId="138" fillId="0" borderId="0" xfId="21" applyFont="1" applyAlignment="1" applyProtection="1"/>
    <xf numFmtId="184" fontId="32" fillId="0" borderId="0" xfId="0" applyNumberFormat="1" applyFont="1" applyBorder="1" applyAlignment="1">
      <alignment horizontal="center"/>
    </xf>
    <xf numFmtId="183" fontId="32" fillId="0" borderId="0" xfId="19" applyNumberFormat="1" applyFont="1"/>
    <xf numFmtId="184" fontId="34" fillId="0" borderId="0" xfId="0" applyNumberFormat="1" applyFont="1" applyFill="1" applyAlignment="1">
      <alignment horizontal="center"/>
    </xf>
    <xf numFmtId="0" fontId="32" fillId="0" borderId="0" xfId="19" applyFont="1" applyAlignment="1">
      <alignment horizontal="left"/>
    </xf>
    <xf numFmtId="0" fontId="32" fillId="0" borderId="0" xfId="19" quotePrefix="1" applyFont="1" applyAlignment="1">
      <alignment horizontal="left"/>
    </xf>
    <xf numFmtId="0" fontId="35" fillId="52" borderId="0" xfId="0" applyFont="1" applyFill="1"/>
    <xf numFmtId="0" fontId="38" fillId="52" borderId="0" xfId="0" applyFont="1" applyFill="1" applyAlignment="1"/>
    <xf numFmtId="0" fontId="43" fillId="52" borderId="0" xfId="0" applyFont="1" applyFill="1"/>
    <xf numFmtId="0" fontId="32" fillId="52" borderId="0" xfId="0" applyFont="1" applyFill="1" applyAlignment="1"/>
    <xf numFmtId="0" fontId="35" fillId="52" borderId="0" xfId="0" applyFont="1" applyFill="1" applyAlignment="1"/>
    <xf numFmtId="0" fontId="35" fillId="52" borderId="0" xfId="0" applyFont="1" applyFill="1" applyBorder="1"/>
    <xf numFmtId="0" fontId="36" fillId="52" borderId="0" xfId="17" applyNumberFormat="1" applyFont="1" applyFill="1" applyBorder="1" applyAlignment="1">
      <alignment horizontal="left" vertical="top"/>
    </xf>
    <xf numFmtId="0" fontId="33" fillId="52" borderId="0" xfId="17" applyNumberFormat="1" applyFont="1" applyFill="1" applyBorder="1" applyAlignment="1">
      <alignment horizontal="left" vertical="top"/>
    </xf>
    <xf numFmtId="0" fontId="38" fillId="52" borderId="0" xfId="17" applyNumberFormat="1" applyFont="1" applyFill="1" applyBorder="1" applyAlignment="1">
      <alignment vertical="top"/>
    </xf>
    <xf numFmtId="0" fontId="47" fillId="52" borderId="0" xfId="17" applyNumberFormat="1" applyFont="1" applyFill="1" applyBorder="1" applyAlignment="1">
      <alignment horizontal="center" vertical="top"/>
    </xf>
    <xf numFmtId="0" fontId="4" fillId="52" borderId="0" xfId="0" applyFont="1" applyFill="1"/>
    <xf numFmtId="0" fontId="73" fillId="52" borderId="0" xfId="0" applyFont="1" applyFill="1"/>
    <xf numFmtId="0" fontId="4" fillId="52" borderId="0" xfId="0" applyFont="1" applyFill="1" applyAlignment="1">
      <alignment wrapText="1"/>
    </xf>
    <xf numFmtId="0" fontId="36" fillId="52" borderId="0" xfId="17" applyNumberFormat="1" applyFont="1" applyFill="1" applyBorder="1" applyAlignment="1">
      <alignment vertical="top"/>
    </xf>
    <xf numFmtId="0" fontId="32" fillId="17" borderId="0" xfId="0" applyFont="1" applyFill="1"/>
    <xf numFmtId="0" fontId="38" fillId="17" borderId="0" xfId="0" applyFont="1" applyFill="1" applyBorder="1" applyAlignment="1"/>
    <xf numFmtId="0" fontId="32" fillId="17" borderId="0" xfId="0" applyFont="1" applyFill="1" applyBorder="1"/>
    <xf numFmtId="0" fontId="43" fillId="17" borderId="0" xfId="0" applyFont="1" applyFill="1"/>
    <xf numFmtId="181" fontId="32" fillId="17" borderId="0" xfId="0" applyNumberFormat="1" applyFont="1" applyFill="1"/>
    <xf numFmtId="0" fontId="32" fillId="17" borderId="36" xfId="0" applyFont="1" applyFill="1" applyBorder="1"/>
    <xf numFmtId="0" fontId="38" fillId="17" borderId="36" xfId="0" applyFont="1" applyFill="1" applyBorder="1" applyAlignment="1"/>
    <xf numFmtId="0" fontId="43" fillId="17" borderId="36" xfId="0" applyFont="1" applyFill="1" applyBorder="1"/>
    <xf numFmtId="181" fontId="32" fillId="17" borderId="36" xfId="0" applyNumberFormat="1" applyFont="1" applyFill="1" applyBorder="1"/>
    <xf numFmtId="0" fontId="32" fillId="17" borderId="2" xfId="0" applyFont="1" applyFill="1" applyBorder="1"/>
    <xf numFmtId="0" fontId="38" fillId="17" borderId="2" xfId="0" applyFont="1" applyFill="1" applyBorder="1" applyAlignment="1"/>
    <xf numFmtId="0" fontId="43" fillId="17" borderId="2" xfId="0" applyFont="1" applyFill="1" applyBorder="1"/>
    <xf numFmtId="181" fontId="32" fillId="17" borderId="2" xfId="0" applyNumberFormat="1" applyFont="1" applyFill="1" applyBorder="1"/>
    <xf numFmtId="181" fontId="38" fillId="17" borderId="0" xfId="0" applyNumberFormat="1" applyFont="1" applyFill="1" applyBorder="1" applyAlignment="1"/>
    <xf numFmtId="181" fontId="38" fillId="17" borderId="2" xfId="0" applyNumberFormat="1" applyFont="1" applyFill="1" applyBorder="1" applyAlignment="1"/>
    <xf numFmtId="181" fontId="37" fillId="17" borderId="2" xfId="0" applyNumberFormat="1" applyFont="1" applyFill="1" applyBorder="1"/>
    <xf numFmtId="185" fontId="32" fillId="17" borderId="0" xfId="8" applyNumberFormat="1" applyFont="1" applyFill="1" applyBorder="1"/>
    <xf numFmtId="0" fontId="32" fillId="17" borderId="0" xfId="0" applyFont="1" applyFill="1" applyAlignment="1"/>
    <xf numFmtId="0" fontId="43" fillId="17" borderId="0" xfId="0" applyFont="1" applyFill="1" applyBorder="1"/>
    <xf numFmtId="179" fontId="32" fillId="17" borderId="9" xfId="0" applyNumberFormat="1" applyFont="1" applyFill="1" applyBorder="1"/>
    <xf numFmtId="181" fontId="32" fillId="17" borderId="9" xfId="0" applyNumberFormat="1" applyFont="1" applyFill="1" applyBorder="1"/>
    <xf numFmtId="0" fontId="48" fillId="17" borderId="0" xfId="0" applyFont="1" applyFill="1" applyBorder="1"/>
    <xf numFmtId="0" fontId="48" fillId="17" borderId="4" xfId="0" applyFont="1" applyFill="1" applyBorder="1"/>
    <xf numFmtId="0" fontId="32" fillId="17" borderId="4" xfId="0" applyFont="1" applyFill="1" applyBorder="1"/>
    <xf numFmtId="0" fontId="38" fillId="17" borderId="4" xfId="0" applyFont="1" applyFill="1" applyBorder="1" applyAlignment="1"/>
    <xf numFmtId="0" fontId="43" fillId="17" borderId="4" xfId="0" applyFont="1" applyFill="1" applyBorder="1"/>
    <xf numFmtId="183" fontId="32" fillId="17" borderId="4" xfId="0" applyNumberFormat="1" applyFont="1" applyFill="1" applyBorder="1"/>
    <xf numFmtId="181" fontId="109" fillId="17" borderId="0" xfId="0" applyNumberFormat="1" applyFont="1" applyFill="1" applyBorder="1"/>
    <xf numFmtId="0" fontId="109" fillId="17" borderId="0" xfId="0" applyFont="1" applyFill="1"/>
    <xf numFmtId="183" fontId="32" fillId="17" borderId="0" xfId="0" applyNumberFormat="1" applyFont="1" applyFill="1"/>
    <xf numFmtId="181" fontId="109" fillId="17" borderId="0" xfId="0" applyNumberFormat="1" applyFont="1" applyFill="1"/>
    <xf numFmtId="0" fontId="32" fillId="17" borderId="3" xfId="0" applyFont="1" applyFill="1" applyBorder="1"/>
    <xf numFmtId="0" fontId="38" fillId="17" borderId="3" xfId="0" applyFont="1" applyFill="1" applyBorder="1" applyAlignment="1"/>
    <xf numFmtId="181" fontId="32" fillId="17" borderId="3" xfId="0" applyNumberFormat="1" applyFont="1" applyFill="1" applyBorder="1"/>
    <xf numFmtId="0" fontId="43" fillId="17" borderId="3" xfId="0" applyFont="1" applyFill="1" applyBorder="1"/>
    <xf numFmtId="179" fontId="32" fillId="17" borderId="0" xfId="0" applyNumberFormat="1" applyFont="1" applyFill="1" applyBorder="1"/>
    <xf numFmtId="206" fontId="32" fillId="17" borderId="0" xfId="0" applyNumberFormat="1" applyFont="1" applyFill="1" applyBorder="1"/>
    <xf numFmtId="179" fontId="32" fillId="17" borderId="3" xfId="0" applyNumberFormat="1" applyFont="1" applyFill="1" applyBorder="1"/>
    <xf numFmtId="181" fontId="43" fillId="17" borderId="2" xfId="0" applyNumberFormat="1" applyFont="1" applyFill="1" applyBorder="1" applyAlignment="1"/>
    <xf numFmtId="176" fontId="32" fillId="17" borderId="42" xfId="8" applyNumberFormat="1" applyFont="1" applyFill="1" applyBorder="1" applyAlignment="1"/>
    <xf numFmtId="181" fontId="32" fillId="17" borderId="41" xfId="0" applyNumberFormat="1" applyFont="1" applyFill="1" applyBorder="1"/>
    <xf numFmtId="181" fontId="37" fillId="17" borderId="0" xfId="0" applyNumberFormat="1" applyFont="1" applyFill="1" applyBorder="1"/>
    <xf numFmtId="181" fontId="43" fillId="17" borderId="2" xfId="0" applyNumberFormat="1" applyFont="1" applyFill="1" applyBorder="1"/>
    <xf numFmtId="181" fontId="43" fillId="17" borderId="0" xfId="0" applyNumberFormat="1" applyFont="1" applyFill="1" applyBorder="1"/>
    <xf numFmtId="0" fontId="34" fillId="17" borderId="0" xfId="0" applyFont="1" applyFill="1" applyAlignment="1">
      <alignment horizontal="centerContinuous"/>
    </xf>
    <xf numFmtId="0" fontId="32" fillId="17" borderId="0" xfId="0" applyFont="1" applyFill="1" applyAlignment="1">
      <alignment horizontal="centerContinuous"/>
    </xf>
    <xf numFmtId="176" fontId="32" fillId="17" borderId="0" xfId="8" applyNumberFormat="1" applyFont="1" applyFill="1" applyBorder="1"/>
    <xf numFmtId="0" fontId="136" fillId="51" borderId="0" xfId="0" applyFont="1" applyFill="1" applyAlignment="1">
      <alignment horizontal="center" vertical="center" wrapText="1" readingOrder="1"/>
    </xf>
    <xf numFmtId="0" fontId="136" fillId="51" borderId="72" xfId="0" applyFont="1" applyFill="1" applyBorder="1" applyAlignment="1">
      <alignment horizontal="center" vertical="center" wrapText="1" readingOrder="1"/>
    </xf>
    <xf numFmtId="0" fontId="136" fillId="51" borderId="74" xfId="0" applyFont="1" applyFill="1" applyBorder="1" applyAlignment="1">
      <alignment horizontal="center" vertical="center" wrapText="1" readingOrder="1"/>
    </xf>
    <xf numFmtId="0" fontId="34" fillId="0" borderId="0" xfId="0" applyFont="1" applyFill="1"/>
    <xf numFmtId="0" fontId="43" fillId="0" borderId="0" xfId="0" applyFont="1" applyFill="1"/>
    <xf numFmtId="0" fontId="32" fillId="0" borderId="0" xfId="0" applyFont="1" applyFill="1" applyAlignment="1">
      <alignment horizontal="right"/>
    </xf>
    <xf numFmtId="181" fontId="109" fillId="0" borderId="0" xfId="0" applyNumberFormat="1" applyFont="1" applyFill="1" applyBorder="1" applyAlignment="1"/>
    <xf numFmtId="180" fontId="38" fillId="48" borderId="47" xfId="0" applyNumberFormat="1" applyFont="1" applyFill="1" applyBorder="1" applyAlignment="1">
      <alignment horizontal="centerContinuous"/>
    </xf>
    <xf numFmtId="180" fontId="38" fillId="48" borderId="46" xfId="0" applyNumberFormat="1" applyFont="1" applyFill="1" applyBorder="1" applyAlignment="1">
      <alignment horizontal="centerContinuous"/>
    </xf>
    <xf numFmtId="0" fontId="32" fillId="0" borderId="0" xfId="19" applyFont="1" applyAlignment="1">
      <alignment horizontal="centerContinuous"/>
    </xf>
    <xf numFmtId="180" fontId="139" fillId="48" borderId="0" xfId="0" applyNumberFormat="1" applyFont="1" applyFill="1" applyBorder="1" applyAlignment="1">
      <alignment horizontal="center" vertical="center"/>
    </xf>
    <xf numFmtId="0" fontId="139" fillId="48" borderId="0" xfId="0" applyFont="1" applyFill="1" applyAlignment="1">
      <alignment vertical="center"/>
    </xf>
    <xf numFmtId="0" fontId="140" fillId="0" borderId="0" xfId="0" applyFont="1" applyAlignment="1">
      <alignment vertical="center"/>
    </xf>
    <xf numFmtId="176" fontId="139" fillId="48" borderId="0" xfId="0" applyNumberFormat="1" applyFont="1" applyFill="1" applyAlignment="1">
      <alignment horizontal="center" vertical="center"/>
    </xf>
    <xf numFmtId="186" fontId="141" fillId="48" borderId="0" xfId="0" applyNumberFormat="1" applyFont="1" applyFill="1" applyAlignment="1">
      <alignment horizontal="center" vertical="center" wrapText="1" readingOrder="1"/>
    </xf>
    <xf numFmtId="0" fontId="32" fillId="0" borderId="0" xfId="0" applyFont="1" applyAlignment="1">
      <alignment wrapText="1"/>
    </xf>
    <xf numFmtId="181" fontId="32" fillId="17" borderId="47" xfId="0" applyNumberFormat="1" applyFont="1" applyFill="1" applyBorder="1" applyAlignment="1"/>
    <xf numFmtId="180" fontId="32" fillId="17" borderId="47" xfId="0" applyNumberFormat="1" applyFont="1" applyFill="1" applyBorder="1" applyAlignment="1"/>
    <xf numFmtId="0" fontId="32" fillId="48" borderId="0" xfId="0" applyFont="1" applyFill="1" applyAlignment="1">
      <alignment vertical="center"/>
    </xf>
    <xf numFmtId="0" fontId="39" fillId="0" borderId="0" xfId="0" applyFont="1" applyFill="1" applyBorder="1" applyAlignment="1">
      <alignment horizontal="left" vertical="center"/>
    </xf>
    <xf numFmtId="0" fontId="37" fillId="0" borderId="0" xfId="0" applyFont="1" applyFill="1" applyBorder="1" applyAlignment="1">
      <alignment vertical="center"/>
    </xf>
    <xf numFmtId="0" fontId="32" fillId="0" borderId="0" xfId="0" applyFont="1" applyFill="1" applyBorder="1" applyAlignment="1">
      <alignment horizontal="left" vertical="center"/>
    </xf>
    <xf numFmtId="0" fontId="32" fillId="0" borderId="50" xfId="0" applyFont="1" applyFill="1" applyBorder="1" applyAlignment="1">
      <alignment horizontal="left" vertical="center"/>
    </xf>
    <xf numFmtId="0" fontId="32" fillId="0" borderId="50" xfId="0" applyFont="1" applyFill="1" applyBorder="1" applyAlignment="1">
      <alignment vertical="center"/>
    </xf>
    <xf numFmtId="0" fontId="48" fillId="0" borderId="50" xfId="0" applyFont="1" applyFill="1" applyBorder="1" applyAlignment="1">
      <alignment horizontal="left" vertical="center"/>
    </xf>
    <xf numFmtId="0" fontId="48" fillId="0" borderId="50" xfId="0" applyFont="1" applyFill="1" applyBorder="1" applyAlignment="1">
      <alignment vertical="center"/>
    </xf>
    <xf numFmtId="181" fontId="32" fillId="0" borderId="0" xfId="0" applyNumberFormat="1" applyFont="1" applyFill="1" applyBorder="1" applyAlignment="1">
      <alignment vertical="center"/>
    </xf>
    <xf numFmtId="179" fontId="48" fillId="0" borderId="0" xfId="0" applyNumberFormat="1" applyFont="1" applyFill="1" applyAlignment="1">
      <alignment vertical="center"/>
    </xf>
    <xf numFmtId="0" fontId="4" fillId="53" borderId="0" xfId="0" applyFont="1" applyFill="1"/>
    <xf numFmtId="0" fontId="37" fillId="0" borderId="0" xfId="19" applyFont="1" applyFill="1" applyAlignment="1">
      <alignment horizontal="center"/>
    </xf>
    <xf numFmtId="0" fontId="32" fillId="0" borderId="0" xfId="0" applyFont="1" applyAlignment="1">
      <alignment wrapText="1"/>
    </xf>
    <xf numFmtId="0" fontId="32" fillId="48" borderId="0" xfId="19" applyFont="1" applyFill="1" applyAlignment="1">
      <alignment horizontal="center"/>
    </xf>
    <xf numFmtId="0" fontId="135" fillId="50" borderId="73" xfId="0" applyFont="1" applyFill="1" applyBorder="1" applyAlignment="1">
      <alignment horizontal="left" vertical="top" wrapText="1" readingOrder="1"/>
    </xf>
    <xf numFmtId="0" fontId="134" fillId="50" borderId="70" xfId="0" applyFont="1" applyFill="1" applyBorder="1" applyAlignment="1">
      <alignment horizontal="left" vertical="top" wrapText="1" readingOrder="1"/>
    </xf>
    <xf numFmtId="0" fontId="134" fillId="50" borderId="71" xfId="0" applyFont="1" applyFill="1" applyBorder="1" applyAlignment="1">
      <alignment horizontal="left" vertical="top" wrapText="1" readingOrder="1"/>
    </xf>
    <xf numFmtId="0" fontId="137" fillId="50" borderId="71" xfId="0" applyFont="1" applyFill="1" applyBorder="1" applyAlignment="1">
      <alignment horizontal="left" vertical="top" wrapText="1" readingOrder="1"/>
    </xf>
    <xf numFmtId="0" fontId="137" fillId="50" borderId="70" xfId="0" applyFont="1" applyFill="1" applyBorder="1" applyAlignment="1">
      <alignment horizontal="left" vertical="top" wrapText="1" readingOrder="1"/>
    </xf>
    <xf numFmtId="0" fontId="133" fillId="49" borderId="68" xfId="0" applyFont="1" applyFill="1" applyBorder="1" applyAlignment="1">
      <alignment horizontal="center" vertical="center" wrapText="1" readingOrder="1"/>
    </xf>
    <xf numFmtId="0" fontId="4" fillId="0" borderId="67" xfId="0" applyFont="1" applyBorder="1" applyAlignment="1">
      <alignment vertical="center"/>
    </xf>
    <xf numFmtId="0" fontId="133" fillId="49" borderId="69" xfId="0" applyFont="1" applyFill="1" applyBorder="1" applyAlignment="1">
      <alignment horizontal="center" vertical="center" wrapText="1" readingOrder="1"/>
    </xf>
    <xf numFmtId="0" fontId="4" fillId="0" borderId="68" xfId="0" applyFont="1" applyBorder="1" applyAlignment="1">
      <alignment vertical="center"/>
    </xf>
    <xf numFmtId="188" fontId="64" fillId="0" borderId="0" xfId="23" applyNumberFormat="1" applyFont="1" applyFill="1" applyAlignment="1" applyProtection="1">
      <alignment horizontal="center"/>
    </xf>
    <xf numFmtId="0" fontId="64" fillId="0" borderId="0" xfId="23" applyFont="1" applyAlignment="1">
      <alignment horizontal="center"/>
    </xf>
    <xf numFmtId="188" fontId="64" fillId="0" borderId="0" xfId="23" applyNumberFormat="1" applyFont="1" applyFill="1" applyAlignment="1" applyProtection="1">
      <alignment horizontal="right"/>
    </xf>
    <xf numFmtId="0" fontId="64" fillId="0" borderId="0" xfId="23" applyFont="1"/>
  </cellXfs>
  <cellStyles count="85">
    <cellStyle name="2 Decimal Places" xfId="28"/>
    <cellStyle name="20% - Accent1 2" xfId="29"/>
    <cellStyle name="20% - Accent2 2" xfId="30"/>
    <cellStyle name="20% - Accent3 2" xfId="31"/>
    <cellStyle name="20% - Accent4 2" xfId="32"/>
    <cellStyle name="20% - Accent5 2" xfId="33"/>
    <cellStyle name="20% - Accent6 2" xfId="34"/>
    <cellStyle name="40% - Accent1 2" xfId="35"/>
    <cellStyle name="40% - Accent2 2" xfId="36"/>
    <cellStyle name="40% - Accent3 2" xfId="37"/>
    <cellStyle name="40% - Accent4 2" xfId="38"/>
    <cellStyle name="40% - Accent5 2" xfId="39"/>
    <cellStyle name="40% - Accent6 2" xfId="40"/>
    <cellStyle name="60% - Accent1 2" xfId="41"/>
    <cellStyle name="60% - Accent2 2" xfId="42"/>
    <cellStyle name="60% - Accent3 2" xfId="43"/>
    <cellStyle name="60% - Accent4 2" xfId="44"/>
    <cellStyle name="60% - Accent5 2" xfId="45"/>
    <cellStyle name="60% - Accent6 2" xfId="46"/>
    <cellStyle name="Accent1 2" xfId="47"/>
    <cellStyle name="Accent2 2" xfId="48"/>
    <cellStyle name="Accent3 2" xfId="49"/>
    <cellStyle name="Accent4 2" xfId="50"/>
    <cellStyle name="Accent5 2" xfId="51"/>
    <cellStyle name="Accent6 2" xfId="52"/>
    <cellStyle name="Bad 2" xfId="53"/>
    <cellStyle name="Border Heavy" xfId="54"/>
    <cellStyle name="Border Thin" xfId="27"/>
    <cellStyle name="Calculation 2" xfId="55"/>
    <cellStyle name="ChartingText" xfId="1"/>
    <cellStyle name="Check Cell 2" xfId="56"/>
    <cellStyle name="CHPAboveAverage" xfId="2"/>
    <cellStyle name="CHPBelowAverage" xfId="2"/>
    <cellStyle name="CHPBottom" xfId="2"/>
    <cellStyle name="CHPTop" xfId="2"/>
    <cellStyle name="ColumnHeaderNormal" xfId="3"/>
    <cellStyle name="Comma 2" xfId="57"/>
    <cellStyle name="Currency Per Share" xfId="58"/>
    <cellStyle name="Currency2" xfId="59"/>
    <cellStyle name="Date m/d/yy" xfId="60"/>
    <cellStyle name="Explanatory Text 2" xfId="61"/>
    <cellStyle name="Fixed [0]" xfId="62"/>
    <cellStyle name="Good 2" xfId="63"/>
    <cellStyle name="Heading 1 2" xfId="64"/>
    <cellStyle name="Heading 2 2" xfId="65"/>
    <cellStyle name="Heading 3 2" xfId="66"/>
    <cellStyle name="Heading 4 2" xfId="67"/>
    <cellStyle name="Hyperlink" xfId="21" builtinId="8"/>
    <cellStyle name="Input 2" xfId="68"/>
    <cellStyle name="Invisible" xfId="4"/>
    <cellStyle name="Invisible 2" xfId="80"/>
    <cellStyle name="Linked Cell 2" xfId="69"/>
    <cellStyle name="Magic" xfId="70"/>
    <cellStyle name="Neutral 2" xfId="71"/>
    <cellStyle name="NewColumnHeaderNormal" xfId="5"/>
    <cellStyle name="NewSectionHeaderNormal" xfId="6"/>
    <cellStyle name="NewTitleNormal" xfId="7"/>
    <cellStyle name="Normal" xfId="0" builtinId="0"/>
    <cellStyle name="Normal [2]" xfId="72"/>
    <cellStyle name="Normal 11" xfId="20"/>
    <cellStyle name="Normal 19" xfId="18"/>
    <cellStyle name="Normal 2" xfId="22"/>
    <cellStyle name="Normal 2 2" xfId="23"/>
    <cellStyle name="Normal 2 3" xfId="26"/>
    <cellStyle name="Normal 3" xfId="24"/>
    <cellStyle name="Normal 4" xfId="81"/>
    <cellStyle name="Normal 8" xfId="17"/>
    <cellStyle name="Normal 9" xfId="19"/>
    <cellStyle name="Note 2" xfId="73"/>
    <cellStyle name="Output 2" xfId="74"/>
    <cellStyle name="Percent" xfId="8" builtinId="5"/>
    <cellStyle name="Percent 2" xfId="25"/>
    <cellStyle name="SectionHeaderNormal" xfId="9"/>
    <cellStyle name="SubScript" xfId="10"/>
    <cellStyle name="SuperScript" xfId="11"/>
    <cellStyle name="Table Col Head" xfId="75"/>
    <cellStyle name="Table Sub Head" xfId="76"/>
    <cellStyle name="TextBold" xfId="12"/>
    <cellStyle name="TextItalic" xfId="13"/>
    <cellStyle name="TextNormal" xfId="14"/>
    <cellStyle name="Title 2" xfId="77"/>
    <cellStyle name="TitleNormal" xfId="15"/>
    <cellStyle name="Total" xfId="16" builtinId="25" customBuiltin="1"/>
    <cellStyle name="Total 2" xfId="78"/>
    <cellStyle name="Warning Text 2" xfId="79"/>
  </cellStyles>
  <dxfs count="2">
    <dxf>
      <font>
        <condense val="0"/>
        <extend val="0"/>
        <color auto="1"/>
      </font>
      <fill>
        <patternFill>
          <bgColor indexed="50"/>
        </patternFill>
      </fill>
      <border>
        <left style="thin">
          <color indexed="64"/>
        </left>
        <right style="thin">
          <color indexed="64"/>
        </right>
        <top style="thin">
          <color indexed="64"/>
        </top>
        <bottom style="thin">
          <color indexed="64"/>
        </bottom>
      </border>
    </dxf>
    <dxf>
      <font>
        <condense val="0"/>
        <extend val="0"/>
        <color indexed="9"/>
      </font>
      <fill>
        <patternFill>
          <bgColor indexed="10"/>
        </patternFill>
      </fill>
    </dxf>
  </dxfs>
  <tableStyles count="0" defaultTableStyle="TableStyleMedium2"/>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FA4040"/>
      <rgbColor rgb="00FFFFEB"/>
      <rgbColor rgb="00EEEEEE"/>
      <rgbColor rgb="00F0F0DC"/>
      <rgbColor rgb="0000330A"/>
      <rgbColor rgb="00F5F5E1"/>
      <rgbColor rgb="00004080"/>
    </indexedColors>
    <mruColors>
      <color rgb="FFD6D2B8"/>
      <color rgb="FFCBD9EB"/>
      <color rgb="FF0000FF"/>
      <color rgb="FF800000"/>
      <color rgb="FFCDC8A7"/>
      <color rgb="FFABC1DF"/>
      <color rgb="FF53416B"/>
      <color rgb="FFDCD7E1"/>
      <color rgb="FFC6B2C2"/>
      <color rgb="FFCDC6D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Standalone Cosmo Revenue &amp; EBITDA</a:t>
            </a:r>
            <a:r>
              <a:rPr lang="en-US" sz="1400" baseline="0"/>
              <a:t> </a:t>
            </a:r>
            <a:r>
              <a:rPr lang="en-US" sz="1400"/>
              <a:t> Forecast</a:t>
            </a:r>
          </a:p>
        </c:rich>
      </c:tx>
      <c:layout>
        <c:manualLayout>
          <c:xMode val="edge"/>
          <c:yMode val="edge"/>
          <c:x val="0.21031828775250108"/>
          <c:y val="2.4096272997682047E-2"/>
        </c:manualLayout>
      </c:layout>
      <c:overlay val="1"/>
    </c:title>
    <c:plotArea>
      <c:layout>
        <c:manualLayout>
          <c:layoutTarget val="inner"/>
          <c:xMode val="edge"/>
          <c:yMode val="edge"/>
          <c:x val="0.16001208438590589"/>
          <c:y val="8.5044819189454085E-2"/>
          <c:w val="0.78441557305336751"/>
          <c:h val="0.64547923979382527"/>
        </c:manualLayout>
      </c:layout>
      <c:barChart>
        <c:barDir val="col"/>
        <c:grouping val="clustered"/>
        <c:ser>
          <c:idx val="0"/>
          <c:order val="0"/>
          <c:tx>
            <c:strRef>
              <c:f>'Revenue &amp; EBITDA'!$B$14</c:f>
              <c:strCache>
                <c:ptCount val="1"/>
                <c:pt idx="0">
                  <c:v>Gross Revenues</c:v>
                </c:pt>
              </c:strCache>
            </c:strRef>
          </c:tx>
          <c:spPr>
            <a:solidFill>
              <a:schemeClr val="bg2">
                <a:lumMod val="50000"/>
              </a:schemeClr>
            </a:solidFill>
          </c:spPr>
          <c:dLbls>
            <c:txPr>
              <a:bodyPr/>
              <a:lstStyle/>
              <a:p>
                <a:pPr>
                  <a:defRPr sz="800" b="1">
                    <a:solidFill>
                      <a:schemeClr val="bg2">
                        <a:lumMod val="10000"/>
                      </a:schemeClr>
                    </a:solidFill>
                  </a:defRPr>
                </a:pPr>
                <a:endParaRPr lang="en-US"/>
              </a:p>
            </c:txPr>
            <c:showVal val="1"/>
          </c:dLbls>
          <c:cat>
            <c:strRef>
              <c:f>'Charts and Tables'!$B$44:$I$44</c:f>
              <c:strCache>
                <c:ptCount val="8"/>
                <c:pt idx="0">
                  <c:v>2011A</c:v>
                </c:pt>
                <c:pt idx="1">
                  <c:v>2012E</c:v>
                </c:pt>
                <c:pt idx="2">
                  <c:v>2013E</c:v>
                </c:pt>
                <c:pt idx="3">
                  <c:v>2014E</c:v>
                </c:pt>
                <c:pt idx="4">
                  <c:v>2015E</c:v>
                </c:pt>
                <c:pt idx="5">
                  <c:v>2016E</c:v>
                </c:pt>
                <c:pt idx="6">
                  <c:v>2017E</c:v>
                </c:pt>
                <c:pt idx="7">
                  <c:v>2018E</c:v>
                </c:pt>
              </c:strCache>
            </c:strRef>
          </c:cat>
          <c:val>
            <c:numRef>
              <c:f>'Revenue &amp; EBITDA'!$F$14:$M$14</c:f>
              <c:numCache>
                <c:formatCode>#,##0;\(#,##0\);\-</c:formatCode>
                <c:ptCount val="8"/>
                <c:pt idx="0">
                  <c:v>568978</c:v>
                </c:pt>
                <c:pt idx="1">
                  <c:v>684214.25</c:v>
                </c:pt>
                <c:pt idx="2">
                  <c:v>767933.41946425277</c:v>
                </c:pt>
                <c:pt idx="3">
                  <c:v>881887.22990750219</c:v>
                </c:pt>
                <c:pt idx="4">
                  <c:v>956351.85939582996</c:v>
                </c:pt>
                <c:pt idx="5">
                  <c:v>1021166.7816200214</c:v>
                </c:pt>
                <c:pt idx="6">
                  <c:v>1095284.3246665129</c:v>
                </c:pt>
                <c:pt idx="7">
                  <c:v>1150048.5408998386</c:v>
                </c:pt>
              </c:numCache>
            </c:numRef>
          </c:val>
        </c:ser>
        <c:ser>
          <c:idx val="1"/>
          <c:order val="1"/>
          <c:tx>
            <c:strRef>
              <c:f>'Revenue &amp; EBITDA'!$B$23</c:f>
              <c:strCache>
                <c:ptCount val="1"/>
                <c:pt idx="0">
                  <c:v>Cosmo Standalone EBITDA</c:v>
                </c:pt>
              </c:strCache>
            </c:strRef>
          </c:tx>
          <c:spPr>
            <a:solidFill>
              <a:schemeClr val="accent1">
                <a:lumMod val="75000"/>
              </a:schemeClr>
            </a:solidFill>
          </c:spPr>
          <c:dLbls>
            <c:txPr>
              <a:bodyPr/>
              <a:lstStyle/>
              <a:p>
                <a:pPr>
                  <a:defRPr sz="800" b="1">
                    <a:solidFill>
                      <a:schemeClr val="accent1">
                        <a:lumMod val="50000"/>
                      </a:schemeClr>
                    </a:solidFill>
                  </a:defRPr>
                </a:pPr>
                <a:endParaRPr lang="en-US"/>
              </a:p>
            </c:txPr>
            <c:showVal val="1"/>
          </c:dLbls>
          <c:cat>
            <c:strRef>
              <c:f>'Charts and Tables'!$B$44:$I$44</c:f>
              <c:strCache>
                <c:ptCount val="8"/>
                <c:pt idx="0">
                  <c:v>2011A</c:v>
                </c:pt>
                <c:pt idx="1">
                  <c:v>2012E</c:v>
                </c:pt>
                <c:pt idx="2">
                  <c:v>2013E</c:v>
                </c:pt>
                <c:pt idx="3">
                  <c:v>2014E</c:v>
                </c:pt>
                <c:pt idx="4">
                  <c:v>2015E</c:v>
                </c:pt>
                <c:pt idx="5">
                  <c:v>2016E</c:v>
                </c:pt>
                <c:pt idx="6">
                  <c:v>2017E</c:v>
                </c:pt>
                <c:pt idx="7">
                  <c:v>2018E</c:v>
                </c:pt>
              </c:strCache>
            </c:strRef>
          </c:cat>
          <c:val>
            <c:numRef>
              <c:f>'Revenue &amp; EBITDA'!$F$23:$M$23</c:f>
              <c:numCache>
                <c:formatCode>#,##0;\(#,##0\);\-</c:formatCode>
                <c:ptCount val="8"/>
                <c:pt idx="0">
                  <c:v>-45370</c:v>
                </c:pt>
                <c:pt idx="1">
                  <c:v>32349.464353278076</c:v>
                </c:pt>
                <c:pt idx="2">
                  <c:v>54961.351369313343</c:v>
                </c:pt>
                <c:pt idx="3">
                  <c:v>76922.759037949814</c:v>
                </c:pt>
                <c:pt idx="4">
                  <c:v>109104.18100270868</c:v>
                </c:pt>
                <c:pt idx="5">
                  <c:v>140087.26234461615</c:v>
                </c:pt>
                <c:pt idx="6">
                  <c:v>170395.751200414</c:v>
                </c:pt>
                <c:pt idx="7">
                  <c:v>186875.70686574723</c:v>
                </c:pt>
              </c:numCache>
            </c:numRef>
          </c:val>
        </c:ser>
        <c:overlap val="-60"/>
        <c:axId val="440617984"/>
        <c:axId val="440623872"/>
      </c:barChart>
      <c:catAx>
        <c:axId val="440617984"/>
        <c:scaling>
          <c:orientation val="minMax"/>
        </c:scaling>
        <c:axPos val="b"/>
        <c:numFmt formatCode="General" sourceLinked="1"/>
        <c:majorTickMark val="cross"/>
        <c:tickLblPos val="nextTo"/>
        <c:txPr>
          <a:bodyPr rot="0" anchor="t" anchorCtr="0"/>
          <a:lstStyle/>
          <a:p>
            <a:pPr>
              <a:defRPr sz="900" b="0"/>
            </a:pPr>
            <a:endParaRPr lang="en-US"/>
          </a:p>
        </c:txPr>
        <c:crossAx val="440623872"/>
        <c:crosses val="autoZero"/>
        <c:auto val="1"/>
        <c:lblAlgn val="ctr"/>
        <c:lblOffset val="600"/>
      </c:catAx>
      <c:valAx>
        <c:axId val="440623872"/>
        <c:scaling>
          <c:orientation val="minMax"/>
          <c:min val="-200000"/>
        </c:scaling>
        <c:axPos val="l"/>
        <c:numFmt formatCode="#,##0;\(#,##0\);\-" sourceLinked="1"/>
        <c:majorTickMark val="cross"/>
        <c:tickLblPos val="nextTo"/>
        <c:spPr>
          <a:ln>
            <a:solidFill>
              <a:sysClr val="window" lastClr="FFFFFF">
                <a:lumMod val="65000"/>
              </a:sysClr>
            </a:solidFill>
          </a:ln>
        </c:spPr>
        <c:txPr>
          <a:bodyPr/>
          <a:lstStyle/>
          <a:p>
            <a:pPr>
              <a:defRPr sz="900" b="0"/>
            </a:pPr>
            <a:endParaRPr lang="en-US"/>
          </a:p>
        </c:txPr>
        <c:crossAx val="440617984"/>
        <c:crosses val="autoZero"/>
        <c:crossBetween val="between"/>
        <c:majorUnit val="200000"/>
        <c:minorUnit val="30000"/>
        <c:dispUnits>
          <c:builtInUnit val="thousands"/>
          <c:dispUnitsLbl>
            <c:layout>
              <c:manualLayout>
                <c:xMode val="edge"/>
                <c:yMode val="edge"/>
                <c:x val="2.5000000000000001E-2"/>
                <c:y val="0.29214129483814499"/>
              </c:manualLayout>
            </c:layout>
            <c:tx>
              <c:rich>
                <a:bodyPr/>
                <a:lstStyle/>
                <a:p>
                  <a:pPr>
                    <a:defRPr b="1"/>
                  </a:pPr>
                  <a:r>
                    <a:rPr lang="en-US" b="1"/>
                    <a:t>(millions</a:t>
                  </a:r>
                  <a:r>
                    <a:rPr lang="en-US" b="1" baseline="0"/>
                    <a:t> of USD)</a:t>
                  </a:r>
                  <a:endParaRPr lang="en-US" b="1"/>
                </a:p>
              </c:rich>
            </c:tx>
          </c:dispUnitsLbl>
        </c:dispUnits>
      </c:valAx>
      <c:spPr>
        <a:noFill/>
        <a:ln w="0">
          <a:noFill/>
        </a:ln>
      </c:spPr>
    </c:plotArea>
    <c:legend>
      <c:legendPos val="r"/>
      <c:layout>
        <c:manualLayout>
          <c:xMode val="edge"/>
          <c:yMode val="edge"/>
          <c:x val="0.23227697073352702"/>
          <c:y val="0.89492445821464861"/>
          <c:w val="0.60654024496937964"/>
          <c:h val="8.0987256111058406E-2"/>
        </c:manualLayout>
      </c:layout>
      <c:txPr>
        <a:bodyPr/>
        <a:lstStyle/>
        <a:p>
          <a:pPr>
            <a:defRPr b="1"/>
          </a:pPr>
          <a:endParaRPr lang="en-US"/>
        </a:p>
      </c:txPr>
    </c:legend>
    <c:plotVisOnly val="1"/>
    <c:dispBlanksAs val="gap"/>
  </c:chart>
  <c:spPr>
    <a:noFill/>
    <a:ln>
      <a:noFill/>
    </a:ln>
  </c:sp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trendline>
            <c:trendlineType val="linear"/>
            <c:dispRSqr val="1"/>
            <c:dispEq val="1"/>
            <c:trendlineLbl>
              <c:numFmt formatCode="General" sourceLinked="0"/>
            </c:trendlineLbl>
          </c:trendline>
          <c:xVal>
            <c:numRef>
              <c:f>'LVS (SG&amp;A)'!$B$13:$K$13</c:f>
              <c:numCache>
                <c:formatCode>_(* #,##0.0_);_(* \(#,##0.0\)_)\ ;_(* 0_)</c:formatCode>
                <c:ptCount val="10"/>
                <c:pt idx="0">
                  <c:v>657544</c:v>
                </c:pt>
                <c:pt idx="1">
                  <c:v>736610</c:v>
                </c:pt>
                <c:pt idx="2">
                  <c:v>1258570</c:v>
                </c:pt>
                <c:pt idx="3">
                  <c:v>1824225</c:v>
                </c:pt>
                <c:pt idx="4">
                  <c:v>2340178</c:v>
                </c:pt>
                <c:pt idx="5">
                  <c:v>3104422</c:v>
                </c:pt>
                <c:pt idx="6">
                  <c:v>4735126</c:v>
                </c:pt>
                <c:pt idx="7">
                  <c:v>4929444</c:v>
                </c:pt>
                <c:pt idx="8">
                  <c:v>7317937</c:v>
                </c:pt>
                <c:pt idx="9">
                  <c:v>9862334</c:v>
                </c:pt>
              </c:numCache>
            </c:numRef>
          </c:xVal>
          <c:yVal>
            <c:numRef>
              <c:f>'LVS (SG&amp;A)'!$B$14:$K$14</c:f>
              <c:numCache>
                <c:formatCode>#,##0;\(#,##0\);\-</c:formatCode>
                <c:ptCount val="10"/>
                <c:pt idx="0">
                  <c:v>123027</c:v>
                </c:pt>
                <c:pt idx="1">
                  <c:v>136310</c:v>
                </c:pt>
                <c:pt idx="2">
                  <c:v>299444</c:v>
                </c:pt>
                <c:pt idx="3">
                  <c:v>231103</c:v>
                </c:pt>
                <c:pt idx="4">
                  <c:v>289925</c:v>
                </c:pt>
                <c:pt idx="5">
                  <c:v>413871</c:v>
                </c:pt>
                <c:pt idx="6">
                  <c:v>654884</c:v>
                </c:pt>
                <c:pt idx="7">
                  <c:v>658297</c:v>
                </c:pt>
                <c:pt idx="8">
                  <c:v>792146</c:v>
                </c:pt>
                <c:pt idx="9">
                  <c:v>1022618</c:v>
                </c:pt>
              </c:numCache>
            </c:numRef>
          </c:yVal>
        </c:ser>
        <c:axId val="401695488"/>
        <c:axId val="401697024"/>
      </c:scatterChart>
      <c:valAx>
        <c:axId val="401695488"/>
        <c:scaling>
          <c:orientation val="minMax"/>
        </c:scaling>
        <c:axPos val="b"/>
        <c:numFmt formatCode="_(* #,##0.0_);_(* \(#,##0.0\)_)\ ;_(* 0_)"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01697024"/>
        <c:crosses val="autoZero"/>
        <c:crossBetween val="midCat"/>
      </c:valAx>
      <c:valAx>
        <c:axId val="401697024"/>
        <c:scaling>
          <c:orientation val="minMax"/>
        </c:scaling>
        <c:axPos val="l"/>
        <c:majorGridlines/>
        <c:numFmt formatCode="#,##0;\(#,##0\);\-" sourceLinked="1"/>
        <c:tickLblPos val="nextTo"/>
        <c:crossAx val="401695488"/>
        <c:crosses val="autoZero"/>
        <c:crossBetween val="midCat"/>
      </c:valAx>
    </c:plotArea>
    <c:legend>
      <c:legendPos val="r"/>
    </c:legend>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trendline>
            <c:trendlineType val="linear"/>
            <c:dispRSqr val="1"/>
            <c:dispEq val="1"/>
            <c:trendlineLbl>
              <c:numFmt formatCode="General" sourceLinked="0"/>
            </c:trendlineLbl>
          </c:trendline>
          <c:xVal>
            <c:numRef>
              <c:f>'Wynn Resorts (SG&amp;A)'!$E$15:$K$15</c:f>
              <c:numCache>
                <c:formatCode>_(* #,##0.0_);_(* \(#,##0.0\)_)\ ;_(* 0_)</c:formatCode>
                <c:ptCount val="7"/>
                <c:pt idx="0">
                  <c:v>822908</c:v>
                </c:pt>
                <c:pt idx="1">
                  <c:v>1598659</c:v>
                </c:pt>
                <c:pt idx="2">
                  <c:v>2888445</c:v>
                </c:pt>
                <c:pt idx="3">
                  <c:v>3217367</c:v>
                </c:pt>
                <c:pt idx="4">
                  <c:v>3309142</c:v>
                </c:pt>
                <c:pt idx="5">
                  <c:v>4487835</c:v>
                </c:pt>
                <c:pt idx="6">
                  <c:v>5625102</c:v>
                </c:pt>
              </c:numCache>
            </c:numRef>
          </c:xVal>
          <c:yVal>
            <c:numRef>
              <c:f>'Wynn Resorts (SG&amp;A)'!$E$16:$K$16</c:f>
              <c:numCache>
                <c:formatCode>_(* #,##0.0_);_(* \(#,##0.0\)_)\ ;_(* 0_)</c:formatCode>
                <c:ptCount val="7"/>
                <c:pt idx="0">
                  <c:v>118980</c:v>
                </c:pt>
                <c:pt idx="1">
                  <c:v>231515</c:v>
                </c:pt>
                <c:pt idx="2">
                  <c:v>310820</c:v>
                </c:pt>
                <c:pt idx="3">
                  <c:v>319303</c:v>
                </c:pt>
                <c:pt idx="4">
                  <c:v>365070</c:v>
                </c:pt>
                <c:pt idx="5">
                  <c:v>391254</c:v>
                </c:pt>
                <c:pt idx="6">
                  <c:v>389053</c:v>
                </c:pt>
              </c:numCache>
            </c:numRef>
          </c:yVal>
        </c:ser>
        <c:axId val="440445568"/>
        <c:axId val="441467264"/>
      </c:scatterChart>
      <c:valAx>
        <c:axId val="440445568"/>
        <c:scaling>
          <c:orientation val="minMax"/>
        </c:scaling>
        <c:axPos val="b"/>
        <c:numFmt formatCode="_(* #,##0.0_);_(* \(#,##0.0\)_)\ ;_(* 0_)"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41467264"/>
        <c:crosses val="autoZero"/>
        <c:crossBetween val="midCat"/>
      </c:valAx>
      <c:valAx>
        <c:axId val="441467264"/>
        <c:scaling>
          <c:orientation val="minMax"/>
        </c:scaling>
        <c:axPos val="l"/>
        <c:majorGridlines/>
        <c:numFmt formatCode="_(* #,##0.0_);_(* \(#,##0.0\)_)\ ;_(* 0_)" sourceLinked="1"/>
        <c:tickLblPos val="nextTo"/>
        <c:crossAx val="440445568"/>
        <c:crosses val="autoZero"/>
        <c:crossBetween val="midCat"/>
      </c:valAx>
    </c:plotArea>
    <c:legend>
      <c:legendPos val="r"/>
    </c:legend>
    <c:plotVisOnly val="1"/>
    <c:dispBlanksAs val="gap"/>
  </c:chart>
  <c:printSettings>
    <c:headerFooter/>
    <c:pageMargins b="0.75000000000000244" l="0.70000000000000062" r="0.70000000000000062" t="0.75000000000000244"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3</xdr:row>
      <xdr:rowOff>0</xdr:rowOff>
    </xdr:from>
    <xdr:to>
      <xdr:col>16384</xdr:col>
      <xdr:colOff>24847</xdr:colOff>
      <xdr:row>21</xdr:row>
      <xdr:rowOff>130772</xdr:rowOff>
    </xdr:to>
    <xdr:pic>
      <xdr:nvPicPr>
        <xdr:cNvPr id="4" name="Picture 3" descr="C:\DATA\pchua1\Desktop\Final Round v4D.jpg"/>
        <xdr:cNvPicPr>
          <a:picLocks noChangeAspect="1" noChangeArrowheads="1"/>
        </xdr:cNvPicPr>
      </xdr:nvPicPr>
      <xdr:blipFill>
        <a:blip xmlns:r="http://schemas.openxmlformats.org/officeDocument/2006/relationships" r:embed="rId1"/>
        <a:srcRect/>
        <a:stretch>
          <a:fillRect/>
        </a:stretch>
      </xdr:blipFill>
      <xdr:spPr bwMode="auto">
        <a:xfrm>
          <a:off x="28576" y="180975"/>
          <a:ext cx="5997021" cy="270252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254691</xdr:colOff>
      <xdr:row>23</xdr:row>
      <xdr:rowOff>123825</xdr:rowOff>
    </xdr:from>
    <xdr:to>
      <xdr:col>12</xdr:col>
      <xdr:colOff>0</xdr:colOff>
      <xdr:row>43</xdr:row>
      <xdr:rowOff>22777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21</xdr:col>
      <xdr:colOff>38100</xdr:colOff>
      <xdr:row>16</xdr:row>
      <xdr:rowOff>127000</xdr:rowOff>
    </xdr:to>
    <xdr:pic>
      <xdr:nvPicPr>
        <xdr:cNvPr id="2" name="Picture 1"/>
        <xdr:cNvPicPr>
          <a:picLocks noChangeAspect="1"/>
        </xdr:cNvPicPr>
      </xdr:nvPicPr>
      <xdr:blipFill rotWithShape="1">
        <a:blip xmlns:r="http://schemas.openxmlformats.org/officeDocument/2006/relationships" r:embed="rId1" cstate="print"/>
        <a:srcRect l="8665" t="51111" r="6523" b="3767"/>
        <a:stretch/>
      </xdr:blipFill>
      <xdr:spPr>
        <a:xfrm>
          <a:off x="6096000" y="190500"/>
          <a:ext cx="6743700" cy="2984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1257300</xdr:colOff>
      <xdr:row>2</xdr:row>
      <xdr:rowOff>114300</xdr:rowOff>
    </xdr:to>
    <xdr:pic>
      <xdr:nvPicPr>
        <xdr:cNvPr id="1750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57300" cy="400050"/>
        </a:xfrm>
        <a:prstGeom prst="rect">
          <a:avLst/>
        </a:prstGeom>
        <a:noFill/>
        <a:ln w="9525">
          <a:noFill/>
          <a:miter lim="800000"/>
          <a:headEnd/>
          <a:tailEnd/>
        </a:ln>
      </xdr:spPr>
    </xdr:pic>
    <xdr:clientData/>
  </xdr:twoCellAnchor>
  <xdr:twoCellAnchor>
    <xdr:from>
      <xdr:col>1</xdr:col>
      <xdr:colOff>0</xdr:colOff>
      <xdr:row>96</xdr:row>
      <xdr:rowOff>0</xdr:rowOff>
    </xdr:from>
    <xdr:to>
      <xdr:col>1</xdr:col>
      <xdr:colOff>323850</xdr:colOff>
      <xdr:row>97</xdr:row>
      <xdr:rowOff>47625</xdr:rowOff>
    </xdr:to>
    <xdr:pic>
      <xdr:nvPicPr>
        <xdr:cNvPr id="1750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3057525" y="14058900"/>
          <a:ext cx="323850" cy="3619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228600</xdr:colOff>
      <xdr:row>2</xdr:row>
      <xdr:rowOff>47625</xdr:rowOff>
    </xdr:from>
    <xdr:to>
      <xdr:col>12</xdr:col>
      <xdr:colOff>161925</xdr:colOff>
      <xdr:row>38</xdr:row>
      <xdr:rowOff>19050</xdr:rowOff>
    </xdr:to>
    <xdr:sp macro="" textlink="">
      <xdr:nvSpPr>
        <xdr:cNvPr id="2" name="TextBox 1"/>
        <xdr:cNvSpPr txBox="1"/>
      </xdr:nvSpPr>
      <xdr:spPr>
        <a:xfrm>
          <a:off x="838200" y="381000"/>
          <a:ext cx="6638925" cy="579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MD&amp;A Discussion: </a:t>
          </a:r>
        </a:p>
        <a:p>
          <a:endParaRPr lang="en-CA" sz="1100"/>
        </a:p>
        <a:p>
          <a:r>
            <a:rPr lang="en-CA" sz="1100"/>
            <a:t>Focus</a:t>
          </a:r>
          <a:r>
            <a:rPr lang="en-CA" sz="1100" baseline="0"/>
            <a:t> on significant revenues from non-gaming operations. (convention, meeting space, pool decks, restaurants, retail, food, beverage and nightlcub ). Want to be less dependent on casino for source of revenue and profit and position themseleves a a resort with complete offerings for the `"curious" class, who are well traveled and want change. </a:t>
          </a:r>
        </a:p>
        <a:p>
          <a:endParaRPr lang="en-CA" sz="1100" baseline="0"/>
        </a:p>
        <a:p>
          <a:r>
            <a:rPr lang="en-CA" sz="1100" baseline="0"/>
            <a:t>Emphasis on guest services and membership through "Idenitty" program - not just for casino players</a:t>
          </a:r>
        </a:p>
        <a:p>
          <a:endParaRPr lang="en-CA" sz="1100" baseline="0"/>
        </a:p>
        <a:p>
          <a:r>
            <a:rPr lang="en-CA" sz="1100" b="0" i="1" u="none" strike="noStrike" baseline="0" smtClean="0">
              <a:solidFill>
                <a:schemeClr val="dk1"/>
              </a:solidFill>
              <a:latin typeface="+mn-lt"/>
              <a:ea typeface="+mn-ea"/>
              <a:cs typeface="+mn-cs"/>
            </a:rPr>
            <a:t>Our business model involves high fixed costs, including property taxes and insurance costs, which we may be unable to</a:t>
          </a:r>
        </a:p>
        <a:p>
          <a:r>
            <a:rPr lang="en-CA" sz="1100" b="0" i="1" u="none" strike="noStrike" baseline="0" smtClean="0">
              <a:solidFill>
                <a:schemeClr val="dk1"/>
              </a:solidFill>
              <a:latin typeface="+mn-lt"/>
              <a:ea typeface="+mn-ea"/>
              <a:cs typeface="+mn-cs"/>
            </a:rPr>
            <a:t>adjust in a timely manner in response to a reduction in our revenues.</a:t>
          </a:r>
        </a:p>
        <a:p>
          <a:endParaRPr lang="en-CA" sz="1100" b="0" i="1" u="none" strike="noStrike" baseline="0" smtClean="0">
            <a:solidFill>
              <a:schemeClr val="dk1"/>
            </a:solidFill>
            <a:latin typeface="+mn-lt"/>
            <a:ea typeface="+mn-ea"/>
            <a:cs typeface="+mn-cs"/>
          </a:endParaRPr>
        </a:p>
        <a:p>
          <a:r>
            <a:rPr lang="en-CA" sz="1100" b="0" i="1" u="none" strike="noStrike" baseline="0" smtClean="0">
              <a:solidFill>
                <a:schemeClr val="dk1"/>
              </a:solidFill>
              <a:latin typeface="+mn-lt"/>
              <a:ea typeface="+mn-ea"/>
              <a:cs typeface="+mn-cs"/>
            </a:rPr>
            <a:t>Key Operating Measures: </a:t>
          </a:r>
        </a:p>
        <a:p>
          <a:endParaRPr lang="en-CA" sz="1100" b="0" i="1" u="none" strike="noStrike" baseline="0" smtClean="0">
            <a:solidFill>
              <a:schemeClr val="dk1"/>
            </a:solidFill>
            <a:latin typeface="+mn-lt"/>
            <a:ea typeface="+mn-ea"/>
            <a:cs typeface="+mn-cs"/>
          </a:endParaRPr>
        </a:p>
        <a:p>
          <a:r>
            <a:rPr lang="en-CA" sz="1100" b="0" i="0" u="none" strike="noStrike" baseline="0" smtClean="0">
              <a:solidFill>
                <a:schemeClr val="dk1"/>
              </a:solidFill>
              <a:latin typeface="+mn-lt"/>
              <a:ea typeface="+mn-ea"/>
              <a:cs typeface="+mn-cs"/>
            </a:rPr>
            <a:t>• Table games win percentage is the percentage of drop (amount of cash and markers issued; net markers paid at the</a:t>
          </a:r>
        </a:p>
        <a:p>
          <a:r>
            <a:rPr lang="en-CA" sz="1100" b="0" i="0" u="none" strike="noStrike" baseline="0" smtClean="0">
              <a:solidFill>
                <a:schemeClr val="dk1"/>
              </a:solidFill>
              <a:latin typeface="+mn-lt"/>
              <a:ea typeface="+mn-ea"/>
              <a:cs typeface="+mn-cs"/>
            </a:rPr>
            <a:t>gaming table with cash, and deposited in a gaming table’s drop box) that is won by the casino and recorded as casino</a:t>
          </a:r>
        </a:p>
        <a:p>
          <a:r>
            <a:rPr lang="en-CA" sz="1100" b="0" i="0" u="none" strike="noStrike" baseline="0" smtClean="0">
              <a:solidFill>
                <a:schemeClr val="dk1"/>
              </a:solidFill>
              <a:latin typeface="+mn-lt"/>
              <a:ea typeface="+mn-ea"/>
              <a:cs typeface="+mn-cs"/>
            </a:rPr>
            <a:t>revenue.</a:t>
          </a:r>
        </a:p>
        <a:p>
          <a:r>
            <a:rPr lang="en-CA" sz="1100" b="0" i="0" u="none" strike="noStrike" baseline="0" smtClean="0">
              <a:solidFill>
                <a:schemeClr val="dk1"/>
              </a:solidFill>
              <a:latin typeface="+mn-lt"/>
              <a:ea typeface="+mn-ea"/>
              <a:cs typeface="+mn-cs"/>
            </a:rPr>
            <a:t>• Average Daily Rate (“ADR”)—calculated by dividing total room revenue by total rooms occupied.</a:t>
          </a:r>
        </a:p>
        <a:p>
          <a:r>
            <a:rPr lang="en-CA" sz="1100" b="0" i="0" u="none" strike="noStrike" baseline="0" smtClean="0">
              <a:solidFill>
                <a:schemeClr val="dk1"/>
              </a:solidFill>
              <a:latin typeface="+mn-lt"/>
              <a:ea typeface="+mn-ea"/>
              <a:cs typeface="+mn-cs"/>
            </a:rPr>
            <a:t>• Revenue per Available Room (“REVPAR”)—calculated by dividing total room revenue by total rooms available.</a:t>
          </a:r>
        </a:p>
        <a:p>
          <a:endParaRPr lang="en-CA" sz="1100" b="0" i="0" u="none" strike="noStrike" baseline="0" smtClean="0">
            <a:solidFill>
              <a:schemeClr val="dk1"/>
            </a:solidFill>
            <a:latin typeface="+mn-lt"/>
            <a:ea typeface="+mn-ea"/>
            <a:cs typeface="+mn-cs"/>
          </a:endParaRPr>
        </a:p>
        <a:p>
          <a:r>
            <a:rPr lang="en-CA" sz="1100" b="0" i="0" u="none" strike="noStrike" baseline="0" smtClean="0">
              <a:solidFill>
                <a:schemeClr val="dk1"/>
              </a:solidFill>
              <a:latin typeface="+mn-lt"/>
              <a:ea typeface="+mn-ea"/>
              <a:cs typeface="+mn-cs"/>
            </a:rPr>
            <a:t>Factors Effecting Financial  Results: </a:t>
          </a:r>
        </a:p>
        <a:p>
          <a:r>
            <a:rPr lang="en-CA" sz="1100" b="0" i="0" u="none" strike="noStrike" baseline="0" smtClean="0">
              <a:solidFill>
                <a:schemeClr val="dk1"/>
              </a:solidFill>
              <a:latin typeface="+mn-lt"/>
              <a:ea typeface="+mn-ea"/>
              <a:cs typeface="+mn-cs"/>
            </a:rPr>
            <a:t>- volume of patrons attracted to property</a:t>
          </a:r>
          <a:br>
            <a:rPr lang="en-CA" sz="1100" b="0" i="0" u="none" strike="noStrike" baseline="0" smtClean="0">
              <a:solidFill>
                <a:schemeClr val="dk1"/>
              </a:solidFill>
              <a:latin typeface="+mn-lt"/>
              <a:ea typeface="+mn-ea"/>
              <a:cs typeface="+mn-cs"/>
            </a:rPr>
          </a:br>
          <a:r>
            <a:rPr lang="en-CA" sz="1100" b="0" i="0" u="none" strike="noStrike" baseline="0" smtClean="0">
              <a:solidFill>
                <a:schemeClr val="dk1"/>
              </a:solidFill>
              <a:latin typeface="+mn-lt"/>
              <a:ea typeface="+mn-ea"/>
              <a:cs typeface="+mn-cs"/>
            </a:rPr>
            <a:t>- amount these guests spend per visit</a:t>
          </a:r>
        </a:p>
        <a:p>
          <a:endParaRPr lang="en-CA" sz="1100" b="0" i="0" u="none" strike="noStrike" baseline="0" smtClean="0">
            <a:solidFill>
              <a:schemeClr val="dk1"/>
            </a:solidFill>
            <a:latin typeface="+mn-lt"/>
            <a:ea typeface="+mn-ea"/>
            <a:cs typeface="+mn-cs"/>
          </a:endParaRPr>
        </a:p>
        <a:p>
          <a:r>
            <a:rPr lang="en-CA" sz="1100"/>
            <a:t>Affect</a:t>
          </a:r>
          <a:r>
            <a:rPr lang="en-CA" sz="1100" baseline="0"/>
            <a:t> the above two: overall economic condition impacting disposable income,  weather affecting property, achieveing and maintaning cost efficiencies, competitive factors, gaming taxes, regulatory changes, starting new gaming operations, charges wtih debt refinancing , construction, public sentiment to travel</a:t>
          </a:r>
          <a:endParaRPr lang="en-CA" sz="1100"/>
        </a:p>
      </xdr:txBody>
    </xdr:sp>
    <xdr:clientData/>
  </xdr:twoCellAnchor>
  <xdr:twoCellAnchor editAs="oneCell">
    <xdr:from>
      <xdr:col>12</xdr:col>
      <xdr:colOff>180975</xdr:colOff>
      <xdr:row>8</xdr:row>
      <xdr:rowOff>38100</xdr:rowOff>
    </xdr:from>
    <xdr:to>
      <xdr:col>25</xdr:col>
      <xdr:colOff>428625</xdr:colOff>
      <xdr:row>18</xdr:row>
      <xdr:rowOff>76200</xdr:rowOff>
    </xdr:to>
    <xdr:pic>
      <xdr:nvPicPr>
        <xdr:cNvPr id="23608" name="Picture 2"/>
        <xdr:cNvPicPr>
          <a:picLocks noChangeAspect="1"/>
        </xdr:cNvPicPr>
      </xdr:nvPicPr>
      <xdr:blipFill>
        <a:blip xmlns:r="http://schemas.openxmlformats.org/officeDocument/2006/relationships" r:embed="rId1" cstate="print"/>
        <a:srcRect/>
        <a:stretch>
          <a:fillRect/>
        </a:stretch>
      </xdr:blipFill>
      <xdr:spPr bwMode="auto">
        <a:xfrm>
          <a:off x="7496175" y="1181100"/>
          <a:ext cx="8172450" cy="14668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1</xdr:row>
      <xdr:rowOff>142874</xdr:rowOff>
    </xdr:from>
    <xdr:to>
      <xdr:col>11</xdr:col>
      <xdr:colOff>228600</xdr:colOff>
      <xdr:row>72</xdr:row>
      <xdr:rowOff>133350</xdr:rowOff>
    </xdr:to>
    <xdr:sp macro="" textlink="">
      <xdr:nvSpPr>
        <xdr:cNvPr id="2" name="TextBox 1"/>
        <xdr:cNvSpPr txBox="1"/>
      </xdr:nvSpPr>
      <xdr:spPr>
        <a:xfrm>
          <a:off x="628650" y="285749"/>
          <a:ext cx="6305550" cy="10134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Discussion</a:t>
          </a:r>
          <a:r>
            <a:rPr lang="en-CA" sz="1100" baseline="0"/>
            <a:t> around EBITDA (Revenue or EBITDA)</a:t>
          </a:r>
        </a:p>
        <a:p>
          <a:endParaRPr lang="en-CA" sz="1100"/>
        </a:p>
        <a:p>
          <a:r>
            <a:rPr lang="en-CA" sz="1100" b="1"/>
            <a:t>Rev:</a:t>
          </a:r>
          <a:r>
            <a:rPr lang="en-CA" sz="1100" b="1" baseline="0"/>
            <a:t> </a:t>
          </a:r>
        </a:p>
        <a:p>
          <a:r>
            <a:rPr lang="en-CA" sz="1100" b="0" i="0" u="none" strike="noStrike" baseline="0" smtClean="0">
              <a:solidFill>
                <a:schemeClr val="dk1"/>
              </a:solidFill>
              <a:latin typeface="+mn-lt"/>
              <a:ea typeface="+mn-ea"/>
              <a:cs typeface="+mn-cs"/>
            </a:rPr>
            <a:t>Casino revenues are measured by the aggregate net difference between gaming wins and losses, with liabilities recognized</a:t>
          </a:r>
        </a:p>
        <a:p>
          <a:r>
            <a:rPr lang="en-CA" sz="1100" b="0" i="0" u="none" strike="noStrike" baseline="0" smtClean="0">
              <a:solidFill>
                <a:schemeClr val="dk1"/>
              </a:solidFill>
              <a:latin typeface="+mn-lt"/>
              <a:ea typeface="+mn-ea"/>
              <a:cs typeface="+mn-cs"/>
            </a:rPr>
            <a:t>for funds deposited by customers before gaming play occurs and for chips in the customers’ possession</a:t>
          </a:r>
          <a:endParaRPr lang="en-CA" sz="1100" baseline="0"/>
        </a:p>
        <a:p>
          <a:endParaRPr lang="en-CA" sz="1100" baseline="0"/>
        </a:p>
        <a:p>
          <a:r>
            <a:rPr lang="en-CA" sz="1100" baseline="0"/>
            <a:t>Table/games slots:  table games win % was 14.4% (within expected range of 12%-15%). consistent volume of games and managment focus continues to be on supplementing the level of table games play at Cosmo</a:t>
          </a:r>
        </a:p>
        <a:p>
          <a:endParaRPr lang="en-CA" sz="1100" baseline="0"/>
        </a:p>
        <a:p>
          <a:r>
            <a:rPr lang="en-CA" sz="1100" baseline="0"/>
            <a:t>volume of slot play hope to increase through Identity program, guest loyalty and customer database</a:t>
          </a:r>
        </a:p>
        <a:p>
          <a:endParaRPr lang="en-CA" sz="1100" baseline="0"/>
        </a:p>
        <a:p>
          <a:r>
            <a:rPr lang="en-CA" sz="1100" baseline="0"/>
            <a:t>Room: ADR: 84.3% REVPAR: $199. (brining on additional 968 rooms in 2011 had a slightly dilutive effect to ADR and oocupany rates)</a:t>
          </a:r>
        </a:p>
        <a:p>
          <a:endParaRPr lang="en-CA" sz="1100" baseline="0"/>
        </a:p>
        <a:p>
          <a:r>
            <a:rPr lang="en-CA" sz="1100" baseline="0"/>
            <a:t>Marquee nightclub and restaurants:  high volume of customers visiting both - strong demand</a:t>
          </a:r>
        </a:p>
        <a:p>
          <a:endParaRPr lang="en-CA" sz="1100" baseline="0"/>
        </a:p>
        <a:p>
          <a:r>
            <a:rPr lang="en-CA" sz="1100" baseline="0"/>
            <a:t>Entertainment: proven to be a signifcant driven of visitation at Cosmo and key to marketing strategy</a:t>
          </a:r>
        </a:p>
        <a:p>
          <a:endParaRPr lang="en-CA" sz="1100" baseline="0"/>
        </a:p>
        <a:p>
          <a:r>
            <a:rPr lang="en-CA" sz="1100" baseline="0"/>
            <a:t>promo includes: retail value of accomodations (rooms), food and beverage, other services to guests free of charge ($90.3million in 2011 and $7.6 million in 2010). these were necessary to drive customer awareness, build database, loyalty and important to early stage of Cosmo. This will continue in the short term (define??) but decline to industry norms!</a:t>
          </a:r>
        </a:p>
        <a:p>
          <a:endParaRPr lang="en-CA" sz="1100" baseline="0"/>
        </a:p>
        <a:p>
          <a:r>
            <a:rPr lang="en-CA" sz="1100" b="1" baseline="0"/>
            <a:t>Expenses: </a:t>
          </a:r>
        </a:p>
        <a:p>
          <a:endParaRPr lang="en-CA" sz="1100" baseline="0"/>
        </a:p>
        <a:p>
          <a:r>
            <a:rPr lang="en-CA" sz="1100"/>
            <a:t>Departmental: casino expenses includ</a:t>
          </a:r>
          <a:r>
            <a:rPr lang="en-CA" sz="1100" baseline="0"/>
            <a:t>e the estimated departmental cost of providing promotional allowance</a:t>
          </a:r>
        </a:p>
        <a:p>
          <a:r>
            <a:rPr lang="en-CA" sz="1100" baseline="0"/>
            <a:t>entertainment retail and other include entertainment activites on the casino floor that are offered free of charge to the public</a:t>
          </a:r>
          <a:endParaRPr lang="en-CA" sz="1100"/>
        </a:p>
        <a:p>
          <a:endParaRPr lang="en-CA" sz="1100"/>
        </a:p>
        <a:p>
          <a:r>
            <a:rPr lang="en-CA" sz="1100" b="1"/>
            <a:t>Pre-opening expenses: </a:t>
          </a:r>
          <a:r>
            <a:rPr lang="en-CA" sz="1100"/>
            <a:t>comprised</a:t>
          </a:r>
          <a:r>
            <a:rPr lang="en-CA" sz="1100" baseline="0"/>
            <a:t> of salaries, consulting, legal etc. to "opening" activities - likely to go away entirely</a:t>
          </a:r>
        </a:p>
        <a:p>
          <a:endParaRPr lang="en-CA" sz="1100" baseline="0"/>
        </a:p>
        <a:p>
          <a:r>
            <a:rPr lang="en-CA" sz="1100" baseline="0"/>
            <a:t>D&amp;A increased in 2011 due to assets coming online</a:t>
          </a:r>
        </a:p>
        <a:p>
          <a:endParaRPr lang="en-CA" sz="1100" baseline="0"/>
        </a:p>
        <a:p>
          <a:r>
            <a:rPr lang="en-CA" sz="1100" b="1" baseline="0"/>
            <a:t>abandoned assets: </a:t>
          </a:r>
          <a:r>
            <a:rPr lang="en-CA" sz="1100" baseline="0"/>
            <a:t>deemed to have no future value: fixtures and furnishings (fixtures/furnishings)</a:t>
          </a:r>
        </a:p>
        <a:p>
          <a:endParaRPr lang="en-CA" sz="1100" baseline="0"/>
        </a:p>
        <a:p>
          <a:r>
            <a:rPr lang="en-CA" sz="1100" b="1" i="0" u="none" strike="noStrike" baseline="0" smtClean="0">
              <a:solidFill>
                <a:schemeClr val="dk1"/>
              </a:solidFill>
              <a:latin typeface="+mn-lt"/>
              <a:ea typeface="+mn-ea"/>
              <a:cs typeface="+mn-cs"/>
            </a:rPr>
            <a:t>Adjusted EBITDA </a:t>
          </a:r>
          <a:r>
            <a:rPr lang="en-CA" sz="1100" b="0" i="0" u="none" strike="noStrike" baseline="0" smtClean="0">
              <a:solidFill>
                <a:schemeClr val="dk1"/>
              </a:solidFill>
              <a:latin typeface="+mn-lt"/>
              <a:ea typeface="+mn-ea"/>
              <a:cs typeface="+mn-cs"/>
            </a:rPr>
            <a:t>is used by management as the primary measure of the operating performance of The Cosmopolitan.</a:t>
          </a:r>
        </a:p>
        <a:p>
          <a:r>
            <a:rPr lang="en-CA" sz="1100" b="0" i="0" u="none" strike="noStrike" baseline="0" smtClean="0">
              <a:solidFill>
                <a:schemeClr val="dk1"/>
              </a:solidFill>
              <a:latin typeface="+mn-lt"/>
              <a:ea typeface="+mn-ea"/>
              <a:cs typeface="+mn-cs"/>
            </a:rPr>
            <a:t>Adjusted EBITDA is calculated as the net income (loss) attributable to the Company before interest, income taxes, depreciation</a:t>
          </a:r>
        </a:p>
        <a:p>
          <a:r>
            <a:rPr lang="en-CA" sz="1100" b="0" i="0" u="none" strike="noStrike" baseline="0" smtClean="0">
              <a:solidFill>
                <a:schemeClr val="dk1"/>
              </a:solidFill>
              <a:latin typeface="+mn-lt"/>
              <a:ea typeface="+mn-ea"/>
              <a:cs typeface="+mn-cs"/>
            </a:rPr>
            <a:t>and amortization, rent expenses, corporate expenses, and pre-opening expenses.</a:t>
          </a:r>
        </a:p>
        <a:p>
          <a:endParaRPr lang="en-CA" sz="1100" b="0" i="0" u="none" strike="noStrike" baseline="0" smtClean="0">
            <a:solidFill>
              <a:schemeClr val="dk1"/>
            </a:solidFill>
            <a:latin typeface="+mn-lt"/>
            <a:ea typeface="+mn-ea"/>
            <a:cs typeface="+mn-cs"/>
          </a:endParaRPr>
        </a:p>
        <a:p>
          <a:r>
            <a:rPr lang="en-CA" sz="1100" b="1" i="0" u="none" strike="noStrike" baseline="0" smtClean="0">
              <a:solidFill>
                <a:schemeClr val="dk1"/>
              </a:solidFill>
              <a:latin typeface="+mn-lt"/>
              <a:ea typeface="+mn-ea"/>
              <a:cs typeface="+mn-cs"/>
            </a:rPr>
            <a:t>Promo in 2011: </a:t>
          </a:r>
          <a:r>
            <a:rPr lang="en-CA" sz="1100" b="0" i="0" u="none" strike="noStrike" baseline="0" smtClean="0">
              <a:solidFill>
                <a:schemeClr val="dk1"/>
              </a:solidFill>
              <a:latin typeface="+mn-lt"/>
              <a:ea typeface="+mn-ea"/>
              <a:cs typeface="+mn-cs"/>
            </a:rPr>
            <a:t>(Rooms $12M, Food and Beverage $10M, Entertainment, retail and other  500K)</a:t>
          </a:r>
        </a:p>
        <a:p>
          <a:endParaRPr lang="en-CA" sz="1100" b="0" i="0" u="none" strike="noStrike" baseline="0" smtClean="0">
            <a:solidFill>
              <a:schemeClr val="dk1"/>
            </a:solidFill>
            <a:latin typeface="+mn-lt"/>
            <a:ea typeface="+mn-ea"/>
            <a:cs typeface="+mn-cs"/>
          </a:endParaRPr>
        </a:p>
        <a:p>
          <a:r>
            <a:rPr lang="en-CA" sz="1100" b="1" i="1" u="none" strike="noStrike" baseline="0" smtClean="0">
              <a:solidFill>
                <a:schemeClr val="dk1"/>
              </a:solidFill>
              <a:latin typeface="+mn-lt"/>
              <a:ea typeface="+mn-ea"/>
              <a:cs typeface="+mn-cs"/>
            </a:rPr>
            <a:t>Advertising Costs - will they decline???</a:t>
          </a:r>
        </a:p>
        <a:p>
          <a:r>
            <a:rPr lang="en-CA" sz="1100" b="0" i="0" u="none" strike="noStrike" baseline="0" smtClean="0">
              <a:solidFill>
                <a:schemeClr val="dk1"/>
              </a:solidFill>
              <a:latin typeface="+mn-lt"/>
              <a:ea typeface="+mn-ea"/>
              <a:cs typeface="+mn-cs"/>
            </a:rPr>
            <a:t>The Company expenses advertising costs the first time the advertising takes place. Advertising costs incurred during the</a:t>
          </a:r>
        </a:p>
        <a:p>
          <a:r>
            <a:rPr lang="en-CA" sz="1100" b="0" i="0" u="none" strike="noStrike" baseline="0" smtClean="0">
              <a:solidFill>
                <a:schemeClr val="dk1"/>
              </a:solidFill>
              <a:latin typeface="+mn-lt"/>
              <a:ea typeface="+mn-ea"/>
              <a:cs typeface="+mn-cs"/>
            </a:rPr>
            <a:t>construction and pre-opening periods are included in pre-opening expenses. Upon completion of a project the advertising</a:t>
          </a:r>
        </a:p>
        <a:p>
          <a:r>
            <a:rPr lang="en-CA" sz="1100" b="0" i="0" u="none" strike="noStrike" baseline="0" smtClean="0">
              <a:solidFill>
                <a:schemeClr val="dk1"/>
              </a:solidFill>
              <a:latin typeface="+mn-lt"/>
              <a:ea typeface="+mn-ea"/>
              <a:cs typeface="+mn-cs"/>
            </a:rPr>
            <a:t>costs are included in general and administrative expenses. Total advertising costs were $32.7 million, $44.3 million and $0.1</a:t>
          </a:r>
        </a:p>
        <a:p>
          <a:r>
            <a:rPr lang="en-CA" sz="1100" b="0" i="0" u="none" strike="noStrike" baseline="0" smtClean="0">
              <a:solidFill>
                <a:schemeClr val="dk1"/>
              </a:solidFill>
              <a:latin typeface="+mn-lt"/>
              <a:ea typeface="+mn-ea"/>
              <a:cs typeface="+mn-cs"/>
            </a:rPr>
            <a:t>million for the years ended December 31, 2011, 2010 and 2009, respectively.</a:t>
          </a:r>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76200</xdr:colOff>
      <xdr:row>31</xdr:row>
      <xdr:rowOff>66675</xdr:rowOff>
    </xdr:from>
    <xdr:to>
      <xdr:col>19</xdr:col>
      <xdr:colOff>381000</xdr:colOff>
      <xdr:row>50</xdr:row>
      <xdr:rowOff>95250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114300</xdr:colOff>
      <xdr:row>15</xdr:row>
      <xdr:rowOff>95250</xdr:rowOff>
    </xdr:from>
    <xdr:to>
      <xdr:col>19</xdr:col>
      <xdr:colOff>419100</xdr:colOff>
      <xdr:row>34</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53</xdr:row>
      <xdr:rowOff>0</xdr:rowOff>
    </xdr:from>
    <xdr:to>
      <xdr:col>2</xdr:col>
      <xdr:colOff>323850</xdr:colOff>
      <xdr:row>54</xdr:row>
      <xdr:rowOff>47625</xdr:rowOff>
    </xdr:to>
    <xdr:pic>
      <xdr:nvPicPr>
        <xdr:cNvPr id="2" name="Picture 3"/>
        <xdr:cNvPicPr>
          <a:picLocks noChangeAspect="1" noChangeArrowheads="1"/>
        </xdr:cNvPicPr>
      </xdr:nvPicPr>
      <xdr:blipFill>
        <a:blip xmlns:r="http://schemas.openxmlformats.org/officeDocument/2006/relationships" r:embed="rId1"/>
        <a:srcRect/>
        <a:stretch>
          <a:fillRect/>
        </a:stretch>
      </xdr:blipFill>
      <xdr:spPr bwMode="auto">
        <a:xfrm>
          <a:off x="3543300" y="7810500"/>
          <a:ext cx="323850" cy="3619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enableFormatConditionsCalculation="0">
    <tabColor theme="7" tint="-0.499984740745262"/>
  </sheetPr>
  <dimension ref="A1:I159"/>
  <sheetViews>
    <sheetView showGridLines="0" zoomScaleNormal="100" zoomScalePageLayoutView="115" workbookViewId="0"/>
  </sheetViews>
  <sheetFormatPr defaultColWidth="0" defaultRowHeight="11.25" zeroHeight="1"/>
  <cols>
    <col min="1" max="1" width="0.42578125" style="569" customWidth="1"/>
    <col min="2" max="2" width="1.7109375" customWidth="1"/>
    <col min="3" max="3" width="25.42578125" customWidth="1"/>
    <col min="4" max="4" width="28.28515625" customWidth="1"/>
    <col min="5" max="5" width="4.42578125" customWidth="1"/>
    <col min="6" max="6" width="4.85546875" customWidth="1"/>
    <col min="7" max="7" width="13.5703125" customWidth="1"/>
    <col min="8" max="8" width="9.140625" customWidth="1"/>
    <col min="9" max="9" width="2.140625" customWidth="1"/>
  </cols>
  <sheetData>
    <row r="1" spans="1:2" s="47" customFormat="1" ht="12">
      <c r="A1" s="1163"/>
      <c r="B1" s="887" t="s">
        <v>535</v>
      </c>
    </row>
    <row r="2" spans="1:2" s="51" customFormat="1" ht="2.1" customHeight="1">
      <c r="A2" s="1164"/>
    </row>
    <row r="3" spans="1:2" s="51" customFormat="1" ht="0.95" customHeight="1">
      <c r="A3" s="1164"/>
    </row>
    <row r="4" spans="1:2"/>
    <row r="5" spans="1:2"/>
    <row r="6" spans="1:2"/>
    <row r="7" spans="1:2"/>
    <row r="8" spans="1:2"/>
    <row r="9" spans="1:2"/>
    <row r="10" spans="1:2"/>
    <row r="11" spans="1:2"/>
    <row r="12" spans="1:2"/>
    <row r="13" spans="1:2"/>
    <row r="14" spans="1:2"/>
    <row r="15" spans="1:2"/>
    <row r="16" spans="1:2"/>
    <row r="17" spans="1:9"/>
    <row r="18" spans="1:9"/>
    <row r="19" spans="1:9"/>
    <row r="20" spans="1:9"/>
    <row r="21" spans="1:9"/>
    <row r="22" spans="1:9"/>
    <row r="23" spans="1:9" ht="2.1" customHeight="1"/>
    <row r="24" spans="1:9" s="54" customFormat="1" ht="12">
      <c r="A24" s="1166"/>
      <c r="B24" s="1167"/>
      <c r="C24" s="1167" t="s">
        <v>336</v>
      </c>
      <c r="D24" s="1167" t="s">
        <v>337</v>
      </c>
      <c r="E24" s="1167"/>
      <c r="F24" s="1167"/>
      <c r="G24" s="1168"/>
      <c r="H24" s="1167"/>
      <c r="I24" s="1167"/>
    </row>
    <row r="25" spans="1:9" s="54" customFormat="1" ht="12">
      <c r="A25" s="1165"/>
      <c r="C25" s="1169"/>
      <c r="D25" s="1170"/>
      <c r="E25" s="1170"/>
      <c r="F25" s="1171"/>
      <c r="G25" s="1172"/>
      <c r="H25" s="1170"/>
    </row>
    <row r="26" spans="1:9" s="54" customFormat="1" ht="12">
      <c r="A26" s="1165"/>
      <c r="C26" s="1169" t="s">
        <v>993</v>
      </c>
      <c r="D26" s="1170"/>
      <c r="E26" s="1170"/>
      <c r="F26" s="1171"/>
      <c r="G26" s="1172"/>
      <c r="H26" s="1170"/>
    </row>
    <row r="27" spans="1:9" s="54" customFormat="1" ht="12">
      <c r="A27" s="1165"/>
      <c r="C27" s="1173" t="s">
        <v>989</v>
      </c>
      <c r="D27" s="54" t="s">
        <v>1054</v>
      </c>
      <c r="E27" s="1170"/>
      <c r="F27" s="1170"/>
      <c r="G27" s="1170"/>
      <c r="H27" s="1174"/>
    </row>
    <row r="28" spans="1:9" s="54" customFormat="1" ht="12">
      <c r="A28" s="1165"/>
      <c r="C28" s="1173" t="s">
        <v>1022</v>
      </c>
      <c r="D28" s="54" t="s">
        <v>1018</v>
      </c>
      <c r="E28" s="1170"/>
      <c r="F28" s="1170"/>
      <c r="G28" s="1170"/>
      <c r="H28" s="1174"/>
    </row>
    <row r="29" spans="1:9" s="54" customFormat="1" ht="5.0999999999999996" customHeight="1">
      <c r="A29" s="1165"/>
      <c r="C29" s="1169"/>
      <c r="D29" s="1170"/>
      <c r="E29" s="1170"/>
      <c r="F29" s="1171"/>
      <c r="G29" s="1172"/>
      <c r="H29" s="1170"/>
    </row>
    <row r="30" spans="1:9" s="54" customFormat="1" ht="12">
      <c r="A30" s="1165"/>
      <c r="C30" s="1169" t="s">
        <v>992</v>
      </c>
      <c r="D30" s="1170"/>
      <c r="E30" s="1170"/>
      <c r="F30" s="1171"/>
      <c r="G30" s="1172"/>
      <c r="H30" s="1170"/>
    </row>
    <row r="31" spans="1:9" s="54" customFormat="1" ht="12">
      <c r="A31" s="1165"/>
      <c r="C31" s="1173" t="s">
        <v>990</v>
      </c>
      <c r="D31" s="1175" t="s">
        <v>1055</v>
      </c>
      <c r="E31" s="1170"/>
      <c r="F31" s="1170"/>
      <c r="G31" s="1170"/>
      <c r="H31" s="1174"/>
    </row>
    <row r="32" spans="1:9" s="54" customFormat="1" ht="12">
      <c r="A32" s="1165"/>
      <c r="C32" s="1173" t="s">
        <v>1021</v>
      </c>
      <c r="D32" s="1175" t="s">
        <v>1019</v>
      </c>
      <c r="E32" s="1170"/>
      <c r="F32" s="1170"/>
      <c r="G32" s="1172"/>
      <c r="H32" s="1174"/>
    </row>
    <row r="33" spans="1:9" s="54" customFormat="1" ht="12">
      <c r="A33" s="1165"/>
      <c r="C33" s="1173" t="s">
        <v>991</v>
      </c>
      <c r="D33" s="1175" t="s">
        <v>1056</v>
      </c>
      <c r="E33" s="1170"/>
      <c r="F33" s="1170"/>
      <c r="G33" s="1172"/>
      <c r="H33" s="1174"/>
    </row>
    <row r="34" spans="1:9" s="54" customFormat="1" ht="5.0999999999999996" customHeight="1">
      <c r="A34" s="1165"/>
      <c r="C34" s="1169"/>
      <c r="D34" s="1170"/>
      <c r="E34" s="1170"/>
      <c r="F34" s="1171"/>
      <c r="G34" s="1172"/>
      <c r="H34" s="1170"/>
    </row>
    <row r="35" spans="1:9" s="54" customFormat="1" ht="12">
      <c r="A35" s="1165"/>
      <c r="C35" s="1169" t="s">
        <v>994</v>
      </c>
      <c r="D35" s="1170"/>
      <c r="E35" s="1170"/>
      <c r="F35" s="1171"/>
      <c r="G35" s="1172"/>
      <c r="H35" s="1170"/>
    </row>
    <row r="36" spans="1:9" s="54" customFormat="1" ht="12">
      <c r="A36" s="1165"/>
      <c r="C36" s="1173" t="s">
        <v>995</v>
      </c>
      <c r="D36" s="1170" t="s">
        <v>1020</v>
      </c>
      <c r="E36" s="1170"/>
      <c r="F36" s="1171"/>
      <c r="G36" s="1172"/>
      <c r="H36" s="1170"/>
    </row>
    <row r="37" spans="1:9" s="54" customFormat="1" ht="12">
      <c r="A37" s="1165"/>
      <c r="C37" s="1173" t="s">
        <v>420</v>
      </c>
      <c r="D37" s="1170" t="s">
        <v>1057</v>
      </c>
      <c r="E37" s="1170"/>
      <c r="F37" s="1170"/>
      <c r="G37" s="1172"/>
      <c r="H37" s="1174"/>
    </row>
    <row r="38" spans="1:9" s="54" customFormat="1" ht="12">
      <c r="A38" s="1165"/>
      <c r="C38" s="1173" t="s">
        <v>996</v>
      </c>
      <c r="D38" s="1170" t="s">
        <v>1058</v>
      </c>
      <c r="E38" s="1170"/>
      <c r="F38" s="1170"/>
      <c r="G38" s="1172"/>
      <c r="H38" s="1174"/>
    </row>
    <row r="39" spans="1:9" s="54" customFormat="1" ht="12">
      <c r="A39" s="1165"/>
      <c r="C39" s="1173" t="s">
        <v>997</v>
      </c>
      <c r="D39" s="1170" t="s">
        <v>1059</v>
      </c>
      <c r="E39" s="1170"/>
      <c r="F39" s="1170"/>
      <c r="G39" s="1172"/>
      <c r="H39" s="1174"/>
    </row>
    <row r="40" spans="1:9" s="54" customFormat="1" ht="5.0999999999999996" customHeight="1">
      <c r="A40" s="1165"/>
      <c r="C40" s="1170"/>
      <c r="D40" s="1170"/>
      <c r="E40" s="1170"/>
      <c r="F40" s="1170"/>
      <c r="G40" s="1170"/>
      <c r="H40" s="1170"/>
    </row>
    <row r="41" spans="1:9" s="54" customFormat="1" ht="12">
      <c r="A41" s="1165"/>
      <c r="C41" s="95"/>
      <c r="D41" s="1170"/>
      <c r="E41" s="1170"/>
      <c r="F41" s="1170"/>
      <c r="G41" s="1172"/>
      <c r="H41" s="1176"/>
    </row>
    <row r="42" spans="1:9" s="54" customFormat="1" ht="12">
      <c r="A42" s="1166"/>
      <c r="B42" s="1167"/>
      <c r="C42" s="1167" t="s">
        <v>1051</v>
      </c>
      <c r="D42" s="1167"/>
      <c r="E42" s="1167"/>
      <c r="F42" s="1167"/>
      <c r="G42" s="1167"/>
      <c r="H42" s="1167"/>
      <c r="I42" s="1167"/>
    </row>
    <row r="43" spans="1:9" s="54" customFormat="1" ht="12">
      <c r="A43" s="1165"/>
      <c r="C43" s="1170"/>
      <c r="D43" s="1170"/>
      <c r="E43" s="1177"/>
      <c r="F43" s="1170"/>
      <c r="G43" s="1172"/>
      <c r="H43" s="1170"/>
    </row>
    <row r="44" spans="1:9" s="54" customFormat="1" ht="12">
      <c r="A44" s="1165"/>
      <c r="C44" s="1178" t="s">
        <v>455</v>
      </c>
      <c r="D44" s="1170"/>
      <c r="E44" s="1177"/>
      <c r="F44" s="1170"/>
      <c r="G44" s="1172"/>
      <c r="H44" s="1170"/>
    </row>
    <row r="45" spans="1:9" s="54" customFormat="1" ht="12">
      <c r="A45" s="1165"/>
      <c r="C45" s="1178" t="s">
        <v>456</v>
      </c>
      <c r="D45" s="1170"/>
      <c r="E45" s="1177"/>
      <c r="F45" s="1170"/>
      <c r="G45" s="1172"/>
      <c r="H45" s="1170"/>
    </row>
    <row r="46" spans="1:9" s="54" customFormat="1" ht="12">
      <c r="A46" s="1165"/>
      <c r="C46" s="1178" t="s">
        <v>457</v>
      </c>
      <c r="D46" s="1170"/>
      <c r="E46" s="1177"/>
      <c r="F46" s="1170"/>
      <c r="G46" s="1172"/>
      <c r="H46" s="1170"/>
    </row>
    <row r="47" spans="1:9" s="54" customFormat="1" ht="12">
      <c r="A47" s="1165"/>
      <c r="C47" s="1177"/>
      <c r="D47" s="1170"/>
      <c r="E47" s="1177"/>
      <c r="F47" s="1170"/>
      <c r="G47" s="1172"/>
      <c r="H47" s="1170"/>
    </row>
    <row r="48" spans="1:9" s="54" customFormat="1" ht="12">
      <c r="A48" s="1165"/>
      <c r="C48" s="1177" t="s">
        <v>1067</v>
      </c>
      <c r="D48" s="1170"/>
      <c r="E48" s="1170"/>
      <c r="F48" s="1170"/>
      <c r="G48" s="966" t="s">
        <v>1052</v>
      </c>
      <c r="H48" s="967"/>
    </row>
    <row r="49" spans="1:9" s="54" customFormat="1" ht="12">
      <c r="A49" s="1165"/>
      <c r="C49" s="1177" t="s">
        <v>1066</v>
      </c>
      <c r="D49" s="1170"/>
      <c r="E49" s="1170"/>
      <c r="F49" s="1170"/>
      <c r="G49" s="1247" t="s">
        <v>1053</v>
      </c>
      <c r="H49" s="1248"/>
    </row>
    <row r="50" spans="1:9" s="54" customFormat="1" ht="12">
      <c r="A50" s="1165"/>
      <c r="C50" s="1177" t="s">
        <v>1064</v>
      </c>
      <c r="D50" s="1170"/>
      <c r="E50" s="1170"/>
      <c r="F50" s="1170"/>
      <c r="G50" s="1271" t="s">
        <v>459</v>
      </c>
      <c r="H50" s="1271"/>
    </row>
    <row r="51" spans="1:9" s="54" customFormat="1" ht="12">
      <c r="A51" s="1165"/>
      <c r="C51" s="1177" t="s">
        <v>1065</v>
      </c>
      <c r="D51" s="1170"/>
      <c r="E51" s="1170"/>
      <c r="F51" s="1170"/>
      <c r="G51" s="1249" t="s">
        <v>459</v>
      </c>
      <c r="H51" s="1249"/>
    </row>
    <row r="52" spans="1:9" s="54" customFormat="1" ht="12">
      <c r="A52" s="1165"/>
      <c r="C52" s="1177" t="s">
        <v>460</v>
      </c>
      <c r="D52" s="1170"/>
      <c r="E52" s="1170"/>
      <c r="F52" s="1170"/>
      <c r="G52" s="1269" t="s">
        <v>461</v>
      </c>
      <c r="H52" s="1269"/>
    </row>
    <row r="53" spans="1:9" s="54" customFormat="1" ht="12">
      <c r="A53" s="1255"/>
      <c r="C53" s="1177" t="s">
        <v>1075</v>
      </c>
      <c r="D53" s="1170"/>
      <c r="E53" s="1170"/>
      <c r="F53" s="1170"/>
      <c r="G53" s="1271" t="s">
        <v>1074</v>
      </c>
      <c r="H53" s="1271"/>
    </row>
    <row r="54" spans="1:9" s="54" customFormat="1" ht="12">
      <c r="A54" s="1165"/>
      <c r="C54" s="1170"/>
      <c r="D54" s="1170"/>
      <c r="E54" s="1170"/>
      <c r="F54" s="1170"/>
      <c r="G54" s="1172"/>
      <c r="H54" s="1170"/>
    </row>
    <row r="55" spans="1:9" s="54" customFormat="1" ht="12">
      <c r="A55" s="1166"/>
      <c r="B55" s="1167"/>
      <c r="C55" s="1167" t="s">
        <v>1049</v>
      </c>
      <c r="D55" s="1167"/>
      <c r="E55" s="1167"/>
      <c r="F55" s="1167"/>
      <c r="G55" s="1167"/>
      <c r="H55" s="1167"/>
      <c r="I55" s="1167"/>
    </row>
    <row r="56" spans="1:9" s="54" customFormat="1" ht="12">
      <c r="A56" s="1165"/>
      <c r="C56" s="1177"/>
      <c r="D56" s="1170"/>
      <c r="E56" s="1177"/>
      <c r="F56" s="1170"/>
      <c r="G56" s="1172"/>
      <c r="H56" s="1170"/>
    </row>
    <row r="57" spans="1:9" s="54" customFormat="1" ht="24.95" customHeight="1">
      <c r="A57" s="1165"/>
      <c r="C57" s="1270" t="s">
        <v>1050</v>
      </c>
      <c r="D57" s="1270"/>
      <c r="E57" s="1270"/>
      <c r="F57" s="1270"/>
      <c r="G57" s="1270"/>
      <c r="H57" s="1270"/>
    </row>
    <row r="58" spans="1:9" s="54" customFormat="1" ht="12" hidden="1">
      <c r="A58" s="1165"/>
    </row>
    <row r="59" spans="1:9" s="54" customFormat="1" ht="12" hidden="1">
      <c r="A59" s="1165"/>
    </row>
    <row r="60" spans="1:9" s="54" customFormat="1" ht="12" hidden="1">
      <c r="A60" s="1165"/>
    </row>
    <row r="61" spans="1:9" s="54" customFormat="1" ht="12" hidden="1">
      <c r="A61" s="1165"/>
    </row>
    <row r="62" spans="1:9" s="54" customFormat="1" ht="12" hidden="1">
      <c r="A62" s="1165"/>
    </row>
    <row r="63" spans="1:9" s="54" customFormat="1" ht="12" hidden="1">
      <c r="A63" s="1165"/>
    </row>
    <row r="64" spans="1:9" s="54" customFormat="1" ht="12" hidden="1">
      <c r="A64" s="1165"/>
    </row>
    <row r="65" spans="1:1" s="54" customFormat="1" ht="12" hidden="1">
      <c r="A65" s="1165"/>
    </row>
    <row r="66" spans="1:1" s="54" customFormat="1" ht="12" hidden="1">
      <c r="A66" s="1165"/>
    </row>
    <row r="67" spans="1:1" s="54" customFormat="1" ht="12" hidden="1">
      <c r="A67" s="1165"/>
    </row>
    <row r="68" spans="1:1" s="54" customFormat="1" ht="12" hidden="1">
      <c r="A68" s="1165"/>
    </row>
    <row r="69" spans="1:1" s="54" customFormat="1" ht="12" hidden="1">
      <c r="A69" s="1165"/>
    </row>
    <row r="70" spans="1:1" s="54" customFormat="1" ht="12" hidden="1">
      <c r="A70" s="1165"/>
    </row>
    <row r="71" spans="1:1" s="54" customFormat="1" ht="12" hidden="1">
      <c r="A71" s="1165"/>
    </row>
    <row r="72" spans="1:1" s="54" customFormat="1" ht="12" hidden="1">
      <c r="A72" s="1165"/>
    </row>
    <row r="73" spans="1:1" s="54" customFormat="1" ht="12" hidden="1">
      <c r="A73" s="1165"/>
    </row>
    <row r="74" spans="1:1" s="54" customFormat="1" ht="12" hidden="1">
      <c r="A74" s="1165"/>
    </row>
    <row r="75" spans="1:1" s="54" customFormat="1" ht="12" hidden="1">
      <c r="A75" s="1165"/>
    </row>
    <row r="76" spans="1:1" s="54" customFormat="1" ht="12" hidden="1">
      <c r="A76" s="1165"/>
    </row>
    <row r="77" spans="1:1" s="54" customFormat="1" ht="12" hidden="1">
      <c r="A77" s="1165"/>
    </row>
    <row r="78" spans="1:1" s="54" customFormat="1" ht="12" hidden="1">
      <c r="A78" s="1165"/>
    </row>
    <row r="79" spans="1:1" s="54" customFormat="1" ht="12" hidden="1">
      <c r="A79" s="1165"/>
    </row>
    <row r="80" spans="1:1" s="54" customFormat="1" ht="12" hidden="1">
      <c r="A80" s="1165"/>
    </row>
    <row r="81" spans="1:1" s="54" customFormat="1" ht="12" hidden="1">
      <c r="A81" s="1165"/>
    </row>
    <row r="82" spans="1:1" s="54" customFormat="1" ht="12" hidden="1">
      <c r="A82" s="1165"/>
    </row>
    <row r="83" spans="1:1" s="54" customFormat="1" ht="12" hidden="1">
      <c r="A83" s="1165"/>
    </row>
    <row r="84" spans="1:1" s="54" customFormat="1" ht="12" hidden="1">
      <c r="A84" s="1165"/>
    </row>
    <row r="85" spans="1:1" s="54" customFormat="1" ht="12" hidden="1">
      <c r="A85" s="1165"/>
    </row>
    <row r="86" spans="1:1" s="54" customFormat="1" ht="12" hidden="1">
      <c r="A86" s="1165"/>
    </row>
    <row r="87" spans="1:1" s="54" customFormat="1" ht="12" hidden="1">
      <c r="A87" s="1165"/>
    </row>
    <row r="88" spans="1:1" s="54" customFormat="1" ht="12" hidden="1">
      <c r="A88" s="1165"/>
    </row>
    <row r="89" spans="1:1" s="54" customFormat="1" ht="12" hidden="1">
      <c r="A89" s="1165"/>
    </row>
    <row r="90" spans="1:1" s="54" customFormat="1" ht="12" hidden="1">
      <c r="A90" s="1165"/>
    </row>
    <row r="91" spans="1:1" s="54" customFormat="1" ht="12" hidden="1">
      <c r="A91" s="1165"/>
    </row>
    <row r="92" spans="1:1" s="54" customFormat="1" ht="12" hidden="1">
      <c r="A92" s="1165"/>
    </row>
    <row r="93" spans="1:1" s="54" customFormat="1" ht="12" hidden="1">
      <c r="A93" s="1165"/>
    </row>
    <row r="94" spans="1:1" s="54" customFormat="1" ht="12" hidden="1">
      <c r="A94" s="1165"/>
    </row>
    <row r="95" spans="1:1" s="54" customFormat="1" ht="12" hidden="1">
      <c r="A95" s="1165"/>
    </row>
    <row r="96" spans="1:1" s="54" customFormat="1" ht="12" hidden="1">
      <c r="A96" s="1165"/>
    </row>
    <row r="97" spans="1:1" s="54" customFormat="1" ht="12" hidden="1">
      <c r="A97" s="1165"/>
    </row>
    <row r="98" spans="1:1" s="54" customFormat="1" ht="12" hidden="1">
      <c r="A98" s="1165"/>
    </row>
    <row r="99" spans="1:1" s="54" customFormat="1" ht="12" hidden="1">
      <c r="A99" s="1165"/>
    </row>
    <row r="100" spans="1:1" s="54" customFormat="1" ht="12" hidden="1">
      <c r="A100" s="1165"/>
    </row>
    <row r="101" spans="1:1" s="54" customFormat="1" ht="12" hidden="1">
      <c r="A101" s="1165"/>
    </row>
    <row r="102" spans="1:1" s="54" customFormat="1" ht="12" hidden="1">
      <c r="A102" s="1165"/>
    </row>
    <row r="103" spans="1:1" s="54" customFormat="1" ht="12" hidden="1">
      <c r="A103" s="1165"/>
    </row>
    <row r="104" spans="1:1" s="54" customFormat="1" ht="12" hidden="1">
      <c r="A104" s="1165"/>
    </row>
    <row r="105" spans="1:1" s="54" customFormat="1" ht="12" hidden="1">
      <c r="A105" s="1165"/>
    </row>
    <row r="106" spans="1:1" s="54" customFormat="1" ht="12" hidden="1">
      <c r="A106" s="1165"/>
    </row>
    <row r="107" spans="1:1" s="54" customFormat="1" ht="12" hidden="1">
      <c r="A107" s="1165"/>
    </row>
    <row r="108" spans="1:1" s="54" customFormat="1" ht="12" hidden="1">
      <c r="A108" s="1165"/>
    </row>
    <row r="109" spans="1:1" s="54" customFormat="1" ht="12" hidden="1">
      <c r="A109" s="1165"/>
    </row>
    <row r="110" spans="1:1" s="54" customFormat="1" ht="12" hidden="1">
      <c r="A110" s="1165"/>
    </row>
    <row r="111" spans="1:1" s="54" customFormat="1" ht="12" hidden="1">
      <c r="A111" s="1165"/>
    </row>
    <row r="112" spans="1:1" s="54" customFormat="1" ht="12" hidden="1">
      <c r="A112" s="1165"/>
    </row>
    <row r="113" spans="1:1" s="54" customFormat="1" ht="12" hidden="1">
      <c r="A113" s="1165"/>
    </row>
    <row r="114" spans="1:1" s="54" customFormat="1" ht="12" hidden="1">
      <c r="A114" s="1165"/>
    </row>
    <row r="115" spans="1:1" s="54" customFormat="1" ht="12" hidden="1">
      <c r="A115" s="1165"/>
    </row>
    <row r="116" spans="1:1" s="54" customFormat="1" ht="12" hidden="1">
      <c r="A116" s="1165"/>
    </row>
    <row r="117" spans="1:1" s="54" customFormat="1" ht="12" hidden="1">
      <c r="A117" s="1165"/>
    </row>
    <row r="118" spans="1:1" s="54" customFormat="1" ht="12" hidden="1">
      <c r="A118" s="1165"/>
    </row>
    <row r="119" spans="1:1" s="54" customFormat="1" ht="12" hidden="1">
      <c r="A119" s="1165"/>
    </row>
    <row r="120" spans="1:1" s="54" customFormat="1" ht="12" hidden="1">
      <c r="A120" s="1165"/>
    </row>
    <row r="121" spans="1:1" s="54" customFormat="1" ht="12" hidden="1">
      <c r="A121" s="1165"/>
    </row>
    <row r="122" spans="1:1" s="54" customFormat="1" ht="12" hidden="1">
      <c r="A122" s="1165"/>
    </row>
    <row r="123" spans="1:1" s="54" customFormat="1" ht="12" hidden="1">
      <c r="A123" s="1165"/>
    </row>
    <row r="124" spans="1:1" s="54" customFormat="1" ht="12" hidden="1">
      <c r="A124" s="1165"/>
    </row>
    <row r="125" spans="1:1" s="54" customFormat="1" ht="12" hidden="1">
      <c r="A125" s="1165"/>
    </row>
    <row r="126" spans="1:1" s="54" customFormat="1" ht="12" hidden="1">
      <c r="A126" s="1165"/>
    </row>
    <row r="127" spans="1:1" s="54" customFormat="1" ht="12" hidden="1">
      <c r="A127" s="1165"/>
    </row>
    <row r="128" spans="1:1" s="54" customFormat="1" ht="12" hidden="1">
      <c r="A128" s="1165"/>
    </row>
    <row r="129" spans="1:1" s="54" customFormat="1" ht="12" hidden="1">
      <c r="A129" s="1165"/>
    </row>
    <row r="130" spans="1:1" s="54" customFormat="1" ht="12" hidden="1">
      <c r="A130" s="1165"/>
    </row>
    <row r="131" spans="1:1" s="54" customFormat="1" ht="12" hidden="1">
      <c r="A131" s="1165"/>
    </row>
    <row r="132" spans="1:1" s="54" customFormat="1" ht="12" hidden="1">
      <c r="A132" s="1165"/>
    </row>
    <row r="133" spans="1:1" s="54" customFormat="1" ht="12" hidden="1">
      <c r="A133" s="1165"/>
    </row>
    <row r="134" spans="1:1" s="54" customFormat="1" ht="12" hidden="1">
      <c r="A134" s="1165"/>
    </row>
    <row r="135" spans="1:1" s="54" customFormat="1" ht="12" hidden="1">
      <c r="A135" s="1165"/>
    </row>
    <row r="136" spans="1:1" s="54" customFormat="1" ht="12">
      <c r="A136" s="1165"/>
    </row>
    <row r="137" spans="1:1" hidden="1"/>
    <row r="138" spans="1:1" hidden="1"/>
    <row r="139" spans="1:1" hidden="1"/>
    <row r="140" spans="1:1" hidden="1"/>
    <row r="141" spans="1:1" hidden="1"/>
    <row r="142" spans="1:1" hidden="1"/>
    <row r="143" spans="1:1" hidden="1"/>
    <row r="144" spans="1:1" hidden="1"/>
    <row r="145" hidden="1"/>
    <row r="146" hidden="1"/>
    <row r="147" hidden="1"/>
    <row r="148" hidden="1"/>
    <row r="149" hidden="1"/>
    <row r="150" hidden="1"/>
    <row r="151" hidden="1"/>
    <row r="152" hidden="1"/>
    <row r="153" hidden="1"/>
    <row r="154" hidden="1"/>
    <row r="155" hidden="1"/>
    <row r="156" hidden="1"/>
    <row r="157" hidden="1"/>
    <row r="158" hidden="1"/>
    <row r="159"/>
  </sheetData>
  <mergeCells count="4">
    <mergeCell ref="G52:H52"/>
    <mergeCell ref="C57:H57"/>
    <mergeCell ref="G50:H50"/>
    <mergeCell ref="G53:H53"/>
  </mergeCells>
  <phoneticPr fontId="107" type="noConversion"/>
  <conditionalFormatting sqref="H41 H37:H39 H27:H28 H31:H33">
    <cfRule type="cellIs" dxfId="1" priority="3" stopIfTrue="1" operator="equal">
      <formula>1</formula>
    </cfRule>
  </conditionalFormatting>
  <conditionalFormatting sqref="H41">
    <cfRule type="cellIs" dxfId="0" priority="2" stopIfTrue="1" operator="equal">
      <formula>"OK"</formula>
    </cfRule>
  </conditionalFormatting>
  <hyperlinks>
    <hyperlink ref="C32" location="Benchmarks" display="Benchmarks"/>
    <hyperlink ref="C37" location="StandaloneHold" display="A. Standalone Hold"/>
    <hyperlink ref="C38" location="StraightSale" display="B. Straight Sale"/>
    <hyperlink ref="C31" location="CompsAndPrecedents" display="Comps &amp; Precedents"/>
    <hyperlink ref="C33" location="ChartsAndTables" display="Charts &amp; Tables"/>
    <hyperlink ref="C28" location="RevenueAndEBITDA" display="Revenue &amp; EBITDA"/>
    <hyperlink ref="C27" location="Transaction" display="Transaction"/>
    <hyperlink ref="C36" location="RevenueAndEBITDAForecast" display="Revenue &amp; EBITDA Forecast"/>
    <hyperlink ref="C39" location="ProjectFinance" display="C. Project Finance"/>
  </hyperlinks>
  <pageMargins left="0.7" right="0.7" top="0.75" bottom="0.75" header="0.3" footer="0.3"/>
  <pageSetup paperSize="9" orientation="portrait" r:id="rId1"/>
  <drawing r:id="rId2"/>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sheetPr codeName="Sheet9" enableFormatConditionsCalculation="0">
    <tabColor theme="2" tint="-0.749992370372631"/>
  </sheetPr>
  <dimension ref="A1:T202"/>
  <sheetViews>
    <sheetView showGridLines="0" zoomScaleNormal="100" zoomScalePageLayoutView="130" workbookViewId="0">
      <pane xSplit="3" ySplit="6" topLeftCell="D7" activePane="bottomRight" state="frozen"/>
      <selection activeCell="B1" sqref="B1"/>
      <selection pane="topRight" activeCell="B1" sqref="B1"/>
      <selection pane="bottomLeft" activeCell="B1" sqref="B1"/>
      <selection pane="bottomRight" activeCell="C7" sqref="C7"/>
    </sheetView>
  </sheetViews>
  <sheetFormatPr defaultColWidth="0" defaultRowHeight="0" customHeight="1" zeroHeight="1"/>
  <cols>
    <col min="1" max="1" width="2.7109375" style="97" customWidth="1"/>
    <col min="2" max="2" width="29.42578125" style="54" customWidth="1"/>
    <col min="3" max="3" width="13.140625" style="54" customWidth="1"/>
    <col min="4" max="5" width="9.140625" style="65" customWidth="1"/>
    <col min="6" max="6" width="13.42578125" style="54" bestFit="1" customWidth="1"/>
    <col min="7" max="7" width="10" style="146" bestFit="1" customWidth="1"/>
    <col min="8" max="8" width="9.140625" style="54" customWidth="1"/>
    <col min="9" max="9" width="10.28515625" style="54" customWidth="1"/>
    <col min="10" max="10" width="10.42578125" style="54" customWidth="1"/>
    <col min="11" max="11" width="9.140625" style="54" customWidth="1"/>
    <col min="12" max="12" width="10" style="54" bestFit="1" customWidth="1"/>
    <col min="13" max="13" width="9.140625" style="54" customWidth="1"/>
    <col min="14" max="16" width="10" style="54" bestFit="1" customWidth="1"/>
    <col min="17" max="17" width="3.7109375" style="54" customWidth="1"/>
    <col min="18" max="20" width="0" style="54" hidden="1" customWidth="1"/>
    <col min="21" max="16384" width="9.140625" style="54" hidden="1"/>
  </cols>
  <sheetData>
    <row r="1" spans="1:20" s="47" customFormat="1" ht="12">
      <c r="A1" s="163"/>
      <c r="B1" s="48" t="str">
        <f>ProjectName &amp; " - Project Finance"</f>
        <v>Cosmopolitan of Las Vegas - Project Finance</v>
      </c>
      <c r="D1" s="61"/>
      <c r="E1" s="61"/>
      <c r="G1" s="142"/>
    </row>
    <row r="2" spans="1:20" s="51" customFormat="1" ht="0.95" customHeight="1">
      <c r="A2" s="164"/>
      <c r="B2" s="50"/>
      <c r="D2" s="62"/>
      <c r="E2" s="62"/>
      <c r="G2" s="143"/>
    </row>
    <row r="3" spans="1:20" s="1162" customFormat="1" ht="2.1" customHeight="1">
      <c r="A3" s="1184"/>
      <c r="B3" s="1179"/>
      <c r="D3" s="1182"/>
      <c r="E3" s="1182"/>
      <c r="G3" s="1181"/>
    </row>
    <row r="4" spans="1:20" s="52" customFormat="1" ht="12">
      <c r="A4" s="165"/>
      <c r="E4" s="63"/>
      <c r="G4" s="88"/>
    </row>
    <row r="5" spans="1:20" s="52" customFormat="1" ht="12">
      <c r="A5" s="165"/>
      <c r="D5" s="54" t="s">
        <v>513</v>
      </c>
      <c r="E5" s="162">
        <v>1</v>
      </c>
      <c r="G5" s="88"/>
      <c r="K5" s="1237" t="s">
        <v>543</v>
      </c>
      <c r="L5" s="1238"/>
      <c r="M5" s="1238"/>
      <c r="N5" s="1238"/>
      <c r="O5" s="1238"/>
      <c r="P5" s="1238"/>
    </row>
    <row r="6" spans="1:20" s="52" customFormat="1" ht="12">
      <c r="A6" s="166"/>
      <c r="B6" s="72" t="s">
        <v>542</v>
      </c>
      <c r="C6" s="66"/>
      <c r="D6" s="67"/>
      <c r="E6" s="67"/>
      <c r="F6" s="66"/>
      <c r="G6" s="144"/>
      <c r="H6" s="73">
        <v>2010</v>
      </c>
      <c r="I6" s="72">
        <f>H6+1</f>
        <v>2011</v>
      </c>
      <c r="J6" s="72">
        <f t="shared" ref="J6:M6" si="0">I6+1</f>
        <v>2012</v>
      </c>
      <c r="K6" s="72">
        <f t="shared" si="0"/>
        <v>2013</v>
      </c>
      <c r="L6" s="72">
        <f t="shared" si="0"/>
        <v>2014</v>
      </c>
      <c r="M6" s="72">
        <f t="shared" si="0"/>
        <v>2015</v>
      </c>
      <c r="N6" s="72">
        <f>M6+1</f>
        <v>2016</v>
      </c>
      <c r="O6" s="72">
        <f>N6+1</f>
        <v>2017</v>
      </c>
      <c r="P6" s="72">
        <f>O6+1</f>
        <v>2018</v>
      </c>
    </row>
    <row r="7" spans="1:20" ht="12"/>
    <row r="8" spans="1:20" s="1162" customFormat="1" ht="12">
      <c r="A8" s="1185"/>
      <c r="B8" s="1185" t="s">
        <v>395</v>
      </c>
      <c r="C8" s="1185"/>
      <c r="D8" s="1192"/>
      <c r="E8" s="1192"/>
      <c r="F8" s="1185"/>
      <c r="G8" s="1188"/>
      <c r="H8" s="1185"/>
      <c r="I8" s="1185"/>
      <c r="J8" s="1185"/>
      <c r="K8" s="1185"/>
      <c r="L8" s="1185"/>
      <c r="M8" s="1185"/>
      <c r="N8" s="1185"/>
      <c r="O8" s="1185"/>
      <c r="P8" s="1185"/>
      <c r="Q8" s="1185"/>
      <c r="R8" s="1185"/>
      <c r="S8" s="1185"/>
      <c r="T8" s="1185"/>
    </row>
    <row r="9" spans="1:20" ht="12">
      <c r="A9" s="167"/>
      <c r="B9" s="70" t="s">
        <v>19</v>
      </c>
      <c r="C9" s="69"/>
      <c r="D9" s="71"/>
      <c r="E9" s="71"/>
      <c r="F9" s="69"/>
      <c r="G9" s="69"/>
      <c r="H9" s="69"/>
      <c r="I9" s="69"/>
      <c r="J9" s="69"/>
      <c r="K9" s="69"/>
      <c r="L9" s="69"/>
      <c r="M9" s="69"/>
      <c r="N9" s="69"/>
      <c r="O9" s="69"/>
      <c r="P9" s="69"/>
    </row>
    <row r="10" spans="1:20" ht="12">
      <c r="A10" s="1195"/>
      <c r="B10" s="1193" t="str">
        <f>'Revenue &amp; EBITDA Forecast'!B$95</f>
        <v>Cosmo EBITDA with MGM Value Add</v>
      </c>
      <c r="C10" s="1193"/>
      <c r="D10" s="1194" t="s">
        <v>539</v>
      </c>
      <c r="E10" s="1194" t="s">
        <v>541</v>
      </c>
      <c r="F10" s="1193"/>
      <c r="G10" s="1196"/>
      <c r="H10" s="1197">
        <f>'Revenue &amp; EBITDA Forecast'!H$95*H$82</f>
        <v>0</v>
      </c>
      <c r="I10" s="1197">
        <f>'Revenue &amp; EBITDA Forecast'!I$95*I$82</f>
        <v>0</v>
      </c>
      <c r="J10" s="1197">
        <f>'Revenue &amp; EBITDA Forecast'!J$95*J$82</f>
        <v>0</v>
      </c>
      <c r="K10" s="1197">
        <f>'Revenue &amp; EBITDA Forecast'!K$95*K$82</f>
        <v>61804.525176366733</v>
      </c>
      <c r="L10" s="1197">
        <f>'Revenue &amp; EBITDA Forecast'!L$95*L$82</f>
        <v>85855.255302441074</v>
      </c>
      <c r="M10" s="1197">
        <f>'Revenue &amp; EBITDA Forecast'!M$95*M$82</f>
        <v>119581.36636328678</v>
      </c>
      <c r="N10" s="1197">
        <f>'Revenue &amp; EBITDA Forecast'!N$95*N$82</f>
        <v>152307.48971687126</v>
      </c>
      <c r="O10" s="1197">
        <f>'Revenue &amp; EBITDA Forecast'!O$95*O$82</f>
        <v>184400.92436515281</v>
      </c>
      <c r="P10" s="1197">
        <f>'Revenue &amp; EBITDA Forecast'!P$95*P$82</f>
        <v>204566.20172821518</v>
      </c>
    </row>
    <row r="11" spans="1:20" ht="12">
      <c r="A11" s="1195"/>
      <c r="B11" s="1193" t="str">
        <f>'B. Straight-Sale'!B11</f>
        <v>EBITDA Forecast Reduction</v>
      </c>
      <c r="C11" s="1193"/>
      <c r="D11" s="1194" t="s">
        <v>539</v>
      </c>
      <c r="E11" s="1194" t="s">
        <v>541</v>
      </c>
      <c r="F11" s="1193"/>
      <c r="G11" s="1196"/>
      <c r="H11" s="1197">
        <f>H10*$F$109</f>
        <v>0</v>
      </c>
      <c r="I11" s="1197">
        <f t="shared" ref="I11:P11" si="1">I10*$F$109</f>
        <v>0</v>
      </c>
      <c r="J11" s="1197">
        <f t="shared" si="1"/>
        <v>0</v>
      </c>
      <c r="K11" s="1197">
        <f t="shared" si="1"/>
        <v>0</v>
      </c>
      <c r="L11" s="1197">
        <f t="shared" si="1"/>
        <v>0</v>
      </c>
      <c r="M11" s="1197">
        <f t="shared" si="1"/>
        <v>0</v>
      </c>
      <c r="N11" s="1197">
        <f t="shared" si="1"/>
        <v>0</v>
      </c>
      <c r="O11" s="1197">
        <f t="shared" si="1"/>
        <v>0</v>
      </c>
      <c r="P11" s="1197">
        <f t="shared" si="1"/>
        <v>0</v>
      </c>
    </row>
    <row r="12" spans="1:20" ht="12">
      <c r="A12" s="1195"/>
      <c r="B12" s="1198" t="str">
        <f>'Revenue &amp; EBITDA Forecast'!B$95</f>
        <v>Cosmo EBITDA with MGM Value Add</v>
      </c>
      <c r="C12" s="1198"/>
      <c r="D12" s="1199" t="s">
        <v>539</v>
      </c>
      <c r="E12" s="1199" t="s">
        <v>541</v>
      </c>
      <c r="F12" s="1198"/>
      <c r="G12" s="1200"/>
      <c r="H12" s="1201">
        <f>SUM(H10:H11)</f>
        <v>0</v>
      </c>
      <c r="I12" s="1201">
        <f t="shared" ref="I12:P12" si="2">SUM(I10:I11)</f>
        <v>0</v>
      </c>
      <c r="J12" s="1201">
        <f t="shared" si="2"/>
        <v>0</v>
      </c>
      <c r="K12" s="1201">
        <f t="shared" si="2"/>
        <v>61804.525176366733</v>
      </c>
      <c r="L12" s="1201">
        <f t="shared" si="2"/>
        <v>85855.255302441074</v>
      </c>
      <c r="M12" s="1201">
        <f t="shared" si="2"/>
        <v>119581.36636328678</v>
      </c>
      <c r="N12" s="1201">
        <f t="shared" si="2"/>
        <v>152307.48971687126</v>
      </c>
      <c r="O12" s="1201">
        <f t="shared" si="2"/>
        <v>184400.92436515281</v>
      </c>
      <c r="P12" s="1201">
        <f t="shared" si="2"/>
        <v>204566.20172821518</v>
      </c>
    </row>
    <row r="13" spans="1:20" ht="12">
      <c r="A13" s="1195"/>
      <c r="B13" s="1193" t="s">
        <v>475</v>
      </c>
      <c r="C13" s="1193"/>
      <c r="D13" s="1194" t="s">
        <v>539</v>
      </c>
      <c r="E13" s="1194" t="s">
        <v>541</v>
      </c>
      <c r="F13" s="1193"/>
      <c r="G13" s="1196"/>
      <c r="H13" s="1197">
        <f t="shared" ref="H13:P13" si="3">-H118-H125</f>
        <v>0</v>
      </c>
      <c r="I13" s="1197">
        <f t="shared" si="3"/>
        <v>0</v>
      </c>
      <c r="J13" s="1197">
        <f t="shared" si="3"/>
        <v>0</v>
      </c>
      <c r="K13" s="1197">
        <f t="shared" si="3"/>
        <v>-37500</v>
      </c>
      <c r="L13" s="1197">
        <f t="shared" si="3"/>
        <v>-37500</v>
      </c>
      <c r="M13" s="1197">
        <f t="shared" si="3"/>
        <v>-37500</v>
      </c>
      <c r="N13" s="1197">
        <f t="shared" si="3"/>
        <v>-37500</v>
      </c>
      <c r="O13" s="1197">
        <f t="shared" si="3"/>
        <v>-37500</v>
      </c>
      <c r="P13" s="1197">
        <f t="shared" si="3"/>
        <v>-97500</v>
      </c>
    </row>
    <row r="14" spans="1:20" ht="12">
      <c r="A14" s="1195"/>
      <c r="B14" s="1202" t="s">
        <v>439</v>
      </c>
      <c r="C14" s="1202"/>
      <c r="D14" s="1203" t="s">
        <v>539</v>
      </c>
      <c r="E14" s="1203" t="s">
        <v>541</v>
      </c>
      <c r="F14" s="1202"/>
      <c r="G14" s="1204"/>
      <c r="H14" s="1205">
        <f t="shared" ref="H14:P14" si="4">SUM(H12:H13)</f>
        <v>0</v>
      </c>
      <c r="I14" s="1205">
        <f t="shared" si="4"/>
        <v>0</v>
      </c>
      <c r="J14" s="1205">
        <f t="shared" si="4"/>
        <v>0</v>
      </c>
      <c r="K14" s="1205">
        <f t="shared" si="4"/>
        <v>24304.525176366733</v>
      </c>
      <c r="L14" s="1205">
        <f t="shared" si="4"/>
        <v>48355.255302441074</v>
      </c>
      <c r="M14" s="1205">
        <f t="shared" si="4"/>
        <v>82081.366363286783</v>
      </c>
      <c r="N14" s="1205">
        <f t="shared" si="4"/>
        <v>114807.48971687126</v>
      </c>
      <c r="O14" s="1205">
        <f t="shared" si="4"/>
        <v>146900.92436515281</v>
      </c>
      <c r="P14" s="1205">
        <f t="shared" si="4"/>
        <v>107066.20172821518</v>
      </c>
    </row>
    <row r="15" spans="1:20" ht="12">
      <c r="A15" s="1214"/>
      <c r="B15" s="1215" t="s">
        <v>520</v>
      </c>
      <c r="C15" s="1216"/>
      <c r="D15" s="1217" t="s">
        <v>539</v>
      </c>
      <c r="E15" s="1217" t="s">
        <v>521</v>
      </c>
      <c r="F15" s="1216"/>
      <c r="G15" s="1218"/>
      <c r="H15" s="1219">
        <f t="shared" ref="H15:P15" si="5">-IFERROR(H12/H13,0)</f>
        <v>0</v>
      </c>
      <c r="I15" s="1219">
        <f t="shared" si="5"/>
        <v>0</v>
      </c>
      <c r="J15" s="1219">
        <f t="shared" si="5"/>
        <v>0</v>
      </c>
      <c r="K15" s="1219">
        <f t="shared" si="5"/>
        <v>1.6481206713697796</v>
      </c>
      <c r="L15" s="1219">
        <f t="shared" si="5"/>
        <v>2.289473474731762</v>
      </c>
      <c r="M15" s="1219">
        <f t="shared" si="5"/>
        <v>3.1888364363543142</v>
      </c>
      <c r="N15" s="1219">
        <f t="shared" si="5"/>
        <v>4.0615330591165666</v>
      </c>
      <c r="O15" s="1219">
        <f t="shared" si="5"/>
        <v>4.9173579830707412</v>
      </c>
      <c r="P15" s="1219">
        <f t="shared" si="5"/>
        <v>2.0981148895201556</v>
      </c>
    </row>
    <row r="16" spans="1:20" ht="12">
      <c r="A16" s="1195"/>
      <c r="B16" s="1195"/>
      <c r="C16" s="1195"/>
      <c r="D16" s="1194"/>
      <c r="E16" s="1194"/>
      <c r="F16" s="1195"/>
      <c r="G16" s="1211"/>
      <c r="H16" s="179"/>
      <c r="I16" s="179"/>
      <c r="J16" s="179"/>
      <c r="K16" s="179"/>
      <c r="L16" s="179"/>
      <c r="M16" s="179"/>
      <c r="N16" s="179"/>
      <c r="O16" s="179"/>
      <c r="P16" s="179"/>
    </row>
    <row r="17" spans="1:16" ht="12">
      <c r="A17" s="1195"/>
      <c r="B17" s="1193" t="s">
        <v>986</v>
      </c>
      <c r="C17" s="1193"/>
      <c r="D17" s="1194" t="s">
        <v>539</v>
      </c>
      <c r="E17" s="1194" t="s">
        <v>541</v>
      </c>
      <c r="F17" s="1193"/>
      <c r="G17" s="1196"/>
      <c r="H17" s="1197">
        <f t="shared" ref="H17:P17" si="6">H131</f>
        <v>0</v>
      </c>
      <c r="I17" s="1197">
        <f t="shared" si="6"/>
        <v>0</v>
      </c>
      <c r="J17" s="1197">
        <f t="shared" si="6"/>
        <v>0</v>
      </c>
      <c r="K17" s="1197">
        <f t="shared" si="6"/>
        <v>0</v>
      </c>
      <c r="L17" s="1197">
        <f t="shared" si="6"/>
        <v>-30000</v>
      </c>
      <c r="M17" s="1197">
        <f t="shared" si="6"/>
        <v>-30000</v>
      </c>
      <c r="N17" s="1197">
        <f t="shared" si="6"/>
        <v>-30000</v>
      </c>
      <c r="O17" s="1197">
        <f t="shared" si="6"/>
        <v>-30000</v>
      </c>
      <c r="P17" s="1197">
        <f t="shared" si="6"/>
        <v>0</v>
      </c>
    </row>
    <row r="18" spans="1:16" ht="12">
      <c r="A18" s="1195"/>
      <c r="B18" s="1202" t="s">
        <v>440</v>
      </c>
      <c r="C18" s="1202"/>
      <c r="D18" s="1203"/>
      <c r="E18" s="1203"/>
      <c r="F18" s="1202"/>
      <c r="G18" s="1204"/>
      <c r="H18" s="1205">
        <f t="shared" ref="H18:P18" si="7">H14+H17</f>
        <v>0</v>
      </c>
      <c r="I18" s="1205">
        <f t="shared" si="7"/>
        <v>0</v>
      </c>
      <c r="J18" s="1205">
        <f t="shared" si="7"/>
        <v>0</v>
      </c>
      <c r="K18" s="1205">
        <f t="shared" si="7"/>
        <v>24304.525176366733</v>
      </c>
      <c r="L18" s="1205">
        <f t="shared" si="7"/>
        <v>18355.255302441074</v>
      </c>
      <c r="M18" s="1205">
        <f t="shared" si="7"/>
        <v>52081.366363286783</v>
      </c>
      <c r="N18" s="1205">
        <f t="shared" si="7"/>
        <v>84807.489716871263</v>
      </c>
      <c r="O18" s="1205">
        <f t="shared" si="7"/>
        <v>116900.92436515281</v>
      </c>
      <c r="P18" s="1205">
        <f t="shared" si="7"/>
        <v>107066.20172821518</v>
      </c>
    </row>
    <row r="19" spans="1:16" ht="12">
      <c r="A19" s="1195"/>
      <c r="B19" s="1195"/>
      <c r="C19" s="1195"/>
      <c r="D19" s="1194"/>
      <c r="E19" s="1194"/>
      <c r="F19" s="1195"/>
      <c r="G19" s="1211"/>
      <c r="H19" s="179"/>
      <c r="I19" s="179"/>
      <c r="J19" s="179"/>
      <c r="K19" s="179"/>
      <c r="L19" s="179"/>
      <c r="M19" s="179"/>
      <c r="N19" s="179"/>
      <c r="O19" s="179"/>
      <c r="P19" s="179"/>
    </row>
    <row r="20" spans="1:16" ht="12">
      <c r="A20" s="1195"/>
      <c r="B20" s="1193" t="s">
        <v>987</v>
      </c>
      <c r="C20" s="1193"/>
      <c r="D20" s="1194" t="s">
        <v>539</v>
      </c>
      <c r="E20" s="1194" t="s">
        <v>541</v>
      </c>
      <c r="F20" s="1193"/>
      <c r="G20" s="1196"/>
      <c r="H20" s="1197">
        <f t="shared" ref="H20:P20" si="8">-H135</f>
        <v>0</v>
      </c>
      <c r="I20" s="1197">
        <f t="shared" si="8"/>
        <v>0</v>
      </c>
      <c r="J20" s="1197">
        <f t="shared" si="8"/>
        <v>0</v>
      </c>
      <c r="K20" s="1197">
        <f t="shared" si="8"/>
        <v>0</v>
      </c>
      <c r="L20" s="1197">
        <f t="shared" si="8"/>
        <v>-3671.0510604882147</v>
      </c>
      <c r="M20" s="1197">
        <f t="shared" si="8"/>
        <v>-10416.273272657358</v>
      </c>
      <c r="N20" s="1197">
        <f t="shared" si="8"/>
        <v>-16961.497943374252</v>
      </c>
      <c r="O20" s="1197">
        <f t="shared" si="8"/>
        <v>-23380.184873030565</v>
      </c>
      <c r="P20" s="1197">
        <f t="shared" si="8"/>
        <v>0</v>
      </c>
    </row>
    <row r="21" spans="1:16" ht="12">
      <c r="A21" s="1195"/>
      <c r="B21" s="1202" t="s">
        <v>422</v>
      </c>
      <c r="C21" s="1202"/>
      <c r="D21" s="1203" t="s">
        <v>539</v>
      </c>
      <c r="E21" s="1203" t="s">
        <v>541</v>
      </c>
      <c r="F21" s="1202"/>
      <c r="G21" s="1204"/>
      <c r="H21" s="1205">
        <f t="shared" ref="H21:P21" si="9">SUM(H18:H20)</f>
        <v>0</v>
      </c>
      <c r="I21" s="1205">
        <f t="shared" si="9"/>
        <v>0</v>
      </c>
      <c r="J21" s="1205">
        <f t="shared" si="9"/>
        <v>0</v>
      </c>
      <c r="K21" s="1205">
        <f t="shared" si="9"/>
        <v>24304.525176366733</v>
      </c>
      <c r="L21" s="1205">
        <f t="shared" si="9"/>
        <v>14684.204241952859</v>
      </c>
      <c r="M21" s="1205">
        <f t="shared" si="9"/>
        <v>41665.093090629423</v>
      </c>
      <c r="N21" s="1205">
        <f t="shared" si="9"/>
        <v>67845.991773497008</v>
      </c>
      <c r="O21" s="1205">
        <f t="shared" si="9"/>
        <v>93520.739492122244</v>
      </c>
      <c r="P21" s="1205">
        <f t="shared" si="9"/>
        <v>107066.20172821518</v>
      </c>
    </row>
    <row r="22" spans="1:16" ht="12">
      <c r="A22" s="1195"/>
      <c r="B22" s="1193"/>
      <c r="C22" s="1193"/>
      <c r="D22" s="1194"/>
      <c r="E22" s="1194"/>
      <c r="F22" s="1193"/>
      <c r="G22" s="1196"/>
      <c r="H22" s="1197"/>
      <c r="I22" s="1197"/>
      <c r="J22" s="1197"/>
      <c r="K22" s="1197"/>
      <c r="L22" s="1197"/>
      <c r="M22" s="1197"/>
      <c r="N22" s="1197"/>
      <c r="O22" s="1197"/>
      <c r="P22" s="1197"/>
    </row>
    <row r="23" spans="1:16" ht="12">
      <c r="A23" s="1195"/>
      <c r="B23" s="1193" t="s">
        <v>498</v>
      </c>
      <c r="C23" s="1193"/>
      <c r="D23" s="1194" t="s">
        <v>539</v>
      </c>
      <c r="E23" s="1194" t="s">
        <v>541</v>
      </c>
      <c r="F23" s="1193"/>
      <c r="G23" s="1196"/>
      <c r="H23" s="1197">
        <f>-H81*($F$85+$F$86)</f>
        <v>0</v>
      </c>
      <c r="I23" s="1197">
        <f t="shared" ref="I23:P23" si="10">-I81*($F$85+$F$86)</f>
        <v>0</v>
      </c>
      <c r="J23" s="1197">
        <f t="shared" si="10"/>
        <v>-1000000</v>
      </c>
      <c r="K23" s="1197">
        <f t="shared" si="10"/>
        <v>0</v>
      </c>
      <c r="L23" s="1197">
        <f t="shared" si="10"/>
        <v>0</v>
      </c>
      <c r="M23" s="1197">
        <f t="shared" si="10"/>
        <v>0</v>
      </c>
      <c r="N23" s="1197">
        <f t="shared" si="10"/>
        <v>0</v>
      </c>
      <c r="O23" s="1197">
        <f t="shared" si="10"/>
        <v>0</v>
      </c>
      <c r="P23" s="1197">
        <f t="shared" si="10"/>
        <v>0</v>
      </c>
    </row>
    <row r="24" spans="1:16" ht="12">
      <c r="A24" s="1195"/>
      <c r="B24" s="1193" t="s">
        <v>1003</v>
      </c>
      <c r="C24" s="1193"/>
      <c r="D24" s="1194" t="s">
        <v>539</v>
      </c>
      <c r="E24" s="1194" t="s">
        <v>541</v>
      </c>
      <c r="F24" s="1193"/>
      <c r="G24" s="1196"/>
      <c r="H24" s="1197">
        <f>H81*$F$86</f>
        <v>0</v>
      </c>
      <c r="I24" s="1197">
        <f t="shared" ref="I24:P24" si="11">I81*$F$86</f>
        <v>0</v>
      </c>
      <c r="J24" s="1197">
        <f t="shared" si="11"/>
        <v>500000</v>
      </c>
      <c r="K24" s="1197">
        <f t="shared" si="11"/>
        <v>0</v>
      </c>
      <c r="L24" s="1197">
        <f t="shared" si="11"/>
        <v>0</v>
      </c>
      <c r="M24" s="1197">
        <f t="shared" si="11"/>
        <v>0</v>
      </c>
      <c r="N24" s="1197">
        <f t="shared" si="11"/>
        <v>0</v>
      </c>
      <c r="O24" s="1197">
        <f t="shared" si="11"/>
        <v>0</v>
      </c>
      <c r="P24" s="1197">
        <f t="shared" si="11"/>
        <v>0</v>
      </c>
    </row>
    <row r="25" spans="1:16" ht="12">
      <c r="A25" s="1195"/>
      <c r="B25" s="1193" t="s">
        <v>424</v>
      </c>
      <c r="C25" s="1193"/>
      <c r="D25" s="1194" t="s">
        <v>539</v>
      </c>
      <c r="E25" s="1194" t="s">
        <v>541</v>
      </c>
      <c r="F25" s="1193"/>
      <c r="G25" s="1196"/>
      <c r="H25" s="1197">
        <f t="shared" ref="H25:P25" si="12">H116</f>
        <v>0</v>
      </c>
      <c r="I25" s="1197">
        <f t="shared" si="12"/>
        <v>0</v>
      </c>
      <c r="J25" s="1197">
        <f t="shared" si="12"/>
        <v>0</v>
      </c>
      <c r="K25" s="1197">
        <f t="shared" si="12"/>
        <v>0</v>
      </c>
      <c r="L25" s="1197">
        <f t="shared" si="12"/>
        <v>0</v>
      </c>
      <c r="M25" s="1197">
        <f t="shared" si="12"/>
        <v>0</v>
      </c>
      <c r="N25" s="1197">
        <f t="shared" si="12"/>
        <v>0</v>
      </c>
      <c r="O25" s="1197">
        <f t="shared" si="12"/>
        <v>0</v>
      </c>
      <c r="P25" s="1197">
        <f t="shared" si="12"/>
        <v>0</v>
      </c>
    </row>
    <row r="26" spans="1:16" ht="12">
      <c r="A26" s="1195"/>
      <c r="B26" s="1193" t="s">
        <v>423</v>
      </c>
      <c r="C26" s="1193"/>
      <c r="D26" s="1194" t="s">
        <v>539</v>
      </c>
      <c r="E26" s="1194" t="s">
        <v>541</v>
      </c>
      <c r="F26" s="1193"/>
      <c r="G26" s="1196"/>
      <c r="H26" s="1197">
        <f t="shared" ref="H26:P26" si="13">H122</f>
        <v>0</v>
      </c>
      <c r="I26" s="1197">
        <f t="shared" si="13"/>
        <v>0</v>
      </c>
      <c r="J26" s="1197">
        <f t="shared" si="13"/>
        <v>0</v>
      </c>
      <c r="K26" s="1197">
        <f t="shared" si="13"/>
        <v>0</v>
      </c>
      <c r="L26" s="1197">
        <f t="shared" si="13"/>
        <v>0</v>
      </c>
      <c r="M26" s="1197">
        <f t="shared" si="13"/>
        <v>0</v>
      </c>
      <c r="N26" s="1197">
        <f t="shared" si="13"/>
        <v>0</v>
      </c>
      <c r="O26" s="1197">
        <f t="shared" si="13"/>
        <v>0</v>
      </c>
      <c r="P26" s="1197">
        <f t="shared" si="13"/>
        <v>0</v>
      </c>
    </row>
    <row r="27" spans="1:16" ht="12">
      <c r="A27" s="1195"/>
      <c r="B27" s="1193" t="s">
        <v>1004</v>
      </c>
      <c r="C27" s="1193"/>
      <c r="D27" s="1194" t="s">
        <v>539</v>
      </c>
      <c r="E27" s="1194" t="s">
        <v>541</v>
      </c>
      <c r="F27" s="1193"/>
      <c r="G27" s="1196"/>
      <c r="H27" s="1197"/>
      <c r="I27" s="1197">
        <f t="shared" ref="I27:P27" si="14">I132</f>
        <v>0</v>
      </c>
      <c r="J27" s="1197">
        <f t="shared" si="14"/>
        <v>0</v>
      </c>
      <c r="K27" s="1197">
        <f t="shared" si="14"/>
        <v>0</v>
      </c>
      <c r="L27" s="1197">
        <f t="shared" si="14"/>
        <v>0</v>
      </c>
      <c r="M27" s="1197">
        <f t="shared" si="14"/>
        <v>0</v>
      </c>
      <c r="N27" s="1197">
        <f t="shared" si="14"/>
        <v>0</v>
      </c>
      <c r="O27" s="1197">
        <f t="shared" si="14"/>
        <v>-1000000</v>
      </c>
      <c r="P27" s="1197">
        <f t="shared" si="14"/>
        <v>0</v>
      </c>
    </row>
    <row r="28" spans="1:16" ht="12">
      <c r="A28" s="1195"/>
      <c r="B28" s="1193" t="s">
        <v>1005</v>
      </c>
      <c r="C28" s="1193"/>
      <c r="D28" s="1194" t="s">
        <v>539</v>
      </c>
      <c r="E28" s="1194" t="s">
        <v>541</v>
      </c>
      <c r="F28" s="1193"/>
      <c r="G28" s="1196"/>
      <c r="H28" s="1197">
        <f t="shared" ref="H28:P28" si="15">H123</f>
        <v>0</v>
      </c>
      <c r="I28" s="1197">
        <f t="shared" si="15"/>
        <v>0</v>
      </c>
      <c r="J28" s="1197">
        <f t="shared" si="15"/>
        <v>0</v>
      </c>
      <c r="K28" s="1197">
        <f t="shared" si="15"/>
        <v>0</v>
      </c>
      <c r="L28" s="1197">
        <f t="shared" si="15"/>
        <v>0</v>
      </c>
      <c r="M28" s="1197">
        <f t="shared" si="15"/>
        <v>0</v>
      </c>
      <c r="N28" s="1197">
        <f t="shared" si="15"/>
        <v>0</v>
      </c>
      <c r="O28" s="1197">
        <f t="shared" si="15"/>
        <v>1000000</v>
      </c>
      <c r="P28" s="1197">
        <f t="shared" si="15"/>
        <v>0</v>
      </c>
    </row>
    <row r="29" spans="1:16" ht="12">
      <c r="A29" s="1195"/>
      <c r="B29" s="1193" t="s">
        <v>488</v>
      </c>
      <c r="C29" s="1193"/>
      <c r="D29" s="1194" t="s">
        <v>539</v>
      </c>
      <c r="E29" s="1194" t="s">
        <v>541</v>
      </c>
      <c r="F29" s="1193"/>
      <c r="G29" s="1196"/>
      <c r="H29" s="1197">
        <f t="shared" ref="H29:P29" si="16">H102*$F$104</f>
        <v>0</v>
      </c>
      <c r="I29" s="1197">
        <f t="shared" si="16"/>
        <v>0</v>
      </c>
      <c r="J29" s="1197">
        <f t="shared" si="16"/>
        <v>0</v>
      </c>
      <c r="K29" s="1197">
        <f t="shared" si="16"/>
        <v>0</v>
      </c>
      <c r="L29" s="1197">
        <f t="shared" si="16"/>
        <v>0</v>
      </c>
      <c r="M29" s="1197">
        <f t="shared" si="16"/>
        <v>0</v>
      </c>
      <c r="N29" s="1197">
        <f t="shared" si="16"/>
        <v>0</v>
      </c>
      <c r="O29" s="1197">
        <f t="shared" si="16"/>
        <v>0</v>
      </c>
      <c r="P29" s="1197">
        <f t="shared" si="16"/>
        <v>3221917.677219389</v>
      </c>
    </row>
    <row r="30" spans="1:16" ht="12">
      <c r="A30" s="1195"/>
      <c r="B30" s="1193" t="s">
        <v>441</v>
      </c>
      <c r="C30" s="1193"/>
      <c r="D30" s="1194" t="s">
        <v>539</v>
      </c>
      <c r="E30" s="1194" t="s">
        <v>541</v>
      </c>
      <c r="F30" s="1193"/>
      <c r="G30" s="1196"/>
      <c r="H30" s="1197">
        <f t="shared" ref="H30:P30" si="17">-SUM(H117,H124,H133)*H102</f>
        <v>0</v>
      </c>
      <c r="I30" s="1197">
        <f t="shared" si="17"/>
        <v>0</v>
      </c>
      <c r="J30" s="1197">
        <f t="shared" si="17"/>
        <v>0</v>
      </c>
      <c r="K30" s="1197">
        <f t="shared" si="17"/>
        <v>0</v>
      </c>
      <c r="L30" s="1197">
        <f t="shared" si="17"/>
        <v>0</v>
      </c>
      <c r="M30" s="1197">
        <f t="shared" si="17"/>
        <v>0</v>
      </c>
      <c r="N30" s="1197">
        <f t="shared" si="17"/>
        <v>0</v>
      </c>
      <c r="O30" s="1197">
        <f t="shared" si="17"/>
        <v>0</v>
      </c>
      <c r="P30" s="1197">
        <f t="shared" si="17"/>
        <v>-1500000</v>
      </c>
    </row>
    <row r="31" spans="1:16" ht="12">
      <c r="A31" s="1195"/>
      <c r="B31" s="1202" t="s">
        <v>425</v>
      </c>
      <c r="C31" s="1202"/>
      <c r="D31" s="1203" t="s">
        <v>539</v>
      </c>
      <c r="E31" s="1203" t="s">
        <v>541</v>
      </c>
      <c r="F31" s="1202"/>
      <c r="G31" s="1204"/>
      <c r="H31" s="1208">
        <v>-1E-3</v>
      </c>
      <c r="I31" s="1205">
        <f t="shared" ref="I31:P31" si="18">SUM(I21:I30)</f>
        <v>0</v>
      </c>
      <c r="J31" s="1205">
        <f t="shared" si="18"/>
        <v>-500000</v>
      </c>
      <c r="K31" s="1205">
        <f t="shared" si="18"/>
        <v>24304.525176366733</v>
      </c>
      <c r="L31" s="1205">
        <f t="shared" si="18"/>
        <v>14684.204241952859</v>
      </c>
      <c r="M31" s="1205">
        <f t="shared" si="18"/>
        <v>41665.093090629423</v>
      </c>
      <c r="N31" s="1205">
        <f t="shared" si="18"/>
        <v>67845.991773497008</v>
      </c>
      <c r="O31" s="1205">
        <f t="shared" si="18"/>
        <v>93520.7394921222</v>
      </c>
      <c r="P31" s="1205">
        <f t="shared" si="18"/>
        <v>1828983.878947604</v>
      </c>
    </row>
    <row r="32" spans="1:16" ht="12">
      <c r="A32" s="1195"/>
      <c r="B32" s="1195" t="s">
        <v>490</v>
      </c>
      <c r="C32" s="1195"/>
      <c r="D32" s="1194" t="s">
        <v>539</v>
      </c>
      <c r="E32" s="1194" t="s">
        <v>540</v>
      </c>
      <c r="F32" s="1212">
        <f>IFERROR(IRR(H31:P31),0)</f>
        <v>0.28746289236029726</v>
      </c>
      <c r="G32" s="1211"/>
      <c r="H32" s="179"/>
      <c r="I32" s="179"/>
      <c r="J32" s="179"/>
      <c r="K32" s="179"/>
      <c r="L32" s="179"/>
      <c r="M32" s="179"/>
      <c r="N32" s="179"/>
      <c r="O32" s="179"/>
      <c r="P32" s="179"/>
    </row>
    <row r="33" spans="1:16" ht="12">
      <c r="A33" s="1195"/>
      <c r="B33" s="1193"/>
      <c r="C33" s="1193"/>
      <c r="D33" s="1210"/>
      <c r="E33" s="1210"/>
      <c r="F33" s="1193"/>
      <c r="G33" s="1196"/>
      <c r="H33" s="1193"/>
      <c r="I33" s="1193"/>
      <c r="J33" s="1193"/>
      <c r="K33" s="1193"/>
      <c r="L33" s="1193"/>
      <c r="M33" s="1193"/>
      <c r="N33" s="1193"/>
      <c r="O33" s="1193"/>
      <c r="P33" s="1193"/>
    </row>
    <row r="34" spans="1:16" ht="12">
      <c r="A34" s="167"/>
      <c r="B34" s="70" t="s">
        <v>20</v>
      </c>
      <c r="C34" s="69"/>
      <c r="D34" s="71"/>
      <c r="E34" s="71"/>
      <c r="F34" s="69"/>
      <c r="G34" s="69"/>
      <c r="H34" s="69"/>
      <c r="I34" s="69"/>
      <c r="J34" s="69"/>
      <c r="K34" s="69"/>
      <c r="L34" s="69"/>
      <c r="M34" s="69"/>
      <c r="N34" s="69"/>
      <c r="O34" s="69"/>
      <c r="P34" s="69"/>
    </row>
    <row r="35" spans="1:16" ht="12">
      <c r="A35" s="1195"/>
      <c r="B35" s="1193" t="str">
        <f>B31</f>
        <v>Levered Project Cashflows to MGM</v>
      </c>
      <c r="C35" s="1193"/>
      <c r="D35" s="1194" t="s">
        <v>539</v>
      </c>
      <c r="E35" s="1194" t="s">
        <v>541</v>
      </c>
      <c r="F35" s="1193"/>
      <c r="G35" s="1196"/>
      <c r="H35" s="1197">
        <f t="shared" ref="H35:P35" si="19">H31</f>
        <v>-1E-3</v>
      </c>
      <c r="I35" s="1197">
        <f t="shared" si="19"/>
        <v>0</v>
      </c>
      <c r="J35" s="1197">
        <f t="shared" si="19"/>
        <v>-500000</v>
      </c>
      <c r="K35" s="1197">
        <f t="shared" si="19"/>
        <v>24304.525176366733</v>
      </c>
      <c r="L35" s="1197">
        <f t="shared" si="19"/>
        <v>14684.204241952859</v>
      </c>
      <c r="M35" s="1197">
        <f t="shared" si="19"/>
        <v>41665.093090629423</v>
      </c>
      <c r="N35" s="1197">
        <f t="shared" si="19"/>
        <v>67845.991773497008</v>
      </c>
      <c r="O35" s="1197">
        <f t="shared" si="19"/>
        <v>93520.7394921222</v>
      </c>
      <c r="P35" s="1197">
        <f t="shared" si="19"/>
        <v>1828983.878947604</v>
      </c>
    </row>
    <row r="36" spans="1:16" ht="12">
      <c r="A36" s="1195"/>
      <c r="B36" s="1193" t="s">
        <v>426</v>
      </c>
      <c r="C36" s="1193"/>
      <c r="D36" s="1194" t="s">
        <v>539</v>
      </c>
      <c r="E36" s="1194" t="s">
        <v>541</v>
      </c>
      <c r="F36" s="1193"/>
      <c r="G36" s="1196"/>
      <c r="H36" s="1197">
        <f t="shared" ref="H36:P36" si="20">$F$99*H81</f>
        <v>0</v>
      </c>
      <c r="I36" s="1197">
        <f t="shared" si="20"/>
        <v>0</v>
      </c>
      <c r="J36" s="1197">
        <f t="shared" si="20"/>
        <v>0</v>
      </c>
      <c r="K36" s="1197">
        <f t="shared" si="20"/>
        <v>0</v>
      </c>
      <c r="L36" s="1197">
        <f t="shared" si="20"/>
        <v>0</v>
      </c>
      <c r="M36" s="1197">
        <f t="shared" si="20"/>
        <v>0</v>
      </c>
      <c r="N36" s="1197">
        <f t="shared" si="20"/>
        <v>0</v>
      </c>
      <c r="O36" s="1197">
        <f t="shared" si="20"/>
        <v>0</v>
      </c>
      <c r="P36" s="1197">
        <f t="shared" si="20"/>
        <v>0</v>
      </c>
    </row>
    <row r="37" spans="1:16" ht="12">
      <c r="A37" s="1195"/>
      <c r="B37" s="1193" t="s">
        <v>427</v>
      </c>
      <c r="C37" s="1193"/>
      <c r="D37" s="1194" t="s">
        <v>539</v>
      </c>
      <c r="E37" s="1194" t="s">
        <v>541</v>
      </c>
      <c r="F37" s="1193"/>
      <c r="G37" s="1196"/>
      <c r="H37" s="1197">
        <f t="shared" ref="H37:P37" si="21">-H142*H102</f>
        <v>0</v>
      </c>
      <c r="I37" s="1197">
        <f t="shared" si="21"/>
        <v>0</v>
      </c>
      <c r="J37" s="1197">
        <f t="shared" si="21"/>
        <v>0</v>
      </c>
      <c r="K37" s="1197">
        <f t="shared" si="21"/>
        <v>0</v>
      </c>
      <c r="L37" s="1197">
        <f t="shared" si="21"/>
        <v>0</v>
      </c>
      <c r="M37" s="1197">
        <f t="shared" si="21"/>
        <v>0</v>
      </c>
      <c r="N37" s="1197">
        <f t="shared" si="21"/>
        <v>0</v>
      </c>
      <c r="O37" s="1197">
        <f t="shared" si="21"/>
        <v>0</v>
      </c>
      <c r="P37" s="1197">
        <f t="shared" si="21"/>
        <v>0</v>
      </c>
    </row>
    <row r="38" spans="1:16" ht="12">
      <c r="A38" s="1195"/>
      <c r="B38" s="1193" t="s">
        <v>449</v>
      </c>
      <c r="C38" s="1193"/>
      <c r="D38" s="1194" t="s">
        <v>539</v>
      </c>
      <c r="E38" s="1194" t="s">
        <v>541</v>
      </c>
      <c r="F38" s="1193"/>
      <c r="G38" s="1196"/>
      <c r="H38" s="1197">
        <f t="shared" ref="H38:P38" si="22">-H143</f>
        <v>0</v>
      </c>
      <c r="I38" s="1197">
        <f t="shared" si="22"/>
        <v>0</v>
      </c>
      <c r="J38" s="1197">
        <f t="shared" si="22"/>
        <v>0</v>
      </c>
      <c r="K38" s="1197">
        <f t="shared" si="22"/>
        <v>0</v>
      </c>
      <c r="L38" s="1197">
        <f t="shared" si="22"/>
        <v>0</v>
      </c>
      <c r="M38" s="1197">
        <f t="shared" si="22"/>
        <v>0</v>
      </c>
      <c r="N38" s="1197">
        <f t="shared" si="22"/>
        <v>0</v>
      </c>
      <c r="O38" s="1197">
        <f t="shared" si="22"/>
        <v>0</v>
      </c>
      <c r="P38" s="1197">
        <f t="shared" si="22"/>
        <v>0</v>
      </c>
    </row>
    <row r="39" spans="1:16" ht="12">
      <c r="A39" s="1195"/>
      <c r="B39" s="1202" t="s">
        <v>450</v>
      </c>
      <c r="C39" s="1202"/>
      <c r="D39" s="1203" t="s">
        <v>539</v>
      </c>
      <c r="E39" s="1203" t="s">
        <v>541</v>
      </c>
      <c r="F39" s="1202"/>
      <c r="G39" s="1204"/>
      <c r="H39" s="1208">
        <v>-1E-3</v>
      </c>
      <c r="I39" s="1205">
        <f t="shared" ref="I39:P39" si="23">SUM(I35:I38)</f>
        <v>0</v>
      </c>
      <c r="J39" s="1205">
        <f t="shared" si="23"/>
        <v>-500000</v>
      </c>
      <c r="K39" s="1205">
        <f t="shared" si="23"/>
        <v>24304.525176366733</v>
      </c>
      <c r="L39" s="1205">
        <f t="shared" si="23"/>
        <v>14684.204241952859</v>
      </c>
      <c r="M39" s="1205">
        <f t="shared" si="23"/>
        <v>41665.093090629423</v>
      </c>
      <c r="N39" s="1205">
        <f t="shared" si="23"/>
        <v>67845.991773497008</v>
      </c>
      <c r="O39" s="1205">
        <f t="shared" si="23"/>
        <v>93520.7394921222</v>
      </c>
      <c r="P39" s="1205">
        <f t="shared" si="23"/>
        <v>1828983.878947604</v>
      </c>
    </row>
    <row r="40" spans="1:16" ht="12">
      <c r="A40" s="1195"/>
      <c r="B40" s="1195" t="s">
        <v>489</v>
      </c>
      <c r="C40" s="1195"/>
      <c r="D40" s="1194" t="s">
        <v>539</v>
      </c>
      <c r="E40" s="1194" t="s">
        <v>540</v>
      </c>
      <c r="F40" s="1212">
        <f>IFERROR(IRR(H39:P39),0)</f>
        <v>0.28746289236029726</v>
      </c>
      <c r="G40" s="1211"/>
      <c r="H40" s="179"/>
      <c r="I40" s="179"/>
      <c r="J40" s="179"/>
      <c r="K40" s="179"/>
      <c r="L40" s="179"/>
      <c r="M40" s="179"/>
      <c r="N40" s="179"/>
      <c r="O40" s="179"/>
      <c r="P40" s="179"/>
    </row>
    <row r="41" spans="1:16" ht="12">
      <c r="A41" s="1195"/>
      <c r="B41" s="1195" t="s">
        <v>21</v>
      </c>
      <c r="C41" s="1195"/>
      <c r="D41" s="1194" t="s">
        <v>539</v>
      </c>
      <c r="E41" s="1194" t="s">
        <v>541</v>
      </c>
      <c r="F41" s="1213">
        <f>NPV(F107,J39:P39)</f>
        <v>357677.02694934676</v>
      </c>
      <c r="G41" s="1211"/>
      <c r="H41" s="179"/>
      <c r="I41" s="179"/>
      <c r="J41" s="179"/>
      <c r="K41" s="179"/>
      <c r="L41" s="179"/>
      <c r="M41" s="179"/>
      <c r="N41" s="179"/>
      <c r="O41" s="179"/>
      <c r="P41" s="179"/>
    </row>
    <row r="42" spans="1:16" ht="12">
      <c r="A42" s="1195"/>
      <c r="B42" s="1195"/>
      <c r="C42" s="1195"/>
      <c r="D42" s="1194"/>
      <c r="E42" s="1194"/>
      <c r="F42" s="179"/>
      <c r="G42" s="1211"/>
      <c r="H42" s="179"/>
      <c r="I42" s="179"/>
      <c r="J42" s="179"/>
      <c r="K42" s="179"/>
      <c r="L42" s="179"/>
      <c r="M42" s="179"/>
      <c r="N42" s="179"/>
      <c r="O42" s="179"/>
      <c r="P42" s="179"/>
    </row>
    <row r="43" spans="1:16" s="97" customFormat="1" ht="12">
      <c r="A43" s="1195"/>
      <c r="B43" s="1195" t="s">
        <v>945</v>
      </c>
      <c r="C43" s="1195"/>
      <c r="D43" s="1194" t="s">
        <v>539</v>
      </c>
      <c r="E43" s="1194" t="s">
        <v>541</v>
      </c>
      <c r="F43" s="179">
        <f>'B. Straight-Sale'!F32</f>
        <v>6180000</v>
      </c>
      <c r="G43" s="1211"/>
      <c r="H43" s="1195"/>
      <c r="I43" s="1195"/>
      <c r="J43" s="179"/>
      <c r="K43" s="1195"/>
      <c r="L43" s="1195"/>
      <c r="M43" s="1195"/>
      <c r="N43" s="1195"/>
      <c r="O43" s="1195"/>
      <c r="P43" s="1195"/>
    </row>
    <row r="44" spans="1:16" ht="12">
      <c r="A44" s="1193"/>
      <c r="B44" s="1193" t="s">
        <v>946</v>
      </c>
      <c r="C44" s="1193"/>
      <c r="D44" s="1194" t="s">
        <v>539</v>
      </c>
      <c r="E44" s="1194" t="s">
        <v>947</v>
      </c>
      <c r="F44" s="1193">
        <f>'B. Straight-Sale'!F33</f>
        <v>12.64</v>
      </c>
      <c r="G44" s="1196"/>
      <c r="H44" s="1193"/>
      <c r="I44" s="1193"/>
      <c r="J44" s="1197"/>
      <c r="K44" s="1197"/>
      <c r="L44" s="1197"/>
      <c r="M44" s="1197"/>
      <c r="N44" s="1197"/>
      <c r="O44" s="1197"/>
      <c r="P44" s="1197"/>
    </row>
    <row r="45" spans="1:16" ht="12">
      <c r="A45" s="1193"/>
      <c r="B45" s="1193" t="s">
        <v>948</v>
      </c>
      <c r="C45" s="1193"/>
      <c r="D45" s="1194" t="s">
        <v>539</v>
      </c>
      <c r="E45" s="1194" t="s">
        <v>541</v>
      </c>
      <c r="F45" s="1197">
        <f>F85</f>
        <v>500000</v>
      </c>
      <c r="G45" s="1196"/>
      <c r="H45" s="1193"/>
      <c r="I45" s="1193"/>
      <c r="J45" s="1222"/>
      <c r="K45" s="1222"/>
      <c r="L45" s="1222"/>
      <c r="M45" s="1222"/>
      <c r="N45" s="1222"/>
      <c r="O45" s="1222"/>
      <c r="P45" s="1222"/>
    </row>
    <row r="46" spans="1:16" ht="12">
      <c r="A46" s="1193"/>
      <c r="B46" s="1193" t="s">
        <v>949</v>
      </c>
      <c r="C46" s="1193"/>
      <c r="D46" s="1194" t="s">
        <v>539</v>
      </c>
      <c r="E46" s="1194" t="s">
        <v>952</v>
      </c>
      <c r="F46" s="1197">
        <f>F45/F44</f>
        <v>39556.962025316454</v>
      </c>
      <c r="G46" s="1196"/>
      <c r="H46" s="1193"/>
      <c r="I46" s="1193"/>
      <c r="J46" s="1222"/>
      <c r="K46" s="1222"/>
      <c r="L46" s="1222"/>
      <c r="M46" s="1222"/>
      <c r="N46" s="1222"/>
      <c r="O46" s="1222"/>
      <c r="P46" s="1222"/>
    </row>
    <row r="47" spans="1:16" ht="12">
      <c r="A47" s="1193"/>
      <c r="B47" s="1193" t="s">
        <v>950</v>
      </c>
      <c r="C47" s="1193"/>
      <c r="D47" s="1194" t="s">
        <v>539</v>
      </c>
      <c r="E47" s="1194" t="s">
        <v>952</v>
      </c>
      <c r="F47" s="1197">
        <f>'B. Straight-Sale'!F36</f>
        <v>489200</v>
      </c>
      <c r="G47" s="1196"/>
      <c r="H47" s="1193"/>
      <c r="I47" s="1193"/>
      <c r="J47" s="1197">
        <f>$F$47</f>
        <v>489200</v>
      </c>
      <c r="K47" s="1197">
        <f t="shared" ref="K47:P47" si="24">$F$47</f>
        <v>489200</v>
      </c>
      <c r="L47" s="1197">
        <f t="shared" si="24"/>
        <v>489200</v>
      </c>
      <c r="M47" s="1197">
        <f t="shared" si="24"/>
        <v>489200</v>
      </c>
      <c r="N47" s="1197">
        <f t="shared" si="24"/>
        <v>489200</v>
      </c>
      <c r="O47" s="1197">
        <f t="shared" si="24"/>
        <v>489200</v>
      </c>
      <c r="P47" s="1197">
        <f t="shared" si="24"/>
        <v>489200</v>
      </c>
    </row>
    <row r="48" spans="1:16" ht="12">
      <c r="A48" s="1193"/>
      <c r="B48" s="1224" t="s">
        <v>951</v>
      </c>
      <c r="C48" s="1224"/>
      <c r="D48" s="1225" t="s">
        <v>539</v>
      </c>
      <c r="E48" s="1225" t="s">
        <v>952</v>
      </c>
      <c r="F48" s="1226">
        <f>SUM(F46:F47)</f>
        <v>528756.96202531643</v>
      </c>
      <c r="G48" s="1227"/>
      <c r="H48" s="1224"/>
      <c r="I48" s="1224"/>
      <c r="J48" s="1226">
        <f>$F$48</f>
        <v>528756.96202531643</v>
      </c>
      <c r="K48" s="1226">
        <f t="shared" ref="K48:P48" si="25">$F$48</f>
        <v>528756.96202531643</v>
      </c>
      <c r="L48" s="1226">
        <f t="shared" si="25"/>
        <v>528756.96202531643</v>
      </c>
      <c r="M48" s="1226">
        <f t="shared" si="25"/>
        <v>528756.96202531643</v>
      </c>
      <c r="N48" s="1226">
        <f t="shared" si="25"/>
        <v>528756.96202531643</v>
      </c>
      <c r="O48" s="1226">
        <f t="shared" si="25"/>
        <v>528756.96202531643</v>
      </c>
      <c r="P48" s="1226">
        <f t="shared" si="25"/>
        <v>528756.96202531643</v>
      </c>
    </row>
    <row r="49" spans="1:16" ht="12">
      <c r="A49" s="1193"/>
      <c r="B49" s="1195" t="s">
        <v>959</v>
      </c>
      <c r="C49" s="1195"/>
      <c r="D49" s="1194" t="s">
        <v>539</v>
      </c>
      <c r="E49" s="1194" t="s">
        <v>540</v>
      </c>
      <c r="F49" s="1228">
        <f>F46/F47</f>
        <v>8.0860511090180817E-2</v>
      </c>
      <c r="G49" s="1211"/>
      <c r="H49" s="1195"/>
      <c r="I49" s="1195"/>
      <c r="J49" s="179"/>
      <c r="K49" s="179"/>
      <c r="L49" s="179"/>
      <c r="M49" s="179"/>
      <c r="N49" s="179"/>
      <c r="O49" s="179"/>
      <c r="P49" s="179"/>
    </row>
    <row r="50" spans="1:16" ht="12">
      <c r="A50" s="1193"/>
      <c r="B50" s="1195"/>
      <c r="C50" s="1195"/>
      <c r="D50" s="1194"/>
      <c r="E50" s="1194"/>
      <c r="F50" s="179"/>
      <c r="G50" s="1196"/>
      <c r="H50" s="1193"/>
      <c r="I50" s="1193"/>
      <c r="J50" s="1197"/>
      <c r="K50" s="1197"/>
      <c r="L50" s="1197"/>
      <c r="M50" s="1197"/>
      <c r="N50" s="1197"/>
      <c r="O50" s="1197"/>
      <c r="P50" s="1197"/>
    </row>
    <row r="51" spans="1:16" ht="12">
      <c r="A51" s="1193"/>
      <c r="B51" s="1195" t="s">
        <v>953</v>
      </c>
      <c r="C51" s="1195"/>
      <c r="D51" s="1194" t="s">
        <v>539</v>
      </c>
      <c r="E51" s="1194" t="s">
        <v>952</v>
      </c>
      <c r="F51" s="179"/>
      <c r="G51" s="1196"/>
      <c r="H51" s="1193"/>
      <c r="I51" s="1193"/>
      <c r="J51" s="179">
        <f>'B. Straight-Sale'!J40</f>
        <v>1644461.4272282128</v>
      </c>
      <c r="K51" s="179">
        <f>'B. Straight-Sale'!K40</f>
        <v>1821444.8029290847</v>
      </c>
      <c r="L51" s="179">
        <f>'B. Straight-Sale'!L40</f>
        <v>1460546.8345862487</v>
      </c>
      <c r="M51" s="179">
        <f>'B. Straight-Sale'!M40</f>
        <v>1601775.2635375226</v>
      </c>
      <c r="N51" s="179">
        <f>'B. Straight-Sale'!N40</f>
        <v>1671283.1573444919</v>
      </c>
      <c r="O51" s="179">
        <f>'B. Straight-Sale'!O40</f>
        <v>1742322.9857066479</v>
      </c>
      <c r="P51" s="179">
        <f>'B. Straight-Sale'!P40</f>
        <v>1814874.1723449919</v>
      </c>
    </row>
    <row r="52" spans="1:16" ht="12">
      <c r="A52" s="1193"/>
      <c r="B52" s="1195" t="s">
        <v>957</v>
      </c>
      <c r="C52" s="1195"/>
      <c r="D52" s="1194" t="s">
        <v>539</v>
      </c>
      <c r="E52" s="1194" t="s">
        <v>947</v>
      </c>
      <c r="F52" s="179"/>
      <c r="G52" s="1196"/>
      <c r="H52" s="1193"/>
      <c r="I52" s="1193"/>
      <c r="J52" s="1229"/>
      <c r="K52" s="1229">
        <f t="shared" ref="K52:P52" si="26">K51/K47</f>
        <v>3.7233131703374585</v>
      </c>
      <c r="L52" s="1229">
        <f t="shared" si="26"/>
        <v>2.9855822456791676</v>
      </c>
      <c r="M52" s="1229">
        <f t="shared" si="26"/>
        <v>3.2742748641404797</v>
      </c>
      <c r="N52" s="1229">
        <f t="shared" si="26"/>
        <v>3.4163596838603678</v>
      </c>
      <c r="O52" s="1229">
        <f t="shared" si="26"/>
        <v>3.5615760133005883</v>
      </c>
      <c r="P52" s="1229">
        <f t="shared" si="26"/>
        <v>3.7098817913838755</v>
      </c>
    </row>
    <row r="53" spans="1:16" ht="12">
      <c r="A53" s="1193"/>
      <c r="B53" s="1224" t="s">
        <v>955</v>
      </c>
      <c r="C53" s="1224"/>
      <c r="D53" s="1225" t="s">
        <v>539</v>
      </c>
      <c r="E53" s="1225" t="s">
        <v>952</v>
      </c>
      <c r="F53" s="1226"/>
      <c r="G53" s="1227"/>
      <c r="H53" s="1224"/>
      <c r="I53" s="1224"/>
      <c r="J53" s="1226"/>
      <c r="K53" s="1226">
        <f>K51+K21</f>
        <v>1845749.3281054515</v>
      </c>
      <c r="L53" s="1226">
        <f t="shared" ref="L53:P53" si="27">L51+L21</f>
        <v>1475231.0388282016</v>
      </c>
      <c r="M53" s="1226">
        <f t="shared" si="27"/>
        <v>1643440.3566281521</v>
      </c>
      <c r="N53" s="1226">
        <f t="shared" si="27"/>
        <v>1739129.149117989</v>
      </c>
      <c r="O53" s="1226">
        <f t="shared" si="27"/>
        <v>1835843.7251987702</v>
      </c>
      <c r="P53" s="1226">
        <f t="shared" si="27"/>
        <v>1921940.3740732071</v>
      </c>
    </row>
    <row r="54" spans="1:16" ht="12">
      <c r="A54" s="1193"/>
      <c r="B54" s="1195" t="s">
        <v>958</v>
      </c>
      <c r="C54" s="1195"/>
      <c r="D54" s="1194" t="s">
        <v>539</v>
      </c>
      <c r="E54" s="1194" t="s">
        <v>947</v>
      </c>
      <c r="F54" s="179"/>
      <c r="G54" s="1196"/>
      <c r="H54" s="1193"/>
      <c r="I54" s="1193"/>
      <c r="J54" s="179"/>
      <c r="K54" s="1229">
        <f t="shared" ref="K54:P54" si="28">K53/K48</f>
        <v>3.4907329088124208</v>
      </c>
      <c r="L54" s="1229">
        <f t="shared" si="28"/>
        <v>2.7899983258425047</v>
      </c>
      <c r="M54" s="1229">
        <f t="shared" si="28"/>
        <v>3.1081205065049633</v>
      </c>
      <c r="N54" s="1229">
        <f t="shared" si="28"/>
        <v>3.2890898352553908</v>
      </c>
      <c r="O54" s="1229">
        <f t="shared" si="28"/>
        <v>3.4719991547097049</v>
      </c>
      <c r="P54" s="1229">
        <f t="shared" si="28"/>
        <v>3.6348275523626792</v>
      </c>
    </row>
    <row r="55" spans="1:16" ht="12">
      <c r="A55" s="1193"/>
      <c r="B55" s="1195" t="s">
        <v>960</v>
      </c>
      <c r="C55" s="1195"/>
      <c r="D55" s="1194" t="s">
        <v>539</v>
      </c>
      <c r="E55" s="1194" t="s">
        <v>540</v>
      </c>
      <c r="F55" s="179"/>
      <c r="G55" s="1196"/>
      <c r="H55" s="1193"/>
      <c r="I55" s="1193"/>
      <c r="J55" s="179"/>
      <c r="K55" s="1228">
        <f>K53/K51-1</f>
        <v>1.334354197134191E-2</v>
      </c>
      <c r="L55" s="1228">
        <f t="shared" ref="L55:P55" si="29">L53/L51-1</f>
        <v>1.0053908504832565E-2</v>
      </c>
      <c r="M55" s="1228">
        <f t="shared" si="29"/>
        <v>2.6011822032144583E-2</v>
      </c>
      <c r="N55" s="1228">
        <f t="shared" si="29"/>
        <v>4.0595150783005352E-2</v>
      </c>
      <c r="O55" s="1228">
        <f t="shared" si="29"/>
        <v>5.3675891473240478E-2</v>
      </c>
      <c r="P55" s="1228">
        <f t="shared" si="29"/>
        <v>5.8993732656339226E-2</v>
      </c>
    </row>
    <row r="56" spans="1:16" ht="12">
      <c r="A56" s="1193"/>
      <c r="B56" s="1224" t="s">
        <v>961</v>
      </c>
      <c r="C56" s="1224"/>
      <c r="D56" s="1225" t="s">
        <v>539</v>
      </c>
      <c r="E56" s="1225" t="s">
        <v>540</v>
      </c>
      <c r="F56" s="1224"/>
      <c r="G56" s="1227"/>
      <c r="H56" s="1224"/>
      <c r="I56" s="1224"/>
      <c r="J56" s="1226"/>
      <c r="K56" s="1230">
        <f>K54/K52-1</f>
        <v>-6.2465941188599494E-2</v>
      </c>
      <c r="L56" s="1230">
        <f>L54/L52-1</f>
        <v>-6.5509473108543048E-2</v>
      </c>
      <c r="M56" s="1230">
        <f>M54/M52-1</f>
        <v>-5.0745390820795766E-2</v>
      </c>
      <c r="N56" s="1230">
        <f>N54/N52-1</f>
        <v>-3.7253058922989801E-2</v>
      </c>
      <c r="O56" s="1230">
        <f>O54/O52-1</f>
        <v>-2.5150904615361735E-2</v>
      </c>
      <c r="P56" s="1230">
        <f>P54/P52-1</f>
        <v>-2.0230897705557194E-2</v>
      </c>
    </row>
    <row r="57" spans="1:16" ht="12">
      <c r="A57" s="1195"/>
      <c r="B57" s="1195"/>
      <c r="C57" s="1195"/>
      <c r="D57" s="1194"/>
      <c r="E57" s="1194"/>
      <c r="F57" s="1195"/>
      <c r="G57" s="1211"/>
      <c r="H57" s="179"/>
      <c r="I57" s="179"/>
      <c r="J57" s="179"/>
      <c r="K57" s="179"/>
      <c r="L57" s="179"/>
      <c r="M57" s="179"/>
      <c r="N57" s="179"/>
      <c r="O57" s="179"/>
      <c r="P57" s="179"/>
    </row>
    <row r="58" spans="1:16" ht="12">
      <c r="A58" s="167"/>
      <c r="B58" s="70" t="s">
        <v>453</v>
      </c>
      <c r="C58" s="69"/>
      <c r="D58" s="71"/>
      <c r="E58" s="71"/>
      <c r="F58" s="69"/>
      <c r="G58" s="69"/>
      <c r="H58" s="69"/>
      <c r="I58" s="69"/>
      <c r="J58" s="69"/>
      <c r="K58" s="69"/>
      <c r="L58" s="69"/>
      <c r="M58" s="69"/>
      <c r="N58" s="69"/>
      <c r="O58" s="69"/>
      <c r="P58" s="69"/>
    </row>
    <row r="59" spans="1:16" ht="12">
      <c r="A59" s="1195"/>
      <c r="B59" s="1195" t="s">
        <v>15</v>
      </c>
      <c r="C59" s="1193"/>
      <c r="D59" s="1194" t="s">
        <v>539</v>
      </c>
      <c r="E59" s="1194" t="s">
        <v>541</v>
      </c>
      <c r="F59" s="1193"/>
      <c r="G59" s="1196"/>
      <c r="H59" s="1197">
        <f t="shared" ref="H59:P59" si="30">-H23</f>
        <v>0</v>
      </c>
      <c r="I59" s="1197">
        <f t="shared" si="30"/>
        <v>0</v>
      </c>
      <c r="J59" s="1197">
        <f t="shared" si="30"/>
        <v>1000000</v>
      </c>
      <c r="K59" s="1197">
        <f t="shared" si="30"/>
        <v>0</v>
      </c>
      <c r="L59" s="1197">
        <f t="shared" si="30"/>
        <v>0</v>
      </c>
      <c r="M59" s="1197">
        <f t="shared" si="30"/>
        <v>0</v>
      </c>
      <c r="N59" s="1197">
        <f t="shared" si="30"/>
        <v>0</v>
      </c>
      <c r="O59" s="1197">
        <f t="shared" si="30"/>
        <v>0</v>
      </c>
      <c r="P59" s="1197">
        <f t="shared" si="30"/>
        <v>0</v>
      </c>
    </row>
    <row r="60" spans="1:16" ht="12">
      <c r="A60" s="1195"/>
      <c r="B60" s="1195" t="s">
        <v>430</v>
      </c>
      <c r="C60" s="1193"/>
      <c r="D60" s="1194" t="s">
        <v>539</v>
      </c>
      <c r="E60" s="1194" t="s">
        <v>541</v>
      </c>
      <c r="F60" s="1193"/>
      <c r="G60" s="1196"/>
      <c r="H60" s="1197">
        <f>H81*-$F$97</f>
        <v>0</v>
      </c>
      <c r="I60" s="1197">
        <f t="shared" ref="I60:P60" si="31">I81*-$F$97</f>
        <v>0</v>
      </c>
      <c r="J60" s="1197">
        <f t="shared" si="31"/>
        <v>-75000</v>
      </c>
      <c r="K60" s="1197">
        <f t="shared" si="31"/>
        <v>0</v>
      </c>
      <c r="L60" s="1197">
        <f t="shared" si="31"/>
        <v>0</v>
      </c>
      <c r="M60" s="1197">
        <f t="shared" si="31"/>
        <v>0</v>
      </c>
      <c r="N60" s="1197">
        <f t="shared" si="31"/>
        <v>0</v>
      </c>
      <c r="O60" s="1197">
        <f t="shared" si="31"/>
        <v>0</v>
      </c>
      <c r="P60" s="1197">
        <f t="shared" si="31"/>
        <v>0</v>
      </c>
    </row>
    <row r="61" spans="1:16" ht="12">
      <c r="A61" s="1195"/>
      <c r="B61" s="1195" t="s">
        <v>451</v>
      </c>
      <c r="C61" s="1193"/>
      <c r="D61" s="1194" t="s">
        <v>539</v>
      </c>
      <c r="E61" s="1194" t="s">
        <v>541</v>
      </c>
      <c r="F61" s="1193"/>
      <c r="G61" s="1196"/>
      <c r="H61" s="1197">
        <f t="shared" ref="H61:P61" si="32">-H116</f>
        <v>0</v>
      </c>
      <c r="I61" s="1197">
        <f t="shared" si="32"/>
        <v>0</v>
      </c>
      <c r="J61" s="1197">
        <f t="shared" si="32"/>
        <v>0</v>
      </c>
      <c r="K61" s="1197">
        <f t="shared" si="32"/>
        <v>0</v>
      </c>
      <c r="L61" s="1197">
        <f t="shared" si="32"/>
        <v>0</v>
      </c>
      <c r="M61" s="1197">
        <f t="shared" si="32"/>
        <v>0</v>
      </c>
      <c r="N61" s="1197">
        <f t="shared" si="32"/>
        <v>0</v>
      </c>
      <c r="O61" s="1197">
        <f t="shared" si="32"/>
        <v>0</v>
      </c>
      <c r="P61" s="1197">
        <f t="shared" si="32"/>
        <v>0</v>
      </c>
    </row>
    <row r="62" spans="1:16" ht="12">
      <c r="A62" s="1195"/>
      <c r="B62" s="1195" t="s">
        <v>985</v>
      </c>
      <c r="C62" s="1193"/>
      <c r="D62" s="1194" t="s">
        <v>539</v>
      </c>
      <c r="E62" s="1194" t="s">
        <v>541</v>
      </c>
      <c r="F62" s="1193"/>
      <c r="G62" s="1196"/>
      <c r="H62" s="1197">
        <f t="shared" ref="H62:P62" si="33">H123</f>
        <v>0</v>
      </c>
      <c r="I62" s="1197">
        <f t="shared" si="33"/>
        <v>0</v>
      </c>
      <c r="J62" s="1197">
        <f t="shared" si="33"/>
        <v>0</v>
      </c>
      <c r="K62" s="1197">
        <f t="shared" si="33"/>
        <v>0</v>
      </c>
      <c r="L62" s="1197">
        <f t="shared" si="33"/>
        <v>0</v>
      </c>
      <c r="M62" s="1197">
        <f t="shared" si="33"/>
        <v>0</v>
      </c>
      <c r="N62" s="1197">
        <f t="shared" si="33"/>
        <v>0</v>
      </c>
      <c r="O62" s="1197">
        <f t="shared" si="33"/>
        <v>1000000</v>
      </c>
      <c r="P62" s="1197">
        <f t="shared" si="33"/>
        <v>0</v>
      </c>
    </row>
    <row r="63" spans="1:16" ht="12">
      <c r="A63" s="1195"/>
      <c r="B63" s="1195" t="s">
        <v>334</v>
      </c>
      <c r="C63" s="1193"/>
      <c r="D63" s="1194" t="s">
        <v>539</v>
      </c>
      <c r="E63" s="1194" t="s">
        <v>541</v>
      </c>
      <c r="F63" s="1193"/>
      <c r="G63" s="1196"/>
      <c r="H63" s="1197">
        <f t="shared" ref="H63:P63" si="34">-H131</f>
        <v>0</v>
      </c>
      <c r="I63" s="1197">
        <f t="shared" si="34"/>
        <v>0</v>
      </c>
      <c r="J63" s="1197">
        <f t="shared" si="34"/>
        <v>0</v>
      </c>
      <c r="K63" s="1197">
        <f t="shared" si="34"/>
        <v>0</v>
      </c>
      <c r="L63" s="1197">
        <f t="shared" si="34"/>
        <v>30000</v>
      </c>
      <c r="M63" s="1197">
        <f t="shared" si="34"/>
        <v>30000</v>
      </c>
      <c r="N63" s="1197">
        <f t="shared" si="34"/>
        <v>30000</v>
      </c>
      <c r="O63" s="1197">
        <f t="shared" si="34"/>
        <v>30000</v>
      </c>
      <c r="P63" s="1197">
        <f t="shared" si="34"/>
        <v>0</v>
      </c>
    </row>
    <row r="64" spans="1:16" ht="12">
      <c r="A64" s="1195"/>
      <c r="B64" s="1195" t="s">
        <v>452</v>
      </c>
      <c r="C64" s="1193"/>
      <c r="D64" s="1194" t="s">
        <v>539</v>
      </c>
      <c r="E64" s="1194" t="s">
        <v>541</v>
      </c>
      <c r="F64" s="1193"/>
      <c r="G64" s="1196"/>
      <c r="H64" s="1197">
        <f t="shared" ref="H64:P64" si="35">H135</f>
        <v>0</v>
      </c>
      <c r="I64" s="1197">
        <f t="shared" si="35"/>
        <v>0</v>
      </c>
      <c r="J64" s="1197">
        <f t="shared" si="35"/>
        <v>0</v>
      </c>
      <c r="K64" s="1197">
        <f t="shared" si="35"/>
        <v>0</v>
      </c>
      <c r="L64" s="1197">
        <f t="shared" si="35"/>
        <v>3671.0510604882147</v>
      </c>
      <c r="M64" s="1197">
        <f t="shared" si="35"/>
        <v>10416.273272657358</v>
      </c>
      <c r="N64" s="1197">
        <f t="shared" si="35"/>
        <v>16961.497943374252</v>
      </c>
      <c r="O64" s="1197">
        <f t="shared" si="35"/>
        <v>23380.184873030565</v>
      </c>
      <c r="P64" s="1197">
        <f t="shared" si="35"/>
        <v>0</v>
      </c>
    </row>
    <row r="65" spans="1:20" ht="12">
      <c r="A65" s="1195"/>
      <c r="B65" s="1202" t="s">
        <v>494</v>
      </c>
      <c r="C65" s="1202"/>
      <c r="D65" s="1203" t="s">
        <v>539</v>
      </c>
      <c r="E65" s="1203" t="s">
        <v>541</v>
      </c>
      <c r="F65" s="1202"/>
      <c r="G65" s="1204"/>
      <c r="H65" s="1205">
        <f t="shared" ref="H65:P65" si="36">SUM(H59:H64)</f>
        <v>0</v>
      </c>
      <c r="I65" s="1205">
        <f t="shared" si="36"/>
        <v>0</v>
      </c>
      <c r="J65" s="1205">
        <f t="shared" si="36"/>
        <v>925000</v>
      </c>
      <c r="K65" s="1205">
        <f t="shared" si="36"/>
        <v>0</v>
      </c>
      <c r="L65" s="1205">
        <f t="shared" si="36"/>
        <v>33671.051060488215</v>
      </c>
      <c r="M65" s="1205">
        <f t="shared" si="36"/>
        <v>40416.273272657359</v>
      </c>
      <c r="N65" s="1205">
        <f t="shared" si="36"/>
        <v>46961.497943374256</v>
      </c>
      <c r="O65" s="1205">
        <f t="shared" si="36"/>
        <v>1053380.1848730305</v>
      </c>
      <c r="P65" s="1205">
        <f t="shared" si="36"/>
        <v>0</v>
      </c>
    </row>
    <row r="66" spans="1:20" ht="12">
      <c r="A66" s="1195"/>
      <c r="B66" s="1195" t="s">
        <v>921</v>
      </c>
      <c r="C66" s="1193"/>
      <c r="D66" s="1206" t="s">
        <v>539</v>
      </c>
      <c r="E66" s="1206" t="s">
        <v>541</v>
      </c>
      <c r="F66" s="1195"/>
      <c r="G66" s="1196"/>
      <c r="H66" s="1197">
        <f t="shared" ref="H66:P66" si="37">-$F$105*H81</f>
        <v>0</v>
      </c>
      <c r="I66" s="1197">
        <f t="shared" si="37"/>
        <v>0</v>
      </c>
      <c r="J66" s="1197">
        <f t="shared" si="37"/>
        <v>-3300000</v>
      </c>
      <c r="K66" s="1197">
        <f t="shared" si="37"/>
        <v>0</v>
      </c>
      <c r="L66" s="1197">
        <f t="shared" si="37"/>
        <v>0</v>
      </c>
      <c r="M66" s="1197">
        <f t="shared" si="37"/>
        <v>0</v>
      </c>
      <c r="N66" s="1197">
        <f t="shared" si="37"/>
        <v>0</v>
      </c>
      <c r="O66" s="1197">
        <f t="shared" si="37"/>
        <v>0</v>
      </c>
      <c r="P66" s="1197">
        <f t="shared" si="37"/>
        <v>0</v>
      </c>
    </row>
    <row r="67" spans="1:20" ht="12">
      <c r="A67" s="1195"/>
      <c r="B67" s="1202" t="s">
        <v>511</v>
      </c>
      <c r="C67" s="1202"/>
      <c r="D67" s="1207" t="s">
        <v>539</v>
      </c>
      <c r="E67" s="1207" t="s">
        <v>541</v>
      </c>
      <c r="F67" s="1202"/>
      <c r="G67" s="1204"/>
      <c r="H67" s="1208">
        <v>-1E-3</v>
      </c>
      <c r="I67" s="1205">
        <f t="shared" ref="I67:P67" si="38">SUM(I65:I66)</f>
        <v>0</v>
      </c>
      <c r="J67" s="1205">
        <f t="shared" si="38"/>
        <v>-2375000</v>
      </c>
      <c r="K67" s="1205">
        <f t="shared" si="38"/>
        <v>0</v>
      </c>
      <c r="L67" s="1205">
        <f t="shared" si="38"/>
        <v>33671.051060488215</v>
      </c>
      <c r="M67" s="1205">
        <f t="shared" si="38"/>
        <v>40416.273272657359</v>
      </c>
      <c r="N67" s="1205">
        <f t="shared" si="38"/>
        <v>46961.497943374256</v>
      </c>
      <c r="O67" s="1205">
        <f t="shared" si="38"/>
        <v>1053380.1848730305</v>
      </c>
      <c r="P67" s="1205">
        <f t="shared" si="38"/>
        <v>0</v>
      </c>
    </row>
    <row r="68" spans="1:20" ht="12">
      <c r="A68" s="1195"/>
      <c r="B68" s="1193" t="s">
        <v>497</v>
      </c>
      <c r="C68" s="1193"/>
      <c r="D68" s="1206" t="s">
        <v>539</v>
      </c>
      <c r="E68" s="1206" t="s">
        <v>540</v>
      </c>
      <c r="F68" s="1239">
        <f>IFERROR(IRR(H67:P67),0)</f>
        <v>0</v>
      </c>
      <c r="G68" s="1196"/>
      <c r="H68" s="1193"/>
      <c r="I68" s="1193"/>
      <c r="J68" s="1193"/>
      <c r="K68" s="1193"/>
      <c r="L68" s="1193"/>
      <c r="M68" s="1193"/>
      <c r="N68" s="1193"/>
      <c r="O68" s="1193"/>
      <c r="P68" s="1193"/>
    </row>
    <row r="69" spans="1:20" ht="12">
      <c r="A69" s="1195"/>
      <c r="B69" s="1193" t="s">
        <v>923</v>
      </c>
      <c r="C69" s="1193"/>
      <c r="D69" s="1206" t="s">
        <v>539</v>
      </c>
      <c r="E69" s="1206" t="s">
        <v>541</v>
      </c>
      <c r="F69" s="179">
        <f>NPV(F106,K65:P65)+J65</f>
        <v>1774273.5335702081</v>
      </c>
      <c r="G69" s="1196"/>
      <c r="H69" s="1193"/>
      <c r="I69" s="1193"/>
      <c r="J69" s="1193"/>
      <c r="K69" s="1193"/>
      <c r="L69" s="1193"/>
      <c r="M69" s="1193"/>
      <c r="N69" s="1193"/>
      <c r="O69" s="1193"/>
      <c r="P69" s="1193"/>
    </row>
    <row r="70" spans="1:20" ht="12">
      <c r="A70" s="1195"/>
      <c r="B70" s="1193"/>
      <c r="C70" s="1193"/>
      <c r="D70" s="1206"/>
      <c r="E70" s="1206"/>
      <c r="F70" s="179"/>
      <c r="G70" s="1196"/>
      <c r="H70" s="1193"/>
      <c r="I70" s="1193"/>
      <c r="J70" s="1193"/>
      <c r="K70" s="1193"/>
      <c r="L70" s="1193"/>
      <c r="M70" s="1193"/>
      <c r="N70" s="1193"/>
      <c r="O70" s="1193"/>
      <c r="P70" s="1193"/>
    </row>
    <row r="71" spans="1:20" ht="12">
      <c r="A71" s="167"/>
      <c r="B71" s="70" t="s">
        <v>454</v>
      </c>
      <c r="C71" s="69"/>
      <c r="D71" s="71"/>
      <c r="E71" s="71"/>
      <c r="F71" s="69"/>
      <c r="G71" s="69"/>
      <c r="H71" s="69"/>
      <c r="I71" s="69"/>
      <c r="J71" s="69"/>
      <c r="K71" s="69"/>
      <c r="L71" s="69"/>
      <c r="M71" s="69"/>
      <c r="N71" s="69"/>
      <c r="O71" s="69"/>
      <c r="P71" s="69"/>
    </row>
    <row r="72" spans="1:20" s="97" customFormat="1" ht="12">
      <c r="A72" s="1195"/>
      <c r="B72" s="1195" t="s">
        <v>502</v>
      </c>
      <c r="C72" s="1195"/>
      <c r="D72" s="1194" t="s">
        <v>539</v>
      </c>
      <c r="E72" s="1194" t="s">
        <v>541</v>
      </c>
      <c r="F72" s="179"/>
      <c r="G72" s="1211"/>
      <c r="H72" s="1234">
        <f>F105</f>
        <v>3300000</v>
      </c>
      <c r="I72" s="179">
        <f t="shared" ref="I72:P72" si="39">H75</f>
        <v>3300000</v>
      </c>
      <c r="J72" s="179">
        <f t="shared" si="39"/>
        <v>3300000</v>
      </c>
      <c r="K72" s="179">
        <f t="shared" si="39"/>
        <v>0</v>
      </c>
      <c r="L72" s="179">
        <f t="shared" si="39"/>
        <v>0</v>
      </c>
      <c r="M72" s="179">
        <f t="shared" si="39"/>
        <v>0</v>
      </c>
      <c r="N72" s="179">
        <f t="shared" si="39"/>
        <v>0</v>
      </c>
      <c r="O72" s="179">
        <f t="shared" si="39"/>
        <v>0</v>
      </c>
      <c r="P72" s="179">
        <f t="shared" si="39"/>
        <v>0</v>
      </c>
    </row>
    <row r="73" spans="1:20" s="97" customFormat="1" ht="12">
      <c r="A73" s="1195"/>
      <c r="B73" s="1202" t="s">
        <v>503</v>
      </c>
      <c r="C73" s="1202"/>
      <c r="D73" s="1203" t="s">
        <v>539</v>
      </c>
      <c r="E73" s="1203" t="s">
        <v>541</v>
      </c>
      <c r="F73" s="1205"/>
      <c r="G73" s="1235">
        <f>SUM(H73:P73)</f>
        <v>-1925000</v>
      </c>
      <c r="H73" s="1205">
        <f>-($F$94-$F$97)*H81</f>
        <v>0</v>
      </c>
      <c r="I73" s="1205">
        <f t="shared" ref="I73:P73" si="40">-($F$94-$F$97)*I81</f>
        <v>0</v>
      </c>
      <c r="J73" s="1205">
        <f t="shared" si="40"/>
        <v>-1925000</v>
      </c>
      <c r="K73" s="1205">
        <f t="shared" si="40"/>
        <v>0</v>
      </c>
      <c r="L73" s="1205">
        <f t="shared" si="40"/>
        <v>0</v>
      </c>
      <c r="M73" s="1205">
        <f t="shared" si="40"/>
        <v>0</v>
      </c>
      <c r="N73" s="1205">
        <f t="shared" si="40"/>
        <v>0</v>
      </c>
      <c r="O73" s="1205">
        <f t="shared" si="40"/>
        <v>0</v>
      </c>
      <c r="P73" s="1205">
        <f t="shared" si="40"/>
        <v>0</v>
      </c>
    </row>
    <row r="74" spans="1:20" s="97" customFormat="1" ht="12">
      <c r="A74" s="1195"/>
      <c r="B74" s="1195" t="s">
        <v>504</v>
      </c>
      <c r="C74" s="1195"/>
      <c r="D74" s="1194" t="s">
        <v>539</v>
      </c>
      <c r="E74" s="1194" t="s">
        <v>541</v>
      </c>
      <c r="F74" s="179"/>
      <c r="G74" s="1236">
        <f>SUM(H74:P74)</f>
        <v>-1375000</v>
      </c>
      <c r="H74" s="179">
        <f t="shared" ref="H74:P74" si="41">-SUM(H72:H73)*H81</f>
        <v>0</v>
      </c>
      <c r="I74" s="179">
        <f t="shared" si="41"/>
        <v>0</v>
      </c>
      <c r="J74" s="179">
        <f t="shared" si="41"/>
        <v>-1375000</v>
      </c>
      <c r="K74" s="179">
        <f t="shared" si="41"/>
        <v>0</v>
      </c>
      <c r="L74" s="179">
        <f t="shared" si="41"/>
        <v>0</v>
      </c>
      <c r="M74" s="179">
        <f t="shared" si="41"/>
        <v>0</v>
      </c>
      <c r="N74" s="179">
        <f t="shared" si="41"/>
        <v>0</v>
      </c>
      <c r="O74" s="179">
        <f t="shared" si="41"/>
        <v>0</v>
      </c>
      <c r="P74" s="179">
        <f t="shared" si="41"/>
        <v>0</v>
      </c>
    </row>
    <row r="75" spans="1:20" s="97" customFormat="1" ht="12">
      <c r="A75" s="1195"/>
      <c r="B75" s="1202" t="s">
        <v>478</v>
      </c>
      <c r="C75" s="1202"/>
      <c r="D75" s="1203" t="s">
        <v>539</v>
      </c>
      <c r="E75" s="1203" t="s">
        <v>541</v>
      </c>
      <c r="F75" s="1205"/>
      <c r="G75" s="1204"/>
      <c r="H75" s="1205">
        <f t="shared" ref="H75:P75" si="42">SUM(H72:H74)</f>
        <v>3300000</v>
      </c>
      <c r="I75" s="1205">
        <f t="shared" si="42"/>
        <v>3300000</v>
      </c>
      <c r="J75" s="1205">
        <f t="shared" si="42"/>
        <v>0</v>
      </c>
      <c r="K75" s="1205">
        <f t="shared" si="42"/>
        <v>0</v>
      </c>
      <c r="L75" s="1205">
        <f t="shared" si="42"/>
        <v>0</v>
      </c>
      <c r="M75" s="1205">
        <f t="shared" si="42"/>
        <v>0</v>
      </c>
      <c r="N75" s="1205">
        <f t="shared" si="42"/>
        <v>0</v>
      </c>
      <c r="O75" s="1205">
        <f t="shared" si="42"/>
        <v>0</v>
      </c>
      <c r="P75" s="1205">
        <f t="shared" si="42"/>
        <v>0</v>
      </c>
    </row>
    <row r="76" spans="1:20" s="97" customFormat="1" ht="12">
      <c r="A76" s="1195"/>
      <c r="B76" s="1195"/>
      <c r="C76" s="1195"/>
      <c r="D76" s="1194"/>
      <c r="E76" s="1194"/>
      <c r="F76" s="179"/>
      <c r="G76" s="1211"/>
      <c r="H76" s="179"/>
      <c r="I76" s="179"/>
      <c r="J76" s="179"/>
      <c r="K76" s="179"/>
      <c r="L76" s="179"/>
      <c r="M76" s="179"/>
      <c r="N76" s="179"/>
      <c r="O76" s="179"/>
      <c r="P76" s="179"/>
    </row>
    <row r="77" spans="1:20" ht="12">
      <c r="A77" s="1195"/>
      <c r="B77" s="1193" t="s">
        <v>918</v>
      </c>
      <c r="C77" s="1193"/>
      <c r="D77" s="1194" t="s">
        <v>539</v>
      </c>
      <c r="E77" s="1194" t="s">
        <v>541</v>
      </c>
      <c r="F77" s="179">
        <f>G74</f>
        <v>-1375000</v>
      </c>
      <c r="G77" s="1196"/>
      <c r="H77" s="1193"/>
      <c r="I77" s="1193"/>
      <c r="J77" s="1193"/>
      <c r="K77" s="1193"/>
      <c r="L77" s="1193"/>
      <c r="M77" s="1193"/>
      <c r="N77" s="1193"/>
      <c r="O77" s="1193"/>
      <c r="P77" s="1193"/>
    </row>
    <row r="78" spans="1:20" ht="12"/>
    <row r="79" spans="1:20" s="1162" customFormat="1" ht="12">
      <c r="A79" s="1185"/>
      <c r="B79" s="1185" t="s">
        <v>396</v>
      </c>
      <c r="C79" s="1185"/>
      <c r="D79" s="1192"/>
      <c r="E79" s="1192"/>
      <c r="F79" s="1185"/>
      <c r="G79" s="1188"/>
      <c r="H79" s="1185"/>
      <c r="I79" s="1185"/>
      <c r="J79" s="1185"/>
      <c r="K79" s="1185"/>
      <c r="L79" s="1185"/>
      <c r="M79" s="1185"/>
      <c r="N79" s="1185"/>
      <c r="O79" s="1185"/>
      <c r="P79" s="1185"/>
      <c r="Q79" s="1185"/>
      <c r="R79" s="1185"/>
      <c r="S79" s="1185"/>
      <c r="T79" s="1185"/>
    </row>
    <row r="80" spans="1:20" ht="12">
      <c r="A80" s="167"/>
      <c r="B80" s="70" t="s">
        <v>473</v>
      </c>
      <c r="C80" s="69"/>
      <c r="D80" s="71"/>
      <c r="E80" s="71"/>
      <c r="F80" s="69"/>
      <c r="G80" s="69"/>
      <c r="H80" s="69"/>
      <c r="I80" s="69"/>
      <c r="J80" s="69"/>
      <c r="K80" s="69"/>
      <c r="L80" s="69"/>
      <c r="M80" s="69"/>
      <c r="N80" s="69"/>
      <c r="O80" s="69"/>
      <c r="P80" s="69"/>
    </row>
    <row r="81" spans="2:16" ht="12">
      <c r="B81" s="54" t="s">
        <v>480</v>
      </c>
      <c r="D81" s="96" t="s">
        <v>539</v>
      </c>
      <c r="E81" s="96" t="s">
        <v>479</v>
      </c>
      <c r="F81" s="56">
        <v>2012</v>
      </c>
      <c r="H81" s="57">
        <f>('Revenue &amp; EBITDA Forecast'!H6=$F$81)*1*$E$5</f>
        <v>0</v>
      </c>
      <c r="I81" s="57">
        <f>('Revenue &amp; EBITDA Forecast'!I6=$F$81)*1*$E$5</f>
        <v>0</v>
      </c>
      <c r="J81" s="57">
        <f>('Revenue &amp; EBITDA Forecast'!J6=$F$81)*1*$E$5</f>
        <v>1</v>
      </c>
      <c r="K81" s="57">
        <f>('Revenue &amp; EBITDA Forecast'!K6=$F$81)*1*$E$5</f>
        <v>0</v>
      </c>
      <c r="L81" s="57">
        <f>('Revenue &amp; EBITDA Forecast'!L6=$F$81)*1*$E$5</f>
        <v>0</v>
      </c>
      <c r="M81" s="57">
        <f>('Revenue &amp; EBITDA Forecast'!M6=$F$81)*1*$E$5</f>
        <v>0</v>
      </c>
      <c r="N81" s="57">
        <f>('Revenue &amp; EBITDA Forecast'!N6=$F$81)*1*$E$5</f>
        <v>0</v>
      </c>
      <c r="O81" s="57">
        <f>('Revenue &amp; EBITDA Forecast'!O6=$F$81)*1*$E$5</f>
        <v>0</v>
      </c>
      <c r="P81" s="57">
        <f>('Revenue &amp; EBITDA Forecast'!P6=$F$81)*1*$E$5</f>
        <v>0</v>
      </c>
    </row>
    <row r="82" spans="2:16" ht="12">
      <c r="B82" s="54" t="s">
        <v>16</v>
      </c>
      <c r="D82" s="96" t="s">
        <v>539</v>
      </c>
      <c r="E82" s="96" t="s">
        <v>479</v>
      </c>
      <c r="F82" s="56">
        <v>2012</v>
      </c>
      <c r="H82" s="57">
        <f>('Revenue &amp; EBITDA Forecast'!H6&gt;$F$81)*1*$E$5</f>
        <v>0</v>
      </c>
      <c r="I82" s="57">
        <f>('Revenue &amp; EBITDA Forecast'!I6&gt;$F$81)*1*$E$5</f>
        <v>0</v>
      </c>
      <c r="J82" s="57">
        <f>('Revenue &amp; EBITDA Forecast'!J6&gt;$F$81)*1*$E$5</f>
        <v>0</v>
      </c>
      <c r="K82" s="57">
        <f>('Revenue &amp; EBITDA Forecast'!K6&gt;$F$81)*1*$E$5</f>
        <v>1</v>
      </c>
      <c r="L82" s="57">
        <f>('Revenue &amp; EBITDA Forecast'!L6&gt;$F$81)*1*$E$5</f>
        <v>1</v>
      </c>
      <c r="M82" s="57">
        <f>('Revenue &amp; EBITDA Forecast'!M6&gt;$F$81)*1*$E$5</f>
        <v>1</v>
      </c>
      <c r="N82" s="57">
        <f>('Revenue &amp; EBITDA Forecast'!N6&gt;$F$81)*1*$E$5</f>
        <v>1</v>
      </c>
      <c r="O82" s="57">
        <f>('Revenue &amp; EBITDA Forecast'!O6&gt;$F$81)*1*$E$5</f>
        <v>1</v>
      </c>
      <c r="P82" s="57">
        <f>('Revenue &amp; EBITDA Forecast'!P6&gt;$F$81)*1*$E$5</f>
        <v>1</v>
      </c>
    </row>
    <row r="83" spans="2:16" ht="12">
      <c r="B83" s="54" t="s">
        <v>516</v>
      </c>
      <c r="D83" s="96" t="s">
        <v>539</v>
      </c>
      <c r="E83" s="96" t="s">
        <v>479</v>
      </c>
      <c r="F83" s="56">
        <v>0</v>
      </c>
      <c r="H83" s="57">
        <f>('Revenue &amp; EBITDA Forecast'!H6=$F$83)*1*$E$5</f>
        <v>0</v>
      </c>
      <c r="I83" s="57">
        <f>('Revenue &amp; EBITDA Forecast'!I6=$F$83)*1*$E$5</f>
        <v>0</v>
      </c>
      <c r="J83" s="57">
        <f>('Revenue &amp; EBITDA Forecast'!J6=$F$83)*1*$E$5</f>
        <v>0</v>
      </c>
      <c r="K83" s="57">
        <f>('Revenue &amp; EBITDA Forecast'!K6=$F$83)*1*$E$5</f>
        <v>0</v>
      </c>
      <c r="L83" s="57">
        <f>('Revenue &amp; EBITDA Forecast'!L6=$F$83)*1*$E$5</f>
        <v>0</v>
      </c>
      <c r="M83" s="57">
        <f>('Revenue &amp; EBITDA Forecast'!M6=$F$83)*1*$E$5</f>
        <v>0</v>
      </c>
      <c r="N83" s="57">
        <f>('Revenue &amp; EBITDA Forecast'!N6=$F$83)*1*$E$5</f>
        <v>0</v>
      </c>
      <c r="O83" s="57">
        <f>('Revenue &amp; EBITDA Forecast'!O6=$F$83)*1*$E$5</f>
        <v>0</v>
      </c>
      <c r="P83" s="57">
        <f>('Revenue &amp; EBITDA Forecast'!P6=$F$83)*1*$E$5</f>
        <v>0</v>
      </c>
    </row>
    <row r="84" spans="2:16" ht="12">
      <c r="B84" s="54" t="s">
        <v>431</v>
      </c>
      <c r="D84" s="96" t="s">
        <v>539</v>
      </c>
      <c r="E84" s="96" t="s">
        <v>479</v>
      </c>
      <c r="F84" s="56">
        <f>Transaction!$J$93</f>
        <v>2017</v>
      </c>
      <c r="H84" s="57">
        <f>('Revenue &amp; EBITDA Forecast'!H6=$F$84)*1*$E$5</f>
        <v>0</v>
      </c>
      <c r="I84" s="57">
        <f>('Revenue &amp; EBITDA Forecast'!I6=$F$84)*1*$E$5</f>
        <v>0</v>
      </c>
      <c r="J84" s="57">
        <f>('Revenue &amp; EBITDA Forecast'!J6=$F$84)*1*$E$5</f>
        <v>0</v>
      </c>
      <c r="K84" s="57">
        <f>('Revenue &amp; EBITDA Forecast'!K6=$F$84)*1*$E$5</f>
        <v>0</v>
      </c>
      <c r="L84" s="57">
        <f>('Revenue &amp; EBITDA Forecast'!L6=$F$84)*1*$E$5</f>
        <v>0</v>
      </c>
      <c r="M84" s="57">
        <f>('Revenue &amp; EBITDA Forecast'!M6=$F$84)*1*$E$5</f>
        <v>0</v>
      </c>
      <c r="N84" s="57">
        <f>('Revenue &amp; EBITDA Forecast'!N6=$F$84)*1*$E$5</f>
        <v>0</v>
      </c>
      <c r="O84" s="57">
        <f>('Revenue &amp; EBITDA Forecast'!O6=$F$84)*1*$E$5</f>
        <v>1</v>
      </c>
      <c r="P84" s="57">
        <f>('Revenue &amp; EBITDA Forecast'!P6=$F$84)*1*$E$5</f>
        <v>0</v>
      </c>
    </row>
    <row r="85" spans="2:16" ht="12">
      <c r="B85" s="84" t="s">
        <v>956</v>
      </c>
      <c r="C85" s="84"/>
      <c r="D85" s="83" t="s">
        <v>539</v>
      </c>
      <c r="E85" s="83" t="s">
        <v>541</v>
      </c>
      <c r="F85" s="85">
        <f>Transaction!J83</f>
        <v>500000</v>
      </c>
    </row>
    <row r="86" spans="2:16" ht="12">
      <c r="B86" s="80" t="s">
        <v>13</v>
      </c>
      <c r="C86" s="80"/>
      <c r="D86" s="79" t="s">
        <v>539</v>
      </c>
      <c r="E86" s="79" t="s">
        <v>541</v>
      </c>
      <c r="F86" s="81">
        <f>Transaction!J86</f>
        <v>500000</v>
      </c>
    </row>
    <row r="87" spans="2:16" ht="12">
      <c r="B87" s="54" t="s">
        <v>1001</v>
      </c>
      <c r="D87" s="96" t="s">
        <v>539</v>
      </c>
      <c r="E87" s="96" t="s">
        <v>540</v>
      </c>
      <c r="F87" s="886">
        <f>Transaction!J87</f>
        <v>7.4999999999999997E-2</v>
      </c>
    </row>
    <row r="88" spans="2:16" ht="12">
      <c r="B88" s="54" t="s">
        <v>442</v>
      </c>
      <c r="D88" s="96" t="s">
        <v>539</v>
      </c>
      <c r="E88" s="96" t="s">
        <v>540</v>
      </c>
      <c r="F88" s="886">
        <f>Transaction!J88</f>
        <v>0.06</v>
      </c>
    </row>
    <row r="89" spans="2:16" ht="12">
      <c r="B89" s="80" t="s">
        <v>499</v>
      </c>
      <c r="C89" s="80"/>
      <c r="D89" s="79" t="s">
        <v>539</v>
      </c>
      <c r="E89" s="79" t="s">
        <v>541</v>
      </c>
      <c r="F89" s="81">
        <f>Transaction!J89</f>
        <v>1000000</v>
      </c>
    </row>
    <row r="90" spans="2:16" ht="12">
      <c r="B90" s="97" t="s">
        <v>1007</v>
      </c>
      <c r="C90" s="97"/>
      <c r="D90" s="96" t="s">
        <v>539</v>
      </c>
      <c r="E90" s="96" t="s">
        <v>540</v>
      </c>
      <c r="F90" s="91">
        <f>Transaction!J90</f>
        <v>0.03</v>
      </c>
    </row>
    <row r="91" spans="2:16" ht="12">
      <c r="B91" s="97" t="s">
        <v>518</v>
      </c>
      <c r="C91" s="97"/>
      <c r="D91" s="96" t="s">
        <v>539</v>
      </c>
      <c r="E91" s="96" t="s">
        <v>540</v>
      </c>
      <c r="F91" s="91">
        <f>Transaction!J91</f>
        <v>0.2</v>
      </c>
    </row>
    <row r="92" spans="2:16" ht="12">
      <c r="B92" s="97" t="s">
        <v>433</v>
      </c>
      <c r="C92" s="97"/>
      <c r="D92" s="96" t="s">
        <v>539</v>
      </c>
      <c r="E92" s="96" t="s">
        <v>482</v>
      </c>
      <c r="F92" s="159">
        <f>Transaction!J92</f>
        <v>2014</v>
      </c>
      <c r="H92" s="57">
        <f>AND('Revenue &amp; EBITDA Forecast'!H6&gt;=$F$92,'Revenue &amp; EBITDA Forecast'!H6&lt;=$F$84)*1*$E$5</f>
        <v>0</v>
      </c>
      <c r="I92" s="57">
        <f>AND('Revenue &amp; EBITDA Forecast'!I6&gt;=$F$92,'Revenue &amp; EBITDA Forecast'!I6&lt;=$F$84)*1*$E$5</f>
        <v>0</v>
      </c>
      <c r="J92" s="57">
        <f>AND('Revenue &amp; EBITDA Forecast'!J6&gt;=$F$92,'Revenue &amp; EBITDA Forecast'!J6&lt;=$F$84)*1*$E$5</f>
        <v>0</v>
      </c>
      <c r="K92" s="57">
        <f>AND('Revenue &amp; EBITDA Forecast'!K6&gt;=$F$92,'Revenue &amp; EBITDA Forecast'!K6&lt;=$F$84)*1*$E$5</f>
        <v>0</v>
      </c>
      <c r="L92" s="57">
        <f>AND('Revenue &amp; EBITDA Forecast'!L6&gt;=$F$92,'Revenue &amp; EBITDA Forecast'!L6&lt;=$F$84)*1*$E$5</f>
        <v>1</v>
      </c>
      <c r="M92" s="57">
        <f>AND('Revenue &amp; EBITDA Forecast'!M6&gt;=$F$92,'Revenue &amp; EBITDA Forecast'!M6&lt;=$F$84)*1*$E$5</f>
        <v>1</v>
      </c>
      <c r="N92" s="57">
        <f>AND('Revenue &amp; EBITDA Forecast'!N6&gt;=$F$92,'Revenue &amp; EBITDA Forecast'!N6&lt;=$F$84)*1*$E$5</f>
        <v>1</v>
      </c>
      <c r="O92" s="57">
        <f>AND('Revenue &amp; EBITDA Forecast'!O6&gt;=$F$92,'Revenue &amp; EBITDA Forecast'!O6&lt;=$F$84)*1*$E$5</f>
        <v>1</v>
      </c>
      <c r="P92" s="57">
        <f>AND('Revenue &amp; EBITDA Forecast'!P6&gt;=$F$92,'Revenue &amp; EBITDA Forecast'!P6&lt;=$F$84)*1*$E$5</f>
        <v>0</v>
      </c>
    </row>
    <row r="93" spans="2:16" ht="12">
      <c r="B93" s="97" t="s">
        <v>436</v>
      </c>
      <c r="C93" s="97"/>
      <c r="D93" s="96" t="s">
        <v>539</v>
      </c>
      <c r="E93" s="96" t="s">
        <v>540</v>
      </c>
      <c r="F93" s="139">
        <v>1</v>
      </c>
      <c r="H93" s="57"/>
      <c r="I93" s="57"/>
      <c r="J93" s="57"/>
      <c r="K93" s="57"/>
      <c r="L93" s="57"/>
      <c r="M93" s="57"/>
      <c r="N93" s="57"/>
      <c r="O93" s="57"/>
      <c r="P93" s="57"/>
    </row>
    <row r="94" spans="2:16" ht="12">
      <c r="B94" s="80" t="s">
        <v>517</v>
      </c>
      <c r="C94" s="80"/>
      <c r="D94" s="79" t="s">
        <v>539</v>
      </c>
      <c r="E94" s="79" t="s">
        <v>541</v>
      </c>
      <c r="F94" s="161">
        <f>F85+F86+F89</f>
        <v>2000000</v>
      </c>
    </row>
    <row r="95" spans="2:16" ht="12">
      <c r="B95" s="97" t="s">
        <v>1014</v>
      </c>
      <c r="C95" s="97"/>
      <c r="D95" s="96" t="s">
        <v>539</v>
      </c>
      <c r="E95" s="96" t="s">
        <v>541</v>
      </c>
      <c r="F95" s="974">
        <f>Transaction!$J$84</f>
        <v>0</v>
      </c>
    </row>
    <row r="96" spans="2:16" ht="12">
      <c r="B96" s="97" t="s">
        <v>472</v>
      </c>
      <c r="C96" s="97"/>
      <c r="D96" s="96" t="s">
        <v>539</v>
      </c>
      <c r="E96" s="96" t="s">
        <v>541</v>
      </c>
      <c r="F96" s="974">
        <f>Transaction!J85</f>
        <v>75000</v>
      </c>
    </row>
    <row r="97" spans="1:17" s="97" customFormat="1" ht="12">
      <c r="B97" s="97" t="s">
        <v>1015</v>
      </c>
      <c r="D97" s="96" t="s">
        <v>539</v>
      </c>
      <c r="E97" s="96" t="s">
        <v>541</v>
      </c>
      <c r="F97" s="104">
        <f>SUM(F95:F96)</f>
        <v>75000</v>
      </c>
      <c r="G97" s="152"/>
    </row>
    <row r="98" spans="1:17" ht="12">
      <c r="B98" s="80" t="s">
        <v>448</v>
      </c>
      <c r="C98" s="80"/>
      <c r="D98" s="79" t="s">
        <v>539</v>
      </c>
      <c r="E98" s="79" t="s">
        <v>540</v>
      </c>
      <c r="F98" s="114">
        <v>0</v>
      </c>
      <c r="G98" s="152"/>
      <c r="H98" s="97"/>
      <c r="I98" s="97"/>
    </row>
    <row r="99" spans="1:17" ht="12">
      <c r="B99" s="54" t="s">
        <v>444</v>
      </c>
      <c r="D99" s="96" t="s">
        <v>539</v>
      </c>
      <c r="E99" s="96" t="s">
        <v>541</v>
      </c>
      <c r="F99" s="57">
        <f>F85*F98</f>
        <v>0</v>
      </c>
    </row>
    <row r="100" spans="1:17" ht="12">
      <c r="B100" s="54" t="s">
        <v>447</v>
      </c>
      <c r="D100" s="96" t="s">
        <v>539</v>
      </c>
      <c r="E100" s="96" t="s">
        <v>540</v>
      </c>
      <c r="F100" s="91">
        <v>7.0000000000000007E-2</v>
      </c>
    </row>
    <row r="101" spans="1:17" ht="12">
      <c r="B101" s="80" t="s">
        <v>486</v>
      </c>
      <c r="C101" s="80"/>
      <c r="D101" s="79" t="s">
        <v>539</v>
      </c>
      <c r="E101" s="79" t="s">
        <v>468</v>
      </c>
      <c r="F101" s="140">
        <f>Transaction!J94</f>
        <v>15</v>
      </c>
    </row>
    <row r="102" spans="1:17" ht="12">
      <c r="B102" s="97" t="s">
        <v>487</v>
      </c>
      <c r="C102" s="97"/>
      <c r="D102" s="96" t="s">
        <v>539</v>
      </c>
      <c r="E102" s="96" t="s">
        <v>479</v>
      </c>
      <c r="F102" s="56">
        <v>2018</v>
      </c>
      <c r="H102" s="57">
        <f>('Revenue &amp; EBITDA Forecast'!H6=$F$102)*$E$5</f>
        <v>0</v>
      </c>
      <c r="I102" s="57">
        <f>('Revenue &amp; EBITDA Forecast'!I6=$F$102)*$E$5</f>
        <v>0</v>
      </c>
      <c r="J102" s="57">
        <f>('Revenue &amp; EBITDA Forecast'!J6=$F$102)*$E$5</f>
        <v>0</v>
      </c>
      <c r="K102" s="57">
        <f>('Revenue &amp; EBITDA Forecast'!K6=$F$102)*$E$5</f>
        <v>0</v>
      </c>
      <c r="L102" s="57">
        <f>('Revenue &amp; EBITDA Forecast'!L6=$F$102)*$E$5</f>
        <v>0</v>
      </c>
      <c r="M102" s="57">
        <f>('Revenue &amp; EBITDA Forecast'!M6=$F$102)*$E$5</f>
        <v>0</v>
      </c>
      <c r="N102" s="57">
        <f>('Revenue &amp; EBITDA Forecast'!N6=$F$102)*$E$5</f>
        <v>0</v>
      </c>
      <c r="O102" s="57">
        <f>('Revenue &amp; EBITDA Forecast'!O6=$F$102)*$E$5</f>
        <v>0</v>
      </c>
      <c r="P102" s="57">
        <f>('Revenue &amp; EBITDA Forecast'!P6=$F$102)*$E$5</f>
        <v>1</v>
      </c>
    </row>
    <row r="103" spans="1:17" ht="12">
      <c r="B103" s="97" t="str">
        <f>"Terminal Value EBITDA ("&amp;F102&amp;")"</f>
        <v>Terminal Value EBITDA (2018)</v>
      </c>
      <c r="C103" s="97"/>
      <c r="D103" s="96" t="s">
        <v>539</v>
      </c>
      <c r="E103" s="96" t="s">
        <v>541</v>
      </c>
      <c r="F103" s="104">
        <f>LOOKUP(F102,'Revenue &amp; EBITDA Forecast'!H6:P6,H12:P12)*E5</f>
        <v>204566.20172821518</v>
      </c>
      <c r="H103" s="57"/>
      <c r="I103" s="57"/>
      <c r="J103" s="57"/>
      <c r="K103" s="57"/>
      <c r="L103" s="57"/>
      <c r="M103" s="57"/>
      <c r="N103" s="57"/>
      <c r="O103" s="57"/>
      <c r="P103" s="57"/>
    </row>
    <row r="104" spans="1:17" ht="12">
      <c r="B104" s="109" t="s">
        <v>488</v>
      </c>
      <c r="C104" s="109"/>
      <c r="D104" s="110" t="s">
        <v>539</v>
      </c>
      <c r="E104" s="110" t="s">
        <v>541</v>
      </c>
      <c r="F104" s="115">
        <f>F103*(1+F108)*F101</f>
        <v>3221917.677219389</v>
      </c>
      <c r="H104" s="57"/>
      <c r="I104" s="57"/>
      <c r="J104" s="57"/>
      <c r="K104" s="57"/>
      <c r="L104" s="57"/>
      <c r="M104" s="57"/>
      <c r="N104" s="57"/>
      <c r="O104" s="57"/>
      <c r="P104" s="57"/>
    </row>
    <row r="105" spans="1:17" ht="12">
      <c r="B105" s="97" t="s">
        <v>501</v>
      </c>
      <c r="C105" s="97"/>
      <c r="D105" s="96" t="s">
        <v>539</v>
      </c>
      <c r="E105" s="96" t="s">
        <v>541</v>
      </c>
      <c r="F105" s="104">
        <f>'A. Standalone Hold'!F29</f>
        <v>3300000</v>
      </c>
      <c r="H105" s="57"/>
      <c r="I105" s="57"/>
      <c r="J105" s="57"/>
      <c r="K105" s="57"/>
      <c r="L105" s="57"/>
      <c r="M105" s="57"/>
      <c r="N105" s="57"/>
      <c r="O105" s="57"/>
      <c r="P105" s="57"/>
    </row>
    <row r="106" spans="1:17" ht="12">
      <c r="B106" s="97" t="s">
        <v>924</v>
      </c>
      <c r="C106" s="97"/>
      <c r="D106" s="96" t="s">
        <v>539</v>
      </c>
      <c r="E106" s="96" t="s">
        <v>540</v>
      </c>
      <c r="F106" s="139">
        <f>Transaction!J96</f>
        <v>7.0000000000000007E-2</v>
      </c>
      <c r="H106" s="57"/>
      <c r="I106" s="57"/>
      <c r="J106" s="57"/>
      <c r="K106" s="57"/>
      <c r="L106" s="57"/>
      <c r="M106" s="57"/>
      <c r="N106" s="57"/>
      <c r="O106" s="57"/>
      <c r="P106" s="57"/>
      <c r="Q106" s="57"/>
    </row>
    <row r="107" spans="1:17" ht="12">
      <c r="B107" s="97" t="s">
        <v>22</v>
      </c>
      <c r="C107" s="97"/>
      <c r="D107" s="96" t="s">
        <v>539</v>
      </c>
      <c r="E107" s="96" t="s">
        <v>540</v>
      </c>
      <c r="F107" s="139">
        <f>Transaction!J97</f>
        <v>0.155</v>
      </c>
      <c r="H107" s="57"/>
      <c r="I107" s="57"/>
      <c r="J107" s="57"/>
      <c r="K107" s="57"/>
      <c r="L107" s="57"/>
      <c r="M107" s="57"/>
      <c r="N107" s="57"/>
      <c r="O107" s="57"/>
      <c r="P107" s="57"/>
      <c r="Q107" s="57"/>
    </row>
    <row r="108" spans="1:17" ht="12">
      <c r="A108" s="54"/>
      <c r="B108" s="97" t="s">
        <v>1000</v>
      </c>
      <c r="C108" s="97"/>
      <c r="D108" s="96" t="s">
        <v>539</v>
      </c>
      <c r="E108" s="96" t="s">
        <v>540</v>
      </c>
      <c r="F108" s="1156">
        <f>'A. Standalone Hold'!F32</f>
        <v>0.05</v>
      </c>
      <c r="H108" s="57"/>
      <c r="I108" s="57"/>
      <c r="J108" s="57"/>
      <c r="K108" s="57"/>
      <c r="L108" s="57"/>
      <c r="M108" s="57"/>
      <c r="N108" s="57"/>
      <c r="O108" s="57"/>
      <c r="P108" s="57"/>
      <c r="Q108" s="57"/>
    </row>
    <row r="109" spans="1:17" ht="12">
      <c r="A109" s="54"/>
      <c r="B109" s="97" t="str">
        <f>Transaction!B95</f>
        <v>EBITDA Forecast Reduction</v>
      </c>
      <c r="C109" s="97"/>
      <c r="D109" s="96" t="s">
        <v>539</v>
      </c>
      <c r="E109" s="96" t="s">
        <v>540</v>
      </c>
      <c r="F109" s="1154">
        <f>Transaction!J95</f>
        <v>0</v>
      </c>
      <c r="G109" s="97"/>
      <c r="H109" s="57"/>
      <c r="I109" s="57"/>
      <c r="J109" s="57"/>
      <c r="K109" s="57"/>
      <c r="L109" s="57"/>
      <c r="M109" s="57"/>
      <c r="N109" s="57"/>
      <c r="O109" s="57"/>
      <c r="P109" s="57"/>
      <c r="Q109" s="57"/>
    </row>
    <row r="110" spans="1:17" ht="12">
      <c r="B110" s="97"/>
      <c r="C110" s="97"/>
      <c r="D110" s="96"/>
      <c r="E110" s="96"/>
      <c r="F110" s="141"/>
      <c r="H110" s="57"/>
      <c r="I110" s="57"/>
      <c r="J110" s="57"/>
      <c r="K110" s="57"/>
      <c r="L110" s="57"/>
      <c r="M110" s="57"/>
      <c r="N110" s="57"/>
      <c r="O110" s="57"/>
      <c r="P110" s="57"/>
      <c r="Q110" s="57"/>
    </row>
    <row r="111" spans="1:17" ht="12">
      <c r="A111" s="167"/>
      <c r="B111" s="70" t="s">
        <v>394</v>
      </c>
      <c r="C111" s="69"/>
      <c r="D111" s="71"/>
      <c r="E111" s="71"/>
      <c r="F111" s="69"/>
      <c r="G111" s="69"/>
      <c r="H111" s="69"/>
      <c r="I111" s="69"/>
      <c r="J111" s="69"/>
      <c r="K111" s="69"/>
      <c r="L111" s="69"/>
      <c r="M111" s="69"/>
      <c r="N111" s="69"/>
      <c r="O111" s="69"/>
      <c r="P111" s="69"/>
    </row>
    <row r="112" spans="1:17" ht="12" customHeight="1"/>
    <row r="113" spans="1:16" ht="12">
      <c r="A113" s="128"/>
      <c r="B113" s="95" t="s">
        <v>14</v>
      </c>
    </row>
    <row r="114" spans="1:16" ht="12">
      <c r="B114" s="54" t="s">
        <v>477</v>
      </c>
      <c r="D114" s="96" t="s">
        <v>539</v>
      </c>
      <c r="E114" s="96" t="s">
        <v>541</v>
      </c>
      <c r="I114" s="57">
        <f t="shared" ref="I114:P114" si="43">H117</f>
        <v>0</v>
      </c>
      <c r="J114" s="57">
        <f t="shared" si="43"/>
        <v>0</v>
      </c>
      <c r="K114" s="57">
        <f t="shared" si="43"/>
        <v>500000</v>
      </c>
      <c r="L114" s="57">
        <f t="shared" si="43"/>
        <v>500000</v>
      </c>
      <c r="M114" s="57">
        <f t="shared" si="43"/>
        <v>500000</v>
      </c>
      <c r="N114" s="57">
        <f t="shared" si="43"/>
        <v>500000</v>
      </c>
      <c r="O114" s="57">
        <f t="shared" si="43"/>
        <v>500000</v>
      </c>
      <c r="P114" s="57">
        <f t="shared" si="43"/>
        <v>500000</v>
      </c>
    </row>
    <row r="115" spans="1:16" ht="12">
      <c r="B115" s="78" t="s">
        <v>514</v>
      </c>
      <c r="C115" s="78"/>
      <c r="D115" s="77" t="s">
        <v>539</v>
      </c>
      <c r="E115" s="77" t="s">
        <v>541</v>
      </c>
      <c r="F115" s="78"/>
      <c r="G115" s="154"/>
      <c r="H115" s="100">
        <f t="shared" ref="H115:P115" si="44">$F$86*H81</f>
        <v>0</v>
      </c>
      <c r="I115" s="100">
        <f t="shared" si="44"/>
        <v>0</v>
      </c>
      <c r="J115" s="100">
        <f t="shared" si="44"/>
        <v>500000</v>
      </c>
      <c r="K115" s="100">
        <f t="shared" si="44"/>
        <v>0</v>
      </c>
      <c r="L115" s="100">
        <f t="shared" si="44"/>
        <v>0</v>
      </c>
      <c r="M115" s="100">
        <f t="shared" si="44"/>
        <v>0</v>
      </c>
      <c r="N115" s="100">
        <f t="shared" si="44"/>
        <v>0</v>
      </c>
      <c r="O115" s="100">
        <f t="shared" si="44"/>
        <v>0</v>
      </c>
      <c r="P115" s="100">
        <f t="shared" si="44"/>
        <v>0</v>
      </c>
    </row>
    <row r="116" spans="1:16" ht="12">
      <c r="B116" s="54" t="s">
        <v>519</v>
      </c>
      <c r="D116" s="96" t="s">
        <v>539</v>
      </c>
      <c r="E116" s="96" t="s">
        <v>541</v>
      </c>
      <c r="H116" s="57">
        <f t="shared" ref="H116:P116" si="45">-SUM(H114:H115)*H83</f>
        <v>0</v>
      </c>
      <c r="I116" s="57">
        <f t="shared" si="45"/>
        <v>0</v>
      </c>
      <c r="J116" s="57">
        <f t="shared" si="45"/>
        <v>0</v>
      </c>
      <c r="K116" s="57">
        <f t="shared" si="45"/>
        <v>0</v>
      </c>
      <c r="L116" s="57">
        <f t="shared" si="45"/>
        <v>0</v>
      </c>
      <c r="M116" s="57">
        <f t="shared" si="45"/>
        <v>0</v>
      </c>
      <c r="N116" s="57">
        <f t="shared" si="45"/>
        <v>0</v>
      </c>
      <c r="O116" s="57">
        <f t="shared" si="45"/>
        <v>0</v>
      </c>
      <c r="P116" s="57">
        <f t="shared" si="45"/>
        <v>0</v>
      </c>
    </row>
    <row r="117" spans="1:16" ht="12">
      <c r="B117" s="78" t="s">
        <v>478</v>
      </c>
      <c r="C117" s="78"/>
      <c r="D117" s="77" t="s">
        <v>539</v>
      </c>
      <c r="E117" s="77" t="s">
        <v>541</v>
      </c>
      <c r="F117" s="78"/>
      <c r="G117" s="154"/>
      <c r="H117" s="100">
        <f t="shared" ref="H117:P117" si="46">SUM(H114:H116)</f>
        <v>0</v>
      </c>
      <c r="I117" s="100">
        <f t="shared" si="46"/>
        <v>0</v>
      </c>
      <c r="J117" s="100">
        <f t="shared" si="46"/>
        <v>500000</v>
      </c>
      <c r="K117" s="100">
        <f t="shared" si="46"/>
        <v>500000</v>
      </c>
      <c r="L117" s="100">
        <f t="shared" si="46"/>
        <v>500000</v>
      </c>
      <c r="M117" s="100">
        <f t="shared" si="46"/>
        <v>500000</v>
      </c>
      <c r="N117" s="100">
        <f t="shared" si="46"/>
        <v>500000</v>
      </c>
      <c r="O117" s="100">
        <f t="shared" si="46"/>
        <v>500000</v>
      </c>
      <c r="P117" s="100">
        <f t="shared" si="46"/>
        <v>500000</v>
      </c>
    </row>
    <row r="118" spans="1:16" ht="12">
      <c r="B118" s="54" t="s">
        <v>475</v>
      </c>
      <c r="D118" s="96" t="s">
        <v>539</v>
      </c>
      <c r="E118" s="96" t="s">
        <v>541</v>
      </c>
      <c r="I118" s="57">
        <f t="shared" ref="I118:P118" si="47">I114*$F$87</f>
        <v>0</v>
      </c>
      <c r="J118" s="57">
        <f t="shared" si="47"/>
        <v>0</v>
      </c>
      <c r="K118" s="57">
        <f t="shared" si="47"/>
        <v>37500</v>
      </c>
      <c r="L118" s="57">
        <f t="shared" si="47"/>
        <v>37500</v>
      </c>
      <c r="M118" s="57">
        <f t="shared" si="47"/>
        <v>37500</v>
      </c>
      <c r="N118" s="57">
        <f t="shared" si="47"/>
        <v>37500</v>
      </c>
      <c r="O118" s="57">
        <f t="shared" si="47"/>
        <v>37500</v>
      </c>
      <c r="P118" s="57">
        <f t="shared" si="47"/>
        <v>37500</v>
      </c>
    </row>
    <row r="119" spans="1:16" ht="12">
      <c r="D119" s="96"/>
      <c r="E119" s="96"/>
      <c r="I119" s="57"/>
      <c r="J119" s="57"/>
      <c r="K119" s="57"/>
      <c r="L119" s="57"/>
      <c r="M119" s="57"/>
      <c r="N119" s="57"/>
      <c r="O119" s="57"/>
      <c r="P119" s="57"/>
    </row>
    <row r="120" spans="1:16" ht="12">
      <c r="A120" s="128"/>
      <c r="B120" s="95" t="s">
        <v>443</v>
      </c>
    </row>
    <row r="121" spans="1:16" ht="12">
      <c r="B121" s="54" t="s">
        <v>477</v>
      </c>
      <c r="D121" s="96" t="s">
        <v>539</v>
      </c>
      <c r="E121" s="96" t="s">
        <v>541</v>
      </c>
      <c r="I121" s="57">
        <f t="shared" ref="I121:P121" si="48">H124</f>
        <v>0</v>
      </c>
      <c r="J121" s="57">
        <f t="shared" si="48"/>
        <v>0</v>
      </c>
      <c r="K121" s="57">
        <f t="shared" si="48"/>
        <v>0</v>
      </c>
      <c r="L121" s="57">
        <f t="shared" si="48"/>
        <v>0</v>
      </c>
      <c r="M121" s="57">
        <f t="shared" si="48"/>
        <v>0</v>
      </c>
      <c r="N121" s="57">
        <f t="shared" si="48"/>
        <v>0</v>
      </c>
      <c r="O121" s="57">
        <f t="shared" si="48"/>
        <v>0</v>
      </c>
      <c r="P121" s="57">
        <f t="shared" si="48"/>
        <v>1000000</v>
      </c>
    </row>
    <row r="122" spans="1:16" ht="12">
      <c r="B122" s="78" t="s">
        <v>516</v>
      </c>
      <c r="C122" s="78"/>
      <c r="D122" s="77" t="s">
        <v>539</v>
      </c>
      <c r="E122" s="77" t="s">
        <v>541</v>
      </c>
      <c r="F122" s="78"/>
      <c r="G122" s="154"/>
      <c r="H122" s="100">
        <f t="shared" ref="H122:P122" si="49">-H116</f>
        <v>0</v>
      </c>
      <c r="I122" s="100">
        <f t="shared" si="49"/>
        <v>0</v>
      </c>
      <c r="J122" s="100">
        <f t="shared" si="49"/>
        <v>0</v>
      </c>
      <c r="K122" s="100">
        <f t="shared" si="49"/>
        <v>0</v>
      </c>
      <c r="L122" s="100">
        <f t="shared" si="49"/>
        <v>0</v>
      </c>
      <c r="M122" s="100">
        <f t="shared" si="49"/>
        <v>0</v>
      </c>
      <c r="N122" s="100">
        <f t="shared" si="49"/>
        <v>0</v>
      </c>
      <c r="O122" s="100">
        <f t="shared" si="49"/>
        <v>0</v>
      </c>
      <c r="P122" s="100">
        <f t="shared" si="49"/>
        <v>0</v>
      </c>
    </row>
    <row r="123" spans="1:16" ht="12">
      <c r="B123" s="54" t="s">
        <v>1006</v>
      </c>
      <c r="D123" s="96" t="s">
        <v>539</v>
      </c>
      <c r="E123" s="96" t="s">
        <v>541</v>
      </c>
      <c r="H123" s="57">
        <f t="shared" ref="H123:P123" si="50">-H132*$F$93</f>
        <v>0</v>
      </c>
      <c r="I123" s="57">
        <f t="shared" si="50"/>
        <v>0</v>
      </c>
      <c r="J123" s="57">
        <f t="shared" si="50"/>
        <v>0</v>
      </c>
      <c r="K123" s="57">
        <f t="shared" si="50"/>
        <v>0</v>
      </c>
      <c r="L123" s="57">
        <f t="shared" si="50"/>
        <v>0</v>
      </c>
      <c r="M123" s="57">
        <f t="shared" si="50"/>
        <v>0</v>
      </c>
      <c r="N123" s="57">
        <f t="shared" si="50"/>
        <v>0</v>
      </c>
      <c r="O123" s="57">
        <f t="shared" si="50"/>
        <v>1000000</v>
      </c>
      <c r="P123" s="57">
        <f t="shared" si="50"/>
        <v>0</v>
      </c>
    </row>
    <row r="124" spans="1:16" ht="12">
      <c r="B124" s="78" t="s">
        <v>478</v>
      </c>
      <c r="C124" s="78"/>
      <c r="D124" s="77" t="s">
        <v>539</v>
      </c>
      <c r="E124" s="77" t="s">
        <v>541</v>
      </c>
      <c r="F124" s="78"/>
      <c r="G124" s="154"/>
      <c r="H124" s="100">
        <f t="shared" ref="H124:P124" si="51">SUM(H121:H123)</f>
        <v>0</v>
      </c>
      <c r="I124" s="100">
        <f t="shared" si="51"/>
        <v>0</v>
      </c>
      <c r="J124" s="100">
        <f t="shared" si="51"/>
        <v>0</v>
      </c>
      <c r="K124" s="100">
        <f t="shared" si="51"/>
        <v>0</v>
      </c>
      <c r="L124" s="100">
        <f t="shared" si="51"/>
        <v>0</v>
      </c>
      <c r="M124" s="100">
        <f t="shared" si="51"/>
        <v>0</v>
      </c>
      <c r="N124" s="100">
        <f t="shared" si="51"/>
        <v>0</v>
      </c>
      <c r="O124" s="100">
        <f t="shared" si="51"/>
        <v>1000000</v>
      </c>
      <c r="P124" s="100">
        <f t="shared" si="51"/>
        <v>1000000</v>
      </c>
    </row>
    <row r="125" spans="1:16" ht="12">
      <c r="B125" s="54" t="s">
        <v>475</v>
      </c>
      <c r="D125" s="96" t="s">
        <v>539</v>
      </c>
      <c r="E125" s="96" t="s">
        <v>541</v>
      </c>
      <c r="I125" s="57">
        <f t="shared" ref="I125:P125" si="52">I121*$F$88</f>
        <v>0</v>
      </c>
      <c r="J125" s="57">
        <f t="shared" si="52"/>
        <v>0</v>
      </c>
      <c r="K125" s="57">
        <f t="shared" si="52"/>
        <v>0</v>
      </c>
      <c r="L125" s="57">
        <f t="shared" si="52"/>
        <v>0</v>
      </c>
      <c r="M125" s="57">
        <f t="shared" si="52"/>
        <v>0</v>
      </c>
      <c r="N125" s="57">
        <f t="shared" si="52"/>
        <v>0</v>
      </c>
      <c r="O125" s="57">
        <f t="shared" si="52"/>
        <v>0</v>
      </c>
      <c r="P125" s="57">
        <f t="shared" si="52"/>
        <v>60000</v>
      </c>
    </row>
    <row r="126" spans="1:16" ht="12">
      <c r="D126" s="96"/>
      <c r="E126" s="96"/>
      <c r="H126" s="57"/>
      <c r="I126" s="57"/>
      <c r="J126" s="57"/>
      <c r="K126" s="57"/>
      <c r="L126" s="57"/>
      <c r="M126" s="57"/>
      <c r="N126" s="57"/>
      <c r="O126" s="57"/>
      <c r="P126" s="57"/>
    </row>
    <row r="127" spans="1:16" ht="12">
      <c r="A127" s="128"/>
      <c r="B127" s="95" t="s">
        <v>522</v>
      </c>
    </row>
    <row r="128" spans="1:16" ht="12">
      <c r="B128" s="54" t="s">
        <v>477</v>
      </c>
      <c r="D128" s="96" t="s">
        <v>539</v>
      </c>
      <c r="E128" s="96" t="s">
        <v>541</v>
      </c>
      <c r="I128" s="57">
        <f t="shared" ref="I128:P128" si="53">H133</f>
        <v>0</v>
      </c>
      <c r="J128" s="57">
        <f t="shared" si="53"/>
        <v>0</v>
      </c>
      <c r="K128" s="57">
        <f t="shared" si="53"/>
        <v>1000000</v>
      </c>
      <c r="L128" s="57">
        <f t="shared" si="53"/>
        <v>1000000</v>
      </c>
      <c r="M128" s="57">
        <f t="shared" si="53"/>
        <v>1000000</v>
      </c>
      <c r="N128" s="57">
        <f t="shared" si="53"/>
        <v>1000000</v>
      </c>
      <c r="O128" s="57">
        <f t="shared" si="53"/>
        <v>1000000</v>
      </c>
      <c r="P128" s="57">
        <f t="shared" si="53"/>
        <v>0</v>
      </c>
    </row>
    <row r="129" spans="1:16" ht="12">
      <c r="B129" s="78" t="s">
        <v>523</v>
      </c>
      <c r="C129" s="78"/>
      <c r="D129" s="77" t="s">
        <v>539</v>
      </c>
      <c r="E129" s="77" t="s">
        <v>541</v>
      </c>
      <c r="F129" s="78"/>
      <c r="G129" s="154"/>
      <c r="H129" s="100">
        <f t="shared" ref="H129:P129" si="54">$F$89*H81</f>
        <v>0</v>
      </c>
      <c r="I129" s="100">
        <f t="shared" si="54"/>
        <v>0</v>
      </c>
      <c r="J129" s="100">
        <f t="shared" si="54"/>
        <v>1000000</v>
      </c>
      <c r="K129" s="100">
        <f t="shared" si="54"/>
        <v>0</v>
      </c>
      <c r="L129" s="100">
        <f t="shared" si="54"/>
        <v>0</v>
      </c>
      <c r="M129" s="100">
        <f t="shared" si="54"/>
        <v>0</v>
      </c>
      <c r="N129" s="100">
        <f t="shared" si="54"/>
        <v>0</v>
      </c>
      <c r="O129" s="100">
        <f t="shared" si="54"/>
        <v>0</v>
      </c>
      <c r="P129" s="100">
        <f t="shared" si="54"/>
        <v>0</v>
      </c>
    </row>
    <row r="130" spans="1:16" ht="12">
      <c r="B130" s="97" t="s">
        <v>434</v>
      </c>
      <c r="C130" s="97"/>
      <c r="D130" s="96" t="s">
        <v>539</v>
      </c>
      <c r="E130" s="96" t="s">
        <v>541</v>
      </c>
      <c r="F130" s="96"/>
      <c r="G130" s="152"/>
      <c r="H130" s="104">
        <f t="shared" ref="H130:J130" si="55">H128*$F$90*H92</f>
        <v>0</v>
      </c>
      <c r="I130" s="104">
        <f t="shared" si="55"/>
        <v>0</v>
      </c>
      <c r="J130" s="104">
        <f t="shared" si="55"/>
        <v>0</v>
      </c>
      <c r="K130" s="104">
        <f>K128*$F$90*K92</f>
        <v>0</v>
      </c>
      <c r="L130" s="104">
        <f t="shared" ref="L130:P130" si="56">L128*$F$90*L92</f>
        <v>30000</v>
      </c>
      <c r="M130" s="104">
        <f t="shared" si="56"/>
        <v>30000</v>
      </c>
      <c r="N130" s="104">
        <f t="shared" si="56"/>
        <v>30000</v>
      </c>
      <c r="O130" s="104">
        <f t="shared" si="56"/>
        <v>30000</v>
      </c>
      <c r="P130" s="104">
        <f t="shared" si="56"/>
        <v>0</v>
      </c>
    </row>
    <row r="131" spans="1:16" ht="12">
      <c r="B131" s="97" t="s">
        <v>435</v>
      </c>
      <c r="C131" s="97"/>
      <c r="D131" s="96" t="s">
        <v>539</v>
      </c>
      <c r="E131" s="96" t="s">
        <v>541</v>
      </c>
      <c r="F131" s="97"/>
      <c r="G131" s="152"/>
      <c r="H131" s="104">
        <f t="shared" ref="H131:P131" si="57">-H130*H92</f>
        <v>0</v>
      </c>
      <c r="I131" s="104">
        <f t="shared" si="57"/>
        <v>0</v>
      </c>
      <c r="J131" s="104">
        <f t="shared" si="57"/>
        <v>0</v>
      </c>
      <c r="K131" s="104">
        <f t="shared" si="57"/>
        <v>0</v>
      </c>
      <c r="L131" s="104">
        <f t="shared" si="57"/>
        <v>-30000</v>
      </c>
      <c r="M131" s="104">
        <f t="shared" si="57"/>
        <v>-30000</v>
      </c>
      <c r="N131" s="104">
        <f t="shared" si="57"/>
        <v>-30000</v>
      </c>
      <c r="O131" s="104">
        <f t="shared" si="57"/>
        <v>-30000</v>
      </c>
      <c r="P131" s="104">
        <f t="shared" si="57"/>
        <v>0</v>
      </c>
    </row>
    <row r="132" spans="1:16" ht="12">
      <c r="B132" s="54" t="s">
        <v>515</v>
      </c>
      <c r="D132" s="96" t="s">
        <v>539</v>
      </c>
      <c r="E132" s="96" t="s">
        <v>541</v>
      </c>
      <c r="H132" s="57">
        <f t="shared" ref="H132:P132" si="58">-SUM(H128:H129)*H84</f>
        <v>0</v>
      </c>
      <c r="I132" s="57">
        <f t="shared" si="58"/>
        <v>0</v>
      </c>
      <c r="J132" s="57">
        <f t="shared" si="58"/>
        <v>0</v>
      </c>
      <c r="K132" s="57">
        <f t="shared" si="58"/>
        <v>0</v>
      </c>
      <c r="L132" s="57">
        <f t="shared" si="58"/>
        <v>0</v>
      </c>
      <c r="M132" s="57">
        <f t="shared" si="58"/>
        <v>0</v>
      </c>
      <c r="N132" s="57">
        <f t="shared" si="58"/>
        <v>0</v>
      </c>
      <c r="O132" s="57">
        <f t="shared" si="58"/>
        <v>-1000000</v>
      </c>
      <c r="P132" s="57">
        <f t="shared" si="58"/>
        <v>0</v>
      </c>
    </row>
    <row r="133" spans="1:16" ht="12">
      <c r="B133" s="78" t="s">
        <v>478</v>
      </c>
      <c r="C133" s="78"/>
      <c r="D133" s="77" t="s">
        <v>539</v>
      </c>
      <c r="E133" s="77" t="s">
        <v>541</v>
      </c>
      <c r="F133" s="78"/>
      <c r="G133" s="154"/>
      <c r="H133" s="100">
        <f t="shared" ref="H133:P133" si="59">SUM(H128:H132)</f>
        <v>0</v>
      </c>
      <c r="I133" s="100">
        <f t="shared" si="59"/>
        <v>0</v>
      </c>
      <c r="J133" s="100">
        <f t="shared" si="59"/>
        <v>1000000</v>
      </c>
      <c r="K133" s="100">
        <f t="shared" si="59"/>
        <v>1000000</v>
      </c>
      <c r="L133" s="100">
        <f t="shared" si="59"/>
        <v>1000000</v>
      </c>
      <c r="M133" s="100">
        <f t="shared" si="59"/>
        <v>1000000</v>
      </c>
      <c r="N133" s="100">
        <f t="shared" si="59"/>
        <v>1000000</v>
      </c>
      <c r="O133" s="100">
        <f t="shared" si="59"/>
        <v>0</v>
      </c>
      <c r="P133" s="100">
        <f t="shared" si="59"/>
        <v>0</v>
      </c>
    </row>
    <row r="134" spans="1:16" ht="12"/>
    <row r="135" spans="1:16" ht="12">
      <c r="B135" s="54" t="s">
        <v>432</v>
      </c>
      <c r="D135" s="96" t="s">
        <v>539</v>
      </c>
      <c r="E135" s="96" t="s">
        <v>541</v>
      </c>
      <c r="H135" s="57">
        <f t="shared" ref="H135:P135" si="60">H92*H18*$F$91</f>
        <v>0</v>
      </c>
      <c r="I135" s="57">
        <f t="shared" si="60"/>
        <v>0</v>
      </c>
      <c r="J135" s="57">
        <f t="shared" si="60"/>
        <v>0</v>
      </c>
      <c r="K135" s="57">
        <f t="shared" si="60"/>
        <v>0</v>
      </c>
      <c r="L135" s="57">
        <f t="shared" si="60"/>
        <v>3671.0510604882147</v>
      </c>
      <c r="M135" s="57">
        <f t="shared" si="60"/>
        <v>10416.273272657358</v>
      </c>
      <c r="N135" s="57">
        <f t="shared" si="60"/>
        <v>16961.497943374252</v>
      </c>
      <c r="O135" s="57">
        <f t="shared" si="60"/>
        <v>23380.184873030565</v>
      </c>
      <c r="P135" s="57">
        <f t="shared" si="60"/>
        <v>0</v>
      </c>
    </row>
    <row r="136" spans="1:16" ht="12">
      <c r="B136" s="80" t="s">
        <v>437</v>
      </c>
      <c r="C136" s="80"/>
      <c r="D136" s="79" t="s">
        <v>539</v>
      </c>
      <c r="E136" s="79" t="s">
        <v>541</v>
      </c>
      <c r="F136" s="80"/>
      <c r="G136" s="153"/>
      <c r="H136" s="101">
        <f t="shared" ref="H136:P136" si="61">-H131+H135</f>
        <v>0</v>
      </c>
      <c r="I136" s="101">
        <f t="shared" si="61"/>
        <v>0</v>
      </c>
      <c r="J136" s="101">
        <f t="shared" si="61"/>
        <v>0</v>
      </c>
      <c r="K136" s="101">
        <f t="shared" si="61"/>
        <v>0</v>
      </c>
      <c r="L136" s="101">
        <f t="shared" si="61"/>
        <v>33671.051060488215</v>
      </c>
      <c r="M136" s="101">
        <f t="shared" si="61"/>
        <v>40416.273272657359</v>
      </c>
      <c r="N136" s="101">
        <f t="shared" si="61"/>
        <v>46961.497943374256</v>
      </c>
      <c r="O136" s="101">
        <f t="shared" si="61"/>
        <v>53380.184873030565</v>
      </c>
      <c r="P136" s="101">
        <f t="shared" si="61"/>
        <v>0</v>
      </c>
    </row>
    <row r="137" spans="1:16" ht="12">
      <c r="B137" s="54" t="s">
        <v>438</v>
      </c>
      <c r="D137" s="96" t="s">
        <v>539</v>
      </c>
      <c r="E137" s="96" t="s">
        <v>541</v>
      </c>
      <c r="H137" s="160">
        <f t="shared" ref="H137:P137" si="62">IFERROR(H136/H128,0)</f>
        <v>0</v>
      </c>
      <c r="I137" s="160">
        <f t="shared" si="62"/>
        <v>0</v>
      </c>
      <c r="J137" s="160">
        <f t="shared" si="62"/>
        <v>0</v>
      </c>
      <c r="K137" s="160">
        <f t="shared" si="62"/>
        <v>0</v>
      </c>
      <c r="L137" s="160">
        <f t="shared" si="62"/>
        <v>3.3671051060488212E-2</v>
      </c>
      <c r="M137" s="160">
        <f t="shared" si="62"/>
        <v>4.0416273272657358E-2</v>
      </c>
      <c r="N137" s="160">
        <f t="shared" si="62"/>
        <v>4.6961497943374259E-2</v>
      </c>
      <c r="O137" s="160">
        <f t="shared" si="62"/>
        <v>5.3380184873030562E-2</v>
      </c>
      <c r="P137" s="160">
        <f t="shared" si="62"/>
        <v>0</v>
      </c>
    </row>
    <row r="138" spans="1:16" ht="12">
      <c r="D138" s="96"/>
      <c r="E138" s="96"/>
      <c r="I138" s="57"/>
      <c r="J138" s="57"/>
      <c r="K138" s="57"/>
      <c r="L138" s="57"/>
      <c r="M138" s="57"/>
      <c r="N138" s="57"/>
      <c r="O138" s="57"/>
      <c r="P138" s="57"/>
    </row>
    <row r="139" spans="1:16" ht="12">
      <c r="A139" s="128"/>
      <c r="B139" s="95" t="s">
        <v>445</v>
      </c>
      <c r="D139" s="96"/>
      <c r="E139" s="96"/>
      <c r="I139" s="57"/>
      <c r="J139" s="57"/>
      <c r="K139" s="57"/>
      <c r="L139" s="57"/>
      <c r="M139" s="57"/>
      <c r="N139" s="57"/>
      <c r="O139" s="57"/>
      <c r="P139" s="57"/>
    </row>
    <row r="140" spans="1:16" ht="12">
      <c r="B140" s="54" t="s">
        <v>477</v>
      </c>
      <c r="D140" s="96" t="s">
        <v>539</v>
      </c>
      <c r="E140" s="96" t="s">
        <v>541</v>
      </c>
      <c r="I140" s="57">
        <f t="shared" ref="I140:P140" si="63">H142</f>
        <v>0</v>
      </c>
      <c r="J140" s="57">
        <f t="shared" si="63"/>
        <v>0</v>
      </c>
      <c r="K140" s="57">
        <f t="shared" si="63"/>
        <v>0</v>
      </c>
      <c r="L140" s="57">
        <f t="shared" si="63"/>
        <v>0</v>
      </c>
      <c r="M140" s="57">
        <f t="shared" si="63"/>
        <v>0</v>
      </c>
      <c r="N140" s="57">
        <f t="shared" si="63"/>
        <v>0</v>
      </c>
      <c r="O140" s="57">
        <f t="shared" si="63"/>
        <v>0</v>
      </c>
      <c r="P140" s="57">
        <f t="shared" si="63"/>
        <v>0</v>
      </c>
    </row>
    <row r="141" spans="1:16" ht="12">
      <c r="B141" s="78" t="s">
        <v>446</v>
      </c>
      <c r="C141" s="78"/>
      <c r="D141" s="77" t="s">
        <v>539</v>
      </c>
      <c r="E141" s="77" t="s">
        <v>541</v>
      </c>
      <c r="F141" s="78"/>
      <c r="G141" s="154"/>
      <c r="H141" s="100">
        <f t="shared" ref="H141:P141" si="64">$F$99*H81</f>
        <v>0</v>
      </c>
      <c r="I141" s="100">
        <f t="shared" si="64"/>
        <v>0</v>
      </c>
      <c r="J141" s="100">
        <f t="shared" si="64"/>
        <v>0</v>
      </c>
      <c r="K141" s="100">
        <f t="shared" si="64"/>
        <v>0</v>
      </c>
      <c r="L141" s="100">
        <f t="shared" si="64"/>
        <v>0</v>
      </c>
      <c r="M141" s="100">
        <f t="shared" si="64"/>
        <v>0</v>
      </c>
      <c r="N141" s="100">
        <f t="shared" si="64"/>
        <v>0</v>
      </c>
      <c r="O141" s="100">
        <f t="shared" si="64"/>
        <v>0</v>
      </c>
      <c r="P141" s="100">
        <f t="shared" si="64"/>
        <v>0</v>
      </c>
    </row>
    <row r="142" spans="1:16" ht="12">
      <c r="B142" s="78" t="s">
        <v>478</v>
      </c>
      <c r="C142" s="78"/>
      <c r="D142" s="77" t="s">
        <v>539</v>
      </c>
      <c r="E142" s="77" t="s">
        <v>541</v>
      </c>
      <c r="F142" s="78"/>
      <c r="G142" s="154"/>
      <c r="H142" s="100">
        <f t="shared" ref="H142:P142" si="65">SUM(H140:H141)</f>
        <v>0</v>
      </c>
      <c r="I142" s="100">
        <f t="shared" si="65"/>
        <v>0</v>
      </c>
      <c r="J142" s="100">
        <f t="shared" si="65"/>
        <v>0</v>
      </c>
      <c r="K142" s="100">
        <f t="shared" si="65"/>
        <v>0</v>
      </c>
      <c r="L142" s="100">
        <f t="shared" si="65"/>
        <v>0</v>
      </c>
      <c r="M142" s="100">
        <f t="shared" si="65"/>
        <v>0</v>
      </c>
      <c r="N142" s="100">
        <f t="shared" si="65"/>
        <v>0</v>
      </c>
      <c r="O142" s="100">
        <f t="shared" si="65"/>
        <v>0</v>
      </c>
      <c r="P142" s="100">
        <f t="shared" si="65"/>
        <v>0</v>
      </c>
    </row>
    <row r="143" spans="1:16" ht="12">
      <c r="B143" s="97" t="s">
        <v>475</v>
      </c>
      <c r="C143" s="97"/>
      <c r="D143" s="96" t="s">
        <v>539</v>
      </c>
      <c r="E143" s="96" t="s">
        <v>541</v>
      </c>
      <c r="F143" s="97"/>
      <c r="G143" s="152"/>
      <c r="H143" s="104">
        <f t="shared" ref="H143:P143" si="66">H140*$F$100</f>
        <v>0</v>
      </c>
      <c r="I143" s="104">
        <f t="shared" si="66"/>
        <v>0</v>
      </c>
      <c r="J143" s="104">
        <f t="shared" si="66"/>
        <v>0</v>
      </c>
      <c r="K143" s="104">
        <f t="shared" si="66"/>
        <v>0</v>
      </c>
      <c r="L143" s="104">
        <f t="shared" si="66"/>
        <v>0</v>
      </c>
      <c r="M143" s="104">
        <f t="shared" si="66"/>
        <v>0</v>
      </c>
      <c r="N143" s="104">
        <f t="shared" si="66"/>
        <v>0</v>
      </c>
      <c r="O143" s="104">
        <f t="shared" si="66"/>
        <v>0</v>
      </c>
      <c r="P143" s="104">
        <f t="shared" si="66"/>
        <v>0</v>
      </c>
    </row>
    <row r="144" spans="1:16" ht="12">
      <c r="B144" s="97"/>
      <c r="C144" s="97"/>
      <c r="D144" s="96"/>
      <c r="E144" s="96"/>
      <c r="F144" s="97"/>
      <c r="G144" s="152"/>
      <c r="H144" s="104"/>
      <c r="I144" s="104"/>
      <c r="J144" s="104"/>
      <c r="K144" s="104"/>
      <c r="L144" s="104"/>
      <c r="M144" s="104"/>
      <c r="N144" s="104"/>
      <c r="O144" s="104"/>
      <c r="P144" s="104"/>
    </row>
    <row r="145" ht="12" hidden="1" customHeight="1"/>
    <row r="146" ht="12" hidden="1" customHeight="1"/>
    <row r="147" ht="12" hidden="1" customHeight="1"/>
    <row r="148" ht="12" hidden="1" customHeight="1"/>
    <row r="149" ht="12" hidden="1" customHeight="1"/>
    <row r="150" ht="12" hidden="1" customHeight="1"/>
    <row r="151" ht="12" hidden="1" customHeight="1"/>
    <row r="152" ht="12" hidden="1" customHeight="1"/>
    <row r="153" ht="12" hidden="1" customHeight="1"/>
    <row r="154" ht="12" hidden="1" customHeight="1"/>
    <row r="155" ht="12" hidden="1" customHeight="1"/>
    <row r="156" ht="12" hidden="1" customHeight="1"/>
    <row r="157" ht="12" hidden="1" customHeight="1"/>
    <row r="158" ht="12" hidden="1" customHeight="1"/>
    <row r="159" ht="12" hidden="1" customHeight="1"/>
    <row r="160" ht="12" hidden="1" customHeight="1"/>
    <row r="161" ht="12" hidden="1" customHeight="1"/>
    <row r="162" ht="12" hidden="1" customHeight="1"/>
    <row r="163" ht="12" hidden="1" customHeight="1"/>
    <row r="164" ht="12" hidden="1" customHeight="1"/>
    <row r="165" ht="12" hidden="1" customHeight="1"/>
    <row r="166" ht="12" hidden="1" customHeight="1"/>
    <row r="167" ht="12" hidden="1" customHeight="1"/>
    <row r="168" ht="12" hidden="1" customHeight="1"/>
    <row r="169" ht="12" hidden="1" customHeight="1"/>
    <row r="170" ht="12" hidden="1" customHeight="1"/>
    <row r="171" ht="12" hidden="1" customHeight="1"/>
    <row r="172" ht="12" hidden="1" customHeight="1"/>
    <row r="173" ht="12" hidden="1" customHeight="1"/>
    <row r="174" ht="12" hidden="1" customHeight="1"/>
    <row r="175" ht="12" hidden="1" customHeight="1"/>
    <row r="176" ht="12" hidden="1" customHeight="1"/>
    <row r="177" ht="12" hidden="1" customHeight="1"/>
    <row r="178" ht="12" hidden="1" customHeight="1"/>
    <row r="179" ht="12" hidden="1" customHeight="1"/>
    <row r="180" ht="12" hidden="1" customHeight="1"/>
    <row r="181" ht="12" hidden="1" customHeight="1"/>
    <row r="182" ht="12" hidden="1" customHeight="1"/>
    <row r="183" ht="12" hidden="1" customHeight="1"/>
    <row r="184" ht="12" hidden="1" customHeight="1"/>
    <row r="185" ht="12" hidden="1" customHeight="1"/>
    <row r="186" ht="12" hidden="1" customHeight="1"/>
    <row r="187" ht="12" hidden="1" customHeight="1"/>
    <row r="188" ht="12" hidden="1" customHeight="1"/>
    <row r="189" ht="12" hidden="1" customHeight="1"/>
    <row r="190" ht="12" hidden="1" customHeight="1"/>
    <row r="191" ht="12" hidden="1" customHeight="1"/>
    <row r="192" ht="12" hidden="1" customHeight="1"/>
    <row r="193" ht="12" hidden="1" customHeight="1"/>
    <row r="194" ht="12" hidden="1" customHeight="1"/>
    <row r="195" ht="12" hidden="1" customHeight="1"/>
    <row r="196" ht="12" hidden="1" customHeight="1"/>
    <row r="197" ht="12" hidden="1" customHeight="1"/>
    <row r="198" ht="12" hidden="1" customHeight="1"/>
    <row r="199" ht="12" hidden="1" customHeight="1"/>
    <row r="200" ht="12" hidden="1" customHeight="1"/>
    <row r="201" ht="12" hidden="1" customHeight="1"/>
    <row r="202" ht="12" hidden="1" customHeight="1"/>
  </sheetData>
  <phoneticPr fontId="107" type="noConversion"/>
  <pageMargins left="0.7" right="0.7" top="0.75" bottom="0.75" header="0.3" footer="0.3"/>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sheetPr codeName="Sheet10" enableFormatConditionsCalculation="0">
    <tabColor rgb="FF800000"/>
  </sheetPr>
  <dimension ref="A1"/>
  <sheetViews>
    <sheetView zoomScaleNormal="100" workbookViewId="0">
      <selection activeCell="B1" sqref="B1"/>
    </sheetView>
  </sheetViews>
  <sheetFormatPr defaultColWidth="8.85546875" defaultRowHeight="11.25"/>
  <sheetData/>
  <pageMargins left="0.7" right="0.7" top="0.75" bottom="0.75" header="0.3" footer="0.3"/>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sheetPr codeName="Sheet11" enableFormatConditionsCalculation="0"/>
  <dimension ref="B2:O108"/>
  <sheetViews>
    <sheetView showGridLines="0" zoomScaleNormal="100" workbookViewId="0">
      <selection activeCell="B1" sqref="B1"/>
    </sheetView>
  </sheetViews>
  <sheetFormatPr defaultColWidth="8.85546875" defaultRowHeight="12.75"/>
  <cols>
    <col min="1" max="1" width="2.7109375" style="261" customWidth="1"/>
    <col min="2" max="2" width="2.42578125" style="261" customWidth="1"/>
    <col min="3" max="3" width="31.28515625" style="261" customWidth="1"/>
    <col min="4" max="5" width="15.42578125" style="261" bestFit="1" customWidth="1"/>
    <col min="6" max="6" width="14.42578125" style="261" customWidth="1"/>
    <col min="7" max="7" width="9.7109375" style="261" bestFit="1" customWidth="1"/>
    <col min="8" max="8" width="9.7109375" style="261" customWidth="1"/>
    <col min="9" max="9" width="14.140625" style="261" bestFit="1" customWidth="1"/>
    <col min="10" max="10" width="14.85546875" style="261" bestFit="1" customWidth="1"/>
    <col min="11" max="11" width="19.85546875" style="261" customWidth="1"/>
    <col min="12" max="12" width="10.42578125" style="261" bestFit="1" customWidth="1"/>
    <col min="13" max="13" width="14.85546875" style="261" customWidth="1"/>
    <col min="14" max="14" width="23.7109375" style="261" bestFit="1" customWidth="1"/>
    <col min="15" max="16384" width="8.85546875" style="261"/>
  </cols>
  <sheetData>
    <row r="2" spans="2:12" ht="15">
      <c r="B2" s="322" t="s">
        <v>608</v>
      </c>
      <c r="C2" s="321"/>
      <c r="D2" s="321"/>
      <c r="E2" s="321"/>
      <c r="F2" s="321"/>
      <c r="G2" s="321"/>
      <c r="H2" s="321"/>
      <c r="I2" s="321"/>
      <c r="J2" s="321"/>
      <c r="K2" s="321"/>
      <c r="L2" s="321"/>
    </row>
    <row r="3" spans="2:12" ht="15">
      <c r="B3" s="344" t="s">
        <v>292</v>
      </c>
      <c r="C3" s="344"/>
      <c r="D3" s="340" t="s">
        <v>608</v>
      </c>
      <c r="E3" s="340" t="s">
        <v>368</v>
      </c>
      <c r="F3" s="340" t="s">
        <v>371</v>
      </c>
      <c r="G3" s="340" t="s">
        <v>369</v>
      </c>
      <c r="H3" s="340"/>
      <c r="I3" s="340" t="s">
        <v>622</v>
      </c>
      <c r="J3" s="337"/>
      <c r="K3" s="336" t="s">
        <v>320</v>
      </c>
      <c r="L3" s="343"/>
    </row>
    <row r="4" spans="2:12">
      <c r="B4" s="261" t="str">
        <f>B87</f>
        <v>Wynn LV</v>
      </c>
      <c r="D4" s="390">
        <f>D87</f>
        <v>4750</v>
      </c>
      <c r="E4" s="359">
        <f>L87</f>
        <v>0.86099999999999999</v>
      </c>
      <c r="F4" s="309">
        <f>I87</f>
        <v>242</v>
      </c>
      <c r="G4" s="309">
        <f>F4*E4</f>
        <v>208.36199999999999</v>
      </c>
      <c r="H4" s="309"/>
      <c r="I4" s="308">
        <f>'Wynn LV - EBITDA'!E43</f>
        <v>0.65484126087447747</v>
      </c>
      <c r="K4" s="307">
        <f>(G4*I4)*365</f>
        <v>49802.072701389669</v>
      </c>
    </row>
    <row r="5" spans="2:12">
      <c r="B5" s="261" t="str">
        <f>B88</f>
        <v>MGM - Total LV</v>
      </c>
      <c r="D5" s="273">
        <f>D88</f>
        <v>34811</v>
      </c>
      <c r="E5" s="359">
        <f>L88</f>
        <v>0.9</v>
      </c>
      <c r="F5" s="311">
        <f>I88</f>
        <v>127</v>
      </c>
      <c r="G5" s="309">
        <f>F5*E5</f>
        <v>114.3</v>
      </c>
      <c r="H5" s="309"/>
      <c r="I5" s="308">
        <f>'MGM Resorts - EBITDA'!E46</f>
        <v>0.68615972062942376</v>
      </c>
      <c r="K5" s="307">
        <f>(G5*I5)*365</f>
        <v>28626.240464799244</v>
      </c>
    </row>
    <row r="6" spans="2:12">
      <c r="B6" s="261" t="str">
        <f>B101</f>
        <v>LVS - Total LV</v>
      </c>
      <c r="D6" s="390">
        <f>D101</f>
        <v>7093</v>
      </c>
      <c r="E6" s="359">
        <f>L101</f>
        <v>0.88600000000000001</v>
      </c>
      <c r="F6" s="389">
        <f>I101</f>
        <v>199</v>
      </c>
      <c r="G6" s="309">
        <f>F6*E6</f>
        <v>176.31399999999999</v>
      </c>
      <c r="H6" s="309"/>
      <c r="I6" s="308">
        <f>'LVS Parent - EBITDA '!E44</f>
        <v>0.78995535156269525</v>
      </c>
      <c r="K6" s="307">
        <f>(G6*I6)*365</f>
        <v>50837.268567230145</v>
      </c>
    </row>
    <row r="7" spans="2:12">
      <c r="B7" s="337"/>
      <c r="C7" s="336" t="s">
        <v>291</v>
      </c>
      <c r="D7" s="357"/>
      <c r="E7" s="388">
        <f>AVERAGE(E4:E6)</f>
        <v>0.88233333333333341</v>
      </c>
      <c r="F7" s="387">
        <f>AVERAGE(F4:F6)</f>
        <v>189.33333333333334</v>
      </c>
      <c r="G7" s="386"/>
      <c r="H7" s="386"/>
      <c r="I7" s="339">
        <f>AVERAGE(I5:I6)</f>
        <v>0.73805753609605951</v>
      </c>
      <c r="J7" s="337"/>
      <c r="K7" s="385">
        <f>AVERAGE(K4:K6)</f>
        <v>43088.527244473022</v>
      </c>
    </row>
    <row r="8" spans="2:12">
      <c r="B8" s="261" t="s">
        <v>365</v>
      </c>
      <c r="D8" s="273">
        <f>D86</f>
        <v>2966</v>
      </c>
      <c r="E8" s="359">
        <f>L86</f>
        <v>0.84299999999999997</v>
      </c>
      <c r="F8" s="367">
        <f>I86</f>
        <v>237</v>
      </c>
      <c r="G8" s="309">
        <f>F8*E8</f>
        <v>199.791</v>
      </c>
      <c r="H8" s="309"/>
      <c r="I8" s="308">
        <f>Financials!O67</f>
        <v>0.73186850144334514</v>
      </c>
      <c r="K8" s="307">
        <f>(G8*I8)*365</f>
        <v>53370.570016731588</v>
      </c>
    </row>
    <row r="9" spans="2:12">
      <c r="B9" s="334" t="s">
        <v>319</v>
      </c>
      <c r="C9" s="334"/>
      <c r="D9" s="333"/>
      <c r="E9" s="332"/>
      <c r="F9" s="331"/>
      <c r="G9" s="330"/>
      <c r="H9" s="330"/>
      <c r="I9" s="373"/>
      <c r="J9" s="334"/>
      <c r="K9" s="372"/>
      <c r="L9" s="334"/>
    </row>
    <row r="10" spans="2:12">
      <c r="D10" s="329" t="s">
        <v>288</v>
      </c>
      <c r="E10" s="327" t="s">
        <v>318</v>
      </c>
      <c r="F10" s="328" t="s">
        <v>286</v>
      </c>
      <c r="G10" s="327"/>
      <c r="H10" s="327"/>
      <c r="I10" s="327"/>
      <c r="J10" s="327"/>
      <c r="K10" s="327"/>
      <c r="L10" s="327"/>
    </row>
    <row r="11" spans="2:12">
      <c r="B11" s="261" t="s">
        <v>317</v>
      </c>
      <c r="D11" s="384">
        <f>D8</f>
        <v>2966</v>
      </c>
      <c r="E11" s="273">
        <f>D8</f>
        <v>2966</v>
      </c>
      <c r="F11" s="310" t="s">
        <v>316</v>
      </c>
      <c r="G11" s="309"/>
      <c r="H11" s="309"/>
      <c r="I11" s="308"/>
      <c r="K11" s="307"/>
    </row>
    <row r="12" spans="2:12">
      <c r="B12" s="261" t="s">
        <v>315</v>
      </c>
      <c r="D12" s="381">
        <f>E5</f>
        <v>0.9</v>
      </c>
      <c r="E12" s="308">
        <f>E8</f>
        <v>0.84299999999999997</v>
      </c>
      <c r="F12" s="310" t="s">
        <v>314</v>
      </c>
      <c r="G12" s="309"/>
      <c r="H12" s="309"/>
      <c r="I12" s="308"/>
      <c r="K12" s="307"/>
    </row>
    <row r="13" spans="2:12">
      <c r="B13" s="261" t="s">
        <v>371</v>
      </c>
      <c r="D13" s="383">
        <f>E13</f>
        <v>237</v>
      </c>
      <c r="E13" s="382">
        <f>F8</f>
        <v>237</v>
      </c>
      <c r="F13" s="310" t="s">
        <v>313</v>
      </c>
      <c r="G13" s="309"/>
      <c r="H13" s="309"/>
      <c r="I13" s="308"/>
      <c r="K13" s="307"/>
    </row>
    <row r="14" spans="2:12">
      <c r="B14" s="261" t="s">
        <v>312</v>
      </c>
      <c r="D14" s="381">
        <v>0.8</v>
      </c>
      <c r="E14" s="308">
        <f>I8</f>
        <v>0.73186850144334514</v>
      </c>
      <c r="F14" s="310" t="s">
        <v>311</v>
      </c>
      <c r="G14" s="309"/>
      <c r="H14" s="309"/>
      <c r="I14" s="308"/>
      <c r="K14" s="307"/>
    </row>
    <row r="15" spans="2:12">
      <c r="B15" s="380" t="s">
        <v>310</v>
      </c>
      <c r="C15" s="379"/>
      <c r="D15" s="378">
        <f>D11*D12*D13*D14*365</f>
        <v>184733157.60000002</v>
      </c>
      <c r="E15" s="323">
        <f>E11*E12*E13*E14*365</f>
        <v>158297110.66962588</v>
      </c>
      <c r="F15" s="310"/>
      <c r="G15" s="309"/>
      <c r="H15" s="309"/>
      <c r="I15" s="308"/>
      <c r="K15" s="307"/>
    </row>
    <row r="16" spans="2:12">
      <c r="B16" s="377" t="s">
        <v>309</v>
      </c>
      <c r="C16" s="377"/>
      <c r="D16" s="376">
        <f>D15/D14</f>
        <v>230916447.00000003</v>
      </c>
      <c r="E16" s="375">
        <f>E15/E14</f>
        <v>216291738.68999997</v>
      </c>
      <c r="F16" s="310"/>
      <c r="G16" s="309"/>
      <c r="H16" s="309"/>
      <c r="I16" s="308"/>
      <c r="K16" s="307"/>
    </row>
    <row r="17" spans="2:13">
      <c r="D17" s="273"/>
      <c r="E17" s="359"/>
      <c r="F17" s="367"/>
      <c r="G17" s="309"/>
      <c r="H17" s="309"/>
      <c r="I17" s="308"/>
      <c r="K17" s="307"/>
    </row>
    <row r="18" spans="2:13" ht="15">
      <c r="B18" s="322" t="s">
        <v>606</v>
      </c>
      <c r="C18" s="321"/>
      <c r="D18" s="321"/>
      <c r="E18" s="321"/>
      <c r="F18" s="321"/>
      <c r="G18" s="321"/>
      <c r="H18" s="321"/>
      <c r="I18" s="321"/>
      <c r="J18" s="321"/>
      <c r="K18" s="321"/>
      <c r="L18" s="321"/>
    </row>
    <row r="19" spans="2:13" ht="15">
      <c r="B19" s="344" t="s">
        <v>292</v>
      </c>
      <c r="C19" s="343"/>
      <c r="D19" s="344" t="s">
        <v>305</v>
      </c>
      <c r="E19" s="344" t="s">
        <v>186</v>
      </c>
      <c r="F19" s="344" t="s">
        <v>187</v>
      </c>
      <c r="G19" s="344" t="s">
        <v>308</v>
      </c>
      <c r="H19" s="344"/>
      <c r="I19" s="344"/>
      <c r="J19" s="344"/>
      <c r="K19" s="344"/>
      <c r="L19" s="344"/>
    </row>
    <row r="20" spans="2:13">
      <c r="B20" s="261" t="str">
        <f>B4</f>
        <v>Wynn LV</v>
      </c>
      <c r="D20" s="273">
        <v>186000</v>
      </c>
      <c r="E20" s="311">
        <f>'Wynn LV - EBITDA'!E5*1000</f>
        <v>625207000</v>
      </c>
      <c r="F20" s="367">
        <f>E20/D20</f>
        <v>3361.3279569892475</v>
      </c>
      <c r="G20" s="308">
        <f>'Wynn LV - EBITDA'!E42</f>
        <v>0.52299158518698607</v>
      </c>
      <c r="H20" s="308"/>
      <c r="I20" s="308"/>
      <c r="K20" s="307"/>
    </row>
    <row r="21" spans="2:13">
      <c r="B21" s="261" t="str">
        <f>B5</f>
        <v>MGM - Total LV</v>
      </c>
      <c r="D21" s="273">
        <f>E89+SUM(E92:E100)</f>
        <v>1242000</v>
      </c>
      <c r="E21" s="374"/>
      <c r="F21" s="367"/>
      <c r="G21" s="308">
        <f>AVERAGE('MGM Resorts - EBITDA'!E45:H45)</f>
        <v>0.36192566631609602</v>
      </c>
      <c r="H21" s="309"/>
      <c r="I21" s="310" t="s">
        <v>307</v>
      </c>
      <c r="K21" s="307"/>
    </row>
    <row r="22" spans="2:13">
      <c r="B22" s="261" t="str">
        <f>B6</f>
        <v>LVS - Total LV</v>
      </c>
      <c r="D22" s="273">
        <f>E101</f>
        <v>225000</v>
      </c>
      <c r="E22" s="311">
        <v>430800000</v>
      </c>
      <c r="F22" s="367">
        <f t="shared" ref="F22" si="0">E22/D22</f>
        <v>1914.6666666666667</v>
      </c>
      <c r="G22" s="309"/>
      <c r="H22" s="309"/>
      <c r="I22" s="310" t="s">
        <v>307</v>
      </c>
      <c r="K22" s="307"/>
    </row>
    <row r="23" spans="2:13">
      <c r="B23" s="337"/>
      <c r="C23" s="336" t="s">
        <v>291</v>
      </c>
      <c r="D23" s="357"/>
      <c r="E23" s="357"/>
      <c r="F23" s="357"/>
      <c r="G23" s="357"/>
      <c r="H23" s="357"/>
      <c r="I23" s="308"/>
      <c r="K23" s="307"/>
    </row>
    <row r="24" spans="2:13">
      <c r="B24" s="261" t="s">
        <v>365</v>
      </c>
      <c r="D24" s="273">
        <f>E86</f>
        <v>110000</v>
      </c>
      <c r="E24" s="311">
        <f>Financials!O9*1000</f>
        <v>107389000</v>
      </c>
      <c r="F24" s="367">
        <f>E24/D24</f>
        <v>976.26363636363635</v>
      </c>
      <c r="G24" s="308">
        <f>Financials!O69</f>
        <v>0.11256273920047677</v>
      </c>
      <c r="H24" s="308"/>
      <c r="I24" s="308"/>
      <c r="K24" s="307"/>
    </row>
    <row r="25" spans="2:13">
      <c r="B25" s="334" t="s">
        <v>306</v>
      </c>
      <c r="C25" s="334"/>
      <c r="D25" s="333"/>
      <c r="E25" s="332"/>
      <c r="F25" s="331"/>
      <c r="G25" s="330"/>
      <c r="H25" s="330"/>
      <c r="I25" s="373"/>
      <c r="J25" s="334"/>
      <c r="K25" s="372"/>
      <c r="L25" s="334"/>
    </row>
    <row r="26" spans="2:13">
      <c r="B26" s="371"/>
      <c r="C26" s="371"/>
      <c r="D26" s="329" t="s">
        <v>288</v>
      </c>
      <c r="E26" s="327" t="s">
        <v>287</v>
      </c>
      <c r="F26" s="328" t="s">
        <v>286</v>
      </c>
      <c r="G26" s="327"/>
      <c r="H26" s="327"/>
      <c r="I26" s="327"/>
      <c r="J26" s="327"/>
      <c r="K26" s="327"/>
      <c r="L26" s="327"/>
      <c r="M26" s="287"/>
    </row>
    <row r="27" spans="2:13">
      <c r="B27" s="287" t="s">
        <v>305</v>
      </c>
      <c r="C27" s="313"/>
      <c r="D27" s="370">
        <f>D24</f>
        <v>110000</v>
      </c>
      <c r="E27" s="369">
        <f>D27</f>
        <v>110000</v>
      </c>
      <c r="F27" s="363"/>
      <c r="G27" s="362"/>
      <c r="H27" s="362"/>
      <c r="I27" s="361"/>
      <c r="J27" s="313"/>
      <c r="K27" s="360"/>
      <c r="L27" s="313"/>
      <c r="M27" s="287"/>
    </row>
    <row r="28" spans="2:13">
      <c r="B28" s="287" t="s">
        <v>188</v>
      </c>
      <c r="C28" s="313"/>
      <c r="D28" s="368">
        <v>3000</v>
      </c>
      <c r="E28" s="367">
        <f>F24</f>
        <v>976.26363636363635</v>
      </c>
      <c r="F28" s="366" t="s">
        <v>304</v>
      </c>
      <c r="I28" s="361"/>
      <c r="J28" s="313"/>
      <c r="K28" s="360"/>
      <c r="L28" s="313"/>
      <c r="M28" s="287"/>
    </row>
    <row r="29" spans="2:13">
      <c r="B29" s="261" t="s">
        <v>302</v>
      </c>
      <c r="D29" s="312">
        <f>D27*D28</f>
        <v>330000000</v>
      </c>
      <c r="E29" s="359"/>
      <c r="F29" s="310" t="s">
        <v>301</v>
      </c>
      <c r="G29" s="309"/>
      <c r="H29" s="309"/>
      <c r="I29" s="308"/>
      <c r="K29" s="307"/>
    </row>
    <row r="30" spans="2:13">
      <c r="B30" s="317" t="s">
        <v>303</v>
      </c>
      <c r="C30" s="316"/>
      <c r="D30" s="365">
        <f>D29*D31</f>
        <v>132000000</v>
      </c>
      <c r="E30" s="364">
        <f>E24</f>
        <v>107389000</v>
      </c>
      <c r="F30" s="363"/>
      <c r="G30" s="362"/>
      <c r="H30" s="362"/>
      <c r="I30" s="361"/>
      <c r="J30" s="313"/>
      <c r="K30" s="360"/>
      <c r="L30" s="313"/>
      <c r="M30" s="287"/>
    </row>
    <row r="31" spans="2:13">
      <c r="B31" s="261" t="s">
        <v>308</v>
      </c>
      <c r="D31" s="578">
        <v>0.4</v>
      </c>
      <c r="E31" s="359"/>
      <c r="F31" s="310"/>
      <c r="G31" s="309"/>
      <c r="H31" s="309"/>
      <c r="I31" s="308"/>
      <c r="K31" s="307"/>
    </row>
    <row r="32" spans="2:13">
      <c r="D32" s="312"/>
      <c r="E32" s="359"/>
      <c r="F32" s="310"/>
      <c r="G32" s="309"/>
      <c r="H32" s="309"/>
      <c r="I32" s="308"/>
      <c r="K32" s="307"/>
    </row>
    <row r="33" spans="2:12" ht="15">
      <c r="B33" s="322" t="s">
        <v>343</v>
      </c>
      <c r="C33" s="321"/>
      <c r="D33" s="321"/>
      <c r="E33" s="321"/>
      <c r="F33" s="321"/>
      <c r="G33" s="321"/>
      <c r="H33" s="321"/>
      <c r="I33" s="321"/>
      <c r="J33" s="321"/>
      <c r="K33" s="321"/>
      <c r="L33" s="321"/>
    </row>
    <row r="34" spans="2:12" ht="15">
      <c r="B34" s="344"/>
      <c r="C34" s="343"/>
      <c r="D34" s="358" t="s">
        <v>282</v>
      </c>
      <c r="E34" s="344"/>
      <c r="F34" s="346" t="s">
        <v>300</v>
      </c>
      <c r="G34" s="345"/>
      <c r="H34" s="345"/>
      <c r="I34" s="343"/>
      <c r="J34" s="343"/>
      <c r="K34" s="343"/>
      <c r="L34" s="343"/>
    </row>
    <row r="35" spans="2:12" ht="15">
      <c r="B35" s="344" t="s">
        <v>292</v>
      </c>
      <c r="C35" s="343"/>
      <c r="D35" s="340">
        <v>2011</v>
      </c>
      <c r="E35" s="340">
        <v>2012</v>
      </c>
      <c r="F35" s="340">
        <v>2011</v>
      </c>
      <c r="G35" s="340">
        <v>2012</v>
      </c>
      <c r="H35" s="340"/>
      <c r="I35" s="357"/>
      <c r="J35" s="357"/>
      <c r="K35" s="357"/>
      <c r="L35" s="357"/>
    </row>
    <row r="36" spans="2:12">
      <c r="B36" s="261" t="str">
        <f>B20</f>
        <v>Wynn LV</v>
      </c>
      <c r="D36" s="325">
        <f>'Wynn LV - EBITDA'!E33</f>
        <v>1.2843520506157495</v>
      </c>
      <c r="E36" s="325">
        <f>AVERAGE('Wynn LV - EBITDA'!F33:H33)</f>
        <v>1.3810437812964109</v>
      </c>
      <c r="F36" s="308">
        <f>'Wynn LV - EBITDA'!E44</f>
        <v>0.41748183465578215</v>
      </c>
      <c r="G36" s="308">
        <f>AVERAGE('Wynn LV - EBITDA'!F44:H44)</f>
        <v>0.41718935816230962</v>
      </c>
      <c r="H36" s="308"/>
      <c r="I36" s="308"/>
      <c r="K36" s="307"/>
    </row>
    <row r="37" spans="2:12">
      <c r="B37" s="261" t="str">
        <f>B21</f>
        <v>MGM - Total LV</v>
      </c>
      <c r="D37" s="325">
        <f>'MGM Resorts - EBITDA'!E38</f>
        <v>0.92095893110388205</v>
      </c>
      <c r="E37" s="325">
        <f>AVERAGE('MGM Resorts - EBITDA'!F38:H38)</f>
        <v>0.93413535103883938</v>
      </c>
      <c r="F37" s="308">
        <f>'MGM Resorts - EBITDA'!E47</f>
        <v>0.41840766422435927</v>
      </c>
      <c r="G37" s="308">
        <f>AVERAGE('MGM Resorts - EBITDA'!F47:H47)</f>
        <v>0.42805279105128485</v>
      </c>
      <c r="H37" s="308"/>
      <c r="I37" s="308"/>
      <c r="K37" s="307"/>
    </row>
    <row r="38" spans="2:12">
      <c r="B38" s="261" t="str">
        <f>B22</f>
        <v>LVS - Total LV</v>
      </c>
      <c r="D38" s="325">
        <f>'LVS Parent - EBITDA '!E36</f>
        <v>0.59880204192853248</v>
      </c>
      <c r="E38" s="325">
        <f>AVERAGE('LVS Parent - EBITDA '!F36:H36)</f>
        <v>0.54970072043828511</v>
      </c>
      <c r="F38" s="308">
        <f>'LVS Parent - EBITDA '!E45</f>
        <v>0.48658284668424562</v>
      </c>
      <c r="G38" s="308">
        <f>AVERAGE('LVS Parent - EBITDA '!F45:H45)</f>
        <v>0.47723376347141572</v>
      </c>
      <c r="H38" s="308"/>
      <c r="I38" s="308"/>
      <c r="K38" s="307"/>
    </row>
    <row r="39" spans="2:12">
      <c r="B39" s="337"/>
      <c r="C39" s="336" t="s">
        <v>291</v>
      </c>
      <c r="D39" s="356">
        <f>AVERAGE(D36:D38)</f>
        <v>0.93470434121605483</v>
      </c>
      <c r="E39" s="356">
        <f>AVERAGE(E36:E38)</f>
        <v>0.9549599509245118</v>
      </c>
      <c r="F39" s="355">
        <f>AVERAGE(F36:F38)</f>
        <v>0.44082411518812897</v>
      </c>
      <c r="G39" s="355">
        <f>AVERAGE(G36:G38)</f>
        <v>0.44082530422833671</v>
      </c>
      <c r="H39" s="355"/>
      <c r="I39" s="308"/>
      <c r="K39" s="307"/>
    </row>
    <row r="40" spans="2:12">
      <c r="B40" s="287" t="s">
        <v>365</v>
      </c>
      <c r="C40" s="313"/>
      <c r="D40" s="354">
        <f>Financials!O40</f>
        <v>1.4489167904486981</v>
      </c>
      <c r="E40" s="354">
        <f>Financials!P40</f>
        <v>1.2932085935349418</v>
      </c>
      <c r="F40" s="308">
        <f>Financials!O68</f>
        <v>0.24987814030499741</v>
      </c>
      <c r="G40" s="308">
        <f>Financials!P68</f>
        <v>0.31776573419881404</v>
      </c>
      <c r="H40" s="308"/>
      <c r="I40" s="308"/>
      <c r="K40" s="307"/>
    </row>
    <row r="41" spans="2:12">
      <c r="B41" s="334" t="s">
        <v>299</v>
      </c>
      <c r="C41" s="334"/>
      <c r="D41" s="333"/>
      <c r="E41" s="332"/>
      <c r="F41" s="331"/>
      <c r="G41" s="330"/>
      <c r="H41" s="330"/>
      <c r="I41" s="330"/>
      <c r="J41" s="330"/>
      <c r="K41" s="330"/>
      <c r="L41" s="330"/>
    </row>
    <row r="42" spans="2:12">
      <c r="B42" s="287"/>
      <c r="C42" s="313"/>
      <c r="D42" s="329" t="s">
        <v>288</v>
      </c>
      <c r="E42" s="327" t="s">
        <v>287</v>
      </c>
      <c r="F42" s="328" t="s">
        <v>286</v>
      </c>
      <c r="G42" s="327"/>
      <c r="H42" s="327"/>
      <c r="I42" s="327"/>
      <c r="J42" s="327"/>
      <c r="K42" s="327"/>
      <c r="L42" s="327"/>
    </row>
    <row r="43" spans="2:12">
      <c r="B43" s="287" t="s">
        <v>284</v>
      </c>
      <c r="C43" s="313"/>
      <c r="D43" s="353">
        <f>D16</f>
        <v>230916447.00000003</v>
      </c>
      <c r="E43" s="352">
        <f>E15</f>
        <v>158297110.66962588</v>
      </c>
      <c r="F43" s="310"/>
      <c r="G43" s="309"/>
      <c r="H43" s="309"/>
      <c r="I43" s="308"/>
      <c r="K43" s="307"/>
    </row>
    <row r="44" spans="2:12">
      <c r="B44" s="287" t="s">
        <v>171</v>
      </c>
      <c r="C44" s="313"/>
      <c r="D44" s="351">
        <f>AVERAGE(D39:E39)</f>
        <v>0.94483214607028332</v>
      </c>
      <c r="E44" s="325">
        <f>D40</f>
        <v>1.4489167904486981</v>
      </c>
      <c r="F44" s="310" t="s">
        <v>298</v>
      </c>
      <c r="G44" s="309"/>
      <c r="H44" s="309"/>
      <c r="I44" s="308"/>
      <c r="K44" s="307"/>
    </row>
    <row r="45" spans="2:12">
      <c r="B45" s="261" t="s">
        <v>296</v>
      </c>
      <c r="D45" s="312">
        <f>D43*D44</f>
        <v>218177282.18193486</v>
      </c>
      <c r="E45" s="311"/>
      <c r="F45" s="310" t="s">
        <v>295</v>
      </c>
      <c r="G45" s="309"/>
      <c r="H45" s="309"/>
      <c r="I45" s="308"/>
      <c r="K45" s="307"/>
    </row>
    <row r="46" spans="2:12">
      <c r="B46" s="317" t="s">
        <v>297</v>
      </c>
      <c r="C46" s="316"/>
      <c r="D46" s="350">
        <f>D45*D47</f>
        <v>87270912.872773945</v>
      </c>
      <c r="E46" s="349">
        <f>E43*E44</f>
        <v>229359341.52873671</v>
      </c>
      <c r="F46" s="310"/>
      <c r="G46" s="309"/>
      <c r="H46" s="309"/>
      <c r="I46" s="308"/>
      <c r="K46" s="307"/>
    </row>
    <row r="47" spans="2:12">
      <c r="D47" s="578">
        <v>0.4</v>
      </c>
      <c r="E47" s="311"/>
      <c r="F47" s="310"/>
      <c r="G47" s="309"/>
      <c r="H47" s="309"/>
      <c r="I47" s="308"/>
      <c r="K47" s="307"/>
    </row>
    <row r="48" spans="2:12">
      <c r="D48" s="312"/>
      <c r="E48" s="311"/>
      <c r="F48" s="310"/>
      <c r="G48" s="309"/>
      <c r="H48" s="309"/>
      <c r="I48" s="308"/>
      <c r="K48" s="307"/>
    </row>
    <row r="49" spans="2:12" ht="15">
      <c r="B49" s="322" t="s">
        <v>294</v>
      </c>
      <c r="C49" s="321"/>
      <c r="D49" s="321"/>
      <c r="E49" s="321"/>
      <c r="F49" s="321"/>
      <c r="G49" s="321"/>
      <c r="H49" s="321"/>
      <c r="I49" s="321"/>
      <c r="J49" s="321"/>
      <c r="K49" s="321"/>
      <c r="L49" s="321"/>
    </row>
    <row r="50" spans="2:12" ht="15">
      <c r="B50" s="343"/>
      <c r="C50" s="343"/>
      <c r="D50" s="348" t="s">
        <v>283</v>
      </c>
      <c r="E50" s="347"/>
      <c r="F50" s="346" t="s">
        <v>293</v>
      </c>
      <c r="G50" s="345"/>
      <c r="H50" s="345"/>
      <c r="I50" s="339"/>
      <c r="J50" s="337"/>
      <c r="K50" s="338"/>
      <c r="L50" s="337"/>
    </row>
    <row r="51" spans="2:12" ht="15">
      <c r="B51" s="344" t="s">
        <v>292</v>
      </c>
      <c r="C51" s="343"/>
      <c r="D51" s="342">
        <v>2011</v>
      </c>
      <c r="E51" s="341">
        <v>2012</v>
      </c>
      <c r="F51" s="340">
        <v>2011</v>
      </c>
      <c r="G51" s="340">
        <v>2012</v>
      </c>
      <c r="H51" s="340"/>
      <c r="I51" s="339"/>
      <c r="J51" s="337"/>
      <c r="K51" s="338"/>
      <c r="L51" s="337"/>
    </row>
    <row r="52" spans="2:12">
      <c r="B52" s="261" t="str">
        <f>B36</f>
        <v>Wynn LV</v>
      </c>
      <c r="D52" s="325">
        <f>'Wynn LV - EBITDA'!E34</f>
        <v>0.64847474861597565</v>
      </c>
      <c r="E52" s="335" t="s">
        <v>290</v>
      </c>
      <c r="F52" s="308">
        <f>'Wynn LV - EBITDA'!E45</f>
        <v>0.35976496824719278</v>
      </c>
      <c r="G52" s="335" t="s">
        <v>290</v>
      </c>
      <c r="H52" s="335"/>
      <c r="I52" s="335"/>
      <c r="K52" s="307"/>
    </row>
    <row r="53" spans="2:12">
      <c r="B53" s="261" t="str">
        <f>B37</f>
        <v>MGM - Total LV</v>
      </c>
      <c r="D53" s="325">
        <f>'MGM Resorts - EBITDA'!E39</f>
        <v>0.33266225815934591</v>
      </c>
      <c r="E53" s="325">
        <f>AVERAGE('MGM Resorts - EBITDA'!F39:H39)</f>
        <v>0.30265545680547895</v>
      </c>
      <c r="F53" s="308">
        <f>'MGM Resorts - EBITDA'!E48</f>
        <v>0.27059351347781924</v>
      </c>
      <c r="G53" s="308">
        <f>AVERAGE('MGM Resorts - EBITDA'!F48:H48)</f>
        <v>0.25865260260212192</v>
      </c>
      <c r="H53" s="308"/>
      <c r="I53" s="308"/>
      <c r="K53" s="307"/>
    </row>
    <row r="54" spans="2:12">
      <c r="B54" s="261" t="str">
        <f>B38</f>
        <v>LVS - Total LV</v>
      </c>
      <c r="D54" s="325">
        <f>'LVS Parent - EBITDA '!E37</f>
        <v>0.82644507442239523</v>
      </c>
      <c r="E54" s="325">
        <f>AVERAGE('LVS Parent - EBITDA '!F37:H37)</f>
        <v>0.76055713576068895</v>
      </c>
      <c r="F54" s="310"/>
      <c r="G54" s="309"/>
      <c r="H54" s="309"/>
      <c r="I54" s="308"/>
      <c r="K54" s="307"/>
    </row>
    <row r="55" spans="2:12">
      <c r="B55" s="337"/>
      <c r="C55" s="336" t="s">
        <v>291</v>
      </c>
      <c r="D55" s="336"/>
      <c r="E55" s="336"/>
      <c r="F55" s="336"/>
      <c r="G55" s="336"/>
      <c r="H55" s="336"/>
      <c r="I55" s="308"/>
      <c r="K55" s="307"/>
    </row>
    <row r="56" spans="2:12">
      <c r="B56" s="287" t="s">
        <v>365</v>
      </c>
      <c r="C56" s="313"/>
      <c r="D56" s="325">
        <f>Financials!O41</f>
        <v>0.13839298225946584</v>
      </c>
      <c r="E56" s="325">
        <f>Financials!P41</f>
        <v>0.13254003148319946</v>
      </c>
      <c r="F56" s="335" t="s">
        <v>290</v>
      </c>
      <c r="G56" s="308">
        <f>Financials!P70</f>
        <v>0.11919542283341443</v>
      </c>
      <c r="H56" s="308"/>
      <c r="I56" s="308"/>
      <c r="K56" s="307"/>
    </row>
    <row r="57" spans="2:12">
      <c r="B57" s="334" t="s">
        <v>289</v>
      </c>
      <c r="C57" s="334"/>
      <c r="D57" s="333"/>
      <c r="E57" s="332"/>
      <c r="F57" s="331"/>
      <c r="G57" s="330"/>
      <c r="H57" s="330"/>
      <c r="I57" s="330"/>
      <c r="J57" s="330"/>
      <c r="K57" s="330"/>
      <c r="L57" s="330"/>
    </row>
    <row r="58" spans="2:12">
      <c r="B58" s="287"/>
      <c r="C58" s="313"/>
      <c r="D58" s="329" t="s">
        <v>288</v>
      </c>
      <c r="E58" s="327" t="s">
        <v>287</v>
      </c>
      <c r="F58" s="328" t="s">
        <v>286</v>
      </c>
      <c r="G58" s="327"/>
      <c r="H58" s="327"/>
      <c r="I58" s="327"/>
      <c r="J58" s="327"/>
      <c r="K58" s="327"/>
      <c r="L58" s="327"/>
    </row>
    <row r="59" spans="2:12">
      <c r="B59" s="287" t="s">
        <v>284</v>
      </c>
      <c r="C59" s="313"/>
      <c r="D59" s="312">
        <f>D43</f>
        <v>230916447.00000003</v>
      </c>
      <c r="E59" s="311">
        <f>E15</f>
        <v>158297110.66962588</v>
      </c>
      <c r="F59" s="310"/>
      <c r="G59" s="309"/>
      <c r="H59" s="309"/>
      <c r="I59" s="308"/>
      <c r="K59" s="307"/>
    </row>
    <row r="60" spans="2:12">
      <c r="B60" s="287" t="s">
        <v>172</v>
      </c>
      <c r="C60" s="313"/>
      <c r="D60" s="326">
        <f>AVERAGE(D53:E53)</f>
        <v>0.3176588574824124</v>
      </c>
      <c r="E60" s="325">
        <f>E56</f>
        <v>0.13254003148319946</v>
      </c>
      <c r="F60" s="310" t="s">
        <v>285</v>
      </c>
      <c r="G60" s="309"/>
      <c r="H60" s="309"/>
      <c r="I60" s="308"/>
      <c r="K60" s="307"/>
    </row>
    <row r="61" spans="2:12">
      <c r="B61" s="287" t="s">
        <v>392</v>
      </c>
      <c r="C61" s="313"/>
      <c r="D61" s="312">
        <f>D59*D60</f>
        <v>73352654.727918044</v>
      </c>
      <c r="E61" s="311"/>
      <c r="F61" s="310" t="s">
        <v>391</v>
      </c>
      <c r="G61" s="309"/>
      <c r="H61" s="309"/>
      <c r="I61" s="308"/>
      <c r="K61" s="307"/>
    </row>
    <row r="62" spans="2:12">
      <c r="B62" s="317" t="s">
        <v>393</v>
      </c>
      <c r="C62" s="316"/>
      <c r="D62" s="324">
        <f>D61*D63</f>
        <v>18338163.681979511</v>
      </c>
      <c r="E62" s="323">
        <f>E59*E60</f>
        <v>20980704.031851724</v>
      </c>
      <c r="F62" s="310"/>
      <c r="G62" s="309"/>
      <c r="H62" s="309"/>
      <c r="I62" s="308"/>
      <c r="K62" s="307"/>
    </row>
    <row r="63" spans="2:12">
      <c r="B63" s="287" t="s">
        <v>308</v>
      </c>
      <c r="C63" s="313"/>
      <c r="D63" s="578">
        <v>0.25</v>
      </c>
      <c r="E63" s="311"/>
      <c r="F63" s="310"/>
      <c r="G63" s="309"/>
      <c r="H63" s="309"/>
      <c r="I63" s="308"/>
      <c r="K63" s="307"/>
    </row>
    <row r="64" spans="2:12">
      <c r="B64" s="287"/>
      <c r="C64" s="313"/>
      <c r="D64" s="578"/>
      <c r="E64" s="311"/>
      <c r="F64" s="310"/>
      <c r="G64" s="309"/>
      <c r="H64" s="309"/>
      <c r="I64" s="308"/>
      <c r="K64" s="307"/>
    </row>
    <row r="65" spans="2:12" ht="15">
      <c r="B65" s="322" t="s">
        <v>390</v>
      </c>
      <c r="C65" s="321"/>
      <c r="D65" s="321"/>
      <c r="E65" s="321"/>
      <c r="F65" s="321"/>
      <c r="G65" s="321"/>
      <c r="H65" s="321"/>
      <c r="I65" s="321"/>
      <c r="J65" s="321"/>
      <c r="K65" s="321"/>
      <c r="L65" s="321"/>
    </row>
    <row r="66" spans="2:12">
      <c r="B66" s="320" t="s">
        <v>389</v>
      </c>
      <c r="C66" s="313"/>
      <c r="D66" s="319">
        <v>2011</v>
      </c>
      <c r="E66" s="319">
        <v>2012</v>
      </c>
      <c r="F66" s="310"/>
      <c r="G66" s="309"/>
      <c r="H66" s="309"/>
      <c r="I66" s="308"/>
      <c r="K66" s="307"/>
    </row>
    <row r="67" spans="2:12">
      <c r="B67" s="287" t="s">
        <v>284</v>
      </c>
      <c r="C67" s="313"/>
      <c r="D67" s="273">
        <f>Financials!O7</f>
        <v>178405</v>
      </c>
      <c r="E67" s="273">
        <f>Financials!P7</f>
        <v>233584.9</v>
      </c>
      <c r="F67" s="310"/>
      <c r="G67" s="309"/>
      <c r="H67" s="309"/>
      <c r="I67" s="308"/>
      <c r="K67" s="307"/>
    </row>
    <row r="68" spans="2:12">
      <c r="B68" s="287" t="s">
        <v>387</v>
      </c>
      <c r="C68" s="313"/>
      <c r="D68" s="312">
        <f>SUM(Financials!O20:O21)</f>
        <v>-156830</v>
      </c>
      <c r="E68" s="312">
        <f>SUM(Financials!P20:P21)</f>
        <v>-159044.0066624484</v>
      </c>
      <c r="F68" s="310"/>
      <c r="G68" s="309"/>
      <c r="H68" s="309"/>
      <c r="I68" s="308"/>
      <c r="K68" s="307"/>
    </row>
    <row r="69" spans="2:12">
      <c r="B69" s="287" t="s">
        <v>386</v>
      </c>
      <c r="C69" s="313"/>
      <c r="D69" s="318">
        <f>D68/D67</f>
        <v>-0.87906729071494638</v>
      </c>
      <c r="E69" s="318">
        <f>E68/E67</f>
        <v>-0.6808830821788926</v>
      </c>
      <c r="F69" s="310"/>
      <c r="G69" s="309"/>
      <c r="H69" s="309"/>
      <c r="I69" s="308"/>
      <c r="K69" s="307"/>
    </row>
    <row r="70" spans="2:12">
      <c r="B70" s="317" t="s">
        <v>385</v>
      </c>
      <c r="C70" s="316"/>
      <c r="D70" s="315">
        <f>(D68+110000)/D67</f>
        <v>-0.26249264314340964</v>
      </c>
      <c r="E70" s="314">
        <f>(E68+110000)/E67</f>
        <v>-0.20996223070261991</v>
      </c>
      <c r="F70" s="310" t="s">
        <v>384</v>
      </c>
      <c r="G70" s="309"/>
      <c r="H70" s="309"/>
      <c r="I70" s="308"/>
      <c r="K70" s="307"/>
    </row>
    <row r="71" spans="2:12">
      <c r="B71" s="287"/>
      <c r="C71" s="313"/>
      <c r="D71" s="312"/>
      <c r="E71" s="311"/>
      <c r="F71" s="310"/>
      <c r="G71" s="309"/>
      <c r="H71" s="309"/>
      <c r="I71" s="308"/>
      <c r="K71" s="307"/>
    </row>
    <row r="72" spans="2:12">
      <c r="B72" s="287"/>
      <c r="C72" s="313"/>
      <c r="D72" s="312"/>
      <c r="E72" s="311"/>
      <c r="F72" s="310"/>
      <c r="G72" s="309"/>
      <c r="H72" s="309"/>
      <c r="I72" s="308"/>
      <c r="K72" s="307"/>
    </row>
    <row r="73" spans="2:12">
      <c r="B73" s="287"/>
      <c r="C73" s="313"/>
      <c r="D73" s="312"/>
      <c r="E73" s="311"/>
      <c r="F73" s="310"/>
      <c r="G73" s="309"/>
      <c r="H73" s="309"/>
      <c r="I73" s="308"/>
      <c r="K73" s="307"/>
    </row>
    <row r="74" spans="2:12">
      <c r="B74" s="287"/>
      <c r="C74" s="313"/>
      <c r="D74" s="312"/>
      <c r="E74" s="311"/>
      <c r="F74" s="310"/>
      <c r="G74" s="309"/>
      <c r="H74" s="309"/>
      <c r="I74" s="308"/>
      <c r="K74" s="307"/>
    </row>
    <row r="75" spans="2:12">
      <c r="B75" s="287"/>
      <c r="C75" s="313"/>
      <c r="D75" s="312"/>
      <c r="E75" s="311"/>
      <c r="F75" s="310"/>
      <c r="G75" s="309"/>
      <c r="H75" s="309"/>
      <c r="I75" s="308"/>
      <c r="J75" s="735">
        <v>1114700</v>
      </c>
      <c r="K75" s="736">
        <v>160000</v>
      </c>
      <c r="L75" s="735">
        <f>J75/K75*1000</f>
        <v>6966.875</v>
      </c>
    </row>
    <row r="76" spans="2:12">
      <c r="B76" s="287"/>
      <c r="C76" s="313"/>
      <c r="D76" s="312"/>
      <c r="E76" s="311"/>
      <c r="F76" s="310"/>
      <c r="G76" s="309"/>
      <c r="H76" s="309"/>
      <c r="I76" s="308"/>
      <c r="J76" s="735">
        <v>1481900</v>
      </c>
      <c r="K76" s="736">
        <v>186000</v>
      </c>
      <c r="L76" s="735">
        <f>J76/K76*1000</f>
        <v>7967.2043010752686</v>
      </c>
    </row>
    <row r="77" spans="2:12">
      <c r="B77" s="287"/>
      <c r="C77" s="313"/>
      <c r="D77" s="312"/>
      <c r="E77" s="311"/>
      <c r="F77" s="310"/>
      <c r="G77" s="309"/>
      <c r="H77" s="309"/>
      <c r="I77" s="308"/>
      <c r="K77" s="307"/>
    </row>
    <row r="78" spans="2:12">
      <c r="B78" s="287"/>
      <c r="C78" s="313"/>
      <c r="D78" s="312"/>
      <c r="E78" s="311"/>
      <c r="F78" s="310"/>
      <c r="G78" s="309"/>
      <c r="H78" s="309"/>
      <c r="I78" s="308"/>
      <c r="K78" s="307"/>
    </row>
    <row r="79" spans="2:12">
      <c r="B79" s="287"/>
      <c r="C79" s="313"/>
      <c r="D79" s="312"/>
      <c r="E79" s="311"/>
      <c r="F79" s="310"/>
      <c r="G79" s="309"/>
      <c r="H79" s="309"/>
      <c r="I79" s="308"/>
      <c r="K79" s="307"/>
    </row>
    <row r="80" spans="2:12">
      <c r="B80" s="287"/>
      <c r="C80" s="313"/>
      <c r="D80" s="312"/>
      <c r="E80" s="311"/>
      <c r="F80" s="310"/>
      <c r="G80" s="309"/>
      <c r="H80" s="309"/>
      <c r="I80" s="308"/>
      <c r="K80" s="307"/>
    </row>
    <row r="82" spans="2:15" s="282" customFormat="1" ht="15" customHeight="1">
      <c r="B82" s="306" t="s">
        <v>383</v>
      </c>
      <c r="C82" s="306"/>
      <c r="D82" s="306"/>
      <c r="E82" s="306"/>
      <c r="F82" s="306"/>
      <c r="G82" s="306"/>
      <c r="H82" s="306"/>
      <c r="I82" s="306"/>
      <c r="J82" s="306"/>
      <c r="K82" s="306"/>
      <c r="L82" s="306"/>
      <c r="M82" s="306"/>
      <c r="N82" s="306"/>
    </row>
    <row r="83" spans="2:15" s="282" customFormat="1" ht="15" customHeight="1">
      <c r="B83" s="305"/>
      <c r="C83" s="305"/>
      <c r="D83" s="304"/>
      <c r="E83" s="304" t="s">
        <v>382</v>
      </c>
      <c r="F83" s="305"/>
      <c r="G83" s="305"/>
      <c r="H83" s="305"/>
      <c r="I83" s="302"/>
      <c r="J83" s="302"/>
      <c r="K83" s="302"/>
      <c r="L83" s="302"/>
      <c r="M83" s="303" t="s">
        <v>381</v>
      </c>
      <c r="N83" s="302"/>
      <c r="O83" s="288"/>
    </row>
    <row r="84" spans="2:15" s="282" customFormat="1" ht="15" customHeight="1">
      <c r="B84" s="305"/>
      <c r="C84" s="304"/>
      <c r="D84" s="304" t="s">
        <v>380</v>
      </c>
      <c r="E84" s="304" t="s">
        <v>379</v>
      </c>
      <c r="F84" s="304"/>
      <c r="G84" s="304" t="s">
        <v>378</v>
      </c>
      <c r="H84" s="304"/>
      <c r="I84" s="302"/>
      <c r="J84" s="302"/>
      <c r="K84" s="302"/>
      <c r="L84" s="302"/>
      <c r="M84" s="303" t="s">
        <v>377</v>
      </c>
      <c r="N84" s="302"/>
      <c r="O84" s="288"/>
    </row>
    <row r="85" spans="2:15" s="282" customFormat="1" ht="15" customHeight="1">
      <c r="B85" s="301" t="s">
        <v>376</v>
      </c>
      <c r="C85" s="301"/>
      <c r="D85" s="300" t="s">
        <v>375</v>
      </c>
      <c r="E85" s="300" t="s">
        <v>374</v>
      </c>
      <c r="F85" s="300" t="s">
        <v>373</v>
      </c>
      <c r="G85" s="300" t="s">
        <v>372</v>
      </c>
      <c r="H85" s="300" t="s">
        <v>272</v>
      </c>
      <c r="I85" s="299" t="s">
        <v>371</v>
      </c>
      <c r="J85" s="299" t="s">
        <v>370</v>
      </c>
      <c r="K85" s="299" t="s">
        <v>369</v>
      </c>
      <c r="L85" s="299" t="s">
        <v>368</v>
      </c>
      <c r="M85" s="299" t="s">
        <v>367</v>
      </c>
      <c r="N85" s="299" t="s">
        <v>366</v>
      </c>
    </row>
    <row r="86" spans="2:15">
      <c r="B86" s="298" t="s">
        <v>365</v>
      </c>
      <c r="C86" s="297"/>
      <c r="D86" s="296">
        <v>2966</v>
      </c>
      <c r="E86" s="296">
        <v>110000</v>
      </c>
      <c r="F86" s="296">
        <v>1467</v>
      </c>
      <c r="G86" s="295">
        <v>92</v>
      </c>
      <c r="H86" s="564">
        <f>G86/SUM(F86:G86)</f>
        <v>5.9012187299550996E-2</v>
      </c>
      <c r="I86" s="294">
        <v>237</v>
      </c>
      <c r="J86" s="291"/>
      <c r="K86" s="293">
        <v>199</v>
      </c>
      <c r="L86" s="292">
        <v>0.84299999999999997</v>
      </c>
      <c r="M86" s="291">
        <v>185000</v>
      </c>
      <c r="N86" s="290"/>
    </row>
    <row r="87" spans="2:15" s="287" customFormat="1" ht="15" customHeight="1">
      <c r="B87" s="289" t="s">
        <v>364</v>
      </c>
      <c r="C87" s="289"/>
      <c r="D87" s="266">
        <v>4750</v>
      </c>
      <c r="E87" s="539">
        <v>186000</v>
      </c>
      <c r="F87" s="285"/>
      <c r="G87" s="285"/>
      <c r="H87" s="285"/>
      <c r="I87" s="264">
        <v>242</v>
      </c>
      <c r="J87" s="271">
        <v>361.4</v>
      </c>
      <c r="K87" s="264">
        <v>208</v>
      </c>
      <c r="L87" s="270">
        <v>0.86099999999999999</v>
      </c>
      <c r="M87" s="288"/>
      <c r="N87" s="288"/>
    </row>
    <row r="88" spans="2:15" s="282" customFormat="1" ht="15" customHeight="1">
      <c r="B88" s="286" t="s">
        <v>363</v>
      </c>
      <c r="C88" s="286"/>
      <c r="D88" s="280">
        <v>34811</v>
      </c>
      <c r="E88" s="285"/>
      <c r="F88" s="284"/>
      <c r="G88" s="284"/>
      <c r="H88" s="284"/>
      <c r="I88" s="279">
        <v>127</v>
      </c>
      <c r="J88" s="278">
        <v>1455.8</v>
      </c>
      <c r="K88" s="264">
        <v>115</v>
      </c>
      <c r="L88" s="270">
        <v>0.9</v>
      </c>
      <c r="M88" s="283"/>
      <c r="N88" s="283"/>
    </row>
    <row r="89" spans="2:15" ht="15" customHeight="1">
      <c r="C89" s="269" t="s">
        <v>362</v>
      </c>
      <c r="D89" s="276">
        <v>5826</v>
      </c>
      <c r="E89" s="276">
        <v>150000</v>
      </c>
      <c r="F89" s="276">
        <v>2005</v>
      </c>
      <c r="G89" s="275">
        <v>132</v>
      </c>
      <c r="H89" s="565">
        <f>G89/SUM(F89:G89)</f>
        <v>6.176883481516144E-2</v>
      </c>
      <c r="I89" s="263"/>
      <c r="J89" s="263"/>
      <c r="K89" s="264"/>
      <c r="L89" s="263"/>
      <c r="M89" s="263"/>
      <c r="N89" s="263"/>
    </row>
    <row r="90" spans="2:15" ht="15" customHeight="1">
      <c r="C90" s="281" t="s">
        <v>361</v>
      </c>
      <c r="D90" s="276">
        <v>4004</v>
      </c>
      <c r="E90" s="276"/>
      <c r="F90" s="276"/>
      <c r="G90" s="275"/>
      <c r="H90" s="275"/>
      <c r="I90" s="263"/>
      <c r="J90" s="263"/>
      <c r="K90" s="264"/>
      <c r="L90" s="263"/>
      <c r="M90" s="263"/>
      <c r="N90" s="263"/>
    </row>
    <row r="91" spans="2:15" ht="15" customHeight="1">
      <c r="C91" s="281" t="s">
        <v>360</v>
      </c>
      <c r="D91" s="276">
        <v>392</v>
      </c>
      <c r="E91" s="276"/>
      <c r="F91" s="276"/>
      <c r="G91" s="275"/>
      <c r="H91" s="275"/>
      <c r="I91" s="263"/>
      <c r="J91" s="263"/>
      <c r="K91" s="264"/>
      <c r="L91" s="263"/>
      <c r="M91" s="263"/>
      <c r="N91" s="263"/>
    </row>
    <row r="92" spans="2:15" s="274" customFormat="1" ht="15" customHeight="1">
      <c r="C92" s="269" t="s">
        <v>359</v>
      </c>
      <c r="D92" s="276">
        <v>3933</v>
      </c>
      <c r="E92" s="276">
        <v>160000</v>
      </c>
      <c r="F92" s="276">
        <v>2135</v>
      </c>
      <c r="G92" s="275">
        <v>143</v>
      </c>
      <c r="H92" s="565">
        <f t="shared" ref="H92:H103" si="1">G92/SUM(F92:G92)</f>
        <v>6.2774363476733971E-2</v>
      </c>
      <c r="I92" s="279">
        <v>230</v>
      </c>
      <c r="J92" s="278">
        <v>308</v>
      </c>
      <c r="K92" s="264">
        <v>215</v>
      </c>
      <c r="L92" s="270">
        <v>0.93300000000000005</v>
      </c>
      <c r="M92" s="277"/>
      <c r="N92" s="277"/>
    </row>
    <row r="93" spans="2:15" s="274" customFormat="1" ht="15" customHeight="1">
      <c r="C93" s="269" t="s">
        <v>358</v>
      </c>
      <c r="D93" s="280">
        <v>6340</v>
      </c>
      <c r="E93" s="276">
        <v>158000</v>
      </c>
      <c r="F93" s="276">
        <v>1964</v>
      </c>
      <c r="G93" s="275">
        <v>169</v>
      </c>
      <c r="H93" s="565">
        <f t="shared" si="1"/>
        <v>7.9231129864041253E-2</v>
      </c>
      <c r="I93" s="279">
        <v>131</v>
      </c>
      <c r="J93" s="278">
        <v>284.60000000000002</v>
      </c>
      <c r="K93" s="264">
        <v>123</v>
      </c>
      <c r="L93" s="270">
        <v>0.93200000000000005</v>
      </c>
      <c r="M93" s="277"/>
      <c r="N93" s="277"/>
    </row>
    <row r="94" spans="2:15" s="274" customFormat="1" ht="15" customHeight="1">
      <c r="C94" s="269" t="s">
        <v>357</v>
      </c>
      <c r="D94" s="280">
        <v>4328</v>
      </c>
      <c r="E94" s="276">
        <v>160000</v>
      </c>
      <c r="F94" s="276">
        <v>1766</v>
      </c>
      <c r="G94" s="275">
        <v>93</v>
      </c>
      <c r="H94" s="565">
        <f t="shared" si="1"/>
        <v>5.0026896180742332E-2</v>
      </c>
      <c r="I94" s="279">
        <v>175</v>
      </c>
      <c r="J94" s="278">
        <v>252.8</v>
      </c>
      <c r="K94" s="264">
        <v>160</v>
      </c>
      <c r="L94" s="270">
        <v>0.91700000000000004</v>
      </c>
      <c r="M94" s="277"/>
      <c r="N94" s="277"/>
    </row>
    <row r="95" spans="2:15" ht="15" customHeight="1">
      <c r="C95" s="269" t="s">
        <v>356</v>
      </c>
      <c r="D95" s="276">
        <v>3044</v>
      </c>
      <c r="E95" s="276">
        <v>118000</v>
      </c>
      <c r="F95" s="276">
        <v>1746</v>
      </c>
      <c r="G95" s="275">
        <v>94</v>
      </c>
      <c r="H95" s="565">
        <f t="shared" si="1"/>
        <v>5.1086956521739134E-2</v>
      </c>
      <c r="I95" s="263"/>
      <c r="J95" s="263"/>
      <c r="K95" s="264"/>
      <c r="L95" s="263"/>
      <c r="M95" s="263"/>
      <c r="N95" s="263"/>
    </row>
    <row r="96" spans="2:15" ht="15" customHeight="1">
      <c r="C96" s="269" t="s">
        <v>355</v>
      </c>
      <c r="D96" s="276">
        <v>4400</v>
      </c>
      <c r="E96" s="276">
        <v>100000</v>
      </c>
      <c r="F96" s="276">
        <v>1363</v>
      </c>
      <c r="G96" s="275">
        <v>62</v>
      </c>
      <c r="H96" s="565">
        <f t="shared" si="1"/>
        <v>4.3508771929824559E-2</v>
      </c>
      <c r="I96" s="263"/>
      <c r="J96" s="263"/>
      <c r="K96" s="264"/>
      <c r="L96" s="263"/>
      <c r="M96" s="263"/>
      <c r="N96" s="263"/>
    </row>
    <row r="97" spans="2:14" ht="15" customHeight="1">
      <c r="C97" s="269" t="s">
        <v>354</v>
      </c>
      <c r="D97" s="276">
        <v>3981</v>
      </c>
      <c r="E97" s="276">
        <v>91000</v>
      </c>
      <c r="F97" s="276">
        <v>1575</v>
      </c>
      <c r="G97" s="275">
        <v>61</v>
      </c>
      <c r="H97" s="565">
        <f t="shared" si="1"/>
        <v>3.728606356968215E-2</v>
      </c>
      <c r="I97" s="263"/>
      <c r="J97" s="263"/>
      <c r="K97" s="264"/>
      <c r="L97" s="263"/>
      <c r="M97" s="263"/>
      <c r="N97" s="263"/>
    </row>
    <row r="98" spans="2:14" ht="15" customHeight="1">
      <c r="C98" s="269" t="s">
        <v>353</v>
      </c>
      <c r="D98" s="276">
        <v>2024</v>
      </c>
      <c r="E98" s="276">
        <v>84000</v>
      </c>
      <c r="F98" s="276">
        <v>1451</v>
      </c>
      <c r="G98" s="275">
        <v>69</v>
      </c>
      <c r="H98" s="565">
        <f t="shared" si="1"/>
        <v>4.5394736842105265E-2</v>
      </c>
      <c r="I98" s="263"/>
      <c r="J98" s="263"/>
      <c r="K98" s="264"/>
      <c r="L98" s="263"/>
      <c r="M98" s="263"/>
      <c r="N98" s="263"/>
    </row>
    <row r="99" spans="2:14" ht="15" customHeight="1">
      <c r="C99" s="269" t="s">
        <v>352</v>
      </c>
      <c r="D99" s="276">
        <v>2992</v>
      </c>
      <c r="E99" s="276">
        <v>102000</v>
      </c>
      <c r="F99" s="276">
        <v>1412</v>
      </c>
      <c r="G99" s="275">
        <v>58</v>
      </c>
      <c r="H99" s="565">
        <f t="shared" si="1"/>
        <v>3.9455782312925167E-2</v>
      </c>
      <c r="I99" s="263"/>
      <c r="J99" s="263"/>
      <c r="K99" s="264"/>
      <c r="L99" s="263"/>
      <c r="M99" s="263"/>
      <c r="N99" s="263"/>
    </row>
    <row r="100" spans="2:14" ht="15" customHeight="1">
      <c r="C100" s="269" t="s">
        <v>351</v>
      </c>
      <c r="D100" s="276">
        <v>3767</v>
      </c>
      <c r="E100" s="276">
        <v>119000</v>
      </c>
      <c r="F100" s="276">
        <v>1480</v>
      </c>
      <c r="G100" s="275">
        <v>44</v>
      </c>
      <c r="H100" s="565">
        <f t="shared" si="1"/>
        <v>2.8871391076115485E-2</v>
      </c>
      <c r="I100" s="263"/>
      <c r="J100" s="263"/>
      <c r="K100" s="264"/>
      <c r="L100" s="263"/>
      <c r="M100" s="263"/>
      <c r="N100" s="263"/>
    </row>
    <row r="101" spans="2:14">
      <c r="B101" s="274" t="s">
        <v>350</v>
      </c>
      <c r="D101" s="266">
        <v>7093</v>
      </c>
      <c r="E101" s="273">
        <f>SUM(E102:E103)</f>
        <v>225000</v>
      </c>
      <c r="F101" s="273">
        <f>SUM(F102:F103)</f>
        <v>2700</v>
      </c>
      <c r="G101" s="273">
        <f>SUM(G102:G103)</f>
        <v>230</v>
      </c>
      <c r="H101" s="565">
        <f t="shared" si="1"/>
        <v>7.8498293515358364E-2</v>
      </c>
      <c r="I101" s="272">
        <v>199</v>
      </c>
      <c r="J101" s="271">
        <v>458.2</v>
      </c>
      <c r="K101" s="264">
        <v>177</v>
      </c>
      <c r="L101" s="270">
        <v>0.88600000000000001</v>
      </c>
      <c r="M101" s="263"/>
      <c r="N101" s="263"/>
    </row>
    <row r="102" spans="2:14" ht="15">
      <c r="C102" s="269" t="s">
        <v>349</v>
      </c>
      <c r="D102" s="266">
        <v>4027</v>
      </c>
      <c r="E102" s="265">
        <v>120000</v>
      </c>
      <c r="F102" s="265">
        <v>1500</v>
      </c>
      <c r="G102" s="268">
        <v>110</v>
      </c>
      <c r="H102" s="565">
        <f t="shared" si="1"/>
        <v>6.8322981366459631E-2</v>
      </c>
      <c r="I102" s="263"/>
      <c r="J102" s="263"/>
      <c r="K102" s="264"/>
      <c r="L102" s="263"/>
      <c r="M102" s="263"/>
      <c r="N102" s="263"/>
    </row>
    <row r="103" spans="2:14" ht="15">
      <c r="C103" s="267" t="s">
        <v>348</v>
      </c>
      <c r="D103" s="266">
        <v>3066</v>
      </c>
      <c r="E103" s="265">
        <v>105000</v>
      </c>
      <c r="F103" s="265">
        <v>1200</v>
      </c>
      <c r="G103" s="265">
        <v>120</v>
      </c>
      <c r="H103" s="565">
        <f t="shared" si="1"/>
        <v>9.0909090909090912E-2</v>
      </c>
      <c r="I103" s="263"/>
      <c r="J103" s="263"/>
      <c r="K103" s="264"/>
      <c r="L103" s="263"/>
      <c r="M103" s="263"/>
      <c r="N103" s="263"/>
    </row>
    <row r="104" spans="2:14" ht="15">
      <c r="C104" s="262"/>
    </row>
    <row r="105" spans="2:14" ht="15">
      <c r="C105" s="262"/>
      <c r="D105" s="537"/>
      <c r="E105" s="537"/>
    </row>
    <row r="106" spans="2:14">
      <c r="C106" s="261" t="s">
        <v>347</v>
      </c>
    </row>
    <row r="107" spans="2:14">
      <c r="C107" s="261" t="s">
        <v>346</v>
      </c>
    </row>
    <row r="108" spans="2:14">
      <c r="B108" s="261" t="s">
        <v>345</v>
      </c>
    </row>
  </sheetData>
  <phoneticPr fontId="107" type="noConversion"/>
  <pageMargins left="0.7" right="0.7" top="0.75" bottom="0.75" header="0.3" footer="0.3"/>
  <legacyDrawing r:id="rId1"/>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dimension ref="B2:K28"/>
  <sheetViews>
    <sheetView showGridLines="0" zoomScaleNormal="100" workbookViewId="0">
      <selection activeCell="B1" sqref="B1"/>
    </sheetView>
  </sheetViews>
  <sheetFormatPr defaultRowHeight="12.75"/>
  <cols>
    <col min="1" max="1" width="9.140625" style="912"/>
    <col min="2" max="2" width="30.140625" style="912" bestFit="1" customWidth="1"/>
    <col min="3" max="3" width="9.140625" style="912"/>
    <col min="4" max="4" width="11.7109375" style="912" bestFit="1" customWidth="1"/>
    <col min="5" max="5" width="5.5703125" style="912" customWidth="1"/>
    <col min="6" max="16384" width="9.140625" style="912"/>
  </cols>
  <sheetData>
    <row r="2" spans="2:11">
      <c r="B2" s="911" t="s">
        <v>926</v>
      </c>
      <c r="C2" s="911"/>
      <c r="D2" s="911"/>
      <c r="E2" s="911"/>
      <c r="F2" s="911"/>
      <c r="G2" s="911"/>
      <c r="H2" s="911"/>
      <c r="I2" s="911"/>
      <c r="J2" s="911"/>
      <c r="K2" s="911"/>
    </row>
    <row r="3" spans="2:11">
      <c r="B3" s="913" t="s">
        <v>927</v>
      </c>
      <c r="C3" s="914"/>
      <c r="D3" s="914"/>
      <c r="E3" s="915"/>
      <c r="F3" s="913" t="s">
        <v>928</v>
      </c>
      <c r="G3" s="914"/>
      <c r="H3" s="914"/>
      <c r="I3" s="914"/>
      <c r="J3" s="914"/>
      <c r="K3" s="914"/>
    </row>
    <row r="4" spans="2:11">
      <c r="B4" s="916" t="s">
        <v>929</v>
      </c>
      <c r="C4" s="917"/>
      <c r="D4" s="917"/>
      <c r="E4" s="917"/>
      <c r="F4" s="917"/>
      <c r="G4" s="917"/>
      <c r="H4" s="917"/>
      <c r="I4" s="917"/>
      <c r="J4" s="917"/>
      <c r="K4" s="917"/>
    </row>
    <row r="5" spans="2:11">
      <c r="B5" s="918" t="s">
        <v>930</v>
      </c>
      <c r="D5" s="912">
        <v>1455.8</v>
      </c>
      <c r="F5" s="918" t="s">
        <v>930</v>
      </c>
    </row>
    <row r="6" spans="2:11">
      <c r="B6" s="912" t="s">
        <v>931</v>
      </c>
      <c r="D6" s="912">
        <v>3258.1</v>
      </c>
      <c r="F6" s="912" t="s">
        <v>931</v>
      </c>
    </row>
    <row r="7" spans="2:11">
      <c r="B7" s="912" t="s">
        <v>626</v>
      </c>
      <c r="D7" s="912">
        <f>SUM(D5:D6)</f>
        <v>4713.8999999999996</v>
      </c>
    </row>
    <row r="8" spans="2:11">
      <c r="B8" s="912" t="s">
        <v>932</v>
      </c>
      <c r="D8" s="912">
        <v>3679.7</v>
      </c>
    </row>
    <row r="10" spans="2:11">
      <c r="B10" s="912" t="s">
        <v>933</v>
      </c>
      <c r="D10" s="912">
        <f>D7-D8</f>
        <v>1034.1999999999998</v>
      </c>
    </row>
    <row r="11" spans="2:11">
      <c r="B11" s="912" t="s">
        <v>622</v>
      </c>
      <c r="C11" s="919"/>
      <c r="D11" s="919">
        <f>D10/D7</f>
        <v>0.21939370797004601</v>
      </c>
    </row>
    <row r="13" spans="2:11">
      <c r="B13" s="911" t="s">
        <v>934</v>
      </c>
      <c r="C13" s="911"/>
      <c r="D13" s="911"/>
      <c r="E13" s="911"/>
      <c r="F13" s="911"/>
      <c r="G13" s="911"/>
      <c r="H13" s="911"/>
      <c r="I13" s="911"/>
      <c r="J13" s="911"/>
      <c r="K13" s="911"/>
    </row>
    <row r="14" spans="2:11">
      <c r="B14" s="912" t="s">
        <v>606</v>
      </c>
      <c r="D14" s="919">
        <v>0.3716491568167255</v>
      </c>
    </row>
    <row r="15" spans="2:11">
      <c r="B15" s="912" t="s">
        <v>608</v>
      </c>
      <c r="D15" s="919">
        <v>0.68615972062942376</v>
      </c>
    </row>
    <row r="16" spans="2:11">
      <c r="B16" s="912" t="s">
        <v>215</v>
      </c>
      <c r="D16" s="919">
        <v>0.41840766422435927</v>
      </c>
    </row>
    <row r="17" spans="2:11">
      <c r="B17" s="912" t="s">
        <v>609</v>
      </c>
      <c r="D17" s="919">
        <v>0.27059351347781924</v>
      </c>
    </row>
    <row r="18" spans="2:11">
      <c r="B18" s="912" t="s">
        <v>235</v>
      </c>
      <c r="D18" s="919">
        <v>0.39424137964708067</v>
      </c>
    </row>
    <row r="19" spans="2:11">
      <c r="B19" s="912" t="s">
        <v>610</v>
      </c>
      <c r="D19" s="919">
        <v>0.28863137044152198</v>
      </c>
    </row>
    <row r="20" spans="2:11">
      <c r="B20" s="912" t="s">
        <v>935</v>
      </c>
    </row>
    <row r="22" spans="2:11">
      <c r="B22" s="911" t="s">
        <v>936</v>
      </c>
      <c r="C22" s="911"/>
      <c r="D22" s="911"/>
      <c r="E22" s="911"/>
      <c r="F22" s="911"/>
      <c r="G22" s="911"/>
      <c r="H22" s="911"/>
      <c r="I22" s="911"/>
      <c r="J22" s="911"/>
      <c r="K22" s="911"/>
    </row>
    <row r="23" spans="2:11">
      <c r="B23" s="912" t="s">
        <v>606</v>
      </c>
      <c r="D23" s="920">
        <v>1487706</v>
      </c>
    </row>
    <row r="24" spans="2:11">
      <c r="B24" s="912" t="s">
        <v>608</v>
      </c>
      <c r="D24" s="920">
        <v>1062014</v>
      </c>
    </row>
    <row r="25" spans="2:11">
      <c r="B25" s="912" t="s">
        <v>215</v>
      </c>
      <c r="D25" s="920">
        <v>596410</v>
      </c>
    </row>
    <row r="26" spans="2:11">
      <c r="B26" s="912" t="s">
        <v>609</v>
      </c>
      <c r="D26" s="920">
        <v>139324</v>
      </c>
    </row>
    <row r="27" spans="2:11">
      <c r="B27" s="912" t="s">
        <v>235</v>
      </c>
      <c r="D27" s="920">
        <v>80743</v>
      </c>
    </row>
    <row r="28" spans="2:11">
      <c r="B28" s="912" t="s">
        <v>610</v>
      </c>
      <c r="D28" s="920">
        <v>140177</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sheetPr codeName="Sheet14" enableFormatConditionsCalculation="0"/>
  <dimension ref="A2:XFD71"/>
  <sheetViews>
    <sheetView showGridLines="0" zoomScaleNormal="100" workbookViewId="0">
      <pane ySplit="3" topLeftCell="A11" activePane="bottomLeft" state="frozen"/>
      <selection activeCell="B1" sqref="B1"/>
      <selection pane="bottomLeft" activeCell="B1" sqref="B1"/>
    </sheetView>
  </sheetViews>
  <sheetFormatPr defaultColWidth="8.85546875" defaultRowHeight="14.25" outlineLevelRow="1" outlineLevelCol="1"/>
  <cols>
    <col min="1" max="1" width="5.7109375" style="455" customWidth="1"/>
    <col min="2" max="2" width="53.28515625" style="455" customWidth="1"/>
    <col min="3" max="4" width="10.28515625" style="455" customWidth="1"/>
    <col min="5" max="5" width="13.140625" style="455" customWidth="1"/>
    <col min="6" max="8" width="10.28515625" style="455" customWidth="1" outlineLevel="1"/>
    <col min="9" max="9" width="13.140625" style="455" customWidth="1" outlineLevel="1"/>
    <col min="10" max="10" width="10.28515625" style="455" customWidth="1"/>
    <col min="11" max="12" width="14.28515625" style="455" customWidth="1"/>
    <col min="13" max="13" width="13.140625" style="455" customWidth="1"/>
    <col min="14" max="257" width="10.28515625" style="455" customWidth="1"/>
    <col min="258" max="258" width="53.28515625" style="455" customWidth="1"/>
    <col min="259" max="260" width="10.28515625" style="455" customWidth="1"/>
    <col min="261" max="261" width="13.140625" style="455" customWidth="1"/>
    <col min="262" max="264" width="10.28515625" style="455" customWidth="1"/>
    <col min="265" max="265" width="13.140625" style="455" customWidth="1"/>
    <col min="266" max="268" width="10.28515625" style="455" customWidth="1"/>
    <col min="269" max="269" width="13.140625" style="455" customWidth="1"/>
    <col min="270" max="513" width="10.28515625" style="455" customWidth="1"/>
    <col min="514" max="514" width="53.28515625" style="455" customWidth="1"/>
    <col min="515" max="516" width="10.28515625" style="455" customWidth="1"/>
    <col min="517" max="517" width="13.140625" style="455" customWidth="1"/>
    <col min="518" max="520" width="10.28515625" style="455" customWidth="1"/>
    <col min="521" max="521" width="13.140625" style="455" customWidth="1"/>
    <col min="522" max="524" width="10.28515625" style="455" customWidth="1"/>
    <col min="525" max="525" width="13.140625" style="455" customWidth="1"/>
    <col min="526" max="769" width="10.28515625" style="455" customWidth="1"/>
    <col min="770" max="770" width="53.28515625" style="455" customWidth="1"/>
    <col min="771" max="772" width="10.28515625" style="455" customWidth="1"/>
    <col min="773" max="773" width="13.140625" style="455" customWidth="1"/>
    <col min="774" max="776" width="10.28515625" style="455" customWidth="1"/>
    <col min="777" max="777" width="13.140625" style="455" customWidth="1"/>
    <col min="778" max="780" width="10.28515625" style="455" customWidth="1"/>
    <col min="781" max="781" width="13.140625" style="455" customWidth="1"/>
    <col min="782" max="1025" width="10.28515625" style="455" customWidth="1"/>
    <col min="1026" max="1026" width="53.28515625" style="455" customWidth="1"/>
    <col min="1027" max="1028" width="10.28515625" style="455" customWidth="1"/>
    <col min="1029" max="1029" width="13.140625" style="455" customWidth="1"/>
    <col min="1030" max="1032" width="10.28515625" style="455" customWidth="1"/>
    <col min="1033" max="1033" width="13.140625" style="455" customWidth="1"/>
    <col min="1034" max="1036" width="10.28515625" style="455" customWidth="1"/>
    <col min="1037" max="1037" width="13.140625" style="455" customWidth="1"/>
    <col min="1038" max="1281" width="10.28515625" style="455" customWidth="1"/>
    <col min="1282" max="1282" width="53.28515625" style="455" customWidth="1"/>
    <col min="1283" max="1284" width="10.28515625" style="455" customWidth="1"/>
    <col min="1285" max="1285" width="13.140625" style="455" customWidth="1"/>
    <col min="1286" max="1288" width="10.28515625" style="455" customWidth="1"/>
    <col min="1289" max="1289" width="13.140625" style="455" customWidth="1"/>
    <col min="1290" max="1292" width="10.28515625" style="455" customWidth="1"/>
    <col min="1293" max="1293" width="13.140625" style="455" customWidth="1"/>
    <col min="1294" max="1537" width="10.28515625" style="455" customWidth="1"/>
    <col min="1538" max="1538" width="53.28515625" style="455" customWidth="1"/>
    <col min="1539" max="1540" width="10.28515625" style="455" customWidth="1"/>
    <col min="1541" max="1541" width="13.140625" style="455" customWidth="1"/>
    <col min="1542" max="1544" width="10.28515625" style="455" customWidth="1"/>
    <col min="1545" max="1545" width="13.140625" style="455" customWidth="1"/>
    <col min="1546" max="1548" width="10.28515625" style="455" customWidth="1"/>
    <col min="1549" max="1549" width="13.140625" style="455" customWidth="1"/>
    <col min="1550" max="1793" width="10.28515625" style="455" customWidth="1"/>
    <col min="1794" max="1794" width="53.28515625" style="455" customWidth="1"/>
    <col min="1795" max="1796" width="10.28515625" style="455" customWidth="1"/>
    <col min="1797" max="1797" width="13.140625" style="455" customWidth="1"/>
    <col min="1798" max="1800" width="10.28515625" style="455" customWidth="1"/>
    <col min="1801" max="1801" width="13.140625" style="455" customWidth="1"/>
    <col min="1802" max="1804" width="10.28515625" style="455" customWidth="1"/>
    <col min="1805" max="1805" width="13.140625" style="455" customWidth="1"/>
    <col min="1806" max="2049" width="10.28515625" style="455" customWidth="1"/>
    <col min="2050" max="2050" width="53.28515625" style="455" customWidth="1"/>
    <col min="2051" max="2052" width="10.28515625" style="455" customWidth="1"/>
    <col min="2053" max="2053" width="13.140625" style="455" customWidth="1"/>
    <col min="2054" max="2056" width="10.28515625" style="455" customWidth="1"/>
    <col min="2057" max="2057" width="13.140625" style="455" customWidth="1"/>
    <col min="2058" max="2060" width="10.28515625" style="455" customWidth="1"/>
    <col min="2061" max="2061" width="13.140625" style="455" customWidth="1"/>
    <col min="2062" max="2305" width="10.28515625" style="455" customWidth="1"/>
    <col min="2306" max="2306" width="53.28515625" style="455" customWidth="1"/>
    <col min="2307" max="2308" width="10.28515625" style="455" customWidth="1"/>
    <col min="2309" max="2309" width="13.140625" style="455" customWidth="1"/>
    <col min="2310" max="2312" width="10.28515625" style="455" customWidth="1"/>
    <col min="2313" max="2313" width="13.140625" style="455" customWidth="1"/>
    <col min="2314" max="2316" width="10.28515625" style="455" customWidth="1"/>
    <col min="2317" max="2317" width="13.140625" style="455" customWidth="1"/>
    <col min="2318" max="2561" width="10.28515625" style="455" customWidth="1"/>
    <col min="2562" max="2562" width="53.28515625" style="455" customWidth="1"/>
    <col min="2563" max="2564" width="10.28515625" style="455" customWidth="1"/>
    <col min="2565" max="2565" width="13.140625" style="455" customWidth="1"/>
    <col min="2566" max="2568" width="10.28515625" style="455" customWidth="1"/>
    <col min="2569" max="2569" width="13.140625" style="455" customWidth="1"/>
    <col min="2570" max="2572" width="10.28515625" style="455" customWidth="1"/>
    <col min="2573" max="2573" width="13.140625" style="455" customWidth="1"/>
    <col min="2574" max="2817" width="10.28515625" style="455" customWidth="1"/>
    <col min="2818" max="2818" width="53.28515625" style="455" customWidth="1"/>
    <col min="2819" max="2820" width="10.28515625" style="455" customWidth="1"/>
    <col min="2821" max="2821" width="13.140625" style="455" customWidth="1"/>
    <col min="2822" max="2824" width="10.28515625" style="455" customWidth="1"/>
    <col min="2825" max="2825" width="13.140625" style="455" customWidth="1"/>
    <col min="2826" max="2828" width="10.28515625" style="455" customWidth="1"/>
    <col min="2829" max="2829" width="13.140625" style="455" customWidth="1"/>
    <col min="2830" max="3073" width="10.28515625" style="455" customWidth="1"/>
    <col min="3074" max="3074" width="53.28515625" style="455" customWidth="1"/>
    <col min="3075" max="3076" width="10.28515625" style="455" customWidth="1"/>
    <col min="3077" max="3077" width="13.140625" style="455" customWidth="1"/>
    <col min="3078" max="3080" width="10.28515625" style="455" customWidth="1"/>
    <col min="3081" max="3081" width="13.140625" style="455" customWidth="1"/>
    <col min="3082" max="3084" width="10.28515625" style="455" customWidth="1"/>
    <col min="3085" max="3085" width="13.140625" style="455" customWidth="1"/>
    <col min="3086" max="3329" width="10.28515625" style="455" customWidth="1"/>
    <col min="3330" max="3330" width="53.28515625" style="455" customWidth="1"/>
    <col min="3331" max="3332" width="10.28515625" style="455" customWidth="1"/>
    <col min="3333" max="3333" width="13.140625" style="455" customWidth="1"/>
    <col min="3334" max="3336" width="10.28515625" style="455" customWidth="1"/>
    <col min="3337" max="3337" width="13.140625" style="455" customWidth="1"/>
    <col min="3338" max="3340" width="10.28515625" style="455" customWidth="1"/>
    <col min="3341" max="3341" width="13.140625" style="455" customWidth="1"/>
    <col min="3342" max="3585" width="10.28515625" style="455" customWidth="1"/>
    <col min="3586" max="3586" width="53.28515625" style="455" customWidth="1"/>
    <col min="3587" max="3588" width="10.28515625" style="455" customWidth="1"/>
    <col min="3589" max="3589" width="13.140625" style="455" customWidth="1"/>
    <col min="3590" max="3592" width="10.28515625" style="455" customWidth="1"/>
    <col min="3593" max="3593" width="13.140625" style="455" customWidth="1"/>
    <col min="3594" max="3596" width="10.28515625" style="455" customWidth="1"/>
    <col min="3597" max="3597" width="13.140625" style="455" customWidth="1"/>
    <col min="3598" max="3841" width="10.28515625" style="455" customWidth="1"/>
    <col min="3842" max="3842" width="53.28515625" style="455" customWidth="1"/>
    <col min="3843" max="3844" width="10.28515625" style="455" customWidth="1"/>
    <col min="3845" max="3845" width="13.140625" style="455" customWidth="1"/>
    <col min="3846" max="3848" width="10.28515625" style="455" customWidth="1"/>
    <col min="3849" max="3849" width="13.140625" style="455" customWidth="1"/>
    <col min="3850" max="3852" width="10.28515625" style="455" customWidth="1"/>
    <col min="3853" max="3853" width="13.140625" style="455" customWidth="1"/>
    <col min="3854" max="4097" width="10.28515625" style="455" customWidth="1"/>
    <col min="4098" max="4098" width="53.28515625" style="455" customWidth="1"/>
    <col min="4099" max="4100" width="10.28515625" style="455" customWidth="1"/>
    <col min="4101" max="4101" width="13.140625" style="455" customWidth="1"/>
    <col min="4102" max="4104" width="10.28515625" style="455" customWidth="1"/>
    <col min="4105" max="4105" width="13.140625" style="455" customWidth="1"/>
    <col min="4106" max="4108" width="10.28515625" style="455" customWidth="1"/>
    <col min="4109" max="4109" width="13.140625" style="455" customWidth="1"/>
    <col min="4110" max="4353" width="10.28515625" style="455" customWidth="1"/>
    <col min="4354" max="4354" width="53.28515625" style="455" customWidth="1"/>
    <col min="4355" max="4356" width="10.28515625" style="455" customWidth="1"/>
    <col min="4357" max="4357" width="13.140625" style="455" customWidth="1"/>
    <col min="4358" max="4360" width="10.28515625" style="455" customWidth="1"/>
    <col min="4361" max="4361" width="13.140625" style="455" customWidth="1"/>
    <col min="4362" max="4364" width="10.28515625" style="455" customWidth="1"/>
    <col min="4365" max="4365" width="13.140625" style="455" customWidth="1"/>
    <col min="4366" max="4609" width="10.28515625" style="455" customWidth="1"/>
    <col min="4610" max="4610" width="53.28515625" style="455" customWidth="1"/>
    <col min="4611" max="4612" width="10.28515625" style="455" customWidth="1"/>
    <col min="4613" max="4613" width="13.140625" style="455" customWidth="1"/>
    <col min="4614" max="4616" width="10.28515625" style="455" customWidth="1"/>
    <col min="4617" max="4617" width="13.140625" style="455" customWidth="1"/>
    <col min="4618" max="4620" width="10.28515625" style="455" customWidth="1"/>
    <col min="4621" max="4621" width="13.140625" style="455" customWidth="1"/>
    <col min="4622" max="4865" width="10.28515625" style="455" customWidth="1"/>
    <col min="4866" max="4866" width="53.28515625" style="455" customWidth="1"/>
    <col min="4867" max="4868" width="10.28515625" style="455" customWidth="1"/>
    <col min="4869" max="4869" width="13.140625" style="455" customWidth="1"/>
    <col min="4870" max="4872" width="10.28515625" style="455" customWidth="1"/>
    <col min="4873" max="4873" width="13.140625" style="455" customWidth="1"/>
    <col min="4874" max="4876" width="10.28515625" style="455" customWidth="1"/>
    <col min="4877" max="4877" width="13.140625" style="455" customWidth="1"/>
    <col min="4878" max="5121" width="10.28515625" style="455" customWidth="1"/>
    <col min="5122" max="5122" width="53.28515625" style="455" customWidth="1"/>
    <col min="5123" max="5124" width="10.28515625" style="455" customWidth="1"/>
    <col min="5125" max="5125" width="13.140625" style="455" customWidth="1"/>
    <col min="5126" max="5128" width="10.28515625" style="455" customWidth="1"/>
    <col min="5129" max="5129" width="13.140625" style="455" customWidth="1"/>
    <col min="5130" max="5132" width="10.28515625" style="455" customWidth="1"/>
    <col min="5133" max="5133" width="13.140625" style="455" customWidth="1"/>
    <col min="5134" max="5377" width="10.28515625" style="455" customWidth="1"/>
    <col min="5378" max="5378" width="53.28515625" style="455" customWidth="1"/>
    <col min="5379" max="5380" width="10.28515625" style="455" customWidth="1"/>
    <col min="5381" max="5381" width="13.140625" style="455" customWidth="1"/>
    <col min="5382" max="5384" width="10.28515625" style="455" customWidth="1"/>
    <col min="5385" max="5385" width="13.140625" style="455" customWidth="1"/>
    <col min="5386" max="5388" width="10.28515625" style="455" customWidth="1"/>
    <col min="5389" max="5389" width="13.140625" style="455" customWidth="1"/>
    <col min="5390" max="5633" width="10.28515625" style="455" customWidth="1"/>
    <col min="5634" max="5634" width="53.28515625" style="455" customWidth="1"/>
    <col min="5635" max="5636" width="10.28515625" style="455" customWidth="1"/>
    <col min="5637" max="5637" width="13.140625" style="455" customWidth="1"/>
    <col min="5638" max="5640" width="10.28515625" style="455" customWidth="1"/>
    <col min="5641" max="5641" width="13.140625" style="455" customWidth="1"/>
    <col min="5642" max="5644" width="10.28515625" style="455" customWidth="1"/>
    <col min="5645" max="5645" width="13.140625" style="455" customWidth="1"/>
    <col min="5646" max="5889" width="10.28515625" style="455" customWidth="1"/>
    <col min="5890" max="5890" width="53.28515625" style="455" customWidth="1"/>
    <col min="5891" max="5892" width="10.28515625" style="455" customWidth="1"/>
    <col min="5893" max="5893" width="13.140625" style="455" customWidth="1"/>
    <col min="5894" max="5896" width="10.28515625" style="455" customWidth="1"/>
    <col min="5897" max="5897" width="13.140625" style="455" customWidth="1"/>
    <col min="5898" max="5900" width="10.28515625" style="455" customWidth="1"/>
    <col min="5901" max="5901" width="13.140625" style="455" customWidth="1"/>
    <col min="5902" max="6145" width="10.28515625" style="455" customWidth="1"/>
    <col min="6146" max="6146" width="53.28515625" style="455" customWidth="1"/>
    <col min="6147" max="6148" width="10.28515625" style="455" customWidth="1"/>
    <col min="6149" max="6149" width="13.140625" style="455" customWidth="1"/>
    <col min="6150" max="6152" width="10.28515625" style="455" customWidth="1"/>
    <col min="6153" max="6153" width="13.140625" style="455" customWidth="1"/>
    <col min="6154" max="6156" width="10.28515625" style="455" customWidth="1"/>
    <col min="6157" max="6157" width="13.140625" style="455" customWidth="1"/>
    <col min="6158" max="6401" width="10.28515625" style="455" customWidth="1"/>
    <col min="6402" max="6402" width="53.28515625" style="455" customWidth="1"/>
    <col min="6403" max="6404" width="10.28515625" style="455" customWidth="1"/>
    <col min="6405" max="6405" width="13.140625" style="455" customWidth="1"/>
    <col min="6406" max="6408" width="10.28515625" style="455" customWidth="1"/>
    <col min="6409" max="6409" width="13.140625" style="455" customWidth="1"/>
    <col min="6410" max="6412" width="10.28515625" style="455" customWidth="1"/>
    <col min="6413" max="6413" width="13.140625" style="455" customWidth="1"/>
    <col min="6414" max="6657" width="10.28515625" style="455" customWidth="1"/>
    <col min="6658" max="6658" width="53.28515625" style="455" customWidth="1"/>
    <col min="6659" max="6660" width="10.28515625" style="455" customWidth="1"/>
    <col min="6661" max="6661" width="13.140625" style="455" customWidth="1"/>
    <col min="6662" max="6664" width="10.28515625" style="455" customWidth="1"/>
    <col min="6665" max="6665" width="13.140625" style="455" customWidth="1"/>
    <col min="6666" max="6668" width="10.28515625" style="455" customWidth="1"/>
    <col min="6669" max="6669" width="13.140625" style="455" customWidth="1"/>
    <col min="6670" max="6913" width="10.28515625" style="455" customWidth="1"/>
    <col min="6914" max="6914" width="53.28515625" style="455" customWidth="1"/>
    <col min="6915" max="6916" width="10.28515625" style="455" customWidth="1"/>
    <col min="6917" max="6917" width="13.140625" style="455" customWidth="1"/>
    <col min="6918" max="6920" width="10.28515625" style="455" customWidth="1"/>
    <col min="6921" max="6921" width="13.140625" style="455" customWidth="1"/>
    <col min="6922" max="6924" width="10.28515625" style="455" customWidth="1"/>
    <col min="6925" max="6925" width="13.140625" style="455" customWidth="1"/>
    <col min="6926" max="7169" width="10.28515625" style="455" customWidth="1"/>
    <col min="7170" max="7170" width="53.28515625" style="455" customWidth="1"/>
    <col min="7171" max="7172" width="10.28515625" style="455" customWidth="1"/>
    <col min="7173" max="7173" width="13.140625" style="455" customWidth="1"/>
    <col min="7174" max="7176" width="10.28515625" style="455" customWidth="1"/>
    <col min="7177" max="7177" width="13.140625" style="455" customWidth="1"/>
    <col min="7178" max="7180" width="10.28515625" style="455" customWidth="1"/>
    <col min="7181" max="7181" width="13.140625" style="455" customWidth="1"/>
    <col min="7182" max="7425" width="10.28515625" style="455" customWidth="1"/>
    <col min="7426" max="7426" width="53.28515625" style="455" customWidth="1"/>
    <col min="7427" max="7428" width="10.28515625" style="455" customWidth="1"/>
    <col min="7429" max="7429" width="13.140625" style="455" customWidth="1"/>
    <col min="7430" max="7432" width="10.28515625" style="455" customWidth="1"/>
    <col min="7433" max="7433" width="13.140625" style="455" customWidth="1"/>
    <col min="7434" max="7436" width="10.28515625" style="455" customWidth="1"/>
    <col min="7437" max="7437" width="13.140625" style="455" customWidth="1"/>
    <col min="7438" max="7681" width="10.28515625" style="455" customWidth="1"/>
    <col min="7682" max="7682" width="53.28515625" style="455" customWidth="1"/>
    <col min="7683" max="7684" width="10.28515625" style="455" customWidth="1"/>
    <col min="7685" max="7685" width="13.140625" style="455" customWidth="1"/>
    <col min="7686" max="7688" width="10.28515625" style="455" customWidth="1"/>
    <col min="7689" max="7689" width="13.140625" style="455" customWidth="1"/>
    <col min="7690" max="7692" width="10.28515625" style="455" customWidth="1"/>
    <col min="7693" max="7693" width="13.140625" style="455" customWidth="1"/>
    <col min="7694" max="7937" width="10.28515625" style="455" customWidth="1"/>
    <col min="7938" max="7938" width="53.28515625" style="455" customWidth="1"/>
    <col min="7939" max="7940" width="10.28515625" style="455" customWidth="1"/>
    <col min="7941" max="7941" width="13.140625" style="455" customWidth="1"/>
    <col min="7942" max="7944" width="10.28515625" style="455" customWidth="1"/>
    <col min="7945" max="7945" width="13.140625" style="455" customWidth="1"/>
    <col min="7946" max="7948" width="10.28515625" style="455" customWidth="1"/>
    <col min="7949" max="7949" width="13.140625" style="455" customWidth="1"/>
    <col min="7950" max="8193" width="10.28515625" style="455" customWidth="1"/>
    <col min="8194" max="8194" width="53.28515625" style="455" customWidth="1"/>
    <col min="8195" max="8196" width="10.28515625" style="455" customWidth="1"/>
    <col min="8197" max="8197" width="13.140625" style="455" customWidth="1"/>
    <col min="8198" max="8200" width="10.28515625" style="455" customWidth="1"/>
    <col min="8201" max="8201" width="13.140625" style="455" customWidth="1"/>
    <col min="8202" max="8204" width="10.28515625" style="455" customWidth="1"/>
    <col min="8205" max="8205" width="13.140625" style="455" customWidth="1"/>
    <col min="8206" max="8449" width="10.28515625" style="455" customWidth="1"/>
    <col min="8450" max="8450" width="53.28515625" style="455" customWidth="1"/>
    <col min="8451" max="8452" width="10.28515625" style="455" customWidth="1"/>
    <col min="8453" max="8453" width="13.140625" style="455" customWidth="1"/>
    <col min="8454" max="8456" width="10.28515625" style="455" customWidth="1"/>
    <col min="8457" max="8457" width="13.140625" style="455" customWidth="1"/>
    <col min="8458" max="8460" width="10.28515625" style="455" customWidth="1"/>
    <col min="8461" max="8461" width="13.140625" style="455" customWidth="1"/>
    <col min="8462" max="8705" width="10.28515625" style="455" customWidth="1"/>
    <col min="8706" max="8706" width="53.28515625" style="455" customWidth="1"/>
    <col min="8707" max="8708" width="10.28515625" style="455" customWidth="1"/>
    <col min="8709" max="8709" width="13.140625" style="455" customWidth="1"/>
    <col min="8710" max="8712" width="10.28515625" style="455" customWidth="1"/>
    <col min="8713" max="8713" width="13.140625" style="455" customWidth="1"/>
    <col min="8714" max="8716" width="10.28515625" style="455" customWidth="1"/>
    <col min="8717" max="8717" width="13.140625" style="455" customWidth="1"/>
    <col min="8718" max="8961" width="10.28515625" style="455" customWidth="1"/>
    <col min="8962" max="8962" width="53.28515625" style="455" customWidth="1"/>
    <col min="8963" max="8964" width="10.28515625" style="455" customWidth="1"/>
    <col min="8965" max="8965" width="13.140625" style="455" customWidth="1"/>
    <col min="8966" max="8968" width="10.28515625" style="455" customWidth="1"/>
    <col min="8969" max="8969" width="13.140625" style="455" customWidth="1"/>
    <col min="8970" max="8972" width="10.28515625" style="455" customWidth="1"/>
    <col min="8973" max="8973" width="13.140625" style="455" customWidth="1"/>
    <col min="8974" max="9217" width="10.28515625" style="455" customWidth="1"/>
    <col min="9218" max="9218" width="53.28515625" style="455" customWidth="1"/>
    <col min="9219" max="9220" width="10.28515625" style="455" customWidth="1"/>
    <col min="9221" max="9221" width="13.140625" style="455" customWidth="1"/>
    <col min="9222" max="9224" width="10.28515625" style="455" customWidth="1"/>
    <col min="9225" max="9225" width="13.140625" style="455" customWidth="1"/>
    <col min="9226" max="9228" width="10.28515625" style="455" customWidth="1"/>
    <col min="9229" max="9229" width="13.140625" style="455" customWidth="1"/>
    <col min="9230" max="9473" width="10.28515625" style="455" customWidth="1"/>
    <col min="9474" max="9474" width="53.28515625" style="455" customWidth="1"/>
    <col min="9475" max="9476" width="10.28515625" style="455" customWidth="1"/>
    <col min="9477" max="9477" width="13.140625" style="455" customWidth="1"/>
    <col min="9478" max="9480" width="10.28515625" style="455" customWidth="1"/>
    <col min="9481" max="9481" width="13.140625" style="455" customWidth="1"/>
    <col min="9482" max="9484" width="10.28515625" style="455" customWidth="1"/>
    <col min="9485" max="9485" width="13.140625" style="455" customWidth="1"/>
    <col min="9486" max="9729" width="10.28515625" style="455" customWidth="1"/>
    <col min="9730" max="9730" width="53.28515625" style="455" customWidth="1"/>
    <col min="9731" max="9732" width="10.28515625" style="455" customWidth="1"/>
    <col min="9733" max="9733" width="13.140625" style="455" customWidth="1"/>
    <col min="9734" max="9736" width="10.28515625" style="455" customWidth="1"/>
    <col min="9737" max="9737" width="13.140625" style="455" customWidth="1"/>
    <col min="9738" max="9740" width="10.28515625" style="455" customWidth="1"/>
    <col min="9741" max="9741" width="13.140625" style="455" customWidth="1"/>
    <col min="9742" max="9985" width="10.28515625" style="455" customWidth="1"/>
    <col min="9986" max="9986" width="53.28515625" style="455" customWidth="1"/>
    <col min="9987" max="9988" width="10.28515625" style="455" customWidth="1"/>
    <col min="9989" max="9989" width="13.140625" style="455" customWidth="1"/>
    <col min="9990" max="9992" width="10.28515625" style="455" customWidth="1"/>
    <col min="9993" max="9993" width="13.140625" style="455" customWidth="1"/>
    <col min="9994" max="9996" width="10.28515625" style="455" customWidth="1"/>
    <col min="9997" max="9997" width="13.140625" style="455" customWidth="1"/>
    <col min="9998" max="10241" width="10.28515625" style="455" customWidth="1"/>
    <col min="10242" max="10242" width="53.28515625" style="455" customWidth="1"/>
    <col min="10243" max="10244" width="10.28515625" style="455" customWidth="1"/>
    <col min="10245" max="10245" width="13.140625" style="455" customWidth="1"/>
    <col min="10246" max="10248" width="10.28515625" style="455" customWidth="1"/>
    <col min="10249" max="10249" width="13.140625" style="455" customWidth="1"/>
    <col min="10250" max="10252" width="10.28515625" style="455" customWidth="1"/>
    <col min="10253" max="10253" width="13.140625" style="455" customWidth="1"/>
    <col min="10254" max="10497" width="10.28515625" style="455" customWidth="1"/>
    <col min="10498" max="10498" width="53.28515625" style="455" customWidth="1"/>
    <col min="10499" max="10500" width="10.28515625" style="455" customWidth="1"/>
    <col min="10501" max="10501" width="13.140625" style="455" customWidth="1"/>
    <col min="10502" max="10504" width="10.28515625" style="455" customWidth="1"/>
    <col min="10505" max="10505" width="13.140625" style="455" customWidth="1"/>
    <col min="10506" max="10508" width="10.28515625" style="455" customWidth="1"/>
    <col min="10509" max="10509" width="13.140625" style="455" customWidth="1"/>
    <col min="10510" max="10753" width="10.28515625" style="455" customWidth="1"/>
    <col min="10754" max="10754" width="53.28515625" style="455" customWidth="1"/>
    <col min="10755" max="10756" width="10.28515625" style="455" customWidth="1"/>
    <col min="10757" max="10757" width="13.140625" style="455" customWidth="1"/>
    <col min="10758" max="10760" width="10.28515625" style="455" customWidth="1"/>
    <col min="10761" max="10761" width="13.140625" style="455" customWidth="1"/>
    <col min="10762" max="10764" width="10.28515625" style="455" customWidth="1"/>
    <col min="10765" max="10765" width="13.140625" style="455" customWidth="1"/>
    <col min="10766" max="11009" width="10.28515625" style="455" customWidth="1"/>
    <col min="11010" max="11010" width="53.28515625" style="455" customWidth="1"/>
    <col min="11011" max="11012" width="10.28515625" style="455" customWidth="1"/>
    <col min="11013" max="11013" width="13.140625" style="455" customWidth="1"/>
    <col min="11014" max="11016" width="10.28515625" style="455" customWidth="1"/>
    <col min="11017" max="11017" width="13.140625" style="455" customWidth="1"/>
    <col min="11018" max="11020" width="10.28515625" style="455" customWidth="1"/>
    <col min="11021" max="11021" width="13.140625" style="455" customWidth="1"/>
    <col min="11022" max="11265" width="10.28515625" style="455" customWidth="1"/>
    <col min="11266" max="11266" width="53.28515625" style="455" customWidth="1"/>
    <col min="11267" max="11268" width="10.28515625" style="455" customWidth="1"/>
    <col min="11269" max="11269" width="13.140625" style="455" customWidth="1"/>
    <col min="11270" max="11272" width="10.28515625" style="455" customWidth="1"/>
    <col min="11273" max="11273" width="13.140625" style="455" customWidth="1"/>
    <col min="11274" max="11276" width="10.28515625" style="455" customWidth="1"/>
    <col min="11277" max="11277" width="13.140625" style="455" customWidth="1"/>
    <col min="11278" max="11521" width="10.28515625" style="455" customWidth="1"/>
    <col min="11522" max="11522" width="53.28515625" style="455" customWidth="1"/>
    <col min="11523" max="11524" width="10.28515625" style="455" customWidth="1"/>
    <col min="11525" max="11525" width="13.140625" style="455" customWidth="1"/>
    <col min="11526" max="11528" width="10.28515625" style="455" customWidth="1"/>
    <col min="11529" max="11529" width="13.140625" style="455" customWidth="1"/>
    <col min="11530" max="11532" width="10.28515625" style="455" customWidth="1"/>
    <col min="11533" max="11533" width="13.140625" style="455" customWidth="1"/>
    <col min="11534" max="11777" width="10.28515625" style="455" customWidth="1"/>
    <col min="11778" max="11778" width="53.28515625" style="455" customWidth="1"/>
    <col min="11779" max="11780" width="10.28515625" style="455" customWidth="1"/>
    <col min="11781" max="11781" width="13.140625" style="455" customWidth="1"/>
    <col min="11782" max="11784" width="10.28515625" style="455" customWidth="1"/>
    <col min="11785" max="11785" width="13.140625" style="455" customWidth="1"/>
    <col min="11786" max="11788" width="10.28515625" style="455" customWidth="1"/>
    <col min="11789" max="11789" width="13.140625" style="455" customWidth="1"/>
    <col min="11790" max="12033" width="10.28515625" style="455" customWidth="1"/>
    <col min="12034" max="12034" width="53.28515625" style="455" customWidth="1"/>
    <col min="12035" max="12036" width="10.28515625" style="455" customWidth="1"/>
    <col min="12037" max="12037" width="13.140625" style="455" customWidth="1"/>
    <col min="12038" max="12040" width="10.28515625" style="455" customWidth="1"/>
    <col min="12041" max="12041" width="13.140625" style="455" customWidth="1"/>
    <col min="12042" max="12044" width="10.28515625" style="455" customWidth="1"/>
    <col min="12045" max="12045" width="13.140625" style="455" customWidth="1"/>
    <col min="12046" max="12289" width="10.28515625" style="455" customWidth="1"/>
    <col min="12290" max="12290" width="53.28515625" style="455" customWidth="1"/>
    <col min="12291" max="12292" width="10.28515625" style="455" customWidth="1"/>
    <col min="12293" max="12293" width="13.140625" style="455" customWidth="1"/>
    <col min="12294" max="12296" width="10.28515625" style="455" customWidth="1"/>
    <col min="12297" max="12297" width="13.140625" style="455" customWidth="1"/>
    <col min="12298" max="12300" width="10.28515625" style="455" customWidth="1"/>
    <col min="12301" max="12301" width="13.140625" style="455" customWidth="1"/>
    <col min="12302" max="12545" width="10.28515625" style="455" customWidth="1"/>
    <col min="12546" max="12546" width="53.28515625" style="455" customWidth="1"/>
    <col min="12547" max="12548" width="10.28515625" style="455" customWidth="1"/>
    <col min="12549" max="12549" width="13.140625" style="455" customWidth="1"/>
    <col min="12550" max="12552" width="10.28515625" style="455" customWidth="1"/>
    <col min="12553" max="12553" width="13.140625" style="455" customWidth="1"/>
    <col min="12554" max="12556" width="10.28515625" style="455" customWidth="1"/>
    <col min="12557" max="12557" width="13.140625" style="455" customWidth="1"/>
    <col min="12558" max="12801" width="10.28515625" style="455" customWidth="1"/>
    <col min="12802" max="12802" width="53.28515625" style="455" customWidth="1"/>
    <col min="12803" max="12804" width="10.28515625" style="455" customWidth="1"/>
    <col min="12805" max="12805" width="13.140625" style="455" customWidth="1"/>
    <col min="12806" max="12808" width="10.28515625" style="455" customWidth="1"/>
    <col min="12809" max="12809" width="13.140625" style="455" customWidth="1"/>
    <col min="12810" max="12812" width="10.28515625" style="455" customWidth="1"/>
    <col min="12813" max="12813" width="13.140625" style="455" customWidth="1"/>
    <col min="12814" max="13057" width="10.28515625" style="455" customWidth="1"/>
    <col min="13058" max="13058" width="53.28515625" style="455" customWidth="1"/>
    <col min="13059" max="13060" width="10.28515625" style="455" customWidth="1"/>
    <col min="13061" max="13061" width="13.140625" style="455" customWidth="1"/>
    <col min="13062" max="13064" width="10.28515625" style="455" customWidth="1"/>
    <col min="13065" max="13065" width="13.140625" style="455" customWidth="1"/>
    <col min="13066" max="13068" width="10.28515625" style="455" customWidth="1"/>
    <col min="13069" max="13069" width="13.140625" style="455" customWidth="1"/>
    <col min="13070" max="13313" width="10.28515625" style="455" customWidth="1"/>
    <col min="13314" max="13314" width="53.28515625" style="455" customWidth="1"/>
    <col min="13315" max="13316" width="10.28515625" style="455" customWidth="1"/>
    <col min="13317" max="13317" width="13.140625" style="455" customWidth="1"/>
    <col min="13318" max="13320" width="10.28515625" style="455" customWidth="1"/>
    <col min="13321" max="13321" width="13.140625" style="455" customWidth="1"/>
    <col min="13322" max="13324" width="10.28515625" style="455" customWidth="1"/>
    <col min="13325" max="13325" width="13.140625" style="455" customWidth="1"/>
    <col min="13326" max="13569" width="10.28515625" style="455" customWidth="1"/>
    <col min="13570" max="13570" width="53.28515625" style="455" customWidth="1"/>
    <col min="13571" max="13572" width="10.28515625" style="455" customWidth="1"/>
    <col min="13573" max="13573" width="13.140625" style="455" customWidth="1"/>
    <col min="13574" max="13576" width="10.28515625" style="455" customWidth="1"/>
    <col min="13577" max="13577" width="13.140625" style="455" customWidth="1"/>
    <col min="13578" max="13580" width="10.28515625" style="455" customWidth="1"/>
    <col min="13581" max="13581" width="13.140625" style="455" customWidth="1"/>
    <col min="13582" max="13825" width="10.28515625" style="455" customWidth="1"/>
    <col min="13826" max="13826" width="53.28515625" style="455" customWidth="1"/>
    <col min="13827" max="13828" width="10.28515625" style="455" customWidth="1"/>
    <col min="13829" max="13829" width="13.140625" style="455" customWidth="1"/>
    <col min="13830" max="13832" width="10.28515625" style="455" customWidth="1"/>
    <col min="13833" max="13833" width="13.140625" style="455" customWidth="1"/>
    <col min="13834" max="13836" width="10.28515625" style="455" customWidth="1"/>
    <col min="13837" max="13837" width="13.140625" style="455" customWidth="1"/>
    <col min="13838" max="14081" width="10.28515625" style="455" customWidth="1"/>
    <col min="14082" max="14082" width="53.28515625" style="455" customWidth="1"/>
    <col min="14083" max="14084" width="10.28515625" style="455" customWidth="1"/>
    <col min="14085" max="14085" width="13.140625" style="455" customWidth="1"/>
    <col min="14086" max="14088" width="10.28515625" style="455" customWidth="1"/>
    <col min="14089" max="14089" width="13.140625" style="455" customWidth="1"/>
    <col min="14090" max="14092" width="10.28515625" style="455" customWidth="1"/>
    <col min="14093" max="14093" width="13.140625" style="455" customWidth="1"/>
    <col min="14094" max="14337" width="10.28515625" style="455" customWidth="1"/>
    <col min="14338" max="14338" width="53.28515625" style="455" customWidth="1"/>
    <col min="14339" max="14340" width="10.28515625" style="455" customWidth="1"/>
    <col min="14341" max="14341" width="13.140625" style="455" customWidth="1"/>
    <col min="14342" max="14344" width="10.28515625" style="455" customWidth="1"/>
    <col min="14345" max="14345" width="13.140625" style="455" customWidth="1"/>
    <col min="14346" max="14348" width="10.28515625" style="455" customWidth="1"/>
    <col min="14349" max="14349" width="13.140625" style="455" customWidth="1"/>
    <col min="14350" max="14593" width="10.28515625" style="455" customWidth="1"/>
    <col min="14594" max="14594" width="53.28515625" style="455" customWidth="1"/>
    <col min="14595" max="14596" width="10.28515625" style="455" customWidth="1"/>
    <col min="14597" max="14597" width="13.140625" style="455" customWidth="1"/>
    <col min="14598" max="14600" width="10.28515625" style="455" customWidth="1"/>
    <col min="14601" max="14601" width="13.140625" style="455" customWidth="1"/>
    <col min="14602" max="14604" width="10.28515625" style="455" customWidth="1"/>
    <col min="14605" max="14605" width="13.140625" style="455" customWidth="1"/>
    <col min="14606" max="14849" width="10.28515625" style="455" customWidth="1"/>
    <col min="14850" max="14850" width="53.28515625" style="455" customWidth="1"/>
    <col min="14851" max="14852" width="10.28515625" style="455" customWidth="1"/>
    <col min="14853" max="14853" width="13.140625" style="455" customWidth="1"/>
    <col min="14854" max="14856" width="10.28515625" style="455" customWidth="1"/>
    <col min="14857" max="14857" width="13.140625" style="455" customWidth="1"/>
    <col min="14858" max="14860" width="10.28515625" style="455" customWidth="1"/>
    <col min="14861" max="14861" width="13.140625" style="455" customWidth="1"/>
    <col min="14862" max="15105" width="10.28515625" style="455" customWidth="1"/>
    <col min="15106" max="15106" width="53.28515625" style="455" customWidth="1"/>
    <col min="15107" max="15108" width="10.28515625" style="455" customWidth="1"/>
    <col min="15109" max="15109" width="13.140625" style="455" customWidth="1"/>
    <col min="15110" max="15112" width="10.28515625" style="455" customWidth="1"/>
    <col min="15113" max="15113" width="13.140625" style="455" customWidth="1"/>
    <col min="15114" max="15116" width="10.28515625" style="455" customWidth="1"/>
    <col min="15117" max="15117" width="13.140625" style="455" customWidth="1"/>
    <col min="15118" max="15361" width="10.28515625" style="455" customWidth="1"/>
    <col min="15362" max="15362" width="53.28515625" style="455" customWidth="1"/>
    <col min="15363" max="15364" width="10.28515625" style="455" customWidth="1"/>
    <col min="15365" max="15365" width="13.140625" style="455" customWidth="1"/>
    <col min="15366" max="15368" width="10.28515625" style="455" customWidth="1"/>
    <col min="15369" max="15369" width="13.140625" style="455" customWidth="1"/>
    <col min="15370" max="15372" width="10.28515625" style="455" customWidth="1"/>
    <col min="15373" max="15373" width="13.140625" style="455" customWidth="1"/>
    <col min="15374" max="15617" width="10.28515625" style="455" customWidth="1"/>
    <col min="15618" max="15618" width="53.28515625" style="455" customWidth="1"/>
    <col min="15619" max="15620" width="10.28515625" style="455" customWidth="1"/>
    <col min="15621" max="15621" width="13.140625" style="455" customWidth="1"/>
    <col min="15622" max="15624" width="10.28515625" style="455" customWidth="1"/>
    <col min="15625" max="15625" width="13.140625" style="455" customWidth="1"/>
    <col min="15626" max="15628" width="10.28515625" style="455" customWidth="1"/>
    <col min="15629" max="15629" width="13.140625" style="455" customWidth="1"/>
    <col min="15630" max="15873" width="10.28515625" style="455" customWidth="1"/>
    <col min="15874" max="15874" width="53.28515625" style="455" customWidth="1"/>
    <col min="15875" max="15876" width="10.28515625" style="455" customWidth="1"/>
    <col min="15877" max="15877" width="13.140625" style="455" customWidth="1"/>
    <col min="15878" max="15880" width="10.28515625" style="455" customWidth="1"/>
    <col min="15881" max="15881" width="13.140625" style="455" customWidth="1"/>
    <col min="15882" max="15884" width="10.28515625" style="455" customWidth="1"/>
    <col min="15885" max="15885" width="13.140625" style="455" customWidth="1"/>
    <col min="15886" max="16129" width="10.28515625" style="455" customWidth="1"/>
    <col min="16130" max="16130" width="53.28515625" style="455" customWidth="1"/>
    <col min="16131" max="16132" width="10.28515625" style="455" customWidth="1"/>
    <col min="16133" max="16133" width="13.140625" style="455" customWidth="1"/>
    <col min="16134" max="16136" width="10.28515625" style="455" customWidth="1"/>
    <col min="16137" max="16137" width="13.140625" style="455" customWidth="1"/>
    <col min="16138" max="16140" width="10.28515625" style="455" customWidth="1"/>
    <col min="16141" max="16141" width="13.140625" style="455" customWidth="1"/>
    <col min="16142" max="16384" width="10.28515625" style="455" customWidth="1"/>
  </cols>
  <sheetData>
    <row r="2" spans="2:14" ht="15">
      <c r="B2" s="497" t="s">
        <v>232</v>
      </c>
      <c r="C2" s="496" t="s">
        <v>331</v>
      </c>
      <c r="D2" s="495" t="s">
        <v>331</v>
      </c>
      <c r="E2" s="494"/>
      <c r="F2" s="494"/>
      <c r="G2" s="494"/>
      <c r="H2" s="494"/>
      <c r="I2" s="494"/>
      <c r="J2" s="494"/>
      <c r="K2" s="494"/>
      <c r="L2" s="494"/>
    </row>
    <row r="3" spans="2:14" s="488" customFormat="1" ht="15">
      <c r="B3" s="493"/>
      <c r="C3" s="493" t="s">
        <v>331</v>
      </c>
      <c r="D3" s="492"/>
      <c r="E3" s="491" t="s">
        <v>231</v>
      </c>
      <c r="F3" s="490" t="s">
        <v>230</v>
      </c>
      <c r="G3" s="490" t="s">
        <v>229</v>
      </c>
      <c r="H3" s="490" t="s">
        <v>228</v>
      </c>
      <c r="I3" s="491" t="s">
        <v>227</v>
      </c>
      <c r="J3" s="490" t="s">
        <v>226</v>
      </c>
      <c r="K3" s="490" t="s">
        <v>225</v>
      </c>
      <c r="L3" s="489" t="s">
        <v>224</v>
      </c>
      <c r="M3" s="391"/>
      <c r="N3" s="391"/>
    </row>
    <row r="4" spans="2:14" ht="15">
      <c r="B4" s="462" t="s">
        <v>223</v>
      </c>
      <c r="C4" s="456" t="s">
        <v>331</v>
      </c>
      <c r="D4" s="456" t="s">
        <v>331</v>
      </c>
      <c r="E4" s="456" t="s">
        <v>331</v>
      </c>
      <c r="F4" s="456" t="s">
        <v>331</v>
      </c>
      <c r="G4" s="456" t="s">
        <v>331</v>
      </c>
      <c r="H4" s="456"/>
      <c r="I4" s="456"/>
      <c r="J4" s="456"/>
      <c r="K4" s="456"/>
      <c r="L4" s="456"/>
      <c r="M4" s="456"/>
      <c r="N4" s="456"/>
    </row>
    <row r="5" spans="2:14">
      <c r="B5" s="458" t="s">
        <v>606</v>
      </c>
      <c r="C5" s="456" t="s">
        <v>331</v>
      </c>
      <c r="D5" s="487"/>
      <c r="E5" s="460">
        <v>625207</v>
      </c>
      <c r="F5" s="460">
        <v>157693</v>
      </c>
      <c r="G5" s="460">
        <v>98572</v>
      </c>
      <c r="H5" s="460">
        <v>155555</v>
      </c>
      <c r="I5" s="486"/>
      <c r="J5" s="456"/>
      <c r="K5" s="460">
        <v>375200</v>
      </c>
      <c r="L5" s="460">
        <v>405800</v>
      </c>
      <c r="M5" s="485"/>
      <c r="N5" s="456"/>
    </row>
    <row r="6" spans="2:14">
      <c r="B6" s="458" t="s">
        <v>608</v>
      </c>
      <c r="C6" s="456" t="s">
        <v>331</v>
      </c>
      <c r="D6" s="457" t="s">
        <v>331</v>
      </c>
      <c r="E6" s="460">
        <v>354040</v>
      </c>
      <c r="F6" s="460">
        <v>87374</v>
      </c>
      <c r="G6" s="460">
        <v>96169</v>
      </c>
      <c r="H6" s="460">
        <v>90980</v>
      </c>
      <c r="I6" s="484"/>
      <c r="J6" s="456"/>
      <c r="K6" s="460">
        <v>474900</v>
      </c>
      <c r="L6" s="460">
        <v>489200</v>
      </c>
      <c r="M6" s="459"/>
      <c r="N6" s="456"/>
    </row>
    <row r="7" spans="2:14">
      <c r="B7" s="458" t="s">
        <v>215</v>
      </c>
      <c r="C7" s="456" t="s">
        <v>331</v>
      </c>
      <c r="D7" s="457" t="s">
        <v>331</v>
      </c>
      <c r="E7" s="460">
        <v>454712</v>
      </c>
      <c r="F7" s="460">
        <v>108946</v>
      </c>
      <c r="G7" s="460">
        <v>138373</v>
      </c>
      <c r="H7" s="460">
        <v>132593</v>
      </c>
      <c r="I7" s="484"/>
      <c r="J7" s="456"/>
      <c r="K7" s="460">
        <v>592500</v>
      </c>
      <c r="L7" s="460">
        <v>617300</v>
      </c>
      <c r="M7" s="459"/>
      <c r="N7" s="456"/>
    </row>
    <row r="8" spans="2:14">
      <c r="B8" s="458" t="s">
        <v>214</v>
      </c>
      <c r="C8" s="456" t="s">
        <v>331</v>
      </c>
      <c r="D8" s="457" t="s">
        <v>331</v>
      </c>
      <c r="E8" s="460">
        <v>229586</v>
      </c>
      <c r="F8" s="460">
        <v>56315</v>
      </c>
      <c r="G8" s="460">
        <v>56335</v>
      </c>
      <c r="H8" s="460">
        <v>56567</v>
      </c>
      <c r="I8" s="484"/>
      <c r="J8" s="456"/>
      <c r="K8" s="460">
        <v>234900</v>
      </c>
      <c r="L8" s="460">
        <v>240700</v>
      </c>
      <c r="M8" s="459"/>
      <c r="N8" s="456"/>
    </row>
    <row r="9" spans="2:14">
      <c r="B9" s="456" t="s">
        <v>331</v>
      </c>
      <c r="C9" s="456" t="s">
        <v>331</v>
      </c>
      <c r="D9" s="457" t="s">
        <v>331</v>
      </c>
      <c r="E9" s="457" t="s">
        <v>331</v>
      </c>
      <c r="F9" s="457" t="s">
        <v>331</v>
      </c>
      <c r="G9" s="457" t="s">
        <v>331</v>
      </c>
      <c r="H9" s="457"/>
      <c r="I9" s="457"/>
      <c r="J9" s="456"/>
      <c r="K9" s="457"/>
      <c r="L9" s="457"/>
      <c r="M9" s="456"/>
      <c r="N9" s="456"/>
    </row>
    <row r="10" spans="2:14">
      <c r="B10" s="458" t="s">
        <v>222</v>
      </c>
      <c r="C10" s="456" t="s">
        <v>331</v>
      </c>
      <c r="D10" s="457" t="s">
        <v>331</v>
      </c>
      <c r="E10" s="460">
        <f>SUM(E5:E8)</f>
        <v>1663545</v>
      </c>
      <c r="F10" s="460">
        <f>SUM(F5:F8)</f>
        <v>410328</v>
      </c>
      <c r="G10" s="460">
        <f>SUM(G5:G8)</f>
        <v>389449</v>
      </c>
      <c r="H10" s="460">
        <f>SUM(H5:H8)</f>
        <v>435695</v>
      </c>
      <c r="I10" s="460"/>
      <c r="J10" s="460"/>
      <c r="K10" s="460">
        <f>(SUM(K5:K8))</f>
        <v>1677500</v>
      </c>
      <c r="L10" s="460">
        <f>(SUM(L5:L8))</f>
        <v>1753000</v>
      </c>
      <c r="M10" s="459"/>
      <c r="N10" s="456"/>
    </row>
    <row r="11" spans="2:14">
      <c r="B11" s="458" t="s">
        <v>221</v>
      </c>
      <c r="C11" s="456" t="s">
        <v>331</v>
      </c>
      <c r="D11" s="457" t="s">
        <v>331</v>
      </c>
      <c r="E11" s="460">
        <v>-181650</v>
      </c>
      <c r="F11" s="460">
        <v>-47181</v>
      </c>
      <c r="G11" s="460">
        <v>-43732</v>
      </c>
      <c r="H11" s="460">
        <v>-47599</v>
      </c>
      <c r="I11" s="460"/>
      <c r="J11" s="458"/>
      <c r="K11" s="460">
        <v>-188700</v>
      </c>
      <c r="L11" s="460">
        <v>-192800</v>
      </c>
      <c r="M11" s="459"/>
      <c r="N11" s="458"/>
    </row>
    <row r="12" spans="2:14">
      <c r="B12" s="456" t="s">
        <v>331</v>
      </c>
      <c r="C12" s="456" t="s">
        <v>331</v>
      </c>
      <c r="D12" s="457" t="s">
        <v>331</v>
      </c>
      <c r="E12" s="457" t="s">
        <v>331</v>
      </c>
      <c r="F12" s="457" t="s">
        <v>331</v>
      </c>
      <c r="G12" s="457" t="s">
        <v>331</v>
      </c>
      <c r="H12" s="457"/>
      <c r="I12" s="457"/>
      <c r="J12" s="456"/>
      <c r="K12" s="456"/>
      <c r="L12" s="456"/>
      <c r="M12" s="456"/>
      <c r="N12" s="456"/>
    </row>
    <row r="13" spans="2:14">
      <c r="B13" s="458" t="s">
        <v>220</v>
      </c>
      <c r="C13" s="456" t="s">
        <v>331</v>
      </c>
      <c r="D13" s="457" t="s">
        <v>331</v>
      </c>
      <c r="E13" s="460">
        <f>E10+E11</f>
        <v>1481895</v>
      </c>
      <c r="F13" s="460">
        <f>F10+F11</f>
        <v>363147</v>
      </c>
      <c r="G13" s="460">
        <f>G10+G11</f>
        <v>345717</v>
      </c>
      <c r="H13" s="460">
        <f>H10+H11</f>
        <v>388096</v>
      </c>
      <c r="I13" s="460"/>
      <c r="J13" s="460"/>
      <c r="K13" s="460">
        <f>K10+K11</f>
        <v>1488800</v>
      </c>
      <c r="L13" s="460">
        <f>L10+L11</f>
        <v>1560200</v>
      </c>
      <c r="M13" s="459"/>
      <c r="N13" s="456"/>
    </row>
    <row r="14" spans="2:14">
      <c r="B14" s="456" t="s">
        <v>331</v>
      </c>
      <c r="C14" s="456" t="s">
        <v>331</v>
      </c>
      <c r="D14" s="457" t="s">
        <v>331</v>
      </c>
      <c r="E14" s="457" t="s">
        <v>331</v>
      </c>
      <c r="F14" s="457" t="s">
        <v>331</v>
      </c>
      <c r="G14" s="457" t="s">
        <v>331</v>
      </c>
      <c r="H14" s="457"/>
      <c r="I14" s="457"/>
      <c r="J14" s="456"/>
      <c r="K14" s="456"/>
      <c r="L14" s="456"/>
      <c r="M14" s="456"/>
      <c r="N14" s="456"/>
    </row>
    <row r="15" spans="2:14" ht="15">
      <c r="B15" s="462" t="s">
        <v>219</v>
      </c>
      <c r="C15" s="456" t="s">
        <v>331</v>
      </c>
      <c r="D15" s="457" t="s">
        <v>331</v>
      </c>
      <c r="E15" s="457" t="s">
        <v>331</v>
      </c>
      <c r="F15" s="457" t="s">
        <v>331</v>
      </c>
      <c r="G15" s="457" t="s">
        <v>331</v>
      </c>
      <c r="H15" s="457"/>
      <c r="I15" s="457"/>
      <c r="J15" s="456"/>
      <c r="K15" s="456"/>
      <c r="L15" s="456"/>
      <c r="M15" s="456"/>
      <c r="N15" s="456"/>
    </row>
    <row r="16" spans="2:14">
      <c r="B16" s="458" t="s">
        <v>606</v>
      </c>
      <c r="C16" s="456" t="s">
        <v>331</v>
      </c>
      <c r="D16" s="457" t="s">
        <v>331</v>
      </c>
      <c r="E16" s="460">
        <v>-298229</v>
      </c>
      <c r="F16" s="460">
        <v>-78930</v>
      </c>
      <c r="G16" s="460">
        <v>-67326</v>
      </c>
      <c r="H16" s="460">
        <v>-77047</v>
      </c>
      <c r="I16" s="460"/>
      <c r="J16" s="456"/>
      <c r="K16" s="456"/>
      <c r="L16" s="456"/>
      <c r="M16" s="459"/>
      <c r="N16" s="456"/>
    </row>
    <row r="17" spans="2:16384">
      <c r="B17" s="458" t="s">
        <v>608</v>
      </c>
      <c r="C17" s="456" t="s">
        <v>331</v>
      </c>
      <c r="D17" s="457" t="s">
        <v>331</v>
      </c>
      <c r="E17" s="460">
        <v>-122200</v>
      </c>
      <c r="F17" s="460">
        <v>-29225</v>
      </c>
      <c r="G17" s="460">
        <v>-32615</v>
      </c>
      <c r="H17" s="460">
        <v>-31509</v>
      </c>
      <c r="I17" s="460"/>
      <c r="J17" s="456"/>
      <c r="K17" s="456"/>
      <c r="L17" s="456"/>
      <c r="M17" s="459"/>
      <c r="N17" s="456"/>
    </row>
    <row r="18" spans="2:16384">
      <c r="B18" s="458" t="s">
        <v>215</v>
      </c>
      <c r="C18" s="456" t="s">
        <v>331</v>
      </c>
      <c r="D18" s="457" t="s">
        <v>331</v>
      </c>
      <c r="E18" s="460">
        <v>-264878</v>
      </c>
      <c r="F18" s="460">
        <v>-65325</v>
      </c>
      <c r="G18" s="460">
        <v>-79699</v>
      </c>
      <c r="H18" s="460">
        <v>-75956</v>
      </c>
      <c r="I18" s="460"/>
      <c r="J18" s="456"/>
      <c r="K18" s="456"/>
      <c r="L18" s="456"/>
      <c r="M18" s="459"/>
      <c r="N18" s="456"/>
    </row>
    <row r="19" spans="2:16384">
      <c r="B19" s="458" t="s">
        <v>214</v>
      </c>
      <c r="C19" s="456" t="s">
        <v>331</v>
      </c>
      <c r="D19" s="457" t="s">
        <v>331</v>
      </c>
      <c r="E19" s="460">
        <v>-146989</v>
      </c>
      <c r="F19" s="460">
        <v>-37074</v>
      </c>
      <c r="G19" s="460">
        <v>-34456</v>
      </c>
      <c r="H19" s="460">
        <v>-35517</v>
      </c>
      <c r="I19" s="460"/>
      <c r="J19" s="456"/>
      <c r="K19" s="456"/>
      <c r="L19" s="456"/>
      <c r="M19" s="459"/>
      <c r="N19" s="456"/>
    </row>
    <row r="20" spans="2:16384">
      <c r="B20" s="458" t="s">
        <v>213</v>
      </c>
      <c r="C20" s="456" t="s">
        <v>331</v>
      </c>
      <c r="D20" s="457" t="s">
        <v>331</v>
      </c>
      <c r="E20" s="460">
        <v>-225457</v>
      </c>
      <c r="F20" s="460">
        <v>-55217</v>
      </c>
      <c r="G20" s="460">
        <v>-58289</v>
      </c>
      <c r="H20" s="460">
        <v>-59685</v>
      </c>
      <c r="I20" s="460"/>
      <c r="J20" s="456"/>
      <c r="K20" s="456"/>
      <c r="L20" s="456"/>
      <c r="M20" s="459"/>
      <c r="N20" s="456"/>
    </row>
    <row r="21" spans="2:16384">
      <c r="B21" s="458" t="s">
        <v>212</v>
      </c>
      <c r="C21" s="456" t="s">
        <v>331</v>
      </c>
      <c r="D21" s="457" t="s">
        <v>331</v>
      </c>
      <c r="E21" s="460">
        <v>-20332</v>
      </c>
      <c r="F21" s="460">
        <v>-4363</v>
      </c>
      <c r="G21" s="460">
        <v>-345</v>
      </c>
      <c r="H21" s="460">
        <v>-6129</v>
      </c>
      <c r="I21" s="460"/>
      <c r="J21" s="456"/>
      <c r="K21" s="456"/>
      <c r="L21" s="456"/>
      <c r="M21" s="459"/>
      <c r="N21" s="456"/>
    </row>
    <row r="22" spans="2:16384">
      <c r="B22" s="458" t="s">
        <v>211</v>
      </c>
      <c r="C22" s="456" t="s">
        <v>331</v>
      </c>
      <c r="D22" s="457" t="s">
        <v>331</v>
      </c>
      <c r="E22" s="460">
        <v>-22229</v>
      </c>
      <c r="F22" s="460">
        <v>-5451</v>
      </c>
      <c r="G22" s="460">
        <v>-5189</v>
      </c>
      <c r="H22" s="460">
        <v>-5822</v>
      </c>
      <c r="I22" s="460"/>
      <c r="J22" s="456"/>
      <c r="K22" s="456"/>
      <c r="L22" s="456"/>
      <c r="M22" s="459"/>
      <c r="N22" s="456"/>
    </row>
    <row r="23" spans="2:16384" ht="15">
      <c r="B23" s="472"/>
      <c r="C23" s="472"/>
      <c r="D23" s="481"/>
      <c r="E23" s="481"/>
      <c r="F23" s="481"/>
      <c r="G23" s="481"/>
      <c r="H23" s="481"/>
      <c r="I23" s="481"/>
      <c r="J23" s="472"/>
      <c r="K23" s="472"/>
      <c r="L23" s="472"/>
      <c r="M23" s="472"/>
      <c r="N23" s="472"/>
      <c r="O23" s="472"/>
      <c r="P23" s="472"/>
      <c r="Q23" s="472"/>
      <c r="R23" s="472"/>
      <c r="S23" s="472"/>
      <c r="T23" s="472"/>
      <c r="U23" s="472"/>
      <c r="V23" s="472"/>
      <c r="W23" s="472"/>
      <c r="X23" s="472"/>
      <c r="Y23" s="472"/>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72"/>
      <c r="CI23" s="472"/>
      <c r="CJ23" s="472"/>
      <c r="CK23" s="472"/>
      <c r="CL23" s="472"/>
      <c r="CM23" s="472"/>
      <c r="CN23" s="472"/>
      <c r="CO23" s="472"/>
      <c r="CP23" s="472"/>
      <c r="CQ23" s="472"/>
      <c r="CR23" s="472"/>
      <c r="CS23" s="472"/>
      <c r="CT23" s="472"/>
      <c r="CU23" s="472"/>
      <c r="CV23" s="472"/>
      <c r="CW23" s="472"/>
      <c r="CX23" s="472"/>
      <c r="CY23" s="472"/>
      <c r="CZ23" s="472"/>
      <c r="DA23" s="472"/>
      <c r="DB23" s="472"/>
      <c r="DC23" s="472"/>
      <c r="DD23" s="472"/>
      <c r="DE23" s="472"/>
      <c r="DF23" s="472"/>
      <c r="DG23" s="472"/>
      <c r="DH23" s="472"/>
      <c r="DI23" s="472"/>
      <c r="DJ23" s="472"/>
      <c r="DK23" s="472"/>
      <c r="DL23" s="472"/>
      <c r="DM23" s="472"/>
      <c r="DN23" s="472"/>
      <c r="DO23" s="472"/>
      <c r="DP23" s="472"/>
      <c r="DQ23" s="472"/>
      <c r="DR23" s="472"/>
      <c r="DS23" s="472"/>
      <c r="DT23" s="472"/>
      <c r="DU23" s="472"/>
      <c r="DV23" s="472"/>
      <c r="DW23" s="472"/>
      <c r="DX23" s="472"/>
      <c r="DY23" s="472"/>
      <c r="DZ23" s="472"/>
      <c r="EA23" s="472"/>
      <c r="EB23" s="472"/>
      <c r="EC23" s="472"/>
      <c r="ED23" s="472"/>
      <c r="EE23" s="472"/>
      <c r="EF23" s="472"/>
      <c r="EG23" s="472"/>
      <c r="EH23" s="472"/>
      <c r="EI23" s="472"/>
      <c r="EJ23" s="472"/>
      <c r="EK23" s="472"/>
      <c r="EL23" s="472"/>
      <c r="EM23" s="472"/>
      <c r="EN23" s="472"/>
      <c r="EO23" s="472"/>
      <c r="EP23" s="472"/>
      <c r="EQ23" s="472"/>
      <c r="ER23" s="472"/>
      <c r="ES23" s="472"/>
      <c r="ET23" s="472"/>
      <c r="EU23" s="472"/>
      <c r="EV23" s="472"/>
      <c r="EW23" s="472"/>
      <c r="EX23" s="472"/>
      <c r="EY23" s="472"/>
      <c r="EZ23" s="472"/>
      <c r="FA23" s="472"/>
      <c r="FB23" s="472"/>
      <c r="FC23" s="472"/>
      <c r="FD23" s="472"/>
      <c r="FE23" s="472"/>
      <c r="FF23" s="472"/>
      <c r="FG23" s="472"/>
      <c r="FH23" s="472"/>
      <c r="FI23" s="472"/>
      <c r="FJ23" s="472"/>
      <c r="FK23" s="472"/>
      <c r="FL23" s="472"/>
      <c r="FM23" s="472"/>
      <c r="FN23" s="472"/>
      <c r="FO23" s="472"/>
      <c r="FP23" s="472"/>
      <c r="FQ23" s="472"/>
      <c r="FR23" s="472"/>
      <c r="FS23" s="472"/>
      <c r="FT23" s="472"/>
      <c r="FU23" s="472"/>
      <c r="FV23" s="472"/>
      <c r="FW23" s="472"/>
      <c r="FX23" s="472"/>
      <c r="FY23" s="472"/>
      <c r="FZ23" s="472"/>
      <c r="GA23" s="472"/>
      <c r="GB23" s="472"/>
      <c r="GC23" s="472"/>
      <c r="GD23" s="472"/>
      <c r="GE23" s="472"/>
      <c r="GF23" s="472"/>
      <c r="GG23" s="472"/>
      <c r="GH23" s="472"/>
      <c r="GI23" s="472"/>
      <c r="GJ23" s="472"/>
      <c r="GK23" s="472"/>
      <c r="GL23" s="472"/>
      <c r="GM23" s="472"/>
      <c r="GN23" s="472"/>
      <c r="GO23" s="472"/>
      <c r="GP23" s="472"/>
      <c r="GQ23" s="472"/>
      <c r="GR23" s="472"/>
      <c r="GS23" s="472"/>
      <c r="GT23" s="472"/>
      <c r="GU23" s="472"/>
      <c r="GV23" s="472"/>
      <c r="GW23" s="472"/>
      <c r="GX23" s="472"/>
      <c r="GY23" s="472"/>
      <c r="GZ23" s="472"/>
      <c r="HA23" s="472"/>
      <c r="HB23" s="472"/>
      <c r="HC23" s="472"/>
      <c r="HD23" s="472"/>
      <c r="HE23" s="472"/>
      <c r="HF23" s="472"/>
      <c r="HG23" s="472"/>
      <c r="HH23" s="472"/>
      <c r="HI23" s="472"/>
      <c r="HJ23" s="472"/>
      <c r="HK23" s="472"/>
      <c r="HL23" s="472"/>
      <c r="HM23" s="472"/>
      <c r="HN23" s="472"/>
      <c r="HO23" s="472"/>
      <c r="HP23" s="472"/>
      <c r="HQ23" s="472"/>
      <c r="HR23" s="472"/>
      <c r="HS23" s="472"/>
      <c r="HT23" s="472"/>
      <c r="HU23" s="472"/>
      <c r="HV23" s="472"/>
      <c r="HW23" s="472"/>
      <c r="HX23" s="472"/>
      <c r="HY23" s="472"/>
      <c r="HZ23" s="472"/>
      <c r="IA23" s="472"/>
      <c r="IB23" s="472"/>
      <c r="IC23" s="472"/>
      <c r="ID23" s="472"/>
      <c r="IE23" s="472"/>
      <c r="IF23" s="472"/>
      <c r="IG23" s="472"/>
      <c r="IH23" s="472"/>
      <c r="II23" s="472"/>
      <c r="IJ23" s="472"/>
      <c r="IK23" s="472"/>
      <c r="IL23" s="472"/>
      <c r="IM23" s="472"/>
      <c r="IN23" s="472"/>
      <c r="IO23" s="472"/>
      <c r="IP23" s="472"/>
      <c r="IQ23" s="472"/>
      <c r="IR23" s="472"/>
      <c r="IS23" s="472"/>
      <c r="IT23" s="472"/>
      <c r="IU23" s="472"/>
      <c r="IV23" s="472"/>
      <c r="IW23" s="472"/>
      <c r="IX23" s="472"/>
      <c r="IY23" s="472"/>
      <c r="IZ23" s="472"/>
      <c r="JA23" s="472"/>
      <c r="JB23" s="472"/>
      <c r="JC23" s="472"/>
      <c r="JD23" s="472"/>
      <c r="JE23" s="472"/>
      <c r="JF23" s="472"/>
      <c r="JG23" s="472"/>
      <c r="JH23" s="472"/>
      <c r="JI23" s="472"/>
      <c r="JJ23" s="472"/>
      <c r="JK23" s="472"/>
      <c r="JL23" s="472"/>
      <c r="JM23" s="472"/>
      <c r="JN23" s="472"/>
      <c r="JO23" s="472"/>
      <c r="JP23" s="472"/>
      <c r="JQ23" s="472"/>
      <c r="JR23" s="472"/>
      <c r="JS23" s="472"/>
      <c r="JT23" s="472"/>
      <c r="JU23" s="472"/>
      <c r="JV23" s="472"/>
      <c r="JW23" s="472"/>
      <c r="JX23" s="472"/>
      <c r="JY23" s="472"/>
      <c r="JZ23" s="472"/>
      <c r="KA23" s="472"/>
      <c r="KB23" s="472"/>
      <c r="KC23" s="472"/>
      <c r="KD23" s="472"/>
      <c r="KE23" s="472"/>
      <c r="KF23" s="472"/>
      <c r="KG23" s="472"/>
      <c r="KH23" s="472"/>
      <c r="KI23" s="472"/>
      <c r="KJ23" s="472"/>
      <c r="KK23" s="472"/>
      <c r="KL23" s="472"/>
      <c r="KM23" s="472"/>
      <c r="KN23" s="472"/>
      <c r="KO23" s="472"/>
      <c r="KP23" s="472"/>
      <c r="KQ23" s="472"/>
      <c r="KR23" s="472"/>
      <c r="KS23" s="472"/>
      <c r="KT23" s="472"/>
      <c r="KU23" s="472"/>
      <c r="KV23" s="472"/>
      <c r="KW23" s="472"/>
      <c r="KX23" s="472"/>
      <c r="KY23" s="472"/>
      <c r="KZ23" s="472"/>
      <c r="LA23" s="472"/>
      <c r="LB23" s="472"/>
      <c r="LC23" s="472"/>
      <c r="LD23" s="472"/>
      <c r="LE23" s="472"/>
      <c r="LF23" s="472"/>
      <c r="LG23" s="472"/>
      <c r="LH23" s="472"/>
      <c r="LI23" s="472"/>
      <c r="LJ23" s="472"/>
      <c r="LK23" s="472"/>
      <c r="LL23" s="472"/>
      <c r="LM23" s="472"/>
      <c r="LN23" s="472"/>
      <c r="LO23" s="472"/>
      <c r="LP23" s="472"/>
      <c r="LQ23" s="472"/>
      <c r="LR23" s="472"/>
      <c r="LS23" s="472"/>
      <c r="LT23" s="472"/>
      <c r="LU23" s="472"/>
      <c r="LV23" s="472"/>
      <c r="LW23" s="472"/>
      <c r="LX23" s="472"/>
      <c r="LY23" s="472"/>
      <c r="LZ23" s="472"/>
      <c r="MA23" s="472"/>
      <c r="MB23" s="472"/>
      <c r="MC23" s="472"/>
      <c r="MD23" s="472"/>
      <c r="ME23" s="472"/>
      <c r="MF23" s="472"/>
      <c r="MG23" s="472"/>
      <c r="MH23" s="472"/>
      <c r="MI23" s="472"/>
      <c r="MJ23" s="472"/>
      <c r="MK23" s="472"/>
      <c r="ML23" s="472"/>
      <c r="MM23" s="472"/>
      <c r="MN23" s="472"/>
      <c r="MO23" s="472"/>
      <c r="MP23" s="472"/>
      <c r="MQ23" s="472"/>
      <c r="MR23" s="472"/>
      <c r="MS23" s="472"/>
      <c r="MT23" s="472"/>
      <c r="MU23" s="472"/>
      <c r="MV23" s="472"/>
      <c r="MW23" s="472"/>
      <c r="MX23" s="472"/>
      <c r="MY23" s="472"/>
      <c r="MZ23" s="472"/>
      <c r="NA23" s="472"/>
      <c r="NB23" s="472"/>
      <c r="NC23" s="472"/>
      <c r="ND23" s="472"/>
      <c r="NE23" s="472"/>
      <c r="NF23" s="472"/>
      <c r="NG23" s="472"/>
      <c r="NH23" s="472"/>
      <c r="NI23" s="472"/>
      <c r="NJ23" s="472"/>
      <c r="NK23" s="472"/>
      <c r="NL23" s="472"/>
      <c r="NM23" s="472"/>
      <c r="NN23" s="472"/>
      <c r="NO23" s="472"/>
      <c r="NP23" s="472"/>
      <c r="NQ23" s="472"/>
      <c r="NR23" s="472"/>
      <c r="NS23" s="472"/>
      <c r="NT23" s="472"/>
      <c r="NU23" s="472"/>
      <c r="NV23" s="472"/>
      <c r="NW23" s="472"/>
      <c r="NX23" s="472"/>
      <c r="NY23" s="472"/>
      <c r="NZ23" s="472"/>
      <c r="OA23" s="472"/>
      <c r="OB23" s="472"/>
      <c r="OC23" s="472"/>
      <c r="OD23" s="472"/>
      <c r="OE23" s="472"/>
      <c r="OF23" s="472"/>
      <c r="OG23" s="472"/>
      <c r="OH23" s="472"/>
      <c r="OI23" s="472"/>
      <c r="OJ23" s="472"/>
      <c r="OK23" s="472"/>
      <c r="OL23" s="472"/>
      <c r="OM23" s="472"/>
      <c r="ON23" s="472"/>
      <c r="OO23" s="472"/>
      <c r="OP23" s="472"/>
      <c r="OQ23" s="472"/>
      <c r="OR23" s="472"/>
      <c r="OS23" s="472"/>
      <c r="OT23" s="472"/>
      <c r="OU23" s="472"/>
      <c r="OV23" s="472"/>
      <c r="OW23" s="472"/>
      <c r="OX23" s="472"/>
      <c r="OY23" s="472"/>
      <c r="OZ23" s="472"/>
      <c r="PA23" s="472"/>
      <c r="PB23" s="472"/>
      <c r="PC23" s="472"/>
      <c r="PD23" s="472"/>
      <c r="PE23" s="472"/>
      <c r="PF23" s="472"/>
      <c r="PG23" s="472"/>
      <c r="PH23" s="472"/>
      <c r="PI23" s="472"/>
      <c r="PJ23" s="472"/>
      <c r="PK23" s="472"/>
      <c r="PL23" s="472"/>
      <c r="PM23" s="472"/>
      <c r="PN23" s="472"/>
      <c r="PO23" s="472"/>
      <c r="PP23" s="472"/>
      <c r="PQ23" s="472"/>
      <c r="PR23" s="472"/>
      <c r="PS23" s="472"/>
      <c r="PT23" s="472"/>
      <c r="PU23" s="472"/>
      <c r="PV23" s="472"/>
      <c r="PW23" s="472"/>
      <c r="PX23" s="472"/>
      <c r="PY23" s="472"/>
      <c r="PZ23" s="472"/>
      <c r="QA23" s="472"/>
      <c r="QB23" s="472"/>
      <c r="QC23" s="472"/>
      <c r="QD23" s="472"/>
      <c r="QE23" s="472"/>
      <c r="QF23" s="472"/>
      <c r="QG23" s="472"/>
      <c r="QH23" s="472"/>
      <c r="QI23" s="472"/>
      <c r="QJ23" s="472"/>
      <c r="QK23" s="472"/>
      <c r="QL23" s="472"/>
      <c r="QM23" s="472"/>
      <c r="QN23" s="472"/>
      <c r="QO23" s="472"/>
      <c r="QP23" s="472"/>
      <c r="QQ23" s="472"/>
      <c r="QR23" s="472"/>
      <c r="QS23" s="472"/>
      <c r="QT23" s="472"/>
      <c r="QU23" s="472"/>
      <c r="QV23" s="472"/>
      <c r="QW23" s="472"/>
      <c r="QX23" s="472"/>
      <c r="QY23" s="472"/>
      <c r="QZ23" s="472"/>
      <c r="RA23" s="472"/>
      <c r="RB23" s="472"/>
      <c r="RC23" s="472"/>
      <c r="RD23" s="472"/>
      <c r="RE23" s="472"/>
      <c r="RF23" s="472"/>
      <c r="RG23" s="472"/>
      <c r="RH23" s="472"/>
      <c r="RI23" s="472"/>
      <c r="RJ23" s="472"/>
      <c r="RK23" s="472"/>
      <c r="RL23" s="472"/>
      <c r="RM23" s="472"/>
      <c r="RN23" s="472"/>
      <c r="RO23" s="472"/>
      <c r="RP23" s="472"/>
      <c r="RQ23" s="472"/>
      <c r="RR23" s="472"/>
      <c r="RS23" s="472"/>
      <c r="RT23" s="472"/>
      <c r="RU23" s="472"/>
      <c r="RV23" s="472"/>
      <c r="RW23" s="472"/>
      <c r="RX23" s="472"/>
      <c r="RY23" s="472"/>
      <c r="RZ23" s="472"/>
      <c r="SA23" s="472"/>
      <c r="SB23" s="472"/>
      <c r="SC23" s="472"/>
      <c r="SD23" s="472"/>
      <c r="SE23" s="472"/>
      <c r="SF23" s="472"/>
      <c r="SG23" s="472"/>
      <c r="SH23" s="472"/>
      <c r="SI23" s="472"/>
      <c r="SJ23" s="472"/>
      <c r="SK23" s="472"/>
      <c r="SL23" s="472"/>
      <c r="SM23" s="472"/>
      <c r="SN23" s="472"/>
      <c r="SO23" s="472"/>
      <c r="SP23" s="472"/>
      <c r="SQ23" s="472"/>
      <c r="SR23" s="472"/>
      <c r="SS23" s="472"/>
      <c r="ST23" s="472"/>
      <c r="SU23" s="472"/>
      <c r="SV23" s="472"/>
      <c r="SW23" s="472"/>
      <c r="SX23" s="472"/>
      <c r="SY23" s="472"/>
      <c r="SZ23" s="472"/>
      <c r="TA23" s="472"/>
      <c r="TB23" s="472"/>
      <c r="TC23" s="472"/>
      <c r="TD23" s="472"/>
      <c r="TE23" s="472"/>
      <c r="TF23" s="472"/>
      <c r="TG23" s="472"/>
      <c r="TH23" s="472"/>
      <c r="TI23" s="472"/>
      <c r="TJ23" s="472"/>
      <c r="TK23" s="472"/>
      <c r="TL23" s="472"/>
      <c r="TM23" s="472"/>
      <c r="TN23" s="472"/>
      <c r="TO23" s="472"/>
      <c r="TP23" s="472"/>
      <c r="TQ23" s="472"/>
      <c r="TR23" s="472"/>
      <c r="TS23" s="472"/>
      <c r="TT23" s="472"/>
      <c r="TU23" s="472"/>
      <c r="TV23" s="472"/>
      <c r="TW23" s="472"/>
      <c r="TX23" s="472"/>
      <c r="TY23" s="472"/>
      <c r="TZ23" s="472"/>
      <c r="UA23" s="472"/>
      <c r="UB23" s="472"/>
      <c r="UC23" s="472"/>
      <c r="UD23" s="472"/>
      <c r="UE23" s="472"/>
      <c r="UF23" s="472"/>
      <c r="UG23" s="472"/>
      <c r="UH23" s="472"/>
      <c r="UI23" s="472"/>
      <c r="UJ23" s="472"/>
      <c r="UK23" s="472"/>
      <c r="UL23" s="472"/>
      <c r="UM23" s="472"/>
      <c r="UN23" s="472"/>
      <c r="UO23" s="472"/>
      <c r="UP23" s="472"/>
      <c r="UQ23" s="472"/>
      <c r="UR23" s="472"/>
      <c r="US23" s="472"/>
      <c r="UT23" s="472"/>
      <c r="UU23" s="472"/>
      <c r="UV23" s="472"/>
      <c r="UW23" s="472"/>
      <c r="UX23" s="472"/>
      <c r="UY23" s="472"/>
      <c r="UZ23" s="472"/>
      <c r="VA23" s="472"/>
      <c r="VB23" s="472"/>
      <c r="VC23" s="472"/>
      <c r="VD23" s="472"/>
      <c r="VE23" s="472"/>
      <c r="VF23" s="472"/>
      <c r="VG23" s="472"/>
      <c r="VH23" s="472"/>
      <c r="VI23" s="472"/>
      <c r="VJ23" s="472"/>
      <c r="VK23" s="472"/>
      <c r="VL23" s="472"/>
      <c r="VM23" s="472"/>
      <c r="VN23" s="472"/>
      <c r="VO23" s="472"/>
      <c r="VP23" s="472"/>
      <c r="VQ23" s="472"/>
      <c r="VR23" s="472"/>
      <c r="VS23" s="472"/>
      <c r="VT23" s="472"/>
      <c r="VU23" s="472"/>
      <c r="VV23" s="472"/>
      <c r="VW23" s="472"/>
      <c r="VX23" s="472"/>
      <c r="VY23" s="472"/>
      <c r="VZ23" s="472"/>
      <c r="WA23" s="472"/>
      <c r="WB23" s="472"/>
      <c r="WC23" s="472"/>
      <c r="WD23" s="472"/>
      <c r="WE23" s="472"/>
      <c r="WF23" s="472"/>
      <c r="WG23" s="472"/>
      <c r="WH23" s="472"/>
      <c r="WI23" s="472"/>
      <c r="WJ23" s="472"/>
      <c r="WK23" s="472"/>
      <c r="WL23" s="472"/>
      <c r="WM23" s="472"/>
      <c r="WN23" s="472"/>
      <c r="WO23" s="472"/>
      <c r="WP23" s="472"/>
      <c r="WQ23" s="472"/>
      <c r="WR23" s="472"/>
      <c r="WS23" s="472"/>
      <c r="WT23" s="472"/>
      <c r="WU23" s="472"/>
      <c r="WV23" s="472"/>
      <c r="WW23" s="472"/>
      <c r="WX23" s="472"/>
      <c r="WY23" s="472"/>
      <c r="WZ23" s="472"/>
      <c r="XA23" s="472"/>
      <c r="XB23" s="472"/>
      <c r="XC23" s="472"/>
      <c r="XD23" s="472"/>
      <c r="XE23" s="472"/>
      <c r="XF23" s="472"/>
      <c r="XG23" s="472"/>
      <c r="XH23" s="472"/>
      <c r="XI23" s="472"/>
      <c r="XJ23" s="472"/>
      <c r="XK23" s="472"/>
      <c r="XL23" s="472"/>
      <c r="XM23" s="472"/>
      <c r="XN23" s="472"/>
      <c r="XO23" s="472"/>
      <c r="XP23" s="472"/>
      <c r="XQ23" s="472"/>
      <c r="XR23" s="472"/>
      <c r="XS23" s="472"/>
      <c r="XT23" s="472"/>
      <c r="XU23" s="472"/>
      <c r="XV23" s="472"/>
      <c r="XW23" s="472"/>
      <c r="XX23" s="472"/>
      <c r="XY23" s="472"/>
      <c r="XZ23" s="472"/>
      <c r="YA23" s="472"/>
      <c r="YB23" s="472"/>
      <c r="YC23" s="472"/>
      <c r="YD23" s="472"/>
      <c r="YE23" s="472"/>
      <c r="YF23" s="472"/>
      <c r="YG23" s="472"/>
      <c r="YH23" s="472"/>
      <c r="YI23" s="472"/>
      <c r="YJ23" s="472"/>
      <c r="YK23" s="472"/>
      <c r="YL23" s="472"/>
      <c r="YM23" s="472"/>
      <c r="YN23" s="472"/>
      <c r="YO23" s="472"/>
      <c r="YP23" s="472"/>
      <c r="YQ23" s="472"/>
      <c r="YR23" s="472"/>
      <c r="YS23" s="472"/>
      <c r="YT23" s="472"/>
      <c r="YU23" s="472"/>
      <c r="YV23" s="472"/>
      <c r="YW23" s="472"/>
      <c r="YX23" s="472"/>
      <c r="YY23" s="472"/>
      <c r="YZ23" s="472"/>
      <c r="ZA23" s="472"/>
      <c r="ZB23" s="472"/>
      <c r="ZC23" s="472"/>
      <c r="ZD23" s="472"/>
      <c r="ZE23" s="472"/>
      <c r="ZF23" s="472"/>
      <c r="ZG23" s="472"/>
      <c r="ZH23" s="472"/>
      <c r="ZI23" s="472"/>
      <c r="ZJ23" s="472"/>
      <c r="ZK23" s="472"/>
      <c r="ZL23" s="472"/>
      <c r="ZM23" s="472"/>
      <c r="ZN23" s="472"/>
      <c r="ZO23" s="472"/>
      <c r="ZP23" s="472"/>
      <c r="ZQ23" s="472"/>
      <c r="ZR23" s="472"/>
      <c r="ZS23" s="472"/>
      <c r="ZT23" s="472"/>
      <c r="ZU23" s="472"/>
      <c r="ZV23" s="472"/>
      <c r="ZW23" s="472"/>
      <c r="ZX23" s="472"/>
      <c r="ZY23" s="472"/>
      <c r="ZZ23" s="472"/>
      <c r="AAA23" s="472"/>
      <c r="AAB23" s="472"/>
      <c r="AAC23" s="472"/>
      <c r="AAD23" s="472"/>
      <c r="AAE23" s="472"/>
      <c r="AAF23" s="472"/>
      <c r="AAG23" s="472"/>
      <c r="AAH23" s="472"/>
      <c r="AAI23" s="472"/>
      <c r="AAJ23" s="472"/>
      <c r="AAK23" s="472"/>
      <c r="AAL23" s="472"/>
      <c r="AAM23" s="472"/>
      <c r="AAN23" s="472"/>
      <c r="AAO23" s="472"/>
      <c r="AAP23" s="472"/>
      <c r="AAQ23" s="472"/>
      <c r="AAR23" s="472"/>
      <c r="AAS23" s="472"/>
      <c r="AAT23" s="472"/>
      <c r="AAU23" s="472"/>
      <c r="AAV23" s="472"/>
      <c r="AAW23" s="472"/>
      <c r="AAX23" s="472"/>
      <c r="AAY23" s="472"/>
      <c r="AAZ23" s="472"/>
      <c r="ABA23" s="472"/>
      <c r="ABB23" s="472"/>
      <c r="ABC23" s="472"/>
      <c r="ABD23" s="472"/>
      <c r="ABE23" s="472"/>
      <c r="ABF23" s="472"/>
      <c r="ABG23" s="472"/>
      <c r="ABH23" s="472"/>
      <c r="ABI23" s="472"/>
      <c r="ABJ23" s="472"/>
      <c r="ABK23" s="472"/>
      <c r="ABL23" s="472"/>
      <c r="ABM23" s="472"/>
      <c r="ABN23" s="472"/>
      <c r="ABO23" s="472"/>
      <c r="ABP23" s="472"/>
      <c r="ABQ23" s="472"/>
      <c r="ABR23" s="472"/>
      <c r="ABS23" s="472"/>
      <c r="ABT23" s="472"/>
      <c r="ABU23" s="472"/>
      <c r="ABV23" s="472"/>
      <c r="ABW23" s="472"/>
      <c r="ABX23" s="472"/>
      <c r="ABY23" s="472"/>
      <c r="ABZ23" s="472"/>
      <c r="ACA23" s="472"/>
      <c r="ACB23" s="472"/>
      <c r="ACC23" s="472"/>
      <c r="ACD23" s="472"/>
      <c r="ACE23" s="472"/>
      <c r="ACF23" s="472"/>
      <c r="ACG23" s="472"/>
      <c r="ACH23" s="472"/>
      <c r="ACI23" s="472"/>
      <c r="ACJ23" s="472"/>
      <c r="ACK23" s="472"/>
      <c r="ACL23" s="472"/>
      <c r="ACM23" s="472"/>
      <c r="ACN23" s="472"/>
      <c r="ACO23" s="472"/>
      <c r="ACP23" s="472"/>
      <c r="ACQ23" s="472"/>
      <c r="ACR23" s="472"/>
      <c r="ACS23" s="472"/>
      <c r="ACT23" s="472"/>
      <c r="ACU23" s="472"/>
      <c r="ACV23" s="472"/>
      <c r="ACW23" s="472"/>
      <c r="ACX23" s="472"/>
      <c r="ACY23" s="472"/>
      <c r="ACZ23" s="472"/>
      <c r="ADA23" s="472"/>
      <c r="ADB23" s="472"/>
      <c r="ADC23" s="472"/>
      <c r="ADD23" s="472"/>
      <c r="ADE23" s="472"/>
      <c r="ADF23" s="472"/>
      <c r="ADG23" s="472"/>
      <c r="ADH23" s="472"/>
      <c r="ADI23" s="472"/>
      <c r="ADJ23" s="472"/>
      <c r="ADK23" s="472"/>
      <c r="ADL23" s="472"/>
      <c r="ADM23" s="472"/>
      <c r="ADN23" s="472"/>
      <c r="ADO23" s="472"/>
      <c r="ADP23" s="472"/>
      <c r="ADQ23" s="472"/>
      <c r="ADR23" s="472"/>
      <c r="ADS23" s="472"/>
      <c r="ADT23" s="472"/>
      <c r="ADU23" s="472"/>
      <c r="ADV23" s="472"/>
      <c r="ADW23" s="472"/>
      <c r="ADX23" s="472"/>
      <c r="ADY23" s="472"/>
      <c r="ADZ23" s="472"/>
      <c r="AEA23" s="472"/>
      <c r="AEB23" s="472"/>
      <c r="AEC23" s="472"/>
      <c r="AED23" s="472"/>
      <c r="AEE23" s="472"/>
      <c r="AEF23" s="472"/>
      <c r="AEG23" s="472"/>
      <c r="AEH23" s="472"/>
      <c r="AEI23" s="472"/>
      <c r="AEJ23" s="472"/>
      <c r="AEK23" s="472"/>
      <c r="AEL23" s="472"/>
      <c r="AEM23" s="472"/>
      <c r="AEN23" s="472"/>
      <c r="AEO23" s="472"/>
      <c r="AEP23" s="472"/>
      <c r="AEQ23" s="472"/>
      <c r="AER23" s="472"/>
      <c r="AES23" s="472"/>
      <c r="AET23" s="472"/>
      <c r="AEU23" s="472"/>
      <c r="AEV23" s="472"/>
      <c r="AEW23" s="472"/>
      <c r="AEX23" s="472"/>
      <c r="AEY23" s="472"/>
      <c r="AEZ23" s="472"/>
      <c r="AFA23" s="472"/>
      <c r="AFB23" s="472"/>
      <c r="AFC23" s="472"/>
      <c r="AFD23" s="472"/>
      <c r="AFE23" s="472"/>
      <c r="AFF23" s="472"/>
      <c r="AFG23" s="472"/>
      <c r="AFH23" s="472"/>
      <c r="AFI23" s="472"/>
      <c r="AFJ23" s="472"/>
      <c r="AFK23" s="472"/>
      <c r="AFL23" s="472"/>
      <c r="AFM23" s="472"/>
      <c r="AFN23" s="472"/>
      <c r="AFO23" s="472"/>
      <c r="AFP23" s="472"/>
      <c r="AFQ23" s="472"/>
      <c r="AFR23" s="472"/>
      <c r="AFS23" s="472"/>
      <c r="AFT23" s="472"/>
      <c r="AFU23" s="472"/>
      <c r="AFV23" s="472"/>
      <c r="AFW23" s="472"/>
      <c r="AFX23" s="472"/>
      <c r="AFY23" s="472"/>
      <c r="AFZ23" s="472"/>
      <c r="AGA23" s="472"/>
      <c r="AGB23" s="472"/>
      <c r="AGC23" s="472"/>
      <c r="AGD23" s="472"/>
      <c r="AGE23" s="472"/>
      <c r="AGF23" s="472"/>
      <c r="AGG23" s="472"/>
      <c r="AGH23" s="472"/>
      <c r="AGI23" s="472"/>
      <c r="AGJ23" s="472"/>
      <c r="AGK23" s="472"/>
      <c r="AGL23" s="472"/>
      <c r="AGM23" s="472"/>
      <c r="AGN23" s="472"/>
      <c r="AGO23" s="472"/>
      <c r="AGP23" s="472"/>
      <c r="AGQ23" s="472"/>
      <c r="AGR23" s="472"/>
      <c r="AGS23" s="472"/>
      <c r="AGT23" s="472"/>
      <c r="AGU23" s="472"/>
      <c r="AGV23" s="472"/>
      <c r="AGW23" s="472"/>
      <c r="AGX23" s="472"/>
      <c r="AGY23" s="472"/>
      <c r="AGZ23" s="472"/>
      <c r="AHA23" s="472"/>
      <c r="AHB23" s="472"/>
      <c r="AHC23" s="472"/>
      <c r="AHD23" s="472"/>
      <c r="AHE23" s="472"/>
      <c r="AHF23" s="472"/>
      <c r="AHG23" s="472"/>
      <c r="AHH23" s="472"/>
      <c r="AHI23" s="472"/>
      <c r="AHJ23" s="472"/>
      <c r="AHK23" s="472"/>
      <c r="AHL23" s="472"/>
      <c r="AHM23" s="472"/>
      <c r="AHN23" s="472"/>
      <c r="AHO23" s="472"/>
      <c r="AHP23" s="472"/>
      <c r="AHQ23" s="472"/>
      <c r="AHR23" s="472"/>
      <c r="AHS23" s="472"/>
      <c r="AHT23" s="472"/>
      <c r="AHU23" s="472"/>
      <c r="AHV23" s="472"/>
      <c r="AHW23" s="472"/>
      <c r="AHX23" s="472"/>
      <c r="AHY23" s="472"/>
      <c r="AHZ23" s="472"/>
      <c r="AIA23" s="472"/>
      <c r="AIB23" s="472"/>
      <c r="AIC23" s="472"/>
      <c r="AID23" s="472"/>
      <c r="AIE23" s="472"/>
      <c r="AIF23" s="472"/>
      <c r="AIG23" s="472"/>
      <c r="AIH23" s="472"/>
      <c r="AII23" s="472"/>
      <c r="AIJ23" s="472"/>
      <c r="AIK23" s="472"/>
      <c r="AIL23" s="472"/>
      <c r="AIM23" s="472"/>
      <c r="AIN23" s="472"/>
      <c r="AIO23" s="472"/>
      <c r="AIP23" s="472"/>
      <c r="AIQ23" s="472"/>
      <c r="AIR23" s="472"/>
      <c r="AIS23" s="472"/>
      <c r="AIT23" s="472"/>
      <c r="AIU23" s="472"/>
      <c r="AIV23" s="472"/>
      <c r="AIW23" s="472"/>
      <c r="AIX23" s="472"/>
      <c r="AIY23" s="472"/>
      <c r="AIZ23" s="472"/>
      <c r="AJA23" s="472"/>
      <c r="AJB23" s="472"/>
      <c r="AJC23" s="472"/>
      <c r="AJD23" s="472"/>
      <c r="AJE23" s="472"/>
      <c r="AJF23" s="472"/>
      <c r="AJG23" s="472"/>
      <c r="AJH23" s="472"/>
      <c r="AJI23" s="472"/>
      <c r="AJJ23" s="472"/>
      <c r="AJK23" s="472"/>
      <c r="AJL23" s="472"/>
      <c r="AJM23" s="472"/>
      <c r="AJN23" s="472"/>
      <c r="AJO23" s="472"/>
      <c r="AJP23" s="472"/>
      <c r="AJQ23" s="472"/>
      <c r="AJR23" s="472"/>
      <c r="AJS23" s="472"/>
      <c r="AJT23" s="472"/>
      <c r="AJU23" s="472"/>
      <c r="AJV23" s="472"/>
      <c r="AJW23" s="472"/>
      <c r="AJX23" s="472"/>
      <c r="AJY23" s="472"/>
      <c r="AJZ23" s="472"/>
      <c r="AKA23" s="472"/>
      <c r="AKB23" s="472"/>
      <c r="AKC23" s="472"/>
      <c r="AKD23" s="472"/>
      <c r="AKE23" s="472"/>
      <c r="AKF23" s="472"/>
      <c r="AKG23" s="472"/>
      <c r="AKH23" s="472"/>
      <c r="AKI23" s="472"/>
      <c r="AKJ23" s="472"/>
      <c r="AKK23" s="472"/>
      <c r="AKL23" s="472"/>
      <c r="AKM23" s="472"/>
      <c r="AKN23" s="472"/>
      <c r="AKO23" s="472"/>
      <c r="AKP23" s="472"/>
      <c r="AKQ23" s="472"/>
      <c r="AKR23" s="472"/>
      <c r="AKS23" s="472"/>
      <c r="AKT23" s="472"/>
      <c r="AKU23" s="472"/>
      <c r="AKV23" s="472"/>
      <c r="AKW23" s="472"/>
      <c r="AKX23" s="472"/>
      <c r="AKY23" s="472"/>
      <c r="AKZ23" s="472"/>
      <c r="ALA23" s="472"/>
      <c r="ALB23" s="472"/>
      <c r="ALC23" s="472"/>
      <c r="ALD23" s="472"/>
      <c r="ALE23" s="472"/>
      <c r="ALF23" s="472"/>
      <c r="ALG23" s="472"/>
      <c r="ALH23" s="472"/>
      <c r="ALI23" s="472"/>
      <c r="ALJ23" s="472"/>
      <c r="ALK23" s="472"/>
      <c r="ALL23" s="472"/>
      <c r="ALM23" s="472"/>
      <c r="ALN23" s="472"/>
      <c r="ALO23" s="472"/>
      <c r="ALP23" s="472"/>
      <c r="ALQ23" s="472"/>
      <c r="ALR23" s="472"/>
      <c r="ALS23" s="472"/>
      <c r="ALT23" s="472"/>
      <c r="ALU23" s="472"/>
      <c r="ALV23" s="472"/>
      <c r="ALW23" s="472"/>
      <c r="ALX23" s="472"/>
      <c r="ALY23" s="472"/>
      <c r="ALZ23" s="472"/>
      <c r="AMA23" s="472"/>
      <c r="AMB23" s="472"/>
      <c r="AMC23" s="472"/>
      <c r="AMD23" s="472"/>
      <c r="AME23" s="472"/>
      <c r="AMF23" s="472"/>
      <c r="AMG23" s="472"/>
      <c r="AMH23" s="472"/>
      <c r="AMI23" s="472"/>
      <c r="AMJ23" s="472"/>
      <c r="AMK23" s="472"/>
      <c r="AML23" s="472"/>
      <c r="AMM23" s="472"/>
      <c r="AMN23" s="472"/>
      <c r="AMO23" s="472"/>
      <c r="AMP23" s="472"/>
      <c r="AMQ23" s="472"/>
      <c r="AMR23" s="472"/>
      <c r="AMS23" s="472"/>
      <c r="AMT23" s="472"/>
      <c r="AMU23" s="472"/>
      <c r="AMV23" s="472"/>
      <c r="AMW23" s="472"/>
      <c r="AMX23" s="472"/>
      <c r="AMY23" s="472"/>
      <c r="AMZ23" s="472"/>
      <c r="ANA23" s="472"/>
      <c r="ANB23" s="472"/>
      <c r="ANC23" s="472"/>
      <c r="AND23" s="472"/>
      <c r="ANE23" s="472"/>
      <c r="ANF23" s="472"/>
      <c r="ANG23" s="472"/>
      <c r="ANH23" s="472"/>
      <c r="ANI23" s="472"/>
      <c r="ANJ23" s="472"/>
      <c r="ANK23" s="472"/>
      <c r="ANL23" s="472"/>
      <c r="ANM23" s="472"/>
      <c r="ANN23" s="472"/>
      <c r="ANO23" s="472"/>
      <c r="ANP23" s="472"/>
      <c r="ANQ23" s="472"/>
      <c r="ANR23" s="472"/>
      <c r="ANS23" s="472"/>
      <c r="ANT23" s="472"/>
      <c r="ANU23" s="472"/>
      <c r="ANV23" s="472"/>
      <c r="ANW23" s="472"/>
      <c r="ANX23" s="472"/>
      <c r="ANY23" s="472"/>
      <c r="ANZ23" s="472"/>
      <c r="AOA23" s="472"/>
      <c r="AOB23" s="472"/>
      <c r="AOC23" s="472"/>
      <c r="AOD23" s="472"/>
      <c r="AOE23" s="472"/>
      <c r="AOF23" s="472"/>
      <c r="AOG23" s="472"/>
      <c r="AOH23" s="472"/>
      <c r="AOI23" s="472"/>
      <c r="AOJ23" s="472"/>
      <c r="AOK23" s="472"/>
      <c r="AOL23" s="472"/>
      <c r="AOM23" s="472"/>
      <c r="AON23" s="472"/>
      <c r="AOO23" s="472"/>
      <c r="AOP23" s="472"/>
      <c r="AOQ23" s="472"/>
      <c r="AOR23" s="472"/>
      <c r="AOS23" s="472"/>
      <c r="AOT23" s="472"/>
      <c r="AOU23" s="472"/>
      <c r="AOV23" s="472"/>
      <c r="AOW23" s="472"/>
      <c r="AOX23" s="472"/>
      <c r="AOY23" s="472"/>
      <c r="AOZ23" s="472"/>
      <c r="APA23" s="472"/>
      <c r="APB23" s="472"/>
      <c r="APC23" s="472"/>
      <c r="APD23" s="472"/>
      <c r="APE23" s="472"/>
      <c r="APF23" s="472"/>
      <c r="APG23" s="472"/>
      <c r="APH23" s="472"/>
      <c r="API23" s="472"/>
      <c r="APJ23" s="472"/>
      <c r="APK23" s="472"/>
      <c r="APL23" s="472"/>
      <c r="APM23" s="472"/>
      <c r="APN23" s="472"/>
      <c r="APO23" s="472"/>
      <c r="APP23" s="472"/>
      <c r="APQ23" s="472"/>
      <c r="APR23" s="472"/>
      <c r="APS23" s="472"/>
      <c r="APT23" s="472"/>
      <c r="APU23" s="472"/>
      <c r="APV23" s="472"/>
      <c r="APW23" s="472"/>
      <c r="APX23" s="472"/>
      <c r="APY23" s="472"/>
      <c r="APZ23" s="472"/>
      <c r="AQA23" s="472"/>
      <c r="AQB23" s="472"/>
      <c r="AQC23" s="472"/>
      <c r="AQD23" s="472"/>
      <c r="AQE23" s="472"/>
      <c r="AQF23" s="472"/>
      <c r="AQG23" s="472"/>
      <c r="AQH23" s="472"/>
      <c r="AQI23" s="472"/>
      <c r="AQJ23" s="472"/>
      <c r="AQK23" s="472"/>
      <c r="AQL23" s="472"/>
      <c r="AQM23" s="472"/>
      <c r="AQN23" s="472"/>
      <c r="AQO23" s="472"/>
      <c r="AQP23" s="472"/>
      <c r="AQQ23" s="472"/>
      <c r="AQR23" s="472"/>
      <c r="AQS23" s="472"/>
      <c r="AQT23" s="472"/>
      <c r="AQU23" s="472"/>
      <c r="AQV23" s="472"/>
      <c r="AQW23" s="472"/>
      <c r="AQX23" s="472"/>
      <c r="AQY23" s="472"/>
      <c r="AQZ23" s="472"/>
      <c r="ARA23" s="472"/>
      <c r="ARB23" s="472"/>
      <c r="ARC23" s="472"/>
      <c r="ARD23" s="472"/>
      <c r="ARE23" s="472"/>
      <c r="ARF23" s="472"/>
      <c r="ARG23" s="472"/>
      <c r="ARH23" s="472"/>
      <c r="ARI23" s="472"/>
      <c r="ARJ23" s="472"/>
      <c r="ARK23" s="472"/>
      <c r="ARL23" s="472"/>
      <c r="ARM23" s="472"/>
      <c r="ARN23" s="472"/>
      <c r="ARO23" s="472"/>
      <c r="ARP23" s="472"/>
      <c r="ARQ23" s="472"/>
      <c r="ARR23" s="472"/>
      <c r="ARS23" s="472"/>
      <c r="ART23" s="472"/>
      <c r="ARU23" s="472"/>
      <c r="ARV23" s="472"/>
      <c r="ARW23" s="472"/>
      <c r="ARX23" s="472"/>
      <c r="ARY23" s="472"/>
      <c r="ARZ23" s="472"/>
      <c r="ASA23" s="472"/>
      <c r="ASB23" s="472"/>
      <c r="ASC23" s="472"/>
      <c r="ASD23" s="472"/>
      <c r="ASE23" s="472"/>
      <c r="ASF23" s="472"/>
      <c r="ASG23" s="472"/>
      <c r="ASH23" s="472"/>
      <c r="ASI23" s="472"/>
      <c r="ASJ23" s="472"/>
      <c r="ASK23" s="472"/>
      <c r="ASL23" s="472"/>
      <c r="ASM23" s="472"/>
      <c r="ASN23" s="472"/>
      <c r="ASO23" s="472"/>
      <c r="ASP23" s="472"/>
      <c r="ASQ23" s="472"/>
      <c r="ASR23" s="472"/>
      <c r="ASS23" s="472"/>
      <c r="AST23" s="472"/>
      <c r="ASU23" s="472"/>
      <c r="ASV23" s="472"/>
      <c r="ASW23" s="472"/>
      <c r="ASX23" s="472"/>
      <c r="ASY23" s="472"/>
      <c r="ASZ23" s="472"/>
      <c r="ATA23" s="472"/>
      <c r="ATB23" s="472"/>
      <c r="ATC23" s="472"/>
      <c r="ATD23" s="472"/>
      <c r="ATE23" s="472"/>
      <c r="ATF23" s="472"/>
      <c r="ATG23" s="472"/>
      <c r="ATH23" s="472"/>
      <c r="ATI23" s="472"/>
      <c r="ATJ23" s="472"/>
      <c r="ATK23" s="472"/>
      <c r="ATL23" s="472"/>
      <c r="ATM23" s="472"/>
      <c r="ATN23" s="472"/>
      <c r="ATO23" s="472"/>
      <c r="ATP23" s="472"/>
      <c r="ATQ23" s="472"/>
      <c r="ATR23" s="472"/>
      <c r="ATS23" s="472"/>
      <c r="ATT23" s="472"/>
      <c r="ATU23" s="472"/>
      <c r="ATV23" s="472"/>
      <c r="ATW23" s="472"/>
      <c r="ATX23" s="472"/>
      <c r="ATY23" s="472"/>
      <c r="ATZ23" s="472"/>
      <c r="AUA23" s="472"/>
      <c r="AUB23" s="472"/>
      <c r="AUC23" s="472"/>
      <c r="AUD23" s="472"/>
      <c r="AUE23" s="472"/>
      <c r="AUF23" s="472"/>
      <c r="AUG23" s="472"/>
      <c r="AUH23" s="472"/>
      <c r="AUI23" s="472"/>
      <c r="AUJ23" s="472"/>
      <c r="AUK23" s="472"/>
      <c r="AUL23" s="472"/>
      <c r="AUM23" s="472"/>
      <c r="AUN23" s="472"/>
      <c r="AUO23" s="472"/>
      <c r="AUP23" s="472"/>
      <c r="AUQ23" s="472"/>
      <c r="AUR23" s="472"/>
      <c r="AUS23" s="472"/>
      <c r="AUT23" s="472"/>
      <c r="AUU23" s="472"/>
      <c r="AUV23" s="472"/>
      <c r="AUW23" s="472"/>
      <c r="AUX23" s="472"/>
      <c r="AUY23" s="472"/>
      <c r="AUZ23" s="472"/>
      <c r="AVA23" s="472"/>
      <c r="AVB23" s="472"/>
      <c r="AVC23" s="472"/>
      <c r="AVD23" s="472"/>
      <c r="AVE23" s="472"/>
      <c r="AVF23" s="472"/>
      <c r="AVG23" s="472"/>
      <c r="AVH23" s="472"/>
      <c r="AVI23" s="472"/>
      <c r="AVJ23" s="472"/>
      <c r="AVK23" s="472"/>
      <c r="AVL23" s="472"/>
      <c r="AVM23" s="472"/>
      <c r="AVN23" s="472"/>
      <c r="AVO23" s="472"/>
      <c r="AVP23" s="472"/>
      <c r="AVQ23" s="472"/>
      <c r="AVR23" s="472"/>
      <c r="AVS23" s="472"/>
      <c r="AVT23" s="472"/>
      <c r="AVU23" s="472"/>
      <c r="AVV23" s="472"/>
      <c r="AVW23" s="472"/>
      <c r="AVX23" s="472"/>
      <c r="AVY23" s="472"/>
      <c r="AVZ23" s="472"/>
      <c r="AWA23" s="472"/>
      <c r="AWB23" s="472"/>
      <c r="AWC23" s="472"/>
      <c r="AWD23" s="472"/>
      <c r="AWE23" s="472"/>
      <c r="AWF23" s="472"/>
      <c r="AWG23" s="472"/>
      <c r="AWH23" s="472"/>
      <c r="AWI23" s="472"/>
      <c r="AWJ23" s="472"/>
      <c r="AWK23" s="472"/>
      <c r="AWL23" s="472"/>
      <c r="AWM23" s="472"/>
      <c r="AWN23" s="472"/>
      <c r="AWO23" s="472"/>
      <c r="AWP23" s="472"/>
      <c r="AWQ23" s="472"/>
      <c r="AWR23" s="472"/>
      <c r="AWS23" s="472"/>
      <c r="AWT23" s="472"/>
      <c r="AWU23" s="472"/>
      <c r="AWV23" s="472"/>
      <c r="AWW23" s="472"/>
      <c r="AWX23" s="472"/>
      <c r="AWY23" s="472"/>
      <c r="AWZ23" s="472"/>
      <c r="AXA23" s="472"/>
      <c r="AXB23" s="472"/>
      <c r="AXC23" s="472"/>
      <c r="AXD23" s="472"/>
      <c r="AXE23" s="472"/>
      <c r="AXF23" s="472"/>
      <c r="AXG23" s="472"/>
      <c r="AXH23" s="472"/>
      <c r="AXI23" s="472"/>
      <c r="AXJ23" s="472"/>
      <c r="AXK23" s="472"/>
      <c r="AXL23" s="472"/>
      <c r="AXM23" s="472"/>
      <c r="AXN23" s="472"/>
      <c r="AXO23" s="472"/>
      <c r="AXP23" s="472"/>
      <c r="AXQ23" s="472"/>
      <c r="AXR23" s="472"/>
      <c r="AXS23" s="472"/>
      <c r="AXT23" s="472"/>
      <c r="AXU23" s="472"/>
      <c r="AXV23" s="472"/>
      <c r="AXW23" s="472"/>
      <c r="AXX23" s="472"/>
      <c r="AXY23" s="472"/>
      <c r="AXZ23" s="472"/>
      <c r="AYA23" s="472"/>
      <c r="AYB23" s="472"/>
      <c r="AYC23" s="472"/>
      <c r="AYD23" s="472"/>
      <c r="AYE23" s="472"/>
      <c r="AYF23" s="472"/>
      <c r="AYG23" s="472"/>
      <c r="AYH23" s="472"/>
      <c r="AYI23" s="472"/>
      <c r="AYJ23" s="472"/>
      <c r="AYK23" s="472"/>
      <c r="AYL23" s="472"/>
      <c r="AYM23" s="472"/>
      <c r="AYN23" s="472"/>
      <c r="AYO23" s="472"/>
      <c r="AYP23" s="472"/>
      <c r="AYQ23" s="472"/>
      <c r="AYR23" s="472"/>
      <c r="AYS23" s="472"/>
      <c r="AYT23" s="472"/>
      <c r="AYU23" s="472"/>
      <c r="AYV23" s="472"/>
      <c r="AYW23" s="472"/>
      <c r="AYX23" s="472"/>
      <c r="AYY23" s="472"/>
      <c r="AYZ23" s="472"/>
      <c r="AZA23" s="472"/>
      <c r="AZB23" s="472"/>
      <c r="AZC23" s="472"/>
      <c r="AZD23" s="472"/>
      <c r="AZE23" s="472"/>
      <c r="AZF23" s="472"/>
      <c r="AZG23" s="472"/>
      <c r="AZH23" s="472"/>
      <c r="AZI23" s="472"/>
      <c r="AZJ23" s="472"/>
      <c r="AZK23" s="472"/>
      <c r="AZL23" s="472"/>
      <c r="AZM23" s="472"/>
      <c r="AZN23" s="472"/>
      <c r="AZO23" s="472"/>
      <c r="AZP23" s="472"/>
      <c r="AZQ23" s="472"/>
      <c r="AZR23" s="472"/>
      <c r="AZS23" s="472"/>
      <c r="AZT23" s="472"/>
      <c r="AZU23" s="472"/>
      <c r="AZV23" s="472"/>
      <c r="AZW23" s="472"/>
      <c r="AZX23" s="472"/>
      <c r="AZY23" s="472"/>
      <c r="AZZ23" s="472"/>
      <c r="BAA23" s="472"/>
      <c r="BAB23" s="472"/>
      <c r="BAC23" s="472"/>
      <c r="BAD23" s="472"/>
      <c r="BAE23" s="472"/>
      <c r="BAF23" s="472"/>
      <c r="BAG23" s="472"/>
      <c r="BAH23" s="472"/>
      <c r="BAI23" s="472"/>
      <c r="BAJ23" s="472"/>
      <c r="BAK23" s="472"/>
      <c r="BAL23" s="472"/>
      <c r="BAM23" s="472"/>
      <c r="BAN23" s="472"/>
      <c r="BAO23" s="472"/>
      <c r="BAP23" s="472"/>
      <c r="BAQ23" s="472"/>
      <c r="BAR23" s="472"/>
      <c r="BAS23" s="472"/>
      <c r="BAT23" s="472"/>
      <c r="BAU23" s="472"/>
      <c r="BAV23" s="472"/>
      <c r="BAW23" s="472"/>
      <c r="BAX23" s="472"/>
      <c r="BAY23" s="472"/>
      <c r="BAZ23" s="472"/>
      <c r="BBA23" s="472"/>
      <c r="BBB23" s="472"/>
      <c r="BBC23" s="472"/>
      <c r="BBD23" s="472"/>
      <c r="BBE23" s="472"/>
      <c r="BBF23" s="472"/>
      <c r="BBG23" s="472"/>
      <c r="BBH23" s="472"/>
      <c r="BBI23" s="472"/>
      <c r="BBJ23" s="472"/>
      <c r="BBK23" s="472"/>
      <c r="BBL23" s="472"/>
      <c r="BBM23" s="472"/>
      <c r="BBN23" s="472"/>
      <c r="BBO23" s="472"/>
      <c r="BBP23" s="472"/>
      <c r="BBQ23" s="472"/>
      <c r="BBR23" s="472"/>
      <c r="BBS23" s="472"/>
      <c r="BBT23" s="472"/>
      <c r="BBU23" s="472"/>
      <c r="BBV23" s="472"/>
      <c r="BBW23" s="472"/>
      <c r="BBX23" s="472"/>
      <c r="BBY23" s="472"/>
      <c r="BBZ23" s="472"/>
      <c r="BCA23" s="472"/>
      <c r="BCB23" s="472"/>
      <c r="BCC23" s="472"/>
      <c r="BCD23" s="472"/>
      <c r="BCE23" s="472"/>
      <c r="BCF23" s="472"/>
      <c r="BCG23" s="472"/>
      <c r="BCH23" s="472"/>
      <c r="BCI23" s="472"/>
      <c r="BCJ23" s="472"/>
      <c r="BCK23" s="472"/>
      <c r="BCL23" s="472"/>
      <c r="BCM23" s="472"/>
      <c r="BCN23" s="472"/>
      <c r="BCO23" s="472"/>
      <c r="BCP23" s="472"/>
      <c r="BCQ23" s="472"/>
      <c r="BCR23" s="472"/>
      <c r="BCS23" s="472"/>
      <c r="BCT23" s="472"/>
      <c r="BCU23" s="472"/>
      <c r="BCV23" s="472"/>
      <c r="BCW23" s="472"/>
      <c r="BCX23" s="472"/>
      <c r="BCY23" s="472"/>
      <c r="BCZ23" s="472"/>
      <c r="BDA23" s="472"/>
      <c r="BDB23" s="472"/>
      <c r="BDC23" s="472"/>
      <c r="BDD23" s="472"/>
      <c r="BDE23" s="472"/>
      <c r="BDF23" s="472"/>
      <c r="BDG23" s="472"/>
      <c r="BDH23" s="472"/>
      <c r="BDI23" s="472"/>
      <c r="BDJ23" s="472"/>
      <c r="BDK23" s="472"/>
      <c r="BDL23" s="472"/>
      <c r="BDM23" s="472"/>
      <c r="BDN23" s="472"/>
      <c r="BDO23" s="472"/>
      <c r="BDP23" s="472"/>
      <c r="BDQ23" s="472"/>
      <c r="BDR23" s="472"/>
      <c r="BDS23" s="472"/>
      <c r="BDT23" s="472"/>
      <c r="BDU23" s="472"/>
      <c r="BDV23" s="472"/>
      <c r="BDW23" s="472"/>
      <c r="BDX23" s="472"/>
      <c r="BDY23" s="472"/>
      <c r="BDZ23" s="472"/>
      <c r="BEA23" s="472"/>
      <c r="BEB23" s="472"/>
      <c r="BEC23" s="472"/>
      <c r="BED23" s="472"/>
      <c r="BEE23" s="472"/>
      <c r="BEF23" s="472"/>
      <c r="BEG23" s="472"/>
      <c r="BEH23" s="472"/>
      <c r="BEI23" s="472"/>
      <c r="BEJ23" s="472"/>
      <c r="BEK23" s="472"/>
      <c r="BEL23" s="472"/>
      <c r="BEM23" s="472"/>
      <c r="BEN23" s="472"/>
      <c r="BEO23" s="472"/>
      <c r="BEP23" s="472"/>
      <c r="BEQ23" s="472"/>
      <c r="BER23" s="472"/>
      <c r="BES23" s="472"/>
      <c r="BET23" s="472"/>
      <c r="BEU23" s="472"/>
      <c r="BEV23" s="472"/>
      <c r="BEW23" s="472"/>
      <c r="BEX23" s="472"/>
      <c r="BEY23" s="472"/>
      <c r="BEZ23" s="472"/>
      <c r="BFA23" s="472"/>
      <c r="BFB23" s="472"/>
      <c r="BFC23" s="472"/>
      <c r="BFD23" s="472"/>
      <c r="BFE23" s="472"/>
      <c r="BFF23" s="472"/>
      <c r="BFG23" s="472"/>
      <c r="BFH23" s="472"/>
      <c r="BFI23" s="472"/>
      <c r="BFJ23" s="472"/>
      <c r="BFK23" s="472"/>
      <c r="BFL23" s="472"/>
      <c r="BFM23" s="472"/>
      <c r="BFN23" s="472"/>
      <c r="BFO23" s="472"/>
      <c r="BFP23" s="472"/>
      <c r="BFQ23" s="472"/>
      <c r="BFR23" s="472"/>
      <c r="BFS23" s="472"/>
      <c r="BFT23" s="472"/>
      <c r="BFU23" s="472"/>
      <c r="BFV23" s="472"/>
      <c r="BFW23" s="472"/>
      <c r="BFX23" s="472"/>
      <c r="BFY23" s="472"/>
      <c r="BFZ23" s="472"/>
      <c r="BGA23" s="472"/>
      <c r="BGB23" s="472"/>
      <c r="BGC23" s="472"/>
      <c r="BGD23" s="472"/>
      <c r="BGE23" s="472"/>
      <c r="BGF23" s="472"/>
      <c r="BGG23" s="472"/>
      <c r="BGH23" s="472"/>
      <c r="BGI23" s="472"/>
      <c r="BGJ23" s="472"/>
      <c r="BGK23" s="472"/>
      <c r="BGL23" s="472"/>
      <c r="BGM23" s="472"/>
      <c r="BGN23" s="472"/>
      <c r="BGO23" s="472"/>
      <c r="BGP23" s="472"/>
      <c r="BGQ23" s="472"/>
      <c r="BGR23" s="472"/>
      <c r="BGS23" s="472"/>
      <c r="BGT23" s="472"/>
      <c r="BGU23" s="472"/>
      <c r="BGV23" s="472"/>
      <c r="BGW23" s="472"/>
      <c r="BGX23" s="472"/>
      <c r="BGY23" s="472"/>
      <c r="BGZ23" s="472"/>
      <c r="BHA23" s="472"/>
      <c r="BHB23" s="472"/>
      <c r="BHC23" s="472"/>
      <c r="BHD23" s="472"/>
      <c r="BHE23" s="472"/>
      <c r="BHF23" s="472"/>
      <c r="BHG23" s="472"/>
      <c r="BHH23" s="472"/>
      <c r="BHI23" s="472"/>
      <c r="BHJ23" s="472"/>
      <c r="BHK23" s="472"/>
      <c r="BHL23" s="472"/>
      <c r="BHM23" s="472"/>
      <c r="BHN23" s="472"/>
      <c r="BHO23" s="472"/>
      <c r="BHP23" s="472"/>
      <c r="BHQ23" s="472"/>
      <c r="BHR23" s="472"/>
      <c r="BHS23" s="472"/>
      <c r="BHT23" s="472"/>
      <c r="BHU23" s="472"/>
      <c r="BHV23" s="472"/>
      <c r="BHW23" s="472"/>
      <c r="BHX23" s="472"/>
      <c r="BHY23" s="472"/>
      <c r="BHZ23" s="472"/>
      <c r="BIA23" s="472"/>
      <c r="BIB23" s="472"/>
      <c r="BIC23" s="472"/>
      <c r="BID23" s="472"/>
      <c r="BIE23" s="472"/>
      <c r="BIF23" s="472"/>
      <c r="BIG23" s="472"/>
      <c r="BIH23" s="472"/>
      <c r="BII23" s="472"/>
      <c r="BIJ23" s="472"/>
      <c r="BIK23" s="472"/>
      <c r="BIL23" s="472"/>
      <c r="BIM23" s="472"/>
      <c r="BIN23" s="472"/>
      <c r="BIO23" s="472"/>
      <c r="BIP23" s="472"/>
      <c r="BIQ23" s="472"/>
      <c r="BIR23" s="472"/>
      <c r="BIS23" s="472"/>
      <c r="BIT23" s="472"/>
      <c r="BIU23" s="472"/>
      <c r="BIV23" s="472"/>
      <c r="BIW23" s="472"/>
      <c r="BIX23" s="472"/>
      <c r="BIY23" s="472"/>
      <c r="BIZ23" s="472"/>
      <c r="BJA23" s="472"/>
      <c r="BJB23" s="472"/>
      <c r="BJC23" s="472"/>
      <c r="BJD23" s="472"/>
      <c r="BJE23" s="472"/>
      <c r="BJF23" s="472"/>
      <c r="BJG23" s="472"/>
      <c r="BJH23" s="472"/>
      <c r="BJI23" s="472"/>
      <c r="BJJ23" s="472"/>
      <c r="BJK23" s="472"/>
      <c r="BJL23" s="472"/>
      <c r="BJM23" s="472"/>
      <c r="BJN23" s="472"/>
      <c r="BJO23" s="472"/>
      <c r="BJP23" s="472"/>
      <c r="BJQ23" s="472"/>
      <c r="BJR23" s="472"/>
      <c r="BJS23" s="472"/>
      <c r="BJT23" s="472"/>
      <c r="BJU23" s="472"/>
      <c r="BJV23" s="472"/>
      <c r="BJW23" s="472"/>
      <c r="BJX23" s="472"/>
      <c r="BJY23" s="472"/>
      <c r="BJZ23" s="472"/>
      <c r="BKA23" s="472"/>
      <c r="BKB23" s="472"/>
      <c r="BKC23" s="472"/>
      <c r="BKD23" s="472"/>
      <c r="BKE23" s="472"/>
      <c r="BKF23" s="472"/>
      <c r="BKG23" s="472"/>
      <c r="BKH23" s="472"/>
      <c r="BKI23" s="472"/>
      <c r="BKJ23" s="472"/>
      <c r="BKK23" s="472"/>
      <c r="BKL23" s="472"/>
      <c r="BKM23" s="472"/>
      <c r="BKN23" s="472"/>
      <c r="BKO23" s="472"/>
      <c r="BKP23" s="472"/>
      <c r="BKQ23" s="472"/>
      <c r="BKR23" s="472"/>
      <c r="BKS23" s="472"/>
      <c r="BKT23" s="472"/>
      <c r="BKU23" s="472"/>
      <c r="BKV23" s="472"/>
      <c r="BKW23" s="472"/>
      <c r="BKX23" s="472"/>
      <c r="BKY23" s="472"/>
      <c r="BKZ23" s="472"/>
      <c r="BLA23" s="472"/>
      <c r="BLB23" s="472"/>
      <c r="BLC23" s="472"/>
      <c r="BLD23" s="472"/>
      <c r="BLE23" s="472"/>
      <c r="BLF23" s="472"/>
      <c r="BLG23" s="472"/>
      <c r="BLH23" s="472"/>
      <c r="BLI23" s="472"/>
      <c r="BLJ23" s="472"/>
      <c r="BLK23" s="472"/>
      <c r="BLL23" s="472"/>
      <c r="BLM23" s="472"/>
      <c r="BLN23" s="472"/>
      <c r="BLO23" s="472"/>
      <c r="BLP23" s="472"/>
      <c r="BLQ23" s="472"/>
      <c r="BLR23" s="472"/>
      <c r="BLS23" s="472"/>
      <c r="BLT23" s="472"/>
      <c r="BLU23" s="472"/>
      <c r="BLV23" s="472"/>
      <c r="BLW23" s="472"/>
      <c r="BLX23" s="472"/>
      <c r="BLY23" s="472"/>
      <c r="BLZ23" s="472"/>
      <c r="BMA23" s="472"/>
      <c r="BMB23" s="472"/>
      <c r="BMC23" s="472"/>
      <c r="BMD23" s="472"/>
      <c r="BME23" s="472"/>
      <c r="BMF23" s="472"/>
      <c r="BMG23" s="472"/>
      <c r="BMH23" s="472"/>
      <c r="BMI23" s="472"/>
      <c r="BMJ23" s="472"/>
      <c r="BMK23" s="472"/>
      <c r="BML23" s="472"/>
      <c r="BMM23" s="472"/>
      <c r="BMN23" s="472"/>
      <c r="BMO23" s="472"/>
      <c r="BMP23" s="472"/>
      <c r="BMQ23" s="472"/>
      <c r="BMR23" s="472"/>
      <c r="BMS23" s="472"/>
      <c r="BMT23" s="472"/>
      <c r="BMU23" s="472"/>
      <c r="BMV23" s="472"/>
      <c r="BMW23" s="472"/>
      <c r="BMX23" s="472"/>
      <c r="BMY23" s="472"/>
      <c r="BMZ23" s="472"/>
      <c r="BNA23" s="472"/>
      <c r="BNB23" s="472"/>
      <c r="BNC23" s="472"/>
      <c r="BND23" s="472"/>
      <c r="BNE23" s="472"/>
      <c r="BNF23" s="472"/>
      <c r="BNG23" s="472"/>
      <c r="BNH23" s="472"/>
      <c r="BNI23" s="472"/>
      <c r="BNJ23" s="472"/>
      <c r="BNK23" s="472"/>
      <c r="BNL23" s="472"/>
      <c r="BNM23" s="472"/>
      <c r="BNN23" s="472"/>
      <c r="BNO23" s="472"/>
      <c r="BNP23" s="472"/>
      <c r="BNQ23" s="472"/>
      <c r="BNR23" s="472"/>
      <c r="BNS23" s="472"/>
      <c r="BNT23" s="472"/>
      <c r="BNU23" s="472"/>
      <c r="BNV23" s="472"/>
      <c r="BNW23" s="472"/>
      <c r="BNX23" s="472"/>
      <c r="BNY23" s="472"/>
      <c r="BNZ23" s="472"/>
      <c r="BOA23" s="472"/>
      <c r="BOB23" s="472"/>
      <c r="BOC23" s="472"/>
      <c r="BOD23" s="472"/>
      <c r="BOE23" s="472"/>
      <c r="BOF23" s="472"/>
      <c r="BOG23" s="472"/>
      <c r="BOH23" s="472"/>
      <c r="BOI23" s="472"/>
      <c r="BOJ23" s="472"/>
      <c r="BOK23" s="472"/>
      <c r="BOL23" s="472"/>
      <c r="BOM23" s="472"/>
      <c r="BON23" s="472"/>
      <c r="BOO23" s="472"/>
      <c r="BOP23" s="472"/>
      <c r="BOQ23" s="472"/>
      <c r="BOR23" s="472"/>
      <c r="BOS23" s="472"/>
      <c r="BOT23" s="472"/>
      <c r="BOU23" s="472"/>
      <c r="BOV23" s="472"/>
      <c r="BOW23" s="472"/>
      <c r="BOX23" s="472"/>
      <c r="BOY23" s="472"/>
      <c r="BOZ23" s="472"/>
      <c r="BPA23" s="472"/>
      <c r="BPB23" s="472"/>
      <c r="BPC23" s="472"/>
      <c r="BPD23" s="472"/>
      <c r="BPE23" s="472"/>
      <c r="BPF23" s="472"/>
      <c r="BPG23" s="472"/>
      <c r="BPH23" s="472"/>
      <c r="BPI23" s="472"/>
      <c r="BPJ23" s="472"/>
      <c r="BPK23" s="472"/>
      <c r="BPL23" s="472"/>
      <c r="BPM23" s="472"/>
      <c r="BPN23" s="472"/>
      <c r="BPO23" s="472"/>
      <c r="BPP23" s="472"/>
      <c r="BPQ23" s="472"/>
      <c r="BPR23" s="472"/>
      <c r="BPS23" s="472"/>
      <c r="BPT23" s="472"/>
      <c r="BPU23" s="472"/>
      <c r="BPV23" s="472"/>
      <c r="BPW23" s="472"/>
      <c r="BPX23" s="472"/>
      <c r="BPY23" s="472"/>
      <c r="BPZ23" s="472"/>
      <c r="BQA23" s="472"/>
      <c r="BQB23" s="472"/>
      <c r="BQC23" s="472"/>
      <c r="BQD23" s="472"/>
      <c r="BQE23" s="472"/>
      <c r="BQF23" s="472"/>
      <c r="BQG23" s="472"/>
      <c r="BQH23" s="472"/>
      <c r="BQI23" s="472"/>
      <c r="BQJ23" s="472"/>
      <c r="BQK23" s="472"/>
      <c r="BQL23" s="472"/>
      <c r="BQM23" s="472"/>
      <c r="BQN23" s="472"/>
      <c r="BQO23" s="472"/>
      <c r="BQP23" s="472"/>
      <c r="BQQ23" s="472"/>
      <c r="BQR23" s="472"/>
      <c r="BQS23" s="472"/>
      <c r="BQT23" s="472"/>
      <c r="BQU23" s="472"/>
      <c r="BQV23" s="472"/>
      <c r="BQW23" s="472"/>
      <c r="BQX23" s="472"/>
      <c r="BQY23" s="472"/>
      <c r="BQZ23" s="472"/>
      <c r="BRA23" s="472"/>
      <c r="BRB23" s="472"/>
      <c r="BRC23" s="472"/>
      <c r="BRD23" s="472"/>
      <c r="BRE23" s="472"/>
      <c r="BRF23" s="472"/>
      <c r="BRG23" s="472"/>
      <c r="BRH23" s="472"/>
      <c r="BRI23" s="472"/>
      <c r="BRJ23" s="472"/>
      <c r="BRK23" s="472"/>
      <c r="BRL23" s="472"/>
      <c r="BRM23" s="472"/>
      <c r="BRN23" s="472"/>
      <c r="BRO23" s="472"/>
      <c r="BRP23" s="472"/>
      <c r="BRQ23" s="472"/>
      <c r="BRR23" s="472"/>
      <c r="BRS23" s="472"/>
      <c r="BRT23" s="472"/>
      <c r="BRU23" s="472"/>
      <c r="BRV23" s="472"/>
      <c r="BRW23" s="472"/>
      <c r="BRX23" s="472"/>
      <c r="BRY23" s="472"/>
      <c r="BRZ23" s="472"/>
      <c r="BSA23" s="472"/>
      <c r="BSB23" s="472"/>
      <c r="BSC23" s="472"/>
      <c r="BSD23" s="472"/>
      <c r="BSE23" s="472"/>
      <c r="BSF23" s="472"/>
      <c r="BSG23" s="472"/>
      <c r="BSH23" s="472"/>
      <c r="BSI23" s="472"/>
      <c r="BSJ23" s="472"/>
      <c r="BSK23" s="472"/>
      <c r="BSL23" s="472"/>
      <c r="BSM23" s="472"/>
      <c r="BSN23" s="472"/>
      <c r="BSO23" s="472"/>
      <c r="BSP23" s="472"/>
      <c r="BSQ23" s="472"/>
      <c r="BSR23" s="472"/>
      <c r="BSS23" s="472"/>
      <c r="BST23" s="472"/>
      <c r="BSU23" s="472"/>
      <c r="BSV23" s="472"/>
      <c r="BSW23" s="472"/>
      <c r="BSX23" s="472"/>
      <c r="BSY23" s="472"/>
      <c r="BSZ23" s="472"/>
      <c r="BTA23" s="472"/>
      <c r="BTB23" s="472"/>
      <c r="BTC23" s="472"/>
      <c r="BTD23" s="472"/>
      <c r="BTE23" s="472"/>
      <c r="BTF23" s="472"/>
      <c r="BTG23" s="472"/>
      <c r="BTH23" s="472"/>
      <c r="BTI23" s="472"/>
      <c r="BTJ23" s="472"/>
      <c r="BTK23" s="472"/>
      <c r="BTL23" s="472"/>
      <c r="BTM23" s="472"/>
      <c r="BTN23" s="472"/>
      <c r="BTO23" s="472"/>
      <c r="BTP23" s="472"/>
      <c r="BTQ23" s="472"/>
      <c r="BTR23" s="472"/>
      <c r="BTS23" s="472"/>
      <c r="BTT23" s="472"/>
      <c r="BTU23" s="472"/>
      <c r="BTV23" s="472"/>
      <c r="BTW23" s="472"/>
      <c r="BTX23" s="472"/>
      <c r="BTY23" s="472"/>
      <c r="BTZ23" s="472"/>
      <c r="BUA23" s="472"/>
      <c r="BUB23" s="472"/>
      <c r="BUC23" s="472"/>
      <c r="BUD23" s="472"/>
      <c r="BUE23" s="472"/>
      <c r="BUF23" s="472"/>
      <c r="BUG23" s="472"/>
      <c r="BUH23" s="472"/>
      <c r="BUI23" s="472"/>
      <c r="BUJ23" s="472"/>
      <c r="BUK23" s="472"/>
      <c r="BUL23" s="472"/>
      <c r="BUM23" s="472"/>
      <c r="BUN23" s="472"/>
      <c r="BUO23" s="472"/>
      <c r="BUP23" s="472"/>
      <c r="BUQ23" s="472"/>
      <c r="BUR23" s="472"/>
      <c r="BUS23" s="472"/>
      <c r="BUT23" s="472"/>
      <c r="BUU23" s="472"/>
      <c r="BUV23" s="472"/>
      <c r="BUW23" s="472"/>
      <c r="BUX23" s="472"/>
      <c r="BUY23" s="472"/>
      <c r="BUZ23" s="472"/>
      <c r="BVA23" s="472"/>
      <c r="BVB23" s="472"/>
      <c r="BVC23" s="472"/>
      <c r="BVD23" s="472"/>
      <c r="BVE23" s="472"/>
      <c r="BVF23" s="472"/>
      <c r="BVG23" s="472"/>
      <c r="BVH23" s="472"/>
      <c r="BVI23" s="472"/>
      <c r="BVJ23" s="472"/>
      <c r="BVK23" s="472"/>
      <c r="BVL23" s="472"/>
      <c r="BVM23" s="472"/>
      <c r="BVN23" s="472"/>
      <c r="BVO23" s="472"/>
      <c r="BVP23" s="472"/>
      <c r="BVQ23" s="472"/>
      <c r="BVR23" s="472"/>
      <c r="BVS23" s="472"/>
      <c r="BVT23" s="472"/>
      <c r="BVU23" s="472"/>
      <c r="BVV23" s="472"/>
      <c r="BVW23" s="472"/>
      <c r="BVX23" s="472"/>
      <c r="BVY23" s="472"/>
      <c r="BVZ23" s="472"/>
      <c r="BWA23" s="472"/>
      <c r="BWB23" s="472"/>
      <c r="BWC23" s="472"/>
      <c r="BWD23" s="472"/>
      <c r="BWE23" s="472"/>
      <c r="BWF23" s="472"/>
      <c r="BWG23" s="472"/>
      <c r="BWH23" s="472"/>
      <c r="BWI23" s="472"/>
      <c r="BWJ23" s="472"/>
      <c r="BWK23" s="472"/>
      <c r="BWL23" s="472"/>
      <c r="BWM23" s="472"/>
      <c r="BWN23" s="472"/>
      <c r="BWO23" s="472"/>
      <c r="BWP23" s="472"/>
      <c r="BWQ23" s="472"/>
      <c r="BWR23" s="472"/>
      <c r="BWS23" s="472"/>
      <c r="BWT23" s="472"/>
      <c r="BWU23" s="472"/>
      <c r="BWV23" s="472"/>
      <c r="BWW23" s="472"/>
      <c r="BWX23" s="472"/>
      <c r="BWY23" s="472"/>
      <c r="BWZ23" s="472"/>
      <c r="BXA23" s="472"/>
      <c r="BXB23" s="472"/>
      <c r="BXC23" s="472"/>
      <c r="BXD23" s="472"/>
      <c r="BXE23" s="472"/>
      <c r="BXF23" s="472"/>
      <c r="BXG23" s="472"/>
      <c r="BXH23" s="472"/>
      <c r="BXI23" s="472"/>
      <c r="BXJ23" s="472"/>
      <c r="BXK23" s="472"/>
      <c r="BXL23" s="472"/>
      <c r="BXM23" s="472"/>
      <c r="BXN23" s="472"/>
      <c r="BXO23" s="472"/>
      <c r="BXP23" s="472"/>
      <c r="BXQ23" s="472"/>
      <c r="BXR23" s="472"/>
      <c r="BXS23" s="472"/>
      <c r="BXT23" s="472"/>
      <c r="BXU23" s="472"/>
      <c r="BXV23" s="472"/>
      <c r="BXW23" s="472"/>
      <c r="BXX23" s="472"/>
      <c r="BXY23" s="472"/>
      <c r="BXZ23" s="472"/>
      <c r="BYA23" s="472"/>
      <c r="BYB23" s="472"/>
      <c r="BYC23" s="472"/>
      <c r="BYD23" s="472"/>
      <c r="BYE23" s="472"/>
      <c r="BYF23" s="472"/>
      <c r="BYG23" s="472"/>
      <c r="BYH23" s="472"/>
      <c r="BYI23" s="472"/>
      <c r="BYJ23" s="472"/>
      <c r="BYK23" s="472"/>
      <c r="BYL23" s="472"/>
      <c r="BYM23" s="472"/>
      <c r="BYN23" s="472"/>
      <c r="BYO23" s="472"/>
      <c r="BYP23" s="472"/>
      <c r="BYQ23" s="472"/>
      <c r="BYR23" s="472"/>
      <c r="BYS23" s="472"/>
      <c r="BYT23" s="472"/>
      <c r="BYU23" s="472"/>
      <c r="BYV23" s="472"/>
      <c r="BYW23" s="472"/>
      <c r="BYX23" s="472"/>
      <c r="BYY23" s="472"/>
      <c r="BYZ23" s="472"/>
      <c r="BZA23" s="472"/>
      <c r="BZB23" s="472"/>
      <c r="BZC23" s="472"/>
      <c r="BZD23" s="472"/>
      <c r="BZE23" s="472"/>
      <c r="BZF23" s="472"/>
      <c r="BZG23" s="472"/>
      <c r="BZH23" s="472"/>
      <c r="BZI23" s="472"/>
      <c r="BZJ23" s="472"/>
      <c r="BZK23" s="472"/>
      <c r="BZL23" s="472"/>
      <c r="BZM23" s="472"/>
      <c r="BZN23" s="472"/>
      <c r="BZO23" s="472"/>
      <c r="BZP23" s="472"/>
      <c r="BZQ23" s="472"/>
      <c r="BZR23" s="472"/>
      <c r="BZS23" s="472"/>
      <c r="BZT23" s="472"/>
      <c r="BZU23" s="472"/>
      <c r="BZV23" s="472"/>
      <c r="BZW23" s="472"/>
      <c r="BZX23" s="472"/>
      <c r="BZY23" s="472"/>
      <c r="BZZ23" s="472"/>
      <c r="CAA23" s="472"/>
      <c r="CAB23" s="472"/>
      <c r="CAC23" s="472"/>
      <c r="CAD23" s="472"/>
      <c r="CAE23" s="472"/>
      <c r="CAF23" s="472"/>
      <c r="CAG23" s="472"/>
      <c r="CAH23" s="472"/>
      <c r="CAI23" s="472"/>
      <c r="CAJ23" s="472"/>
      <c r="CAK23" s="472"/>
      <c r="CAL23" s="472"/>
      <c r="CAM23" s="472"/>
      <c r="CAN23" s="472"/>
      <c r="CAO23" s="472"/>
      <c r="CAP23" s="472"/>
      <c r="CAQ23" s="472"/>
      <c r="CAR23" s="472"/>
      <c r="CAS23" s="472"/>
      <c r="CAT23" s="472"/>
      <c r="CAU23" s="472"/>
      <c r="CAV23" s="472"/>
      <c r="CAW23" s="472"/>
      <c r="CAX23" s="472"/>
      <c r="CAY23" s="472"/>
      <c r="CAZ23" s="472"/>
      <c r="CBA23" s="472"/>
      <c r="CBB23" s="472"/>
      <c r="CBC23" s="472"/>
      <c r="CBD23" s="472"/>
      <c r="CBE23" s="472"/>
      <c r="CBF23" s="472"/>
      <c r="CBG23" s="472"/>
      <c r="CBH23" s="472"/>
      <c r="CBI23" s="472"/>
      <c r="CBJ23" s="472"/>
      <c r="CBK23" s="472"/>
      <c r="CBL23" s="472"/>
      <c r="CBM23" s="472"/>
      <c r="CBN23" s="472"/>
      <c r="CBO23" s="472"/>
      <c r="CBP23" s="472"/>
      <c r="CBQ23" s="472"/>
      <c r="CBR23" s="472"/>
      <c r="CBS23" s="472"/>
      <c r="CBT23" s="472"/>
      <c r="CBU23" s="472"/>
      <c r="CBV23" s="472"/>
      <c r="CBW23" s="472"/>
      <c r="CBX23" s="472"/>
      <c r="CBY23" s="472"/>
      <c r="CBZ23" s="472"/>
      <c r="CCA23" s="472"/>
      <c r="CCB23" s="472"/>
      <c r="CCC23" s="472"/>
      <c r="CCD23" s="472"/>
      <c r="CCE23" s="472"/>
      <c r="CCF23" s="472"/>
      <c r="CCG23" s="472"/>
      <c r="CCH23" s="472"/>
      <c r="CCI23" s="472"/>
      <c r="CCJ23" s="472"/>
      <c r="CCK23" s="472"/>
      <c r="CCL23" s="472"/>
      <c r="CCM23" s="472"/>
      <c r="CCN23" s="472"/>
      <c r="CCO23" s="472"/>
      <c r="CCP23" s="472"/>
      <c r="CCQ23" s="472"/>
      <c r="CCR23" s="472"/>
      <c r="CCS23" s="472"/>
      <c r="CCT23" s="472"/>
      <c r="CCU23" s="472"/>
      <c r="CCV23" s="472"/>
      <c r="CCW23" s="472"/>
      <c r="CCX23" s="472"/>
      <c r="CCY23" s="472"/>
      <c r="CCZ23" s="472"/>
      <c r="CDA23" s="472"/>
      <c r="CDB23" s="472"/>
      <c r="CDC23" s="472"/>
      <c r="CDD23" s="472"/>
      <c r="CDE23" s="472"/>
      <c r="CDF23" s="472"/>
      <c r="CDG23" s="472"/>
      <c r="CDH23" s="472"/>
      <c r="CDI23" s="472"/>
      <c r="CDJ23" s="472"/>
      <c r="CDK23" s="472"/>
      <c r="CDL23" s="472"/>
      <c r="CDM23" s="472"/>
      <c r="CDN23" s="472"/>
      <c r="CDO23" s="472"/>
      <c r="CDP23" s="472"/>
      <c r="CDQ23" s="472"/>
      <c r="CDR23" s="472"/>
      <c r="CDS23" s="472"/>
      <c r="CDT23" s="472"/>
      <c r="CDU23" s="472"/>
      <c r="CDV23" s="472"/>
      <c r="CDW23" s="472"/>
      <c r="CDX23" s="472"/>
      <c r="CDY23" s="472"/>
      <c r="CDZ23" s="472"/>
      <c r="CEA23" s="472"/>
      <c r="CEB23" s="472"/>
      <c r="CEC23" s="472"/>
      <c r="CED23" s="472"/>
      <c r="CEE23" s="472"/>
      <c r="CEF23" s="472"/>
      <c r="CEG23" s="472"/>
      <c r="CEH23" s="472"/>
      <c r="CEI23" s="472"/>
      <c r="CEJ23" s="472"/>
      <c r="CEK23" s="472"/>
      <c r="CEL23" s="472"/>
      <c r="CEM23" s="472"/>
      <c r="CEN23" s="472"/>
      <c r="CEO23" s="472"/>
      <c r="CEP23" s="472"/>
      <c r="CEQ23" s="472"/>
      <c r="CER23" s="472"/>
      <c r="CES23" s="472"/>
      <c r="CET23" s="472"/>
      <c r="CEU23" s="472"/>
      <c r="CEV23" s="472"/>
      <c r="CEW23" s="472"/>
      <c r="CEX23" s="472"/>
      <c r="CEY23" s="472"/>
      <c r="CEZ23" s="472"/>
      <c r="CFA23" s="472"/>
      <c r="CFB23" s="472"/>
      <c r="CFC23" s="472"/>
      <c r="CFD23" s="472"/>
      <c r="CFE23" s="472"/>
      <c r="CFF23" s="472"/>
      <c r="CFG23" s="472"/>
      <c r="CFH23" s="472"/>
      <c r="CFI23" s="472"/>
      <c r="CFJ23" s="472"/>
      <c r="CFK23" s="472"/>
      <c r="CFL23" s="472"/>
      <c r="CFM23" s="472"/>
      <c r="CFN23" s="472"/>
      <c r="CFO23" s="472"/>
      <c r="CFP23" s="472"/>
      <c r="CFQ23" s="472"/>
      <c r="CFR23" s="472"/>
      <c r="CFS23" s="472"/>
      <c r="CFT23" s="472"/>
      <c r="CFU23" s="472"/>
      <c r="CFV23" s="472"/>
      <c r="CFW23" s="472"/>
      <c r="CFX23" s="472"/>
      <c r="CFY23" s="472"/>
      <c r="CFZ23" s="472"/>
      <c r="CGA23" s="472"/>
      <c r="CGB23" s="472"/>
      <c r="CGC23" s="472"/>
      <c r="CGD23" s="472"/>
      <c r="CGE23" s="472"/>
      <c r="CGF23" s="472"/>
      <c r="CGG23" s="472"/>
      <c r="CGH23" s="472"/>
      <c r="CGI23" s="472"/>
      <c r="CGJ23" s="472"/>
      <c r="CGK23" s="472"/>
      <c r="CGL23" s="472"/>
      <c r="CGM23" s="472"/>
      <c r="CGN23" s="472"/>
      <c r="CGO23" s="472"/>
      <c r="CGP23" s="472"/>
      <c r="CGQ23" s="472"/>
      <c r="CGR23" s="472"/>
      <c r="CGS23" s="472"/>
      <c r="CGT23" s="472"/>
      <c r="CGU23" s="472"/>
      <c r="CGV23" s="472"/>
      <c r="CGW23" s="472"/>
      <c r="CGX23" s="472"/>
      <c r="CGY23" s="472"/>
      <c r="CGZ23" s="472"/>
      <c r="CHA23" s="472"/>
      <c r="CHB23" s="472"/>
      <c r="CHC23" s="472"/>
      <c r="CHD23" s="472"/>
      <c r="CHE23" s="472"/>
      <c r="CHF23" s="472"/>
      <c r="CHG23" s="472"/>
      <c r="CHH23" s="472"/>
      <c r="CHI23" s="472"/>
      <c r="CHJ23" s="472"/>
      <c r="CHK23" s="472"/>
      <c r="CHL23" s="472"/>
      <c r="CHM23" s="472"/>
      <c r="CHN23" s="472"/>
      <c r="CHO23" s="472"/>
      <c r="CHP23" s="472"/>
      <c r="CHQ23" s="472"/>
      <c r="CHR23" s="472"/>
      <c r="CHS23" s="472"/>
      <c r="CHT23" s="472"/>
      <c r="CHU23" s="472"/>
      <c r="CHV23" s="472"/>
      <c r="CHW23" s="472"/>
      <c r="CHX23" s="472"/>
      <c r="CHY23" s="472"/>
      <c r="CHZ23" s="472"/>
      <c r="CIA23" s="472"/>
      <c r="CIB23" s="472"/>
      <c r="CIC23" s="472"/>
      <c r="CID23" s="472"/>
      <c r="CIE23" s="472"/>
      <c r="CIF23" s="472"/>
      <c r="CIG23" s="472"/>
      <c r="CIH23" s="472"/>
      <c r="CII23" s="472"/>
      <c r="CIJ23" s="472"/>
      <c r="CIK23" s="472"/>
      <c r="CIL23" s="472"/>
      <c r="CIM23" s="472"/>
      <c r="CIN23" s="472"/>
      <c r="CIO23" s="472"/>
      <c r="CIP23" s="472"/>
      <c r="CIQ23" s="472"/>
      <c r="CIR23" s="472"/>
      <c r="CIS23" s="472"/>
      <c r="CIT23" s="472"/>
      <c r="CIU23" s="472"/>
      <c r="CIV23" s="472"/>
      <c r="CIW23" s="472"/>
      <c r="CIX23" s="472"/>
      <c r="CIY23" s="472"/>
      <c r="CIZ23" s="472"/>
      <c r="CJA23" s="472"/>
      <c r="CJB23" s="472"/>
      <c r="CJC23" s="472"/>
      <c r="CJD23" s="472"/>
      <c r="CJE23" s="472"/>
      <c r="CJF23" s="472"/>
      <c r="CJG23" s="472"/>
      <c r="CJH23" s="472"/>
      <c r="CJI23" s="472"/>
      <c r="CJJ23" s="472"/>
      <c r="CJK23" s="472"/>
      <c r="CJL23" s="472"/>
      <c r="CJM23" s="472"/>
      <c r="CJN23" s="472"/>
      <c r="CJO23" s="472"/>
      <c r="CJP23" s="472"/>
      <c r="CJQ23" s="472"/>
      <c r="CJR23" s="472"/>
      <c r="CJS23" s="472"/>
      <c r="CJT23" s="472"/>
      <c r="CJU23" s="472"/>
      <c r="CJV23" s="472"/>
      <c r="CJW23" s="472"/>
      <c r="CJX23" s="472"/>
      <c r="CJY23" s="472"/>
      <c r="CJZ23" s="472"/>
      <c r="CKA23" s="472"/>
      <c r="CKB23" s="472"/>
      <c r="CKC23" s="472"/>
      <c r="CKD23" s="472"/>
      <c r="CKE23" s="472"/>
      <c r="CKF23" s="472"/>
      <c r="CKG23" s="472"/>
      <c r="CKH23" s="472"/>
      <c r="CKI23" s="472"/>
      <c r="CKJ23" s="472"/>
      <c r="CKK23" s="472"/>
      <c r="CKL23" s="472"/>
      <c r="CKM23" s="472"/>
      <c r="CKN23" s="472"/>
      <c r="CKO23" s="472"/>
      <c r="CKP23" s="472"/>
      <c r="CKQ23" s="472"/>
      <c r="CKR23" s="472"/>
      <c r="CKS23" s="472"/>
      <c r="CKT23" s="472"/>
      <c r="CKU23" s="472"/>
      <c r="CKV23" s="472"/>
      <c r="CKW23" s="472"/>
      <c r="CKX23" s="472"/>
      <c r="CKY23" s="472"/>
      <c r="CKZ23" s="472"/>
      <c r="CLA23" s="472"/>
      <c r="CLB23" s="472"/>
      <c r="CLC23" s="472"/>
      <c r="CLD23" s="472"/>
      <c r="CLE23" s="472"/>
      <c r="CLF23" s="472"/>
      <c r="CLG23" s="472"/>
      <c r="CLH23" s="472"/>
      <c r="CLI23" s="472"/>
      <c r="CLJ23" s="472"/>
      <c r="CLK23" s="472"/>
      <c r="CLL23" s="472"/>
      <c r="CLM23" s="472"/>
      <c r="CLN23" s="472"/>
      <c r="CLO23" s="472"/>
      <c r="CLP23" s="472"/>
      <c r="CLQ23" s="472"/>
      <c r="CLR23" s="472"/>
      <c r="CLS23" s="472"/>
      <c r="CLT23" s="472"/>
      <c r="CLU23" s="472"/>
      <c r="CLV23" s="472"/>
      <c r="CLW23" s="472"/>
      <c r="CLX23" s="472"/>
      <c r="CLY23" s="472"/>
      <c r="CLZ23" s="472"/>
      <c r="CMA23" s="472"/>
      <c r="CMB23" s="472"/>
      <c r="CMC23" s="472"/>
      <c r="CMD23" s="472"/>
      <c r="CME23" s="472"/>
      <c r="CMF23" s="472"/>
      <c r="CMG23" s="472"/>
      <c r="CMH23" s="472"/>
      <c r="CMI23" s="472"/>
      <c r="CMJ23" s="472"/>
      <c r="CMK23" s="472"/>
      <c r="CML23" s="472"/>
      <c r="CMM23" s="472"/>
      <c r="CMN23" s="472"/>
      <c r="CMO23" s="472"/>
      <c r="CMP23" s="472"/>
      <c r="CMQ23" s="472"/>
      <c r="CMR23" s="472"/>
      <c r="CMS23" s="472"/>
      <c r="CMT23" s="472"/>
      <c r="CMU23" s="472"/>
      <c r="CMV23" s="472"/>
      <c r="CMW23" s="472"/>
      <c r="CMX23" s="472"/>
      <c r="CMY23" s="472"/>
      <c r="CMZ23" s="472"/>
      <c r="CNA23" s="472"/>
      <c r="CNB23" s="472"/>
      <c r="CNC23" s="472"/>
      <c r="CND23" s="472"/>
      <c r="CNE23" s="472"/>
      <c r="CNF23" s="472"/>
      <c r="CNG23" s="472"/>
      <c r="CNH23" s="472"/>
      <c r="CNI23" s="472"/>
      <c r="CNJ23" s="472"/>
      <c r="CNK23" s="472"/>
      <c r="CNL23" s="472"/>
      <c r="CNM23" s="472"/>
      <c r="CNN23" s="472"/>
      <c r="CNO23" s="472"/>
      <c r="CNP23" s="472"/>
      <c r="CNQ23" s="472"/>
      <c r="CNR23" s="472"/>
      <c r="CNS23" s="472"/>
      <c r="CNT23" s="472"/>
      <c r="CNU23" s="472"/>
      <c r="CNV23" s="472"/>
      <c r="CNW23" s="472"/>
      <c r="CNX23" s="472"/>
      <c r="CNY23" s="472"/>
      <c r="CNZ23" s="472"/>
      <c r="COA23" s="472"/>
      <c r="COB23" s="472"/>
      <c r="COC23" s="472"/>
      <c r="COD23" s="472"/>
      <c r="COE23" s="472"/>
      <c r="COF23" s="472"/>
      <c r="COG23" s="472"/>
      <c r="COH23" s="472"/>
      <c r="COI23" s="472"/>
      <c r="COJ23" s="472"/>
      <c r="COK23" s="472"/>
      <c r="COL23" s="472"/>
      <c r="COM23" s="472"/>
      <c r="CON23" s="472"/>
      <c r="COO23" s="472"/>
      <c r="COP23" s="472"/>
      <c r="COQ23" s="472"/>
      <c r="COR23" s="472"/>
      <c r="COS23" s="472"/>
      <c r="COT23" s="472"/>
      <c r="COU23" s="472"/>
      <c r="COV23" s="472"/>
      <c r="COW23" s="472"/>
      <c r="COX23" s="472"/>
      <c r="COY23" s="472"/>
      <c r="COZ23" s="472"/>
      <c r="CPA23" s="472"/>
      <c r="CPB23" s="472"/>
      <c r="CPC23" s="472"/>
      <c r="CPD23" s="472"/>
      <c r="CPE23" s="472"/>
      <c r="CPF23" s="472"/>
      <c r="CPG23" s="472"/>
      <c r="CPH23" s="472"/>
      <c r="CPI23" s="472"/>
      <c r="CPJ23" s="472"/>
      <c r="CPK23" s="472"/>
      <c r="CPL23" s="472"/>
      <c r="CPM23" s="472"/>
      <c r="CPN23" s="472"/>
      <c r="CPO23" s="472"/>
      <c r="CPP23" s="472"/>
      <c r="CPQ23" s="472"/>
      <c r="CPR23" s="472"/>
      <c r="CPS23" s="472"/>
      <c r="CPT23" s="472"/>
      <c r="CPU23" s="472"/>
      <c r="CPV23" s="472"/>
      <c r="CPW23" s="472"/>
      <c r="CPX23" s="472"/>
      <c r="CPY23" s="472"/>
      <c r="CPZ23" s="472"/>
      <c r="CQA23" s="472"/>
      <c r="CQB23" s="472"/>
      <c r="CQC23" s="472"/>
      <c r="CQD23" s="472"/>
      <c r="CQE23" s="472"/>
      <c r="CQF23" s="472"/>
      <c r="CQG23" s="472"/>
      <c r="CQH23" s="472"/>
      <c r="CQI23" s="472"/>
      <c r="CQJ23" s="472"/>
      <c r="CQK23" s="472"/>
      <c r="CQL23" s="472"/>
      <c r="CQM23" s="472"/>
      <c r="CQN23" s="472"/>
      <c r="CQO23" s="472"/>
      <c r="CQP23" s="472"/>
      <c r="CQQ23" s="472"/>
      <c r="CQR23" s="472"/>
      <c r="CQS23" s="472"/>
      <c r="CQT23" s="472"/>
      <c r="CQU23" s="472"/>
      <c r="CQV23" s="472"/>
      <c r="CQW23" s="472"/>
      <c r="CQX23" s="472"/>
      <c r="CQY23" s="472"/>
      <c r="CQZ23" s="472"/>
      <c r="CRA23" s="472"/>
      <c r="CRB23" s="472"/>
      <c r="CRC23" s="472"/>
      <c r="CRD23" s="472"/>
      <c r="CRE23" s="472"/>
      <c r="CRF23" s="472"/>
      <c r="CRG23" s="472"/>
      <c r="CRH23" s="472"/>
      <c r="CRI23" s="472"/>
      <c r="CRJ23" s="472"/>
      <c r="CRK23" s="472"/>
      <c r="CRL23" s="472"/>
      <c r="CRM23" s="472"/>
      <c r="CRN23" s="472"/>
      <c r="CRO23" s="472"/>
      <c r="CRP23" s="472"/>
      <c r="CRQ23" s="472"/>
      <c r="CRR23" s="472"/>
      <c r="CRS23" s="472"/>
      <c r="CRT23" s="472"/>
      <c r="CRU23" s="472"/>
      <c r="CRV23" s="472"/>
      <c r="CRW23" s="472"/>
      <c r="CRX23" s="472"/>
      <c r="CRY23" s="472"/>
      <c r="CRZ23" s="472"/>
      <c r="CSA23" s="472"/>
      <c r="CSB23" s="472"/>
      <c r="CSC23" s="472"/>
      <c r="CSD23" s="472"/>
      <c r="CSE23" s="472"/>
      <c r="CSF23" s="472"/>
      <c r="CSG23" s="472"/>
      <c r="CSH23" s="472"/>
      <c r="CSI23" s="472"/>
      <c r="CSJ23" s="472"/>
      <c r="CSK23" s="472"/>
      <c r="CSL23" s="472"/>
      <c r="CSM23" s="472"/>
      <c r="CSN23" s="472"/>
      <c r="CSO23" s="472"/>
      <c r="CSP23" s="472"/>
      <c r="CSQ23" s="472"/>
      <c r="CSR23" s="472"/>
      <c r="CSS23" s="472"/>
      <c r="CST23" s="472"/>
      <c r="CSU23" s="472"/>
      <c r="CSV23" s="472"/>
      <c r="CSW23" s="472"/>
      <c r="CSX23" s="472"/>
      <c r="CSY23" s="472"/>
      <c r="CSZ23" s="472"/>
      <c r="CTA23" s="472"/>
      <c r="CTB23" s="472"/>
      <c r="CTC23" s="472"/>
      <c r="CTD23" s="472"/>
      <c r="CTE23" s="472"/>
      <c r="CTF23" s="472"/>
      <c r="CTG23" s="472"/>
      <c r="CTH23" s="472"/>
      <c r="CTI23" s="472"/>
      <c r="CTJ23" s="472"/>
      <c r="CTK23" s="472"/>
      <c r="CTL23" s="472"/>
      <c r="CTM23" s="472"/>
      <c r="CTN23" s="472"/>
      <c r="CTO23" s="472"/>
      <c r="CTP23" s="472"/>
      <c r="CTQ23" s="472"/>
      <c r="CTR23" s="472"/>
      <c r="CTS23" s="472"/>
      <c r="CTT23" s="472"/>
      <c r="CTU23" s="472"/>
      <c r="CTV23" s="472"/>
      <c r="CTW23" s="472"/>
      <c r="CTX23" s="472"/>
      <c r="CTY23" s="472"/>
      <c r="CTZ23" s="472"/>
      <c r="CUA23" s="472"/>
      <c r="CUB23" s="472"/>
      <c r="CUC23" s="472"/>
      <c r="CUD23" s="472"/>
      <c r="CUE23" s="472"/>
      <c r="CUF23" s="472"/>
      <c r="CUG23" s="472"/>
      <c r="CUH23" s="472"/>
      <c r="CUI23" s="472"/>
      <c r="CUJ23" s="472"/>
      <c r="CUK23" s="472"/>
      <c r="CUL23" s="472"/>
      <c r="CUM23" s="472"/>
      <c r="CUN23" s="472"/>
      <c r="CUO23" s="472"/>
      <c r="CUP23" s="472"/>
      <c r="CUQ23" s="472"/>
      <c r="CUR23" s="472"/>
      <c r="CUS23" s="472"/>
      <c r="CUT23" s="472"/>
      <c r="CUU23" s="472"/>
      <c r="CUV23" s="472"/>
      <c r="CUW23" s="472"/>
      <c r="CUX23" s="472"/>
      <c r="CUY23" s="472"/>
      <c r="CUZ23" s="472"/>
      <c r="CVA23" s="472"/>
      <c r="CVB23" s="472"/>
      <c r="CVC23" s="472"/>
      <c r="CVD23" s="472"/>
      <c r="CVE23" s="472"/>
      <c r="CVF23" s="472"/>
      <c r="CVG23" s="472"/>
      <c r="CVH23" s="472"/>
      <c r="CVI23" s="472"/>
      <c r="CVJ23" s="472"/>
      <c r="CVK23" s="472"/>
      <c r="CVL23" s="472"/>
      <c r="CVM23" s="472"/>
      <c r="CVN23" s="472"/>
      <c r="CVO23" s="472"/>
      <c r="CVP23" s="472"/>
      <c r="CVQ23" s="472"/>
      <c r="CVR23" s="472"/>
      <c r="CVS23" s="472"/>
      <c r="CVT23" s="472"/>
      <c r="CVU23" s="472"/>
      <c r="CVV23" s="472"/>
      <c r="CVW23" s="472"/>
      <c r="CVX23" s="472"/>
      <c r="CVY23" s="472"/>
      <c r="CVZ23" s="472"/>
      <c r="CWA23" s="472"/>
      <c r="CWB23" s="472"/>
      <c r="CWC23" s="472"/>
      <c r="CWD23" s="472"/>
      <c r="CWE23" s="472"/>
      <c r="CWF23" s="472"/>
      <c r="CWG23" s="472"/>
      <c r="CWH23" s="472"/>
      <c r="CWI23" s="472"/>
      <c r="CWJ23" s="472"/>
      <c r="CWK23" s="472"/>
      <c r="CWL23" s="472"/>
      <c r="CWM23" s="472"/>
      <c r="CWN23" s="472"/>
      <c r="CWO23" s="472"/>
      <c r="CWP23" s="472"/>
      <c r="CWQ23" s="472"/>
      <c r="CWR23" s="472"/>
      <c r="CWS23" s="472"/>
      <c r="CWT23" s="472"/>
      <c r="CWU23" s="472"/>
      <c r="CWV23" s="472"/>
      <c r="CWW23" s="472"/>
      <c r="CWX23" s="472"/>
      <c r="CWY23" s="472"/>
      <c r="CWZ23" s="472"/>
      <c r="CXA23" s="472"/>
      <c r="CXB23" s="472"/>
      <c r="CXC23" s="472"/>
      <c r="CXD23" s="472"/>
      <c r="CXE23" s="472"/>
      <c r="CXF23" s="472"/>
      <c r="CXG23" s="472"/>
      <c r="CXH23" s="472"/>
      <c r="CXI23" s="472"/>
      <c r="CXJ23" s="472"/>
      <c r="CXK23" s="472"/>
      <c r="CXL23" s="472"/>
      <c r="CXM23" s="472"/>
      <c r="CXN23" s="472"/>
      <c r="CXO23" s="472"/>
      <c r="CXP23" s="472"/>
      <c r="CXQ23" s="472"/>
      <c r="CXR23" s="472"/>
      <c r="CXS23" s="472"/>
      <c r="CXT23" s="472"/>
      <c r="CXU23" s="472"/>
      <c r="CXV23" s="472"/>
      <c r="CXW23" s="472"/>
      <c r="CXX23" s="472"/>
      <c r="CXY23" s="472"/>
      <c r="CXZ23" s="472"/>
      <c r="CYA23" s="472"/>
      <c r="CYB23" s="472"/>
      <c r="CYC23" s="472"/>
      <c r="CYD23" s="472"/>
      <c r="CYE23" s="472"/>
      <c r="CYF23" s="472"/>
      <c r="CYG23" s="472"/>
      <c r="CYH23" s="472"/>
      <c r="CYI23" s="472"/>
      <c r="CYJ23" s="472"/>
      <c r="CYK23" s="472"/>
      <c r="CYL23" s="472"/>
      <c r="CYM23" s="472"/>
      <c r="CYN23" s="472"/>
      <c r="CYO23" s="472"/>
      <c r="CYP23" s="472"/>
      <c r="CYQ23" s="472"/>
      <c r="CYR23" s="472"/>
      <c r="CYS23" s="472"/>
      <c r="CYT23" s="472"/>
      <c r="CYU23" s="472"/>
      <c r="CYV23" s="472"/>
      <c r="CYW23" s="472"/>
      <c r="CYX23" s="472"/>
      <c r="CYY23" s="472"/>
      <c r="CYZ23" s="472"/>
      <c r="CZA23" s="472"/>
      <c r="CZB23" s="472"/>
      <c r="CZC23" s="472"/>
      <c r="CZD23" s="472"/>
      <c r="CZE23" s="472"/>
      <c r="CZF23" s="472"/>
      <c r="CZG23" s="472"/>
      <c r="CZH23" s="472"/>
      <c r="CZI23" s="472"/>
      <c r="CZJ23" s="472"/>
      <c r="CZK23" s="472"/>
      <c r="CZL23" s="472"/>
      <c r="CZM23" s="472"/>
      <c r="CZN23" s="472"/>
      <c r="CZO23" s="472"/>
      <c r="CZP23" s="472"/>
      <c r="CZQ23" s="472"/>
      <c r="CZR23" s="472"/>
      <c r="CZS23" s="472"/>
      <c r="CZT23" s="472"/>
      <c r="CZU23" s="472"/>
      <c r="CZV23" s="472"/>
      <c r="CZW23" s="472"/>
      <c r="CZX23" s="472"/>
      <c r="CZY23" s="472"/>
      <c r="CZZ23" s="472"/>
      <c r="DAA23" s="472"/>
      <c r="DAB23" s="472"/>
      <c r="DAC23" s="472"/>
      <c r="DAD23" s="472"/>
      <c r="DAE23" s="472"/>
      <c r="DAF23" s="472"/>
      <c r="DAG23" s="472"/>
      <c r="DAH23" s="472"/>
      <c r="DAI23" s="472"/>
      <c r="DAJ23" s="472"/>
      <c r="DAK23" s="472"/>
      <c r="DAL23" s="472"/>
      <c r="DAM23" s="472"/>
      <c r="DAN23" s="472"/>
      <c r="DAO23" s="472"/>
      <c r="DAP23" s="472"/>
      <c r="DAQ23" s="472"/>
      <c r="DAR23" s="472"/>
      <c r="DAS23" s="472"/>
      <c r="DAT23" s="472"/>
      <c r="DAU23" s="472"/>
      <c r="DAV23" s="472"/>
      <c r="DAW23" s="472"/>
      <c r="DAX23" s="472"/>
      <c r="DAY23" s="472"/>
      <c r="DAZ23" s="472"/>
      <c r="DBA23" s="472"/>
      <c r="DBB23" s="472"/>
      <c r="DBC23" s="472"/>
      <c r="DBD23" s="472"/>
      <c r="DBE23" s="472"/>
      <c r="DBF23" s="472"/>
      <c r="DBG23" s="472"/>
      <c r="DBH23" s="472"/>
      <c r="DBI23" s="472"/>
      <c r="DBJ23" s="472"/>
      <c r="DBK23" s="472"/>
      <c r="DBL23" s="472"/>
      <c r="DBM23" s="472"/>
      <c r="DBN23" s="472"/>
      <c r="DBO23" s="472"/>
      <c r="DBP23" s="472"/>
      <c r="DBQ23" s="472"/>
      <c r="DBR23" s="472"/>
      <c r="DBS23" s="472"/>
      <c r="DBT23" s="472"/>
      <c r="DBU23" s="472"/>
      <c r="DBV23" s="472"/>
      <c r="DBW23" s="472"/>
      <c r="DBX23" s="472"/>
      <c r="DBY23" s="472"/>
      <c r="DBZ23" s="472"/>
      <c r="DCA23" s="472"/>
      <c r="DCB23" s="472"/>
      <c r="DCC23" s="472"/>
      <c r="DCD23" s="472"/>
      <c r="DCE23" s="472"/>
      <c r="DCF23" s="472"/>
      <c r="DCG23" s="472"/>
      <c r="DCH23" s="472"/>
      <c r="DCI23" s="472"/>
      <c r="DCJ23" s="472"/>
      <c r="DCK23" s="472"/>
      <c r="DCL23" s="472"/>
      <c r="DCM23" s="472"/>
      <c r="DCN23" s="472"/>
      <c r="DCO23" s="472"/>
      <c r="DCP23" s="472"/>
      <c r="DCQ23" s="472"/>
      <c r="DCR23" s="472"/>
      <c r="DCS23" s="472"/>
      <c r="DCT23" s="472"/>
      <c r="DCU23" s="472"/>
      <c r="DCV23" s="472"/>
      <c r="DCW23" s="472"/>
      <c r="DCX23" s="472"/>
      <c r="DCY23" s="472"/>
      <c r="DCZ23" s="472"/>
      <c r="DDA23" s="472"/>
      <c r="DDB23" s="472"/>
      <c r="DDC23" s="472"/>
      <c r="DDD23" s="472"/>
      <c r="DDE23" s="472"/>
      <c r="DDF23" s="472"/>
      <c r="DDG23" s="472"/>
      <c r="DDH23" s="472"/>
      <c r="DDI23" s="472"/>
      <c r="DDJ23" s="472"/>
      <c r="DDK23" s="472"/>
      <c r="DDL23" s="472"/>
      <c r="DDM23" s="472"/>
      <c r="DDN23" s="472"/>
      <c r="DDO23" s="472"/>
      <c r="DDP23" s="472"/>
      <c r="DDQ23" s="472"/>
      <c r="DDR23" s="472"/>
      <c r="DDS23" s="472"/>
      <c r="DDT23" s="472"/>
      <c r="DDU23" s="472"/>
      <c r="DDV23" s="472"/>
      <c r="DDW23" s="472"/>
      <c r="DDX23" s="472"/>
      <c r="DDY23" s="472"/>
      <c r="DDZ23" s="472"/>
      <c r="DEA23" s="472"/>
      <c r="DEB23" s="472"/>
      <c r="DEC23" s="472"/>
      <c r="DED23" s="472"/>
      <c r="DEE23" s="472"/>
      <c r="DEF23" s="472"/>
      <c r="DEG23" s="472"/>
      <c r="DEH23" s="472"/>
      <c r="DEI23" s="472"/>
      <c r="DEJ23" s="472"/>
      <c r="DEK23" s="472"/>
      <c r="DEL23" s="472"/>
      <c r="DEM23" s="472"/>
      <c r="DEN23" s="472"/>
      <c r="DEO23" s="472"/>
      <c r="DEP23" s="472"/>
      <c r="DEQ23" s="472"/>
      <c r="DER23" s="472"/>
      <c r="DES23" s="472"/>
      <c r="DET23" s="472"/>
      <c r="DEU23" s="472"/>
      <c r="DEV23" s="472"/>
      <c r="DEW23" s="472"/>
      <c r="DEX23" s="472"/>
      <c r="DEY23" s="472"/>
      <c r="DEZ23" s="472"/>
      <c r="DFA23" s="472"/>
      <c r="DFB23" s="472"/>
      <c r="DFC23" s="472"/>
      <c r="DFD23" s="472"/>
      <c r="DFE23" s="472"/>
      <c r="DFF23" s="472"/>
      <c r="DFG23" s="472"/>
      <c r="DFH23" s="472"/>
      <c r="DFI23" s="472"/>
      <c r="DFJ23" s="472"/>
      <c r="DFK23" s="472"/>
      <c r="DFL23" s="472"/>
      <c r="DFM23" s="472"/>
      <c r="DFN23" s="472"/>
      <c r="DFO23" s="472"/>
      <c r="DFP23" s="472"/>
      <c r="DFQ23" s="472"/>
      <c r="DFR23" s="472"/>
      <c r="DFS23" s="472"/>
      <c r="DFT23" s="472"/>
      <c r="DFU23" s="472"/>
      <c r="DFV23" s="472"/>
      <c r="DFW23" s="472"/>
      <c r="DFX23" s="472"/>
      <c r="DFY23" s="472"/>
      <c r="DFZ23" s="472"/>
      <c r="DGA23" s="472"/>
      <c r="DGB23" s="472"/>
      <c r="DGC23" s="472"/>
      <c r="DGD23" s="472"/>
      <c r="DGE23" s="472"/>
      <c r="DGF23" s="472"/>
      <c r="DGG23" s="472"/>
      <c r="DGH23" s="472"/>
      <c r="DGI23" s="472"/>
      <c r="DGJ23" s="472"/>
      <c r="DGK23" s="472"/>
      <c r="DGL23" s="472"/>
      <c r="DGM23" s="472"/>
      <c r="DGN23" s="472"/>
      <c r="DGO23" s="472"/>
      <c r="DGP23" s="472"/>
      <c r="DGQ23" s="472"/>
      <c r="DGR23" s="472"/>
      <c r="DGS23" s="472"/>
      <c r="DGT23" s="472"/>
      <c r="DGU23" s="472"/>
      <c r="DGV23" s="472"/>
      <c r="DGW23" s="472"/>
      <c r="DGX23" s="472"/>
      <c r="DGY23" s="472"/>
      <c r="DGZ23" s="472"/>
      <c r="DHA23" s="472"/>
      <c r="DHB23" s="472"/>
      <c r="DHC23" s="472"/>
      <c r="DHD23" s="472"/>
      <c r="DHE23" s="472"/>
      <c r="DHF23" s="472"/>
      <c r="DHG23" s="472"/>
      <c r="DHH23" s="472"/>
      <c r="DHI23" s="472"/>
      <c r="DHJ23" s="472"/>
      <c r="DHK23" s="472"/>
      <c r="DHL23" s="472"/>
      <c r="DHM23" s="472"/>
      <c r="DHN23" s="472"/>
      <c r="DHO23" s="472"/>
      <c r="DHP23" s="472"/>
      <c r="DHQ23" s="472"/>
      <c r="DHR23" s="472"/>
      <c r="DHS23" s="472"/>
      <c r="DHT23" s="472"/>
      <c r="DHU23" s="472"/>
      <c r="DHV23" s="472"/>
      <c r="DHW23" s="472"/>
      <c r="DHX23" s="472"/>
      <c r="DHY23" s="472"/>
      <c r="DHZ23" s="472"/>
      <c r="DIA23" s="472"/>
      <c r="DIB23" s="472"/>
      <c r="DIC23" s="472"/>
      <c r="DID23" s="472"/>
      <c r="DIE23" s="472"/>
      <c r="DIF23" s="472"/>
      <c r="DIG23" s="472"/>
      <c r="DIH23" s="472"/>
      <c r="DII23" s="472"/>
      <c r="DIJ23" s="472"/>
      <c r="DIK23" s="472"/>
      <c r="DIL23" s="472"/>
      <c r="DIM23" s="472"/>
      <c r="DIN23" s="472"/>
      <c r="DIO23" s="472"/>
      <c r="DIP23" s="472"/>
      <c r="DIQ23" s="472"/>
      <c r="DIR23" s="472"/>
      <c r="DIS23" s="472"/>
      <c r="DIT23" s="472"/>
      <c r="DIU23" s="472"/>
      <c r="DIV23" s="472"/>
      <c r="DIW23" s="472"/>
      <c r="DIX23" s="472"/>
      <c r="DIY23" s="472"/>
      <c r="DIZ23" s="472"/>
      <c r="DJA23" s="472"/>
      <c r="DJB23" s="472"/>
      <c r="DJC23" s="472"/>
      <c r="DJD23" s="472"/>
      <c r="DJE23" s="472"/>
      <c r="DJF23" s="472"/>
      <c r="DJG23" s="472"/>
      <c r="DJH23" s="472"/>
      <c r="DJI23" s="472"/>
      <c r="DJJ23" s="472"/>
      <c r="DJK23" s="472"/>
      <c r="DJL23" s="472"/>
      <c r="DJM23" s="472"/>
      <c r="DJN23" s="472"/>
      <c r="DJO23" s="472"/>
      <c r="DJP23" s="472"/>
      <c r="DJQ23" s="472"/>
      <c r="DJR23" s="472"/>
      <c r="DJS23" s="472"/>
      <c r="DJT23" s="472"/>
      <c r="DJU23" s="472"/>
      <c r="DJV23" s="472"/>
      <c r="DJW23" s="472"/>
      <c r="DJX23" s="472"/>
      <c r="DJY23" s="472"/>
      <c r="DJZ23" s="472"/>
      <c r="DKA23" s="472"/>
      <c r="DKB23" s="472"/>
      <c r="DKC23" s="472"/>
      <c r="DKD23" s="472"/>
      <c r="DKE23" s="472"/>
      <c r="DKF23" s="472"/>
      <c r="DKG23" s="472"/>
      <c r="DKH23" s="472"/>
      <c r="DKI23" s="472"/>
      <c r="DKJ23" s="472"/>
      <c r="DKK23" s="472"/>
      <c r="DKL23" s="472"/>
      <c r="DKM23" s="472"/>
      <c r="DKN23" s="472"/>
      <c r="DKO23" s="472"/>
      <c r="DKP23" s="472"/>
      <c r="DKQ23" s="472"/>
      <c r="DKR23" s="472"/>
      <c r="DKS23" s="472"/>
      <c r="DKT23" s="472"/>
      <c r="DKU23" s="472"/>
      <c r="DKV23" s="472"/>
      <c r="DKW23" s="472"/>
      <c r="DKX23" s="472"/>
      <c r="DKY23" s="472"/>
      <c r="DKZ23" s="472"/>
      <c r="DLA23" s="472"/>
      <c r="DLB23" s="472"/>
      <c r="DLC23" s="472"/>
      <c r="DLD23" s="472"/>
      <c r="DLE23" s="472"/>
      <c r="DLF23" s="472"/>
      <c r="DLG23" s="472"/>
      <c r="DLH23" s="472"/>
      <c r="DLI23" s="472"/>
      <c r="DLJ23" s="472"/>
      <c r="DLK23" s="472"/>
      <c r="DLL23" s="472"/>
      <c r="DLM23" s="472"/>
      <c r="DLN23" s="472"/>
      <c r="DLO23" s="472"/>
      <c r="DLP23" s="472"/>
      <c r="DLQ23" s="472"/>
      <c r="DLR23" s="472"/>
      <c r="DLS23" s="472"/>
      <c r="DLT23" s="472"/>
      <c r="DLU23" s="472"/>
      <c r="DLV23" s="472"/>
      <c r="DLW23" s="472"/>
      <c r="DLX23" s="472"/>
      <c r="DLY23" s="472"/>
      <c r="DLZ23" s="472"/>
      <c r="DMA23" s="472"/>
      <c r="DMB23" s="472"/>
      <c r="DMC23" s="472"/>
      <c r="DMD23" s="472"/>
      <c r="DME23" s="472"/>
      <c r="DMF23" s="472"/>
      <c r="DMG23" s="472"/>
      <c r="DMH23" s="472"/>
      <c r="DMI23" s="472"/>
      <c r="DMJ23" s="472"/>
      <c r="DMK23" s="472"/>
      <c r="DML23" s="472"/>
      <c r="DMM23" s="472"/>
      <c r="DMN23" s="472"/>
      <c r="DMO23" s="472"/>
      <c r="DMP23" s="472"/>
      <c r="DMQ23" s="472"/>
      <c r="DMR23" s="472"/>
      <c r="DMS23" s="472"/>
      <c r="DMT23" s="472"/>
      <c r="DMU23" s="472"/>
      <c r="DMV23" s="472"/>
      <c r="DMW23" s="472"/>
      <c r="DMX23" s="472"/>
      <c r="DMY23" s="472"/>
      <c r="DMZ23" s="472"/>
      <c r="DNA23" s="472"/>
      <c r="DNB23" s="472"/>
      <c r="DNC23" s="472"/>
      <c r="DND23" s="472"/>
      <c r="DNE23" s="472"/>
      <c r="DNF23" s="472"/>
      <c r="DNG23" s="472"/>
      <c r="DNH23" s="472"/>
      <c r="DNI23" s="472"/>
      <c r="DNJ23" s="472"/>
      <c r="DNK23" s="472"/>
      <c r="DNL23" s="472"/>
      <c r="DNM23" s="472"/>
      <c r="DNN23" s="472"/>
      <c r="DNO23" s="472"/>
      <c r="DNP23" s="472"/>
      <c r="DNQ23" s="472"/>
      <c r="DNR23" s="472"/>
      <c r="DNS23" s="472"/>
      <c r="DNT23" s="472"/>
      <c r="DNU23" s="472"/>
      <c r="DNV23" s="472"/>
      <c r="DNW23" s="472"/>
      <c r="DNX23" s="472"/>
      <c r="DNY23" s="472"/>
      <c r="DNZ23" s="472"/>
      <c r="DOA23" s="472"/>
      <c r="DOB23" s="472"/>
      <c r="DOC23" s="472"/>
      <c r="DOD23" s="472"/>
      <c r="DOE23" s="472"/>
      <c r="DOF23" s="472"/>
      <c r="DOG23" s="472"/>
      <c r="DOH23" s="472"/>
      <c r="DOI23" s="472"/>
      <c r="DOJ23" s="472"/>
      <c r="DOK23" s="472"/>
      <c r="DOL23" s="472"/>
      <c r="DOM23" s="472"/>
      <c r="DON23" s="472"/>
      <c r="DOO23" s="472"/>
      <c r="DOP23" s="472"/>
      <c r="DOQ23" s="472"/>
      <c r="DOR23" s="472"/>
      <c r="DOS23" s="472"/>
      <c r="DOT23" s="472"/>
      <c r="DOU23" s="472"/>
      <c r="DOV23" s="472"/>
      <c r="DOW23" s="472"/>
      <c r="DOX23" s="472"/>
      <c r="DOY23" s="472"/>
      <c r="DOZ23" s="472"/>
      <c r="DPA23" s="472"/>
      <c r="DPB23" s="472"/>
      <c r="DPC23" s="472"/>
      <c r="DPD23" s="472"/>
      <c r="DPE23" s="472"/>
      <c r="DPF23" s="472"/>
      <c r="DPG23" s="472"/>
      <c r="DPH23" s="472"/>
      <c r="DPI23" s="472"/>
      <c r="DPJ23" s="472"/>
      <c r="DPK23" s="472"/>
      <c r="DPL23" s="472"/>
      <c r="DPM23" s="472"/>
      <c r="DPN23" s="472"/>
      <c r="DPO23" s="472"/>
      <c r="DPP23" s="472"/>
      <c r="DPQ23" s="472"/>
      <c r="DPR23" s="472"/>
      <c r="DPS23" s="472"/>
      <c r="DPT23" s="472"/>
      <c r="DPU23" s="472"/>
      <c r="DPV23" s="472"/>
      <c r="DPW23" s="472"/>
      <c r="DPX23" s="472"/>
      <c r="DPY23" s="472"/>
      <c r="DPZ23" s="472"/>
      <c r="DQA23" s="472"/>
      <c r="DQB23" s="472"/>
      <c r="DQC23" s="472"/>
      <c r="DQD23" s="472"/>
      <c r="DQE23" s="472"/>
      <c r="DQF23" s="472"/>
      <c r="DQG23" s="472"/>
      <c r="DQH23" s="472"/>
      <c r="DQI23" s="472"/>
      <c r="DQJ23" s="472"/>
      <c r="DQK23" s="472"/>
      <c r="DQL23" s="472"/>
      <c r="DQM23" s="472"/>
      <c r="DQN23" s="472"/>
      <c r="DQO23" s="472"/>
      <c r="DQP23" s="472"/>
      <c r="DQQ23" s="472"/>
      <c r="DQR23" s="472"/>
      <c r="DQS23" s="472"/>
      <c r="DQT23" s="472"/>
      <c r="DQU23" s="472"/>
      <c r="DQV23" s="472"/>
      <c r="DQW23" s="472"/>
      <c r="DQX23" s="472"/>
      <c r="DQY23" s="472"/>
      <c r="DQZ23" s="472"/>
      <c r="DRA23" s="472"/>
      <c r="DRB23" s="472"/>
      <c r="DRC23" s="472"/>
      <c r="DRD23" s="472"/>
      <c r="DRE23" s="472"/>
      <c r="DRF23" s="472"/>
      <c r="DRG23" s="472"/>
      <c r="DRH23" s="472"/>
      <c r="DRI23" s="472"/>
      <c r="DRJ23" s="472"/>
      <c r="DRK23" s="472"/>
      <c r="DRL23" s="472"/>
      <c r="DRM23" s="472"/>
      <c r="DRN23" s="472"/>
      <c r="DRO23" s="472"/>
      <c r="DRP23" s="472"/>
      <c r="DRQ23" s="472"/>
      <c r="DRR23" s="472"/>
      <c r="DRS23" s="472"/>
      <c r="DRT23" s="472"/>
      <c r="DRU23" s="472"/>
      <c r="DRV23" s="472"/>
      <c r="DRW23" s="472"/>
      <c r="DRX23" s="472"/>
      <c r="DRY23" s="472"/>
      <c r="DRZ23" s="472"/>
      <c r="DSA23" s="472"/>
      <c r="DSB23" s="472"/>
      <c r="DSC23" s="472"/>
      <c r="DSD23" s="472"/>
      <c r="DSE23" s="472"/>
      <c r="DSF23" s="472"/>
      <c r="DSG23" s="472"/>
      <c r="DSH23" s="472"/>
      <c r="DSI23" s="472"/>
      <c r="DSJ23" s="472"/>
      <c r="DSK23" s="472"/>
      <c r="DSL23" s="472"/>
      <c r="DSM23" s="472"/>
      <c r="DSN23" s="472"/>
      <c r="DSO23" s="472"/>
      <c r="DSP23" s="472"/>
      <c r="DSQ23" s="472"/>
      <c r="DSR23" s="472"/>
      <c r="DSS23" s="472"/>
      <c r="DST23" s="472"/>
      <c r="DSU23" s="472"/>
      <c r="DSV23" s="472"/>
      <c r="DSW23" s="472"/>
      <c r="DSX23" s="472"/>
      <c r="DSY23" s="472"/>
      <c r="DSZ23" s="472"/>
      <c r="DTA23" s="472"/>
      <c r="DTB23" s="472"/>
      <c r="DTC23" s="472"/>
      <c r="DTD23" s="472"/>
      <c r="DTE23" s="472"/>
      <c r="DTF23" s="472"/>
      <c r="DTG23" s="472"/>
      <c r="DTH23" s="472"/>
      <c r="DTI23" s="472"/>
      <c r="DTJ23" s="472"/>
      <c r="DTK23" s="472"/>
      <c r="DTL23" s="472"/>
      <c r="DTM23" s="472"/>
      <c r="DTN23" s="472"/>
      <c r="DTO23" s="472"/>
      <c r="DTP23" s="472"/>
      <c r="DTQ23" s="472"/>
      <c r="DTR23" s="472"/>
      <c r="DTS23" s="472"/>
      <c r="DTT23" s="472"/>
      <c r="DTU23" s="472"/>
      <c r="DTV23" s="472"/>
      <c r="DTW23" s="472"/>
      <c r="DTX23" s="472"/>
      <c r="DTY23" s="472"/>
      <c r="DTZ23" s="472"/>
      <c r="DUA23" s="472"/>
      <c r="DUB23" s="472"/>
      <c r="DUC23" s="472"/>
      <c r="DUD23" s="472"/>
      <c r="DUE23" s="472"/>
      <c r="DUF23" s="472"/>
      <c r="DUG23" s="472"/>
      <c r="DUH23" s="472"/>
      <c r="DUI23" s="472"/>
      <c r="DUJ23" s="472"/>
      <c r="DUK23" s="472"/>
      <c r="DUL23" s="472"/>
      <c r="DUM23" s="472"/>
      <c r="DUN23" s="472"/>
      <c r="DUO23" s="472"/>
      <c r="DUP23" s="472"/>
      <c r="DUQ23" s="472"/>
      <c r="DUR23" s="472"/>
      <c r="DUS23" s="472"/>
      <c r="DUT23" s="472"/>
      <c r="DUU23" s="472"/>
      <c r="DUV23" s="472"/>
      <c r="DUW23" s="472"/>
      <c r="DUX23" s="472"/>
      <c r="DUY23" s="472"/>
      <c r="DUZ23" s="472"/>
      <c r="DVA23" s="472"/>
      <c r="DVB23" s="472"/>
      <c r="DVC23" s="472"/>
      <c r="DVD23" s="472"/>
      <c r="DVE23" s="472"/>
      <c r="DVF23" s="472"/>
      <c r="DVG23" s="472"/>
      <c r="DVH23" s="472"/>
      <c r="DVI23" s="472"/>
      <c r="DVJ23" s="472"/>
      <c r="DVK23" s="472"/>
      <c r="DVL23" s="472"/>
      <c r="DVM23" s="472"/>
      <c r="DVN23" s="472"/>
      <c r="DVO23" s="472"/>
      <c r="DVP23" s="472"/>
      <c r="DVQ23" s="472"/>
      <c r="DVR23" s="472"/>
      <c r="DVS23" s="472"/>
      <c r="DVT23" s="472"/>
      <c r="DVU23" s="472"/>
      <c r="DVV23" s="472"/>
      <c r="DVW23" s="472"/>
      <c r="DVX23" s="472"/>
      <c r="DVY23" s="472"/>
      <c r="DVZ23" s="472"/>
      <c r="DWA23" s="472"/>
      <c r="DWB23" s="472"/>
      <c r="DWC23" s="472"/>
      <c r="DWD23" s="472"/>
      <c r="DWE23" s="472"/>
      <c r="DWF23" s="472"/>
      <c r="DWG23" s="472"/>
      <c r="DWH23" s="472"/>
      <c r="DWI23" s="472"/>
      <c r="DWJ23" s="472"/>
      <c r="DWK23" s="472"/>
      <c r="DWL23" s="472"/>
      <c r="DWM23" s="472"/>
      <c r="DWN23" s="472"/>
      <c r="DWO23" s="472"/>
      <c r="DWP23" s="472"/>
      <c r="DWQ23" s="472"/>
      <c r="DWR23" s="472"/>
      <c r="DWS23" s="472"/>
      <c r="DWT23" s="472"/>
      <c r="DWU23" s="472"/>
      <c r="DWV23" s="472"/>
      <c r="DWW23" s="472"/>
      <c r="DWX23" s="472"/>
      <c r="DWY23" s="472"/>
      <c r="DWZ23" s="472"/>
      <c r="DXA23" s="472"/>
      <c r="DXB23" s="472"/>
      <c r="DXC23" s="472"/>
      <c r="DXD23" s="472"/>
      <c r="DXE23" s="472"/>
      <c r="DXF23" s="472"/>
      <c r="DXG23" s="472"/>
      <c r="DXH23" s="472"/>
      <c r="DXI23" s="472"/>
      <c r="DXJ23" s="472"/>
      <c r="DXK23" s="472"/>
      <c r="DXL23" s="472"/>
      <c r="DXM23" s="472"/>
      <c r="DXN23" s="472"/>
      <c r="DXO23" s="472"/>
      <c r="DXP23" s="472"/>
      <c r="DXQ23" s="472"/>
      <c r="DXR23" s="472"/>
      <c r="DXS23" s="472"/>
      <c r="DXT23" s="472"/>
      <c r="DXU23" s="472"/>
      <c r="DXV23" s="472"/>
      <c r="DXW23" s="472"/>
      <c r="DXX23" s="472"/>
      <c r="DXY23" s="472"/>
      <c r="DXZ23" s="472"/>
      <c r="DYA23" s="472"/>
      <c r="DYB23" s="472"/>
      <c r="DYC23" s="472"/>
      <c r="DYD23" s="472"/>
      <c r="DYE23" s="472"/>
      <c r="DYF23" s="472"/>
      <c r="DYG23" s="472"/>
      <c r="DYH23" s="472"/>
      <c r="DYI23" s="472"/>
      <c r="DYJ23" s="472"/>
      <c r="DYK23" s="472"/>
      <c r="DYL23" s="472"/>
      <c r="DYM23" s="472"/>
      <c r="DYN23" s="472"/>
      <c r="DYO23" s="472"/>
      <c r="DYP23" s="472"/>
      <c r="DYQ23" s="472"/>
      <c r="DYR23" s="472"/>
      <c r="DYS23" s="472"/>
      <c r="DYT23" s="472"/>
      <c r="DYU23" s="472"/>
      <c r="DYV23" s="472"/>
      <c r="DYW23" s="472"/>
      <c r="DYX23" s="472"/>
      <c r="DYY23" s="472"/>
      <c r="DYZ23" s="472"/>
      <c r="DZA23" s="472"/>
      <c r="DZB23" s="472"/>
      <c r="DZC23" s="472"/>
      <c r="DZD23" s="472"/>
      <c r="DZE23" s="472"/>
      <c r="DZF23" s="472"/>
      <c r="DZG23" s="472"/>
      <c r="DZH23" s="472"/>
      <c r="DZI23" s="472"/>
      <c r="DZJ23" s="472"/>
      <c r="DZK23" s="472"/>
      <c r="DZL23" s="472"/>
      <c r="DZM23" s="472"/>
      <c r="DZN23" s="472"/>
      <c r="DZO23" s="472"/>
      <c r="DZP23" s="472"/>
      <c r="DZQ23" s="472"/>
      <c r="DZR23" s="472"/>
      <c r="DZS23" s="472"/>
      <c r="DZT23" s="472"/>
      <c r="DZU23" s="472"/>
      <c r="DZV23" s="472"/>
      <c r="DZW23" s="472"/>
      <c r="DZX23" s="472"/>
      <c r="DZY23" s="472"/>
      <c r="DZZ23" s="472"/>
      <c r="EAA23" s="472"/>
      <c r="EAB23" s="472"/>
      <c r="EAC23" s="472"/>
      <c r="EAD23" s="472"/>
      <c r="EAE23" s="472"/>
      <c r="EAF23" s="472"/>
      <c r="EAG23" s="472"/>
      <c r="EAH23" s="472"/>
      <c r="EAI23" s="472"/>
      <c r="EAJ23" s="472"/>
      <c r="EAK23" s="472"/>
      <c r="EAL23" s="472"/>
      <c r="EAM23" s="472"/>
      <c r="EAN23" s="472"/>
      <c r="EAO23" s="472"/>
      <c r="EAP23" s="472"/>
      <c r="EAQ23" s="472"/>
      <c r="EAR23" s="472"/>
      <c r="EAS23" s="472"/>
      <c r="EAT23" s="472"/>
      <c r="EAU23" s="472"/>
      <c r="EAV23" s="472"/>
      <c r="EAW23" s="472"/>
      <c r="EAX23" s="472"/>
      <c r="EAY23" s="472"/>
      <c r="EAZ23" s="472"/>
      <c r="EBA23" s="472"/>
      <c r="EBB23" s="472"/>
      <c r="EBC23" s="472"/>
      <c r="EBD23" s="472"/>
      <c r="EBE23" s="472"/>
      <c r="EBF23" s="472"/>
      <c r="EBG23" s="472"/>
      <c r="EBH23" s="472"/>
      <c r="EBI23" s="472"/>
      <c r="EBJ23" s="472"/>
      <c r="EBK23" s="472"/>
      <c r="EBL23" s="472"/>
      <c r="EBM23" s="472"/>
      <c r="EBN23" s="472"/>
      <c r="EBO23" s="472"/>
      <c r="EBP23" s="472"/>
      <c r="EBQ23" s="472"/>
      <c r="EBR23" s="472"/>
      <c r="EBS23" s="472"/>
      <c r="EBT23" s="472"/>
      <c r="EBU23" s="472"/>
      <c r="EBV23" s="472"/>
      <c r="EBW23" s="472"/>
      <c r="EBX23" s="472"/>
      <c r="EBY23" s="472"/>
      <c r="EBZ23" s="472"/>
      <c r="ECA23" s="472"/>
      <c r="ECB23" s="472"/>
      <c r="ECC23" s="472"/>
      <c r="ECD23" s="472"/>
      <c r="ECE23" s="472"/>
      <c r="ECF23" s="472"/>
      <c r="ECG23" s="472"/>
      <c r="ECH23" s="472"/>
      <c r="ECI23" s="472"/>
      <c r="ECJ23" s="472"/>
      <c r="ECK23" s="472"/>
      <c r="ECL23" s="472"/>
      <c r="ECM23" s="472"/>
      <c r="ECN23" s="472"/>
      <c r="ECO23" s="472"/>
      <c r="ECP23" s="472"/>
      <c r="ECQ23" s="472"/>
      <c r="ECR23" s="472"/>
      <c r="ECS23" s="472"/>
      <c r="ECT23" s="472"/>
      <c r="ECU23" s="472"/>
      <c r="ECV23" s="472"/>
      <c r="ECW23" s="472"/>
      <c r="ECX23" s="472"/>
      <c r="ECY23" s="472"/>
      <c r="ECZ23" s="472"/>
      <c r="EDA23" s="472"/>
      <c r="EDB23" s="472"/>
      <c r="EDC23" s="472"/>
      <c r="EDD23" s="472"/>
      <c r="EDE23" s="472"/>
      <c r="EDF23" s="472"/>
      <c r="EDG23" s="472"/>
      <c r="EDH23" s="472"/>
      <c r="EDI23" s="472"/>
      <c r="EDJ23" s="472"/>
      <c r="EDK23" s="472"/>
      <c r="EDL23" s="472"/>
      <c r="EDM23" s="472"/>
      <c r="EDN23" s="472"/>
      <c r="EDO23" s="472"/>
      <c r="EDP23" s="472"/>
      <c r="EDQ23" s="472"/>
      <c r="EDR23" s="472"/>
      <c r="EDS23" s="472"/>
      <c r="EDT23" s="472"/>
      <c r="EDU23" s="472"/>
      <c r="EDV23" s="472"/>
      <c r="EDW23" s="472"/>
      <c r="EDX23" s="472"/>
      <c r="EDY23" s="472"/>
      <c r="EDZ23" s="472"/>
      <c r="EEA23" s="472"/>
      <c r="EEB23" s="472"/>
      <c r="EEC23" s="472"/>
      <c r="EED23" s="472"/>
      <c r="EEE23" s="472"/>
      <c r="EEF23" s="472"/>
      <c r="EEG23" s="472"/>
      <c r="EEH23" s="472"/>
      <c r="EEI23" s="472"/>
      <c r="EEJ23" s="472"/>
      <c r="EEK23" s="472"/>
      <c r="EEL23" s="472"/>
      <c r="EEM23" s="472"/>
      <c r="EEN23" s="472"/>
      <c r="EEO23" s="472"/>
      <c r="EEP23" s="472"/>
      <c r="EEQ23" s="472"/>
      <c r="EER23" s="472"/>
      <c r="EES23" s="472"/>
      <c r="EET23" s="472"/>
      <c r="EEU23" s="472"/>
      <c r="EEV23" s="472"/>
      <c r="EEW23" s="472"/>
      <c r="EEX23" s="472"/>
      <c r="EEY23" s="472"/>
      <c r="EEZ23" s="472"/>
      <c r="EFA23" s="472"/>
      <c r="EFB23" s="472"/>
      <c r="EFC23" s="472"/>
      <c r="EFD23" s="472"/>
      <c r="EFE23" s="472"/>
      <c r="EFF23" s="472"/>
      <c r="EFG23" s="472"/>
      <c r="EFH23" s="472"/>
      <c r="EFI23" s="472"/>
      <c r="EFJ23" s="472"/>
      <c r="EFK23" s="472"/>
      <c r="EFL23" s="472"/>
      <c r="EFM23" s="472"/>
      <c r="EFN23" s="472"/>
      <c r="EFO23" s="472"/>
      <c r="EFP23" s="472"/>
      <c r="EFQ23" s="472"/>
      <c r="EFR23" s="472"/>
      <c r="EFS23" s="472"/>
      <c r="EFT23" s="472"/>
      <c r="EFU23" s="472"/>
      <c r="EFV23" s="472"/>
      <c r="EFW23" s="472"/>
      <c r="EFX23" s="472"/>
      <c r="EFY23" s="472"/>
      <c r="EFZ23" s="472"/>
      <c r="EGA23" s="472"/>
      <c r="EGB23" s="472"/>
      <c r="EGC23" s="472"/>
      <c r="EGD23" s="472"/>
      <c r="EGE23" s="472"/>
      <c r="EGF23" s="472"/>
      <c r="EGG23" s="472"/>
      <c r="EGH23" s="472"/>
      <c r="EGI23" s="472"/>
      <c r="EGJ23" s="472"/>
      <c r="EGK23" s="472"/>
      <c r="EGL23" s="472"/>
      <c r="EGM23" s="472"/>
      <c r="EGN23" s="472"/>
      <c r="EGO23" s="472"/>
      <c r="EGP23" s="472"/>
      <c r="EGQ23" s="472"/>
      <c r="EGR23" s="472"/>
      <c r="EGS23" s="472"/>
      <c r="EGT23" s="472"/>
      <c r="EGU23" s="472"/>
      <c r="EGV23" s="472"/>
      <c r="EGW23" s="472"/>
      <c r="EGX23" s="472"/>
      <c r="EGY23" s="472"/>
      <c r="EGZ23" s="472"/>
      <c r="EHA23" s="472"/>
      <c r="EHB23" s="472"/>
      <c r="EHC23" s="472"/>
      <c r="EHD23" s="472"/>
      <c r="EHE23" s="472"/>
      <c r="EHF23" s="472"/>
      <c r="EHG23" s="472"/>
      <c r="EHH23" s="472"/>
      <c r="EHI23" s="472"/>
      <c r="EHJ23" s="472"/>
      <c r="EHK23" s="472"/>
      <c r="EHL23" s="472"/>
      <c r="EHM23" s="472"/>
      <c r="EHN23" s="472"/>
      <c r="EHO23" s="472"/>
      <c r="EHP23" s="472"/>
      <c r="EHQ23" s="472"/>
      <c r="EHR23" s="472"/>
      <c r="EHS23" s="472"/>
      <c r="EHT23" s="472"/>
      <c r="EHU23" s="472"/>
      <c r="EHV23" s="472"/>
      <c r="EHW23" s="472"/>
      <c r="EHX23" s="472"/>
      <c r="EHY23" s="472"/>
      <c r="EHZ23" s="472"/>
      <c r="EIA23" s="472"/>
      <c r="EIB23" s="472"/>
      <c r="EIC23" s="472"/>
      <c r="EID23" s="472"/>
      <c r="EIE23" s="472"/>
      <c r="EIF23" s="472"/>
      <c r="EIG23" s="472"/>
      <c r="EIH23" s="472"/>
      <c r="EII23" s="472"/>
      <c r="EIJ23" s="472"/>
      <c r="EIK23" s="472"/>
      <c r="EIL23" s="472"/>
      <c r="EIM23" s="472"/>
      <c r="EIN23" s="472"/>
      <c r="EIO23" s="472"/>
      <c r="EIP23" s="472"/>
      <c r="EIQ23" s="472"/>
      <c r="EIR23" s="472"/>
      <c r="EIS23" s="472"/>
      <c r="EIT23" s="472"/>
      <c r="EIU23" s="472"/>
      <c r="EIV23" s="472"/>
      <c r="EIW23" s="472"/>
      <c r="EIX23" s="472"/>
      <c r="EIY23" s="472"/>
      <c r="EIZ23" s="472"/>
      <c r="EJA23" s="472"/>
      <c r="EJB23" s="472"/>
      <c r="EJC23" s="472"/>
      <c r="EJD23" s="472"/>
      <c r="EJE23" s="472"/>
      <c r="EJF23" s="472"/>
      <c r="EJG23" s="472"/>
      <c r="EJH23" s="472"/>
      <c r="EJI23" s="472"/>
      <c r="EJJ23" s="472"/>
      <c r="EJK23" s="472"/>
      <c r="EJL23" s="472"/>
      <c r="EJM23" s="472"/>
      <c r="EJN23" s="472"/>
      <c r="EJO23" s="472"/>
      <c r="EJP23" s="472"/>
      <c r="EJQ23" s="472"/>
      <c r="EJR23" s="472"/>
      <c r="EJS23" s="472"/>
      <c r="EJT23" s="472"/>
      <c r="EJU23" s="472"/>
      <c r="EJV23" s="472"/>
      <c r="EJW23" s="472"/>
      <c r="EJX23" s="472"/>
      <c r="EJY23" s="472"/>
      <c r="EJZ23" s="472"/>
      <c r="EKA23" s="472"/>
      <c r="EKB23" s="472"/>
      <c r="EKC23" s="472"/>
      <c r="EKD23" s="472"/>
      <c r="EKE23" s="472"/>
      <c r="EKF23" s="472"/>
      <c r="EKG23" s="472"/>
      <c r="EKH23" s="472"/>
      <c r="EKI23" s="472"/>
      <c r="EKJ23" s="472"/>
      <c r="EKK23" s="472"/>
      <c r="EKL23" s="472"/>
      <c r="EKM23" s="472"/>
      <c r="EKN23" s="472"/>
      <c r="EKO23" s="472"/>
      <c r="EKP23" s="472"/>
      <c r="EKQ23" s="472"/>
      <c r="EKR23" s="472"/>
      <c r="EKS23" s="472"/>
      <c r="EKT23" s="472"/>
      <c r="EKU23" s="472"/>
      <c r="EKV23" s="472"/>
      <c r="EKW23" s="472"/>
      <c r="EKX23" s="472"/>
      <c r="EKY23" s="472"/>
      <c r="EKZ23" s="472"/>
      <c r="ELA23" s="472"/>
      <c r="ELB23" s="472"/>
      <c r="ELC23" s="472"/>
      <c r="ELD23" s="472"/>
      <c r="ELE23" s="472"/>
      <c r="ELF23" s="472"/>
      <c r="ELG23" s="472"/>
      <c r="ELH23" s="472"/>
      <c r="ELI23" s="472"/>
      <c r="ELJ23" s="472"/>
      <c r="ELK23" s="472"/>
      <c r="ELL23" s="472"/>
      <c r="ELM23" s="472"/>
      <c r="ELN23" s="472"/>
      <c r="ELO23" s="472"/>
      <c r="ELP23" s="472"/>
      <c r="ELQ23" s="472"/>
      <c r="ELR23" s="472"/>
      <c r="ELS23" s="472"/>
      <c r="ELT23" s="472"/>
      <c r="ELU23" s="472"/>
      <c r="ELV23" s="472"/>
      <c r="ELW23" s="472"/>
      <c r="ELX23" s="472"/>
      <c r="ELY23" s="472"/>
      <c r="ELZ23" s="472"/>
      <c r="EMA23" s="472"/>
      <c r="EMB23" s="472"/>
      <c r="EMC23" s="472"/>
      <c r="EMD23" s="472"/>
      <c r="EME23" s="472"/>
      <c r="EMF23" s="472"/>
      <c r="EMG23" s="472"/>
      <c r="EMH23" s="472"/>
      <c r="EMI23" s="472"/>
      <c r="EMJ23" s="472"/>
      <c r="EMK23" s="472"/>
      <c r="EML23" s="472"/>
      <c r="EMM23" s="472"/>
      <c r="EMN23" s="472"/>
      <c r="EMO23" s="472"/>
      <c r="EMP23" s="472"/>
      <c r="EMQ23" s="472"/>
      <c r="EMR23" s="472"/>
      <c r="EMS23" s="472"/>
      <c r="EMT23" s="472"/>
      <c r="EMU23" s="472"/>
      <c r="EMV23" s="472"/>
      <c r="EMW23" s="472"/>
      <c r="EMX23" s="472"/>
      <c r="EMY23" s="472"/>
      <c r="EMZ23" s="472"/>
      <c r="ENA23" s="472"/>
      <c r="ENB23" s="472"/>
      <c r="ENC23" s="472"/>
      <c r="END23" s="472"/>
      <c r="ENE23" s="472"/>
      <c r="ENF23" s="472"/>
      <c r="ENG23" s="472"/>
      <c r="ENH23" s="472"/>
      <c r="ENI23" s="472"/>
      <c r="ENJ23" s="472"/>
      <c r="ENK23" s="472"/>
      <c r="ENL23" s="472"/>
      <c r="ENM23" s="472"/>
      <c r="ENN23" s="472"/>
      <c r="ENO23" s="472"/>
      <c r="ENP23" s="472"/>
      <c r="ENQ23" s="472"/>
      <c r="ENR23" s="472"/>
      <c r="ENS23" s="472"/>
      <c r="ENT23" s="472"/>
      <c r="ENU23" s="472"/>
      <c r="ENV23" s="472"/>
      <c r="ENW23" s="472"/>
      <c r="ENX23" s="472"/>
      <c r="ENY23" s="472"/>
      <c r="ENZ23" s="472"/>
      <c r="EOA23" s="472"/>
      <c r="EOB23" s="472"/>
      <c r="EOC23" s="472"/>
      <c r="EOD23" s="472"/>
      <c r="EOE23" s="472"/>
      <c r="EOF23" s="472"/>
      <c r="EOG23" s="472"/>
      <c r="EOH23" s="472"/>
      <c r="EOI23" s="472"/>
      <c r="EOJ23" s="472"/>
      <c r="EOK23" s="472"/>
      <c r="EOL23" s="472"/>
      <c r="EOM23" s="472"/>
      <c r="EON23" s="472"/>
      <c r="EOO23" s="472"/>
      <c r="EOP23" s="472"/>
      <c r="EOQ23" s="472"/>
      <c r="EOR23" s="472"/>
      <c r="EOS23" s="472"/>
      <c r="EOT23" s="472"/>
      <c r="EOU23" s="472"/>
      <c r="EOV23" s="472"/>
      <c r="EOW23" s="472"/>
      <c r="EOX23" s="472"/>
      <c r="EOY23" s="472"/>
      <c r="EOZ23" s="472"/>
      <c r="EPA23" s="472"/>
      <c r="EPB23" s="472"/>
      <c r="EPC23" s="472"/>
      <c r="EPD23" s="472"/>
      <c r="EPE23" s="472"/>
      <c r="EPF23" s="472"/>
      <c r="EPG23" s="472"/>
      <c r="EPH23" s="472"/>
      <c r="EPI23" s="472"/>
      <c r="EPJ23" s="472"/>
      <c r="EPK23" s="472"/>
      <c r="EPL23" s="472"/>
      <c r="EPM23" s="472"/>
      <c r="EPN23" s="472"/>
      <c r="EPO23" s="472"/>
      <c r="EPP23" s="472"/>
      <c r="EPQ23" s="472"/>
      <c r="EPR23" s="472"/>
      <c r="EPS23" s="472"/>
      <c r="EPT23" s="472"/>
      <c r="EPU23" s="472"/>
      <c r="EPV23" s="472"/>
      <c r="EPW23" s="472"/>
      <c r="EPX23" s="472"/>
      <c r="EPY23" s="472"/>
      <c r="EPZ23" s="472"/>
      <c r="EQA23" s="472"/>
      <c r="EQB23" s="472"/>
      <c r="EQC23" s="472"/>
      <c r="EQD23" s="472"/>
      <c r="EQE23" s="472"/>
      <c r="EQF23" s="472"/>
      <c r="EQG23" s="472"/>
      <c r="EQH23" s="472"/>
      <c r="EQI23" s="472"/>
      <c r="EQJ23" s="472"/>
      <c r="EQK23" s="472"/>
      <c r="EQL23" s="472"/>
      <c r="EQM23" s="472"/>
      <c r="EQN23" s="472"/>
      <c r="EQO23" s="472"/>
      <c r="EQP23" s="472"/>
      <c r="EQQ23" s="472"/>
      <c r="EQR23" s="472"/>
      <c r="EQS23" s="472"/>
      <c r="EQT23" s="472"/>
      <c r="EQU23" s="472"/>
      <c r="EQV23" s="472"/>
      <c r="EQW23" s="472"/>
      <c r="EQX23" s="472"/>
      <c r="EQY23" s="472"/>
      <c r="EQZ23" s="472"/>
      <c r="ERA23" s="472"/>
      <c r="ERB23" s="472"/>
      <c r="ERC23" s="472"/>
      <c r="ERD23" s="472"/>
      <c r="ERE23" s="472"/>
      <c r="ERF23" s="472"/>
      <c r="ERG23" s="472"/>
      <c r="ERH23" s="472"/>
      <c r="ERI23" s="472"/>
      <c r="ERJ23" s="472"/>
      <c r="ERK23" s="472"/>
      <c r="ERL23" s="472"/>
      <c r="ERM23" s="472"/>
      <c r="ERN23" s="472"/>
      <c r="ERO23" s="472"/>
      <c r="ERP23" s="472"/>
      <c r="ERQ23" s="472"/>
      <c r="ERR23" s="472"/>
      <c r="ERS23" s="472"/>
      <c r="ERT23" s="472"/>
      <c r="ERU23" s="472"/>
      <c r="ERV23" s="472"/>
      <c r="ERW23" s="472"/>
      <c r="ERX23" s="472"/>
      <c r="ERY23" s="472"/>
      <c r="ERZ23" s="472"/>
      <c r="ESA23" s="472"/>
      <c r="ESB23" s="472"/>
      <c r="ESC23" s="472"/>
      <c r="ESD23" s="472"/>
      <c r="ESE23" s="472"/>
      <c r="ESF23" s="472"/>
      <c r="ESG23" s="472"/>
      <c r="ESH23" s="472"/>
      <c r="ESI23" s="472"/>
      <c r="ESJ23" s="472"/>
      <c r="ESK23" s="472"/>
      <c r="ESL23" s="472"/>
      <c r="ESM23" s="472"/>
      <c r="ESN23" s="472"/>
      <c r="ESO23" s="472"/>
      <c r="ESP23" s="472"/>
      <c r="ESQ23" s="472"/>
      <c r="ESR23" s="472"/>
      <c r="ESS23" s="472"/>
      <c r="EST23" s="472"/>
      <c r="ESU23" s="472"/>
      <c r="ESV23" s="472"/>
      <c r="ESW23" s="472"/>
      <c r="ESX23" s="472"/>
      <c r="ESY23" s="472"/>
      <c r="ESZ23" s="472"/>
      <c r="ETA23" s="472"/>
      <c r="ETB23" s="472"/>
      <c r="ETC23" s="472"/>
      <c r="ETD23" s="472"/>
      <c r="ETE23" s="472"/>
      <c r="ETF23" s="472"/>
      <c r="ETG23" s="472"/>
      <c r="ETH23" s="472"/>
      <c r="ETI23" s="472"/>
      <c r="ETJ23" s="472"/>
      <c r="ETK23" s="472"/>
      <c r="ETL23" s="472"/>
      <c r="ETM23" s="472"/>
      <c r="ETN23" s="472"/>
      <c r="ETO23" s="472"/>
      <c r="ETP23" s="472"/>
      <c r="ETQ23" s="472"/>
      <c r="ETR23" s="472"/>
      <c r="ETS23" s="472"/>
      <c r="ETT23" s="472"/>
      <c r="ETU23" s="472"/>
      <c r="ETV23" s="472"/>
      <c r="ETW23" s="472"/>
      <c r="ETX23" s="472"/>
      <c r="ETY23" s="472"/>
      <c r="ETZ23" s="472"/>
      <c r="EUA23" s="472"/>
      <c r="EUB23" s="472"/>
      <c r="EUC23" s="472"/>
      <c r="EUD23" s="472"/>
      <c r="EUE23" s="472"/>
      <c r="EUF23" s="472"/>
      <c r="EUG23" s="472"/>
      <c r="EUH23" s="472"/>
      <c r="EUI23" s="472"/>
      <c r="EUJ23" s="472"/>
      <c r="EUK23" s="472"/>
      <c r="EUL23" s="472"/>
      <c r="EUM23" s="472"/>
      <c r="EUN23" s="472"/>
      <c r="EUO23" s="472"/>
      <c r="EUP23" s="472"/>
      <c r="EUQ23" s="472"/>
      <c r="EUR23" s="472"/>
      <c r="EUS23" s="472"/>
      <c r="EUT23" s="472"/>
      <c r="EUU23" s="472"/>
      <c r="EUV23" s="472"/>
      <c r="EUW23" s="472"/>
      <c r="EUX23" s="472"/>
      <c r="EUY23" s="472"/>
      <c r="EUZ23" s="472"/>
      <c r="EVA23" s="472"/>
      <c r="EVB23" s="472"/>
      <c r="EVC23" s="472"/>
      <c r="EVD23" s="472"/>
      <c r="EVE23" s="472"/>
      <c r="EVF23" s="472"/>
      <c r="EVG23" s="472"/>
      <c r="EVH23" s="472"/>
      <c r="EVI23" s="472"/>
      <c r="EVJ23" s="472"/>
      <c r="EVK23" s="472"/>
      <c r="EVL23" s="472"/>
      <c r="EVM23" s="472"/>
      <c r="EVN23" s="472"/>
      <c r="EVO23" s="472"/>
      <c r="EVP23" s="472"/>
      <c r="EVQ23" s="472"/>
      <c r="EVR23" s="472"/>
      <c r="EVS23" s="472"/>
      <c r="EVT23" s="472"/>
      <c r="EVU23" s="472"/>
      <c r="EVV23" s="472"/>
      <c r="EVW23" s="472"/>
      <c r="EVX23" s="472"/>
      <c r="EVY23" s="472"/>
      <c r="EVZ23" s="472"/>
      <c r="EWA23" s="472"/>
      <c r="EWB23" s="472"/>
      <c r="EWC23" s="472"/>
      <c r="EWD23" s="472"/>
      <c r="EWE23" s="472"/>
      <c r="EWF23" s="472"/>
      <c r="EWG23" s="472"/>
      <c r="EWH23" s="472"/>
      <c r="EWI23" s="472"/>
      <c r="EWJ23" s="472"/>
      <c r="EWK23" s="472"/>
      <c r="EWL23" s="472"/>
      <c r="EWM23" s="472"/>
      <c r="EWN23" s="472"/>
      <c r="EWO23" s="472"/>
      <c r="EWP23" s="472"/>
      <c r="EWQ23" s="472"/>
      <c r="EWR23" s="472"/>
      <c r="EWS23" s="472"/>
      <c r="EWT23" s="472"/>
      <c r="EWU23" s="472"/>
      <c r="EWV23" s="472"/>
      <c r="EWW23" s="472"/>
      <c r="EWX23" s="472"/>
      <c r="EWY23" s="472"/>
      <c r="EWZ23" s="472"/>
      <c r="EXA23" s="472"/>
      <c r="EXB23" s="472"/>
      <c r="EXC23" s="472"/>
      <c r="EXD23" s="472"/>
      <c r="EXE23" s="472"/>
      <c r="EXF23" s="472"/>
      <c r="EXG23" s="472"/>
      <c r="EXH23" s="472"/>
      <c r="EXI23" s="472"/>
      <c r="EXJ23" s="472"/>
      <c r="EXK23" s="472"/>
      <c r="EXL23" s="472"/>
      <c r="EXM23" s="472"/>
      <c r="EXN23" s="472"/>
      <c r="EXO23" s="472"/>
      <c r="EXP23" s="472"/>
      <c r="EXQ23" s="472"/>
      <c r="EXR23" s="472"/>
      <c r="EXS23" s="472"/>
      <c r="EXT23" s="472"/>
      <c r="EXU23" s="472"/>
      <c r="EXV23" s="472"/>
      <c r="EXW23" s="472"/>
      <c r="EXX23" s="472"/>
      <c r="EXY23" s="472"/>
      <c r="EXZ23" s="472"/>
      <c r="EYA23" s="472"/>
      <c r="EYB23" s="472"/>
      <c r="EYC23" s="472"/>
      <c r="EYD23" s="472"/>
      <c r="EYE23" s="472"/>
      <c r="EYF23" s="472"/>
      <c r="EYG23" s="472"/>
      <c r="EYH23" s="472"/>
      <c r="EYI23" s="472"/>
      <c r="EYJ23" s="472"/>
      <c r="EYK23" s="472"/>
      <c r="EYL23" s="472"/>
      <c r="EYM23" s="472"/>
      <c r="EYN23" s="472"/>
      <c r="EYO23" s="472"/>
      <c r="EYP23" s="472"/>
      <c r="EYQ23" s="472"/>
      <c r="EYR23" s="472"/>
      <c r="EYS23" s="472"/>
      <c r="EYT23" s="472"/>
      <c r="EYU23" s="472"/>
      <c r="EYV23" s="472"/>
      <c r="EYW23" s="472"/>
      <c r="EYX23" s="472"/>
      <c r="EYY23" s="472"/>
      <c r="EYZ23" s="472"/>
      <c r="EZA23" s="472"/>
      <c r="EZB23" s="472"/>
      <c r="EZC23" s="472"/>
      <c r="EZD23" s="472"/>
      <c r="EZE23" s="472"/>
      <c r="EZF23" s="472"/>
      <c r="EZG23" s="472"/>
      <c r="EZH23" s="472"/>
      <c r="EZI23" s="472"/>
      <c r="EZJ23" s="472"/>
      <c r="EZK23" s="472"/>
      <c r="EZL23" s="472"/>
      <c r="EZM23" s="472"/>
      <c r="EZN23" s="472"/>
      <c r="EZO23" s="472"/>
      <c r="EZP23" s="472"/>
      <c r="EZQ23" s="472"/>
      <c r="EZR23" s="472"/>
      <c r="EZS23" s="472"/>
      <c r="EZT23" s="472"/>
      <c r="EZU23" s="472"/>
      <c r="EZV23" s="472"/>
      <c r="EZW23" s="472"/>
      <c r="EZX23" s="472"/>
      <c r="EZY23" s="472"/>
      <c r="EZZ23" s="472"/>
      <c r="FAA23" s="472"/>
      <c r="FAB23" s="472"/>
      <c r="FAC23" s="472"/>
      <c r="FAD23" s="472"/>
      <c r="FAE23" s="472"/>
      <c r="FAF23" s="472"/>
      <c r="FAG23" s="472"/>
      <c r="FAH23" s="472"/>
      <c r="FAI23" s="472"/>
      <c r="FAJ23" s="472"/>
      <c r="FAK23" s="472"/>
      <c r="FAL23" s="472"/>
      <c r="FAM23" s="472"/>
      <c r="FAN23" s="472"/>
      <c r="FAO23" s="472"/>
      <c r="FAP23" s="472"/>
      <c r="FAQ23" s="472"/>
      <c r="FAR23" s="472"/>
      <c r="FAS23" s="472"/>
      <c r="FAT23" s="472"/>
      <c r="FAU23" s="472"/>
      <c r="FAV23" s="472"/>
      <c r="FAW23" s="472"/>
      <c r="FAX23" s="472"/>
      <c r="FAY23" s="472"/>
      <c r="FAZ23" s="472"/>
      <c r="FBA23" s="472"/>
      <c r="FBB23" s="472"/>
      <c r="FBC23" s="472"/>
      <c r="FBD23" s="472"/>
      <c r="FBE23" s="472"/>
      <c r="FBF23" s="472"/>
      <c r="FBG23" s="472"/>
      <c r="FBH23" s="472"/>
      <c r="FBI23" s="472"/>
      <c r="FBJ23" s="472"/>
      <c r="FBK23" s="472"/>
      <c r="FBL23" s="472"/>
      <c r="FBM23" s="472"/>
      <c r="FBN23" s="472"/>
      <c r="FBO23" s="472"/>
      <c r="FBP23" s="472"/>
      <c r="FBQ23" s="472"/>
      <c r="FBR23" s="472"/>
      <c r="FBS23" s="472"/>
      <c r="FBT23" s="472"/>
      <c r="FBU23" s="472"/>
      <c r="FBV23" s="472"/>
      <c r="FBW23" s="472"/>
      <c r="FBX23" s="472"/>
      <c r="FBY23" s="472"/>
      <c r="FBZ23" s="472"/>
      <c r="FCA23" s="472"/>
      <c r="FCB23" s="472"/>
      <c r="FCC23" s="472"/>
      <c r="FCD23" s="472"/>
      <c r="FCE23" s="472"/>
      <c r="FCF23" s="472"/>
      <c r="FCG23" s="472"/>
      <c r="FCH23" s="472"/>
      <c r="FCI23" s="472"/>
      <c r="FCJ23" s="472"/>
      <c r="FCK23" s="472"/>
      <c r="FCL23" s="472"/>
      <c r="FCM23" s="472"/>
      <c r="FCN23" s="472"/>
      <c r="FCO23" s="472"/>
      <c r="FCP23" s="472"/>
      <c r="FCQ23" s="472"/>
      <c r="FCR23" s="472"/>
      <c r="FCS23" s="472"/>
      <c r="FCT23" s="472"/>
      <c r="FCU23" s="472"/>
      <c r="FCV23" s="472"/>
      <c r="FCW23" s="472"/>
      <c r="FCX23" s="472"/>
      <c r="FCY23" s="472"/>
      <c r="FCZ23" s="472"/>
      <c r="FDA23" s="472"/>
      <c r="FDB23" s="472"/>
      <c r="FDC23" s="472"/>
      <c r="FDD23" s="472"/>
      <c r="FDE23" s="472"/>
      <c r="FDF23" s="472"/>
      <c r="FDG23" s="472"/>
      <c r="FDH23" s="472"/>
      <c r="FDI23" s="472"/>
      <c r="FDJ23" s="472"/>
      <c r="FDK23" s="472"/>
      <c r="FDL23" s="472"/>
      <c r="FDM23" s="472"/>
      <c r="FDN23" s="472"/>
      <c r="FDO23" s="472"/>
      <c r="FDP23" s="472"/>
      <c r="FDQ23" s="472"/>
      <c r="FDR23" s="472"/>
      <c r="FDS23" s="472"/>
      <c r="FDT23" s="472"/>
      <c r="FDU23" s="472"/>
      <c r="FDV23" s="472"/>
      <c r="FDW23" s="472"/>
      <c r="FDX23" s="472"/>
      <c r="FDY23" s="472"/>
      <c r="FDZ23" s="472"/>
      <c r="FEA23" s="472"/>
      <c r="FEB23" s="472"/>
      <c r="FEC23" s="472"/>
      <c r="FED23" s="472"/>
      <c r="FEE23" s="472"/>
      <c r="FEF23" s="472"/>
      <c r="FEG23" s="472"/>
      <c r="FEH23" s="472"/>
      <c r="FEI23" s="472"/>
      <c r="FEJ23" s="472"/>
      <c r="FEK23" s="472"/>
      <c r="FEL23" s="472"/>
      <c r="FEM23" s="472"/>
      <c r="FEN23" s="472"/>
      <c r="FEO23" s="472"/>
      <c r="FEP23" s="472"/>
      <c r="FEQ23" s="472"/>
      <c r="FER23" s="472"/>
      <c r="FES23" s="472"/>
      <c r="FET23" s="472"/>
      <c r="FEU23" s="472"/>
      <c r="FEV23" s="472"/>
      <c r="FEW23" s="472"/>
      <c r="FEX23" s="472"/>
      <c r="FEY23" s="472"/>
      <c r="FEZ23" s="472"/>
      <c r="FFA23" s="472"/>
      <c r="FFB23" s="472"/>
      <c r="FFC23" s="472"/>
      <c r="FFD23" s="472"/>
      <c r="FFE23" s="472"/>
      <c r="FFF23" s="472"/>
      <c r="FFG23" s="472"/>
      <c r="FFH23" s="472"/>
      <c r="FFI23" s="472"/>
      <c r="FFJ23" s="472"/>
      <c r="FFK23" s="472"/>
      <c r="FFL23" s="472"/>
      <c r="FFM23" s="472"/>
      <c r="FFN23" s="472"/>
      <c r="FFO23" s="472"/>
      <c r="FFP23" s="472"/>
      <c r="FFQ23" s="472"/>
      <c r="FFR23" s="472"/>
      <c r="FFS23" s="472"/>
      <c r="FFT23" s="472"/>
      <c r="FFU23" s="472"/>
      <c r="FFV23" s="472"/>
      <c r="FFW23" s="472"/>
      <c r="FFX23" s="472"/>
      <c r="FFY23" s="472"/>
      <c r="FFZ23" s="472"/>
      <c r="FGA23" s="472"/>
      <c r="FGB23" s="472"/>
      <c r="FGC23" s="472"/>
      <c r="FGD23" s="472"/>
      <c r="FGE23" s="472"/>
      <c r="FGF23" s="472"/>
      <c r="FGG23" s="472"/>
      <c r="FGH23" s="472"/>
      <c r="FGI23" s="472"/>
      <c r="FGJ23" s="472"/>
      <c r="FGK23" s="472"/>
      <c r="FGL23" s="472"/>
      <c r="FGM23" s="472"/>
      <c r="FGN23" s="472"/>
      <c r="FGO23" s="472"/>
      <c r="FGP23" s="472"/>
      <c r="FGQ23" s="472"/>
      <c r="FGR23" s="472"/>
      <c r="FGS23" s="472"/>
      <c r="FGT23" s="472"/>
      <c r="FGU23" s="472"/>
      <c r="FGV23" s="472"/>
      <c r="FGW23" s="472"/>
      <c r="FGX23" s="472"/>
      <c r="FGY23" s="472"/>
      <c r="FGZ23" s="472"/>
      <c r="FHA23" s="472"/>
      <c r="FHB23" s="472"/>
      <c r="FHC23" s="472"/>
      <c r="FHD23" s="472"/>
      <c r="FHE23" s="472"/>
      <c r="FHF23" s="472"/>
      <c r="FHG23" s="472"/>
      <c r="FHH23" s="472"/>
      <c r="FHI23" s="472"/>
      <c r="FHJ23" s="472"/>
      <c r="FHK23" s="472"/>
      <c r="FHL23" s="472"/>
      <c r="FHM23" s="472"/>
      <c r="FHN23" s="472"/>
      <c r="FHO23" s="472"/>
      <c r="FHP23" s="472"/>
      <c r="FHQ23" s="472"/>
      <c r="FHR23" s="472"/>
      <c r="FHS23" s="472"/>
      <c r="FHT23" s="472"/>
      <c r="FHU23" s="472"/>
      <c r="FHV23" s="472"/>
      <c r="FHW23" s="472"/>
      <c r="FHX23" s="472"/>
      <c r="FHY23" s="472"/>
      <c r="FHZ23" s="472"/>
      <c r="FIA23" s="472"/>
      <c r="FIB23" s="472"/>
      <c r="FIC23" s="472"/>
      <c r="FID23" s="472"/>
      <c r="FIE23" s="472"/>
      <c r="FIF23" s="472"/>
      <c r="FIG23" s="472"/>
      <c r="FIH23" s="472"/>
      <c r="FII23" s="472"/>
      <c r="FIJ23" s="472"/>
      <c r="FIK23" s="472"/>
      <c r="FIL23" s="472"/>
      <c r="FIM23" s="472"/>
      <c r="FIN23" s="472"/>
      <c r="FIO23" s="472"/>
      <c r="FIP23" s="472"/>
      <c r="FIQ23" s="472"/>
      <c r="FIR23" s="472"/>
      <c r="FIS23" s="472"/>
      <c r="FIT23" s="472"/>
      <c r="FIU23" s="472"/>
      <c r="FIV23" s="472"/>
      <c r="FIW23" s="472"/>
      <c r="FIX23" s="472"/>
      <c r="FIY23" s="472"/>
      <c r="FIZ23" s="472"/>
      <c r="FJA23" s="472"/>
      <c r="FJB23" s="472"/>
      <c r="FJC23" s="472"/>
      <c r="FJD23" s="472"/>
      <c r="FJE23" s="472"/>
      <c r="FJF23" s="472"/>
      <c r="FJG23" s="472"/>
      <c r="FJH23" s="472"/>
      <c r="FJI23" s="472"/>
      <c r="FJJ23" s="472"/>
      <c r="FJK23" s="472"/>
      <c r="FJL23" s="472"/>
      <c r="FJM23" s="472"/>
      <c r="FJN23" s="472"/>
      <c r="FJO23" s="472"/>
      <c r="FJP23" s="472"/>
      <c r="FJQ23" s="472"/>
      <c r="FJR23" s="472"/>
      <c r="FJS23" s="472"/>
      <c r="FJT23" s="472"/>
      <c r="FJU23" s="472"/>
      <c r="FJV23" s="472"/>
      <c r="FJW23" s="472"/>
      <c r="FJX23" s="472"/>
      <c r="FJY23" s="472"/>
      <c r="FJZ23" s="472"/>
      <c r="FKA23" s="472"/>
      <c r="FKB23" s="472"/>
      <c r="FKC23" s="472"/>
      <c r="FKD23" s="472"/>
      <c r="FKE23" s="472"/>
      <c r="FKF23" s="472"/>
      <c r="FKG23" s="472"/>
      <c r="FKH23" s="472"/>
      <c r="FKI23" s="472"/>
      <c r="FKJ23" s="472"/>
      <c r="FKK23" s="472"/>
      <c r="FKL23" s="472"/>
      <c r="FKM23" s="472"/>
      <c r="FKN23" s="472"/>
      <c r="FKO23" s="472"/>
      <c r="FKP23" s="472"/>
      <c r="FKQ23" s="472"/>
      <c r="FKR23" s="472"/>
      <c r="FKS23" s="472"/>
      <c r="FKT23" s="472"/>
      <c r="FKU23" s="472"/>
      <c r="FKV23" s="472"/>
      <c r="FKW23" s="472"/>
      <c r="FKX23" s="472"/>
      <c r="FKY23" s="472"/>
      <c r="FKZ23" s="472"/>
      <c r="FLA23" s="472"/>
      <c r="FLB23" s="472"/>
      <c r="FLC23" s="472"/>
      <c r="FLD23" s="472"/>
      <c r="FLE23" s="472"/>
      <c r="FLF23" s="472"/>
      <c r="FLG23" s="472"/>
      <c r="FLH23" s="472"/>
      <c r="FLI23" s="472"/>
      <c r="FLJ23" s="472"/>
      <c r="FLK23" s="472"/>
      <c r="FLL23" s="472"/>
      <c r="FLM23" s="472"/>
      <c r="FLN23" s="472"/>
      <c r="FLO23" s="472"/>
      <c r="FLP23" s="472"/>
      <c r="FLQ23" s="472"/>
      <c r="FLR23" s="472"/>
      <c r="FLS23" s="472"/>
      <c r="FLT23" s="472"/>
      <c r="FLU23" s="472"/>
      <c r="FLV23" s="472"/>
      <c r="FLW23" s="472"/>
      <c r="FLX23" s="472"/>
      <c r="FLY23" s="472"/>
      <c r="FLZ23" s="472"/>
      <c r="FMA23" s="472"/>
      <c r="FMB23" s="472"/>
      <c r="FMC23" s="472"/>
      <c r="FMD23" s="472"/>
      <c r="FME23" s="472"/>
      <c r="FMF23" s="472"/>
      <c r="FMG23" s="472"/>
      <c r="FMH23" s="472"/>
      <c r="FMI23" s="472"/>
      <c r="FMJ23" s="472"/>
      <c r="FMK23" s="472"/>
      <c r="FML23" s="472"/>
      <c r="FMM23" s="472"/>
      <c r="FMN23" s="472"/>
      <c r="FMO23" s="472"/>
      <c r="FMP23" s="472"/>
      <c r="FMQ23" s="472"/>
      <c r="FMR23" s="472"/>
      <c r="FMS23" s="472"/>
      <c r="FMT23" s="472"/>
      <c r="FMU23" s="472"/>
      <c r="FMV23" s="472"/>
      <c r="FMW23" s="472"/>
      <c r="FMX23" s="472"/>
      <c r="FMY23" s="472"/>
      <c r="FMZ23" s="472"/>
      <c r="FNA23" s="472"/>
      <c r="FNB23" s="472"/>
      <c r="FNC23" s="472"/>
      <c r="FND23" s="472"/>
      <c r="FNE23" s="472"/>
      <c r="FNF23" s="472"/>
      <c r="FNG23" s="472"/>
      <c r="FNH23" s="472"/>
      <c r="FNI23" s="472"/>
      <c r="FNJ23" s="472"/>
      <c r="FNK23" s="472"/>
      <c r="FNL23" s="472"/>
      <c r="FNM23" s="472"/>
      <c r="FNN23" s="472"/>
      <c r="FNO23" s="472"/>
      <c r="FNP23" s="472"/>
      <c r="FNQ23" s="472"/>
      <c r="FNR23" s="472"/>
      <c r="FNS23" s="472"/>
      <c r="FNT23" s="472"/>
      <c r="FNU23" s="472"/>
      <c r="FNV23" s="472"/>
      <c r="FNW23" s="472"/>
      <c r="FNX23" s="472"/>
      <c r="FNY23" s="472"/>
      <c r="FNZ23" s="472"/>
      <c r="FOA23" s="472"/>
      <c r="FOB23" s="472"/>
      <c r="FOC23" s="472"/>
      <c r="FOD23" s="472"/>
      <c r="FOE23" s="472"/>
      <c r="FOF23" s="472"/>
      <c r="FOG23" s="472"/>
      <c r="FOH23" s="472"/>
      <c r="FOI23" s="472"/>
      <c r="FOJ23" s="472"/>
      <c r="FOK23" s="472"/>
      <c r="FOL23" s="472"/>
      <c r="FOM23" s="472"/>
      <c r="FON23" s="472"/>
      <c r="FOO23" s="472"/>
      <c r="FOP23" s="472"/>
      <c r="FOQ23" s="472"/>
      <c r="FOR23" s="472"/>
      <c r="FOS23" s="472"/>
      <c r="FOT23" s="472"/>
      <c r="FOU23" s="472"/>
      <c r="FOV23" s="472"/>
      <c r="FOW23" s="472"/>
      <c r="FOX23" s="472"/>
      <c r="FOY23" s="472"/>
      <c r="FOZ23" s="472"/>
      <c r="FPA23" s="472"/>
      <c r="FPB23" s="472"/>
      <c r="FPC23" s="472"/>
      <c r="FPD23" s="472"/>
      <c r="FPE23" s="472"/>
      <c r="FPF23" s="472"/>
      <c r="FPG23" s="472"/>
      <c r="FPH23" s="472"/>
      <c r="FPI23" s="472"/>
      <c r="FPJ23" s="472"/>
      <c r="FPK23" s="472"/>
      <c r="FPL23" s="472"/>
      <c r="FPM23" s="472"/>
      <c r="FPN23" s="472"/>
      <c r="FPO23" s="472"/>
      <c r="FPP23" s="472"/>
      <c r="FPQ23" s="472"/>
      <c r="FPR23" s="472"/>
      <c r="FPS23" s="472"/>
      <c r="FPT23" s="472"/>
      <c r="FPU23" s="472"/>
      <c r="FPV23" s="472"/>
      <c r="FPW23" s="472"/>
      <c r="FPX23" s="472"/>
      <c r="FPY23" s="472"/>
      <c r="FPZ23" s="472"/>
      <c r="FQA23" s="472"/>
      <c r="FQB23" s="472"/>
      <c r="FQC23" s="472"/>
      <c r="FQD23" s="472"/>
      <c r="FQE23" s="472"/>
      <c r="FQF23" s="472"/>
      <c r="FQG23" s="472"/>
      <c r="FQH23" s="472"/>
      <c r="FQI23" s="472"/>
      <c r="FQJ23" s="472"/>
      <c r="FQK23" s="472"/>
      <c r="FQL23" s="472"/>
      <c r="FQM23" s="472"/>
      <c r="FQN23" s="472"/>
      <c r="FQO23" s="472"/>
      <c r="FQP23" s="472"/>
      <c r="FQQ23" s="472"/>
      <c r="FQR23" s="472"/>
      <c r="FQS23" s="472"/>
      <c r="FQT23" s="472"/>
      <c r="FQU23" s="472"/>
      <c r="FQV23" s="472"/>
      <c r="FQW23" s="472"/>
      <c r="FQX23" s="472"/>
      <c r="FQY23" s="472"/>
      <c r="FQZ23" s="472"/>
      <c r="FRA23" s="472"/>
      <c r="FRB23" s="472"/>
      <c r="FRC23" s="472"/>
      <c r="FRD23" s="472"/>
      <c r="FRE23" s="472"/>
      <c r="FRF23" s="472"/>
      <c r="FRG23" s="472"/>
      <c r="FRH23" s="472"/>
      <c r="FRI23" s="472"/>
      <c r="FRJ23" s="472"/>
      <c r="FRK23" s="472"/>
      <c r="FRL23" s="472"/>
      <c r="FRM23" s="472"/>
      <c r="FRN23" s="472"/>
      <c r="FRO23" s="472"/>
      <c r="FRP23" s="472"/>
      <c r="FRQ23" s="472"/>
      <c r="FRR23" s="472"/>
      <c r="FRS23" s="472"/>
      <c r="FRT23" s="472"/>
      <c r="FRU23" s="472"/>
      <c r="FRV23" s="472"/>
      <c r="FRW23" s="472"/>
      <c r="FRX23" s="472"/>
      <c r="FRY23" s="472"/>
      <c r="FRZ23" s="472"/>
      <c r="FSA23" s="472"/>
      <c r="FSB23" s="472"/>
      <c r="FSC23" s="472"/>
      <c r="FSD23" s="472"/>
      <c r="FSE23" s="472"/>
      <c r="FSF23" s="472"/>
      <c r="FSG23" s="472"/>
      <c r="FSH23" s="472"/>
      <c r="FSI23" s="472"/>
      <c r="FSJ23" s="472"/>
      <c r="FSK23" s="472"/>
      <c r="FSL23" s="472"/>
      <c r="FSM23" s="472"/>
      <c r="FSN23" s="472"/>
      <c r="FSO23" s="472"/>
      <c r="FSP23" s="472"/>
      <c r="FSQ23" s="472"/>
      <c r="FSR23" s="472"/>
      <c r="FSS23" s="472"/>
      <c r="FST23" s="472"/>
      <c r="FSU23" s="472"/>
      <c r="FSV23" s="472"/>
      <c r="FSW23" s="472"/>
      <c r="FSX23" s="472"/>
      <c r="FSY23" s="472"/>
      <c r="FSZ23" s="472"/>
      <c r="FTA23" s="472"/>
      <c r="FTB23" s="472"/>
      <c r="FTC23" s="472"/>
      <c r="FTD23" s="472"/>
      <c r="FTE23" s="472"/>
      <c r="FTF23" s="472"/>
      <c r="FTG23" s="472"/>
      <c r="FTH23" s="472"/>
      <c r="FTI23" s="472"/>
      <c r="FTJ23" s="472"/>
      <c r="FTK23" s="472"/>
      <c r="FTL23" s="472"/>
      <c r="FTM23" s="472"/>
      <c r="FTN23" s="472"/>
      <c r="FTO23" s="472"/>
      <c r="FTP23" s="472"/>
      <c r="FTQ23" s="472"/>
      <c r="FTR23" s="472"/>
      <c r="FTS23" s="472"/>
      <c r="FTT23" s="472"/>
      <c r="FTU23" s="472"/>
      <c r="FTV23" s="472"/>
      <c r="FTW23" s="472"/>
      <c r="FTX23" s="472"/>
      <c r="FTY23" s="472"/>
      <c r="FTZ23" s="472"/>
      <c r="FUA23" s="472"/>
      <c r="FUB23" s="472"/>
      <c r="FUC23" s="472"/>
      <c r="FUD23" s="472"/>
      <c r="FUE23" s="472"/>
      <c r="FUF23" s="472"/>
      <c r="FUG23" s="472"/>
      <c r="FUH23" s="472"/>
      <c r="FUI23" s="472"/>
      <c r="FUJ23" s="472"/>
      <c r="FUK23" s="472"/>
      <c r="FUL23" s="472"/>
      <c r="FUM23" s="472"/>
      <c r="FUN23" s="472"/>
      <c r="FUO23" s="472"/>
      <c r="FUP23" s="472"/>
      <c r="FUQ23" s="472"/>
      <c r="FUR23" s="472"/>
      <c r="FUS23" s="472"/>
      <c r="FUT23" s="472"/>
      <c r="FUU23" s="472"/>
      <c r="FUV23" s="472"/>
      <c r="FUW23" s="472"/>
      <c r="FUX23" s="472"/>
      <c r="FUY23" s="472"/>
      <c r="FUZ23" s="472"/>
      <c r="FVA23" s="472"/>
      <c r="FVB23" s="472"/>
      <c r="FVC23" s="472"/>
      <c r="FVD23" s="472"/>
      <c r="FVE23" s="472"/>
      <c r="FVF23" s="472"/>
      <c r="FVG23" s="472"/>
      <c r="FVH23" s="472"/>
      <c r="FVI23" s="472"/>
      <c r="FVJ23" s="472"/>
      <c r="FVK23" s="472"/>
      <c r="FVL23" s="472"/>
      <c r="FVM23" s="472"/>
      <c r="FVN23" s="472"/>
      <c r="FVO23" s="472"/>
      <c r="FVP23" s="472"/>
      <c r="FVQ23" s="472"/>
      <c r="FVR23" s="472"/>
      <c r="FVS23" s="472"/>
      <c r="FVT23" s="472"/>
      <c r="FVU23" s="472"/>
      <c r="FVV23" s="472"/>
      <c r="FVW23" s="472"/>
      <c r="FVX23" s="472"/>
      <c r="FVY23" s="472"/>
      <c r="FVZ23" s="472"/>
      <c r="FWA23" s="472"/>
      <c r="FWB23" s="472"/>
      <c r="FWC23" s="472"/>
      <c r="FWD23" s="472"/>
      <c r="FWE23" s="472"/>
      <c r="FWF23" s="472"/>
      <c r="FWG23" s="472"/>
      <c r="FWH23" s="472"/>
      <c r="FWI23" s="472"/>
      <c r="FWJ23" s="472"/>
      <c r="FWK23" s="472"/>
      <c r="FWL23" s="472"/>
      <c r="FWM23" s="472"/>
      <c r="FWN23" s="472"/>
      <c r="FWO23" s="472"/>
      <c r="FWP23" s="472"/>
      <c r="FWQ23" s="472"/>
      <c r="FWR23" s="472"/>
      <c r="FWS23" s="472"/>
      <c r="FWT23" s="472"/>
      <c r="FWU23" s="472"/>
      <c r="FWV23" s="472"/>
      <c r="FWW23" s="472"/>
      <c r="FWX23" s="472"/>
      <c r="FWY23" s="472"/>
      <c r="FWZ23" s="472"/>
      <c r="FXA23" s="472"/>
      <c r="FXB23" s="472"/>
      <c r="FXC23" s="472"/>
      <c r="FXD23" s="472"/>
      <c r="FXE23" s="472"/>
      <c r="FXF23" s="472"/>
      <c r="FXG23" s="472"/>
      <c r="FXH23" s="472"/>
      <c r="FXI23" s="472"/>
      <c r="FXJ23" s="472"/>
      <c r="FXK23" s="472"/>
      <c r="FXL23" s="472"/>
      <c r="FXM23" s="472"/>
      <c r="FXN23" s="472"/>
      <c r="FXO23" s="472"/>
      <c r="FXP23" s="472"/>
      <c r="FXQ23" s="472"/>
      <c r="FXR23" s="472"/>
      <c r="FXS23" s="472"/>
      <c r="FXT23" s="472"/>
      <c r="FXU23" s="472"/>
      <c r="FXV23" s="472"/>
      <c r="FXW23" s="472"/>
      <c r="FXX23" s="472"/>
      <c r="FXY23" s="472"/>
      <c r="FXZ23" s="472"/>
      <c r="FYA23" s="472"/>
      <c r="FYB23" s="472"/>
      <c r="FYC23" s="472"/>
      <c r="FYD23" s="472"/>
      <c r="FYE23" s="472"/>
      <c r="FYF23" s="472"/>
      <c r="FYG23" s="472"/>
      <c r="FYH23" s="472"/>
      <c r="FYI23" s="472"/>
      <c r="FYJ23" s="472"/>
      <c r="FYK23" s="472"/>
      <c r="FYL23" s="472"/>
      <c r="FYM23" s="472"/>
      <c r="FYN23" s="472"/>
      <c r="FYO23" s="472"/>
      <c r="FYP23" s="472"/>
      <c r="FYQ23" s="472"/>
      <c r="FYR23" s="472"/>
      <c r="FYS23" s="472"/>
      <c r="FYT23" s="472"/>
      <c r="FYU23" s="472"/>
      <c r="FYV23" s="472"/>
      <c r="FYW23" s="472"/>
      <c r="FYX23" s="472"/>
      <c r="FYY23" s="472"/>
      <c r="FYZ23" s="472"/>
      <c r="FZA23" s="472"/>
      <c r="FZB23" s="472"/>
      <c r="FZC23" s="472"/>
      <c r="FZD23" s="472"/>
      <c r="FZE23" s="472"/>
      <c r="FZF23" s="472"/>
      <c r="FZG23" s="472"/>
      <c r="FZH23" s="472"/>
      <c r="FZI23" s="472"/>
      <c r="FZJ23" s="472"/>
      <c r="FZK23" s="472"/>
      <c r="FZL23" s="472"/>
      <c r="FZM23" s="472"/>
      <c r="FZN23" s="472"/>
      <c r="FZO23" s="472"/>
      <c r="FZP23" s="472"/>
      <c r="FZQ23" s="472"/>
      <c r="FZR23" s="472"/>
      <c r="FZS23" s="472"/>
      <c r="FZT23" s="472"/>
      <c r="FZU23" s="472"/>
      <c r="FZV23" s="472"/>
      <c r="FZW23" s="472"/>
      <c r="FZX23" s="472"/>
      <c r="FZY23" s="472"/>
      <c r="FZZ23" s="472"/>
      <c r="GAA23" s="472"/>
      <c r="GAB23" s="472"/>
      <c r="GAC23" s="472"/>
      <c r="GAD23" s="472"/>
      <c r="GAE23" s="472"/>
      <c r="GAF23" s="472"/>
      <c r="GAG23" s="472"/>
      <c r="GAH23" s="472"/>
      <c r="GAI23" s="472"/>
      <c r="GAJ23" s="472"/>
      <c r="GAK23" s="472"/>
      <c r="GAL23" s="472"/>
      <c r="GAM23" s="472"/>
      <c r="GAN23" s="472"/>
      <c r="GAO23" s="472"/>
      <c r="GAP23" s="472"/>
      <c r="GAQ23" s="472"/>
      <c r="GAR23" s="472"/>
      <c r="GAS23" s="472"/>
      <c r="GAT23" s="472"/>
      <c r="GAU23" s="472"/>
      <c r="GAV23" s="472"/>
      <c r="GAW23" s="472"/>
      <c r="GAX23" s="472"/>
      <c r="GAY23" s="472"/>
      <c r="GAZ23" s="472"/>
      <c r="GBA23" s="472"/>
      <c r="GBB23" s="472"/>
      <c r="GBC23" s="472"/>
      <c r="GBD23" s="472"/>
      <c r="GBE23" s="472"/>
      <c r="GBF23" s="472"/>
      <c r="GBG23" s="472"/>
      <c r="GBH23" s="472"/>
      <c r="GBI23" s="472"/>
      <c r="GBJ23" s="472"/>
      <c r="GBK23" s="472"/>
      <c r="GBL23" s="472"/>
      <c r="GBM23" s="472"/>
      <c r="GBN23" s="472"/>
      <c r="GBO23" s="472"/>
      <c r="GBP23" s="472"/>
      <c r="GBQ23" s="472"/>
      <c r="GBR23" s="472"/>
      <c r="GBS23" s="472"/>
      <c r="GBT23" s="472"/>
      <c r="GBU23" s="472"/>
      <c r="GBV23" s="472"/>
      <c r="GBW23" s="472"/>
      <c r="GBX23" s="472"/>
      <c r="GBY23" s="472"/>
      <c r="GBZ23" s="472"/>
      <c r="GCA23" s="472"/>
      <c r="GCB23" s="472"/>
      <c r="GCC23" s="472"/>
      <c r="GCD23" s="472"/>
      <c r="GCE23" s="472"/>
      <c r="GCF23" s="472"/>
      <c r="GCG23" s="472"/>
      <c r="GCH23" s="472"/>
      <c r="GCI23" s="472"/>
      <c r="GCJ23" s="472"/>
      <c r="GCK23" s="472"/>
      <c r="GCL23" s="472"/>
      <c r="GCM23" s="472"/>
      <c r="GCN23" s="472"/>
      <c r="GCO23" s="472"/>
      <c r="GCP23" s="472"/>
      <c r="GCQ23" s="472"/>
      <c r="GCR23" s="472"/>
      <c r="GCS23" s="472"/>
      <c r="GCT23" s="472"/>
      <c r="GCU23" s="472"/>
      <c r="GCV23" s="472"/>
      <c r="GCW23" s="472"/>
      <c r="GCX23" s="472"/>
      <c r="GCY23" s="472"/>
      <c r="GCZ23" s="472"/>
      <c r="GDA23" s="472"/>
      <c r="GDB23" s="472"/>
      <c r="GDC23" s="472"/>
      <c r="GDD23" s="472"/>
      <c r="GDE23" s="472"/>
      <c r="GDF23" s="472"/>
      <c r="GDG23" s="472"/>
      <c r="GDH23" s="472"/>
      <c r="GDI23" s="472"/>
      <c r="GDJ23" s="472"/>
      <c r="GDK23" s="472"/>
      <c r="GDL23" s="472"/>
      <c r="GDM23" s="472"/>
      <c r="GDN23" s="472"/>
      <c r="GDO23" s="472"/>
      <c r="GDP23" s="472"/>
      <c r="GDQ23" s="472"/>
      <c r="GDR23" s="472"/>
      <c r="GDS23" s="472"/>
      <c r="GDT23" s="472"/>
      <c r="GDU23" s="472"/>
      <c r="GDV23" s="472"/>
      <c r="GDW23" s="472"/>
      <c r="GDX23" s="472"/>
      <c r="GDY23" s="472"/>
      <c r="GDZ23" s="472"/>
      <c r="GEA23" s="472"/>
      <c r="GEB23" s="472"/>
      <c r="GEC23" s="472"/>
      <c r="GED23" s="472"/>
      <c r="GEE23" s="472"/>
      <c r="GEF23" s="472"/>
      <c r="GEG23" s="472"/>
      <c r="GEH23" s="472"/>
      <c r="GEI23" s="472"/>
      <c r="GEJ23" s="472"/>
      <c r="GEK23" s="472"/>
      <c r="GEL23" s="472"/>
      <c r="GEM23" s="472"/>
      <c r="GEN23" s="472"/>
      <c r="GEO23" s="472"/>
      <c r="GEP23" s="472"/>
      <c r="GEQ23" s="472"/>
      <c r="GER23" s="472"/>
      <c r="GES23" s="472"/>
      <c r="GET23" s="472"/>
      <c r="GEU23" s="472"/>
      <c r="GEV23" s="472"/>
      <c r="GEW23" s="472"/>
      <c r="GEX23" s="472"/>
      <c r="GEY23" s="472"/>
      <c r="GEZ23" s="472"/>
      <c r="GFA23" s="472"/>
      <c r="GFB23" s="472"/>
      <c r="GFC23" s="472"/>
      <c r="GFD23" s="472"/>
      <c r="GFE23" s="472"/>
      <c r="GFF23" s="472"/>
      <c r="GFG23" s="472"/>
      <c r="GFH23" s="472"/>
      <c r="GFI23" s="472"/>
      <c r="GFJ23" s="472"/>
      <c r="GFK23" s="472"/>
      <c r="GFL23" s="472"/>
      <c r="GFM23" s="472"/>
      <c r="GFN23" s="472"/>
      <c r="GFO23" s="472"/>
      <c r="GFP23" s="472"/>
      <c r="GFQ23" s="472"/>
      <c r="GFR23" s="472"/>
      <c r="GFS23" s="472"/>
      <c r="GFT23" s="472"/>
      <c r="GFU23" s="472"/>
      <c r="GFV23" s="472"/>
      <c r="GFW23" s="472"/>
      <c r="GFX23" s="472"/>
      <c r="GFY23" s="472"/>
      <c r="GFZ23" s="472"/>
      <c r="GGA23" s="472"/>
      <c r="GGB23" s="472"/>
      <c r="GGC23" s="472"/>
      <c r="GGD23" s="472"/>
      <c r="GGE23" s="472"/>
      <c r="GGF23" s="472"/>
      <c r="GGG23" s="472"/>
      <c r="GGH23" s="472"/>
      <c r="GGI23" s="472"/>
      <c r="GGJ23" s="472"/>
      <c r="GGK23" s="472"/>
      <c r="GGL23" s="472"/>
      <c r="GGM23" s="472"/>
      <c r="GGN23" s="472"/>
      <c r="GGO23" s="472"/>
      <c r="GGP23" s="472"/>
      <c r="GGQ23" s="472"/>
      <c r="GGR23" s="472"/>
      <c r="GGS23" s="472"/>
      <c r="GGT23" s="472"/>
      <c r="GGU23" s="472"/>
      <c r="GGV23" s="472"/>
      <c r="GGW23" s="472"/>
      <c r="GGX23" s="472"/>
      <c r="GGY23" s="472"/>
      <c r="GGZ23" s="472"/>
      <c r="GHA23" s="472"/>
      <c r="GHB23" s="472"/>
      <c r="GHC23" s="472"/>
      <c r="GHD23" s="472"/>
      <c r="GHE23" s="472"/>
      <c r="GHF23" s="472"/>
      <c r="GHG23" s="472"/>
      <c r="GHH23" s="472"/>
      <c r="GHI23" s="472"/>
      <c r="GHJ23" s="472"/>
      <c r="GHK23" s="472"/>
      <c r="GHL23" s="472"/>
      <c r="GHM23" s="472"/>
      <c r="GHN23" s="472"/>
      <c r="GHO23" s="472"/>
      <c r="GHP23" s="472"/>
      <c r="GHQ23" s="472"/>
      <c r="GHR23" s="472"/>
      <c r="GHS23" s="472"/>
      <c r="GHT23" s="472"/>
      <c r="GHU23" s="472"/>
      <c r="GHV23" s="472"/>
      <c r="GHW23" s="472"/>
      <c r="GHX23" s="472"/>
      <c r="GHY23" s="472"/>
      <c r="GHZ23" s="472"/>
      <c r="GIA23" s="472"/>
      <c r="GIB23" s="472"/>
      <c r="GIC23" s="472"/>
      <c r="GID23" s="472"/>
      <c r="GIE23" s="472"/>
      <c r="GIF23" s="472"/>
      <c r="GIG23" s="472"/>
      <c r="GIH23" s="472"/>
      <c r="GII23" s="472"/>
      <c r="GIJ23" s="472"/>
      <c r="GIK23" s="472"/>
      <c r="GIL23" s="472"/>
      <c r="GIM23" s="472"/>
      <c r="GIN23" s="472"/>
      <c r="GIO23" s="472"/>
      <c r="GIP23" s="472"/>
      <c r="GIQ23" s="472"/>
      <c r="GIR23" s="472"/>
      <c r="GIS23" s="472"/>
      <c r="GIT23" s="472"/>
      <c r="GIU23" s="472"/>
      <c r="GIV23" s="472"/>
      <c r="GIW23" s="472"/>
      <c r="GIX23" s="472"/>
      <c r="GIY23" s="472"/>
      <c r="GIZ23" s="472"/>
      <c r="GJA23" s="472"/>
      <c r="GJB23" s="472"/>
      <c r="GJC23" s="472"/>
      <c r="GJD23" s="472"/>
      <c r="GJE23" s="472"/>
      <c r="GJF23" s="472"/>
      <c r="GJG23" s="472"/>
      <c r="GJH23" s="472"/>
      <c r="GJI23" s="472"/>
      <c r="GJJ23" s="472"/>
      <c r="GJK23" s="472"/>
      <c r="GJL23" s="472"/>
      <c r="GJM23" s="472"/>
      <c r="GJN23" s="472"/>
      <c r="GJO23" s="472"/>
      <c r="GJP23" s="472"/>
      <c r="GJQ23" s="472"/>
      <c r="GJR23" s="472"/>
      <c r="GJS23" s="472"/>
      <c r="GJT23" s="472"/>
      <c r="GJU23" s="472"/>
      <c r="GJV23" s="472"/>
      <c r="GJW23" s="472"/>
      <c r="GJX23" s="472"/>
      <c r="GJY23" s="472"/>
      <c r="GJZ23" s="472"/>
      <c r="GKA23" s="472"/>
      <c r="GKB23" s="472"/>
      <c r="GKC23" s="472"/>
      <c r="GKD23" s="472"/>
      <c r="GKE23" s="472"/>
      <c r="GKF23" s="472"/>
      <c r="GKG23" s="472"/>
      <c r="GKH23" s="472"/>
      <c r="GKI23" s="472"/>
      <c r="GKJ23" s="472"/>
      <c r="GKK23" s="472"/>
      <c r="GKL23" s="472"/>
      <c r="GKM23" s="472"/>
      <c r="GKN23" s="472"/>
      <c r="GKO23" s="472"/>
      <c r="GKP23" s="472"/>
      <c r="GKQ23" s="472"/>
      <c r="GKR23" s="472"/>
      <c r="GKS23" s="472"/>
      <c r="GKT23" s="472"/>
      <c r="GKU23" s="472"/>
      <c r="GKV23" s="472"/>
      <c r="GKW23" s="472"/>
      <c r="GKX23" s="472"/>
      <c r="GKY23" s="472"/>
      <c r="GKZ23" s="472"/>
      <c r="GLA23" s="472"/>
      <c r="GLB23" s="472"/>
      <c r="GLC23" s="472"/>
      <c r="GLD23" s="472"/>
      <c r="GLE23" s="472"/>
      <c r="GLF23" s="472"/>
      <c r="GLG23" s="472"/>
      <c r="GLH23" s="472"/>
      <c r="GLI23" s="472"/>
      <c r="GLJ23" s="472"/>
      <c r="GLK23" s="472"/>
      <c r="GLL23" s="472"/>
      <c r="GLM23" s="472"/>
      <c r="GLN23" s="472"/>
      <c r="GLO23" s="472"/>
      <c r="GLP23" s="472"/>
      <c r="GLQ23" s="472"/>
      <c r="GLR23" s="472"/>
      <c r="GLS23" s="472"/>
      <c r="GLT23" s="472"/>
      <c r="GLU23" s="472"/>
      <c r="GLV23" s="472"/>
      <c r="GLW23" s="472"/>
      <c r="GLX23" s="472"/>
      <c r="GLY23" s="472"/>
      <c r="GLZ23" s="472"/>
      <c r="GMA23" s="472"/>
      <c r="GMB23" s="472"/>
      <c r="GMC23" s="472"/>
      <c r="GMD23" s="472"/>
      <c r="GME23" s="472"/>
      <c r="GMF23" s="472"/>
      <c r="GMG23" s="472"/>
      <c r="GMH23" s="472"/>
      <c r="GMI23" s="472"/>
      <c r="GMJ23" s="472"/>
      <c r="GMK23" s="472"/>
      <c r="GML23" s="472"/>
      <c r="GMM23" s="472"/>
      <c r="GMN23" s="472"/>
      <c r="GMO23" s="472"/>
      <c r="GMP23" s="472"/>
      <c r="GMQ23" s="472"/>
      <c r="GMR23" s="472"/>
      <c r="GMS23" s="472"/>
      <c r="GMT23" s="472"/>
      <c r="GMU23" s="472"/>
      <c r="GMV23" s="472"/>
      <c r="GMW23" s="472"/>
      <c r="GMX23" s="472"/>
      <c r="GMY23" s="472"/>
      <c r="GMZ23" s="472"/>
      <c r="GNA23" s="472"/>
      <c r="GNB23" s="472"/>
      <c r="GNC23" s="472"/>
      <c r="GND23" s="472"/>
      <c r="GNE23" s="472"/>
      <c r="GNF23" s="472"/>
      <c r="GNG23" s="472"/>
      <c r="GNH23" s="472"/>
      <c r="GNI23" s="472"/>
      <c r="GNJ23" s="472"/>
      <c r="GNK23" s="472"/>
      <c r="GNL23" s="472"/>
      <c r="GNM23" s="472"/>
      <c r="GNN23" s="472"/>
      <c r="GNO23" s="472"/>
      <c r="GNP23" s="472"/>
      <c r="GNQ23" s="472"/>
      <c r="GNR23" s="472"/>
      <c r="GNS23" s="472"/>
      <c r="GNT23" s="472"/>
      <c r="GNU23" s="472"/>
      <c r="GNV23" s="472"/>
      <c r="GNW23" s="472"/>
      <c r="GNX23" s="472"/>
      <c r="GNY23" s="472"/>
      <c r="GNZ23" s="472"/>
      <c r="GOA23" s="472"/>
      <c r="GOB23" s="472"/>
      <c r="GOC23" s="472"/>
      <c r="GOD23" s="472"/>
      <c r="GOE23" s="472"/>
      <c r="GOF23" s="472"/>
      <c r="GOG23" s="472"/>
      <c r="GOH23" s="472"/>
      <c r="GOI23" s="472"/>
      <c r="GOJ23" s="472"/>
      <c r="GOK23" s="472"/>
      <c r="GOL23" s="472"/>
      <c r="GOM23" s="472"/>
      <c r="GON23" s="472"/>
      <c r="GOO23" s="472"/>
      <c r="GOP23" s="472"/>
      <c r="GOQ23" s="472"/>
      <c r="GOR23" s="472"/>
      <c r="GOS23" s="472"/>
      <c r="GOT23" s="472"/>
      <c r="GOU23" s="472"/>
      <c r="GOV23" s="472"/>
      <c r="GOW23" s="472"/>
      <c r="GOX23" s="472"/>
      <c r="GOY23" s="472"/>
      <c r="GOZ23" s="472"/>
      <c r="GPA23" s="472"/>
      <c r="GPB23" s="472"/>
      <c r="GPC23" s="472"/>
      <c r="GPD23" s="472"/>
      <c r="GPE23" s="472"/>
      <c r="GPF23" s="472"/>
      <c r="GPG23" s="472"/>
      <c r="GPH23" s="472"/>
      <c r="GPI23" s="472"/>
      <c r="GPJ23" s="472"/>
      <c r="GPK23" s="472"/>
      <c r="GPL23" s="472"/>
      <c r="GPM23" s="472"/>
      <c r="GPN23" s="472"/>
      <c r="GPO23" s="472"/>
      <c r="GPP23" s="472"/>
      <c r="GPQ23" s="472"/>
      <c r="GPR23" s="472"/>
      <c r="GPS23" s="472"/>
      <c r="GPT23" s="472"/>
      <c r="GPU23" s="472"/>
      <c r="GPV23" s="472"/>
      <c r="GPW23" s="472"/>
      <c r="GPX23" s="472"/>
      <c r="GPY23" s="472"/>
      <c r="GPZ23" s="472"/>
      <c r="GQA23" s="472"/>
      <c r="GQB23" s="472"/>
      <c r="GQC23" s="472"/>
      <c r="GQD23" s="472"/>
      <c r="GQE23" s="472"/>
      <c r="GQF23" s="472"/>
      <c r="GQG23" s="472"/>
      <c r="GQH23" s="472"/>
      <c r="GQI23" s="472"/>
      <c r="GQJ23" s="472"/>
      <c r="GQK23" s="472"/>
      <c r="GQL23" s="472"/>
      <c r="GQM23" s="472"/>
      <c r="GQN23" s="472"/>
      <c r="GQO23" s="472"/>
      <c r="GQP23" s="472"/>
      <c r="GQQ23" s="472"/>
      <c r="GQR23" s="472"/>
      <c r="GQS23" s="472"/>
      <c r="GQT23" s="472"/>
      <c r="GQU23" s="472"/>
      <c r="GQV23" s="472"/>
      <c r="GQW23" s="472"/>
      <c r="GQX23" s="472"/>
      <c r="GQY23" s="472"/>
      <c r="GQZ23" s="472"/>
      <c r="GRA23" s="472"/>
      <c r="GRB23" s="472"/>
      <c r="GRC23" s="472"/>
      <c r="GRD23" s="472"/>
      <c r="GRE23" s="472"/>
      <c r="GRF23" s="472"/>
      <c r="GRG23" s="472"/>
      <c r="GRH23" s="472"/>
      <c r="GRI23" s="472"/>
      <c r="GRJ23" s="472"/>
      <c r="GRK23" s="472"/>
      <c r="GRL23" s="472"/>
      <c r="GRM23" s="472"/>
      <c r="GRN23" s="472"/>
      <c r="GRO23" s="472"/>
      <c r="GRP23" s="472"/>
      <c r="GRQ23" s="472"/>
      <c r="GRR23" s="472"/>
      <c r="GRS23" s="472"/>
      <c r="GRT23" s="472"/>
      <c r="GRU23" s="472"/>
      <c r="GRV23" s="472"/>
      <c r="GRW23" s="472"/>
      <c r="GRX23" s="472"/>
      <c r="GRY23" s="472"/>
      <c r="GRZ23" s="472"/>
      <c r="GSA23" s="472"/>
      <c r="GSB23" s="472"/>
      <c r="GSC23" s="472"/>
      <c r="GSD23" s="472"/>
      <c r="GSE23" s="472"/>
      <c r="GSF23" s="472"/>
      <c r="GSG23" s="472"/>
      <c r="GSH23" s="472"/>
      <c r="GSI23" s="472"/>
      <c r="GSJ23" s="472"/>
      <c r="GSK23" s="472"/>
      <c r="GSL23" s="472"/>
      <c r="GSM23" s="472"/>
      <c r="GSN23" s="472"/>
      <c r="GSO23" s="472"/>
      <c r="GSP23" s="472"/>
      <c r="GSQ23" s="472"/>
      <c r="GSR23" s="472"/>
      <c r="GSS23" s="472"/>
      <c r="GST23" s="472"/>
      <c r="GSU23" s="472"/>
      <c r="GSV23" s="472"/>
      <c r="GSW23" s="472"/>
      <c r="GSX23" s="472"/>
      <c r="GSY23" s="472"/>
      <c r="GSZ23" s="472"/>
      <c r="GTA23" s="472"/>
      <c r="GTB23" s="472"/>
      <c r="GTC23" s="472"/>
      <c r="GTD23" s="472"/>
      <c r="GTE23" s="472"/>
      <c r="GTF23" s="472"/>
      <c r="GTG23" s="472"/>
      <c r="GTH23" s="472"/>
      <c r="GTI23" s="472"/>
      <c r="GTJ23" s="472"/>
      <c r="GTK23" s="472"/>
      <c r="GTL23" s="472"/>
      <c r="GTM23" s="472"/>
      <c r="GTN23" s="472"/>
      <c r="GTO23" s="472"/>
      <c r="GTP23" s="472"/>
      <c r="GTQ23" s="472"/>
      <c r="GTR23" s="472"/>
      <c r="GTS23" s="472"/>
      <c r="GTT23" s="472"/>
      <c r="GTU23" s="472"/>
      <c r="GTV23" s="472"/>
      <c r="GTW23" s="472"/>
      <c r="GTX23" s="472"/>
      <c r="GTY23" s="472"/>
      <c r="GTZ23" s="472"/>
      <c r="GUA23" s="472"/>
      <c r="GUB23" s="472"/>
      <c r="GUC23" s="472"/>
      <c r="GUD23" s="472"/>
      <c r="GUE23" s="472"/>
      <c r="GUF23" s="472"/>
      <c r="GUG23" s="472"/>
      <c r="GUH23" s="472"/>
      <c r="GUI23" s="472"/>
      <c r="GUJ23" s="472"/>
      <c r="GUK23" s="472"/>
      <c r="GUL23" s="472"/>
      <c r="GUM23" s="472"/>
      <c r="GUN23" s="472"/>
      <c r="GUO23" s="472"/>
      <c r="GUP23" s="472"/>
      <c r="GUQ23" s="472"/>
      <c r="GUR23" s="472"/>
      <c r="GUS23" s="472"/>
      <c r="GUT23" s="472"/>
      <c r="GUU23" s="472"/>
      <c r="GUV23" s="472"/>
      <c r="GUW23" s="472"/>
      <c r="GUX23" s="472"/>
      <c r="GUY23" s="472"/>
      <c r="GUZ23" s="472"/>
      <c r="GVA23" s="472"/>
      <c r="GVB23" s="472"/>
      <c r="GVC23" s="472"/>
      <c r="GVD23" s="472"/>
      <c r="GVE23" s="472"/>
      <c r="GVF23" s="472"/>
      <c r="GVG23" s="472"/>
      <c r="GVH23" s="472"/>
      <c r="GVI23" s="472"/>
      <c r="GVJ23" s="472"/>
      <c r="GVK23" s="472"/>
      <c r="GVL23" s="472"/>
      <c r="GVM23" s="472"/>
      <c r="GVN23" s="472"/>
      <c r="GVO23" s="472"/>
      <c r="GVP23" s="472"/>
      <c r="GVQ23" s="472"/>
      <c r="GVR23" s="472"/>
      <c r="GVS23" s="472"/>
      <c r="GVT23" s="472"/>
      <c r="GVU23" s="472"/>
      <c r="GVV23" s="472"/>
      <c r="GVW23" s="472"/>
      <c r="GVX23" s="472"/>
      <c r="GVY23" s="472"/>
      <c r="GVZ23" s="472"/>
      <c r="GWA23" s="472"/>
      <c r="GWB23" s="472"/>
      <c r="GWC23" s="472"/>
      <c r="GWD23" s="472"/>
      <c r="GWE23" s="472"/>
      <c r="GWF23" s="472"/>
      <c r="GWG23" s="472"/>
      <c r="GWH23" s="472"/>
      <c r="GWI23" s="472"/>
      <c r="GWJ23" s="472"/>
      <c r="GWK23" s="472"/>
      <c r="GWL23" s="472"/>
      <c r="GWM23" s="472"/>
      <c r="GWN23" s="472"/>
      <c r="GWO23" s="472"/>
      <c r="GWP23" s="472"/>
      <c r="GWQ23" s="472"/>
      <c r="GWR23" s="472"/>
      <c r="GWS23" s="472"/>
      <c r="GWT23" s="472"/>
      <c r="GWU23" s="472"/>
      <c r="GWV23" s="472"/>
      <c r="GWW23" s="472"/>
      <c r="GWX23" s="472"/>
      <c r="GWY23" s="472"/>
      <c r="GWZ23" s="472"/>
      <c r="GXA23" s="472"/>
      <c r="GXB23" s="472"/>
      <c r="GXC23" s="472"/>
      <c r="GXD23" s="472"/>
      <c r="GXE23" s="472"/>
      <c r="GXF23" s="472"/>
      <c r="GXG23" s="472"/>
      <c r="GXH23" s="472"/>
      <c r="GXI23" s="472"/>
      <c r="GXJ23" s="472"/>
      <c r="GXK23" s="472"/>
      <c r="GXL23" s="472"/>
      <c r="GXM23" s="472"/>
      <c r="GXN23" s="472"/>
      <c r="GXO23" s="472"/>
      <c r="GXP23" s="472"/>
      <c r="GXQ23" s="472"/>
      <c r="GXR23" s="472"/>
      <c r="GXS23" s="472"/>
      <c r="GXT23" s="472"/>
      <c r="GXU23" s="472"/>
      <c r="GXV23" s="472"/>
      <c r="GXW23" s="472"/>
      <c r="GXX23" s="472"/>
      <c r="GXY23" s="472"/>
      <c r="GXZ23" s="472"/>
      <c r="GYA23" s="472"/>
      <c r="GYB23" s="472"/>
      <c r="GYC23" s="472"/>
      <c r="GYD23" s="472"/>
      <c r="GYE23" s="472"/>
      <c r="GYF23" s="472"/>
      <c r="GYG23" s="472"/>
      <c r="GYH23" s="472"/>
      <c r="GYI23" s="472"/>
      <c r="GYJ23" s="472"/>
      <c r="GYK23" s="472"/>
      <c r="GYL23" s="472"/>
      <c r="GYM23" s="472"/>
      <c r="GYN23" s="472"/>
      <c r="GYO23" s="472"/>
      <c r="GYP23" s="472"/>
      <c r="GYQ23" s="472"/>
      <c r="GYR23" s="472"/>
      <c r="GYS23" s="472"/>
      <c r="GYT23" s="472"/>
      <c r="GYU23" s="472"/>
      <c r="GYV23" s="472"/>
      <c r="GYW23" s="472"/>
      <c r="GYX23" s="472"/>
      <c r="GYY23" s="472"/>
      <c r="GYZ23" s="472"/>
      <c r="GZA23" s="472"/>
      <c r="GZB23" s="472"/>
      <c r="GZC23" s="472"/>
      <c r="GZD23" s="472"/>
      <c r="GZE23" s="472"/>
      <c r="GZF23" s="472"/>
      <c r="GZG23" s="472"/>
      <c r="GZH23" s="472"/>
      <c r="GZI23" s="472"/>
      <c r="GZJ23" s="472"/>
      <c r="GZK23" s="472"/>
      <c r="GZL23" s="472"/>
      <c r="GZM23" s="472"/>
      <c r="GZN23" s="472"/>
      <c r="GZO23" s="472"/>
      <c r="GZP23" s="472"/>
      <c r="GZQ23" s="472"/>
      <c r="GZR23" s="472"/>
      <c r="GZS23" s="472"/>
      <c r="GZT23" s="472"/>
      <c r="GZU23" s="472"/>
      <c r="GZV23" s="472"/>
      <c r="GZW23" s="472"/>
      <c r="GZX23" s="472"/>
      <c r="GZY23" s="472"/>
      <c r="GZZ23" s="472"/>
      <c r="HAA23" s="472"/>
      <c r="HAB23" s="472"/>
      <c r="HAC23" s="472"/>
      <c r="HAD23" s="472"/>
      <c r="HAE23" s="472"/>
      <c r="HAF23" s="472"/>
      <c r="HAG23" s="472"/>
      <c r="HAH23" s="472"/>
      <c r="HAI23" s="472"/>
      <c r="HAJ23" s="472"/>
      <c r="HAK23" s="472"/>
      <c r="HAL23" s="472"/>
      <c r="HAM23" s="472"/>
      <c r="HAN23" s="472"/>
      <c r="HAO23" s="472"/>
      <c r="HAP23" s="472"/>
      <c r="HAQ23" s="472"/>
      <c r="HAR23" s="472"/>
      <c r="HAS23" s="472"/>
      <c r="HAT23" s="472"/>
      <c r="HAU23" s="472"/>
      <c r="HAV23" s="472"/>
      <c r="HAW23" s="472"/>
      <c r="HAX23" s="472"/>
      <c r="HAY23" s="472"/>
      <c r="HAZ23" s="472"/>
      <c r="HBA23" s="472"/>
      <c r="HBB23" s="472"/>
      <c r="HBC23" s="472"/>
      <c r="HBD23" s="472"/>
      <c r="HBE23" s="472"/>
      <c r="HBF23" s="472"/>
      <c r="HBG23" s="472"/>
      <c r="HBH23" s="472"/>
      <c r="HBI23" s="472"/>
      <c r="HBJ23" s="472"/>
      <c r="HBK23" s="472"/>
      <c r="HBL23" s="472"/>
      <c r="HBM23" s="472"/>
      <c r="HBN23" s="472"/>
      <c r="HBO23" s="472"/>
      <c r="HBP23" s="472"/>
      <c r="HBQ23" s="472"/>
      <c r="HBR23" s="472"/>
      <c r="HBS23" s="472"/>
      <c r="HBT23" s="472"/>
      <c r="HBU23" s="472"/>
      <c r="HBV23" s="472"/>
      <c r="HBW23" s="472"/>
      <c r="HBX23" s="472"/>
      <c r="HBY23" s="472"/>
      <c r="HBZ23" s="472"/>
      <c r="HCA23" s="472"/>
      <c r="HCB23" s="472"/>
      <c r="HCC23" s="472"/>
      <c r="HCD23" s="472"/>
      <c r="HCE23" s="472"/>
      <c r="HCF23" s="472"/>
      <c r="HCG23" s="472"/>
      <c r="HCH23" s="472"/>
      <c r="HCI23" s="472"/>
      <c r="HCJ23" s="472"/>
      <c r="HCK23" s="472"/>
      <c r="HCL23" s="472"/>
      <c r="HCM23" s="472"/>
      <c r="HCN23" s="472"/>
      <c r="HCO23" s="472"/>
      <c r="HCP23" s="472"/>
      <c r="HCQ23" s="472"/>
      <c r="HCR23" s="472"/>
      <c r="HCS23" s="472"/>
      <c r="HCT23" s="472"/>
      <c r="HCU23" s="472"/>
      <c r="HCV23" s="472"/>
      <c r="HCW23" s="472"/>
      <c r="HCX23" s="472"/>
      <c r="HCY23" s="472"/>
      <c r="HCZ23" s="472"/>
      <c r="HDA23" s="472"/>
      <c r="HDB23" s="472"/>
      <c r="HDC23" s="472"/>
      <c r="HDD23" s="472"/>
      <c r="HDE23" s="472"/>
      <c r="HDF23" s="472"/>
      <c r="HDG23" s="472"/>
      <c r="HDH23" s="472"/>
      <c r="HDI23" s="472"/>
      <c r="HDJ23" s="472"/>
      <c r="HDK23" s="472"/>
      <c r="HDL23" s="472"/>
      <c r="HDM23" s="472"/>
      <c r="HDN23" s="472"/>
      <c r="HDO23" s="472"/>
      <c r="HDP23" s="472"/>
      <c r="HDQ23" s="472"/>
      <c r="HDR23" s="472"/>
      <c r="HDS23" s="472"/>
      <c r="HDT23" s="472"/>
      <c r="HDU23" s="472"/>
      <c r="HDV23" s="472"/>
      <c r="HDW23" s="472"/>
      <c r="HDX23" s="472"/>
      <c r="HDY23" s="472"/>
      <c r="HDZ23" s="472"/>
      <c r="HEA23" s="472"/>
      <c r="HEB23" s="472"/>
      <c r="HEC23" s="472"/>
      <c r="HED23" s="472"/>
      <c r="HEE23" s="472"/>
      <c r="HEF23" s="472"/>
      <c r="HEG23" s="472"/>
      <c r="HEH23" s="472"/>
      <c r="HEI23" s="472"/>
      <c r="HEJ23" s="472"/>
      <c r="HEK23" s="472"/>
      <c r="HEL23" s="472"/>
      <c r="HEM23" s="472"/>
      <c r="HEN23" s="472"/>
      <c r="HEO23" s="472"/>
      <c r="HEP23" s="472"/>
      <c r="HEQ23" s="472"/>
      <c r="HER23" s="472"/>
      <c r="HES23" s="472"/>
      <c r="HET23" s="472"/>
      <c r="HEU23" s="472"/>
      <c r="HEV23" s="472"/>
      <c r="HEW23" s="472"/>
      <c r="HEX23" s="472"/>
      <c r="HEY23" s="472"/>
      <c r="HEZ23" s="472"/>
      <c r="HFA23" s="472"/>
      <c r="HFB23" s="472"/>
      <c r="HFC23" s="472"/>
      <c r="HFD23" s="472"/>
      <c r="HFE23" s="472"/>
      <c r="HFF23" s="472"/>
      <c r="HFG23" s="472"/>
      <c r="HFH23" s="472"/>
      <c r="HFI23" s="472"/>
      <c r="HFJ23" s="472"/>
      <c r="HFK23" s="472"/>
      <c r="HFL23" s="472"/>
      <c r="HFM23" s="472"/>
      <c r="HFN23" s="472"/>
      <c r="HFO23" s="472"/>
      <c r="HFP23" s="472"/>
      <c r="HFQ23" s="472"/>
      <c r="HFR23" s="472"/>
      <c r="HFS23" s="472"/>
      <c r="HFT23" s="472"/>
      <c r="HFU23" s="472"/>
      <c r="HFV23" s="472"/>
      <c r="HFW23" s="472"/>
      <c r="HFX23" s="472"/>
      <c r="HFY23" s="472"/>
      <c r="HFZ23" s="472"/>
      <c r="HGA23" s="472"/>
      <c r="HGB23" s="472"/>
      <c r="HGC23" s="472"/>
      <c r="HGD23" s="472"/>
      <c r="HGE23" s="472"/>
      <c r="HGF23" s="472"/>
      <c r="HGG23" s="472"/>
      <c r="HGH23" s="472"/>
      <c r="HGI23" s="472"/>
      <c r="HGJ23" s="472"/>
      <c r="HGK23" s="472"/>
      <c r="HGL23" s="472"/>
      <c r="HGM23" s="472"/>
      <c r="HGN23" s="472"/>
      <c r="HGO23" s="472"/>
      <c r="HGP23" s="472"/>
      <c r="HGQ23" s="472"/>
      <c r="HGR23" s="472"/>
      <c r="HGS23" s="472"/>
      <c r="HGT23" s="472"/>
      <c r="HGU23" s="472"/>
      <c r="HGV23" s="472"/>
      <c r="HGW23" s="472"/>
      <c r="HGX23" s="472"/>
      <c r="HGY23" s="472"/>
      <c r="HGZ23" s="472"/>
      <c r="HHA23" s="472"/>
      <c r="HHB23" s="472"/>
      <c r="HHC23" s="472"/>
      <c r="HHD23" s="472"/>
      <c r="HHE23" s="472"/>
      <c r="HHF23" s="472"/>
      <c r="HHG23" s="472"/>
      <c r="HHH23" s="472"/>
      <c r="HHI23" s="472"/>
      <c r="HHJ23" s="472"/>
      <c r="HHK23" s="472"/>
      <c r="HHL23" s="472"/>
      <c r="HHM23" s="472"/>
      <c r="HHN23" s="472"/>
      <c r="HHO23" s="472"/>
      <c r="HHP23" s="472"/>
      <c r="HHQ23" s="472"/>
      <c r="HHR23" s="472"/>
      <c r="HHS23" s="472"/>
      <c r="HHT23" s="472"/>
      <c r="HHU23" s="472"/>
      <c r="HHV23" s="472"/>
      <c r="HHW23" s="472"/>
      <c r="HHX23" s="472"/>
      <c r="HHY23" s="472"/>
      <c r="HHZ23" s="472"/>
      <c r="HIA23" s="472"/>
      <c r="HIB23" s="472"/>
      <c r="HIC23" s="472"/>
      <c r="HID23" s="472"/>
      <c r="HIE23" s="472"/>
      <c r="HIF23" s="472"/>
      <c r="HIG23" s="472"/>
      <c r="HIH23" s="472"/>
      <c r="HII23" s="472"/>
      <c r="HIJ23" s="472"/>
      <c r="HIK23" s="472"/>
      <c r="HIL23" s="472"/>
      <c r="HIM23" s="472"/>
      <c r="HIN23" s="472"/>
      <c r="HIO23" s="472"/>
      <c r="HIP23" s="472"/>
      <c r="HIQ23" s="472"/>
      <c r="HIR23" s="472"/>
      <c r="HIS23" s="472"/>
      <c r="HIT23" s="472"/>
      <c r="HIU23" s="472"/>
      <c r="HIV23" s="472"/>
      <c r="HIW23" s="472"/>
      <c r="HIX23" s="472"/>
      <c r="HIY23" s="472"/>
      <c r="HIZ23" s="472"/>
      <c r="HJA23" s="472"/>
      <c r="HJB23" s="472"/>
      <c r="HJC23" s="472"/>
      <c r="HJD23" s="472"/>
      <c r="HJE23" s="472"/>
      <c r="HJF23" s="472"/>
      <c r="HJG23" s="472"/>
      <c r="HJH23" s="472"/>
      <c r="HJI23" s="472"/>
      <c r="HJJ23" s="472"/>
      <c r="HJK23" s="472"/>
      <c r="HJL23" s="472"/>
      <c r="HJM23" s="472"/>
      <c r="HJN23" s="472"/>
      <c r="HJO23" s="472"/>
      <c r="HJP23" s="472"/>
      <c r="HJQ23" s="472"/>
      <c r="HJR23" s="472"/>
      <c r="HJS23" s="472"/>
      <c r="HJT23" s="472"/>
      <c r="HJU23" s="472"/>
      <c r="HJV23" s="472"/>
      <c r="HJW23" s="472"/>
      <c r="HJX23" s="472"/>
      <c r="HJY23" s="472"/>
      <c r="HJZ23" s="472"/>
      <c r="HKA23" s="472"/>
      <c r="HKB23" s="472"/>
      <c r="HKC23" s="472"/>
      <c r="HKD23" s="472"/>
      <c r="HKE23" s="472"/>
      <c r="HKF23" s="472"/>
      <c r="HKG23" s="472"/>
      <c r="HKH23" s="472"/>
      <c r="HKI23" s="472"/>
      <c r="HKJ23" s="472"/>
      <c r="HKK23" s="472"/>
      <c r="HKL23" s="472"/>
      <c r="HKM23" s="472"/>
      <c r="HKN23" s="472"/>
      <c r="HKO23" s="472"/>
      <c r="HKP23" s="472"/>
      <c r="HKQ23" s="472"/>
      <c r="HKR23" s="472"/>
      <c r="HKS23" s="472"/>
      <c r="HKT23" s="472"/>
      <c r="HKU23" s="472"/>
      <c r="HKV23" s="472"/>
      <c r="HKW23" s="472"/>
      <c r="HKX23" s="472"/>
      <c r="HKY23" s="472"/>
      <c r="HKZ23" s="472"/>
      <c r="HLA23" s="472"/>
      <c r="HLB23" s="472"/>
      <c r="HLC23" s="472"/>
      <c r="HLD23" s="472"/>
      <c r="HLE23" s="472"/>
      <c r="HLF23" s="472"/>
      <c r="HLG23" s="472"/>
      <c r="HLH23" s="472"/>
      <c r="HLI23" s="472"/>
      <c r="HLJ23" s="472"/>
      <c r="HLK23" s="472"/>
      <c r="HLL23" s="472"/>
      <c r="HLM23" s="472"/>
      <c r="HLN23" s="472"/>
      <c r="HLO23" s="472"/>
      <c r="HLP23" s="472"/>
      <c r="HLQ23" s="472"/>
      <c r="HLR23" s="472"/>
      <c r="HLS23" s="472"/>
      <c r="HLT23" s="472"/>
      <c r="HLU23" s="472"/>
      <c r="HLV23" s="472"/>
      <c r="HLW23" s="472"/>
      <c r="HLX23" s="472"/>
      <c r="HLY23" s="472"/>
      <c r="HLZ23" s="472"/>
      <c r="HMA23" s="472"/>
      <c r="HMB23" s="472"/>
      <c r="HMC23" s="472"/>
      <c r="HMD23" s="472"/>
      <c r="HME23" s="472"/>
      <c r="HMF23" s="472"/>
      <c r="HMG23" s="472"/>
      <c r="HMH23" s="472"/>
      <c r="HMI23" s="472"/>
      <c r="HMJ23" s="472"/>
      <c r="HMK23" s="472"/>
      <c r="HML23" s="472"/>
      <c r="HMM23" s="472"/>
      <c r="HMN23" s="472"/>
      <c r="HMO23" s="472"/>
      <c r="HMP23" s="472"/>
      <c r="HMQ23" s="472"/>
      <c r="HMR23" s="472"/>
      <c r="HMS23" s="472"/>
      <c r="HMT23" s="472"/>
      <c r="HMU23" s="472"/>
      <c r="HMV23" s="472"/>
      <c r="HMW23" s="472"/>
      <c r="HMX23" s="472"/>
      <c r="HMY23" s="472"/>
      <c r="HMZ23" s="472"/>
      <c r="HNA23" s="472"/>
      <c r="HNB23" s="472"/>
      <c r="HNC23" s="472"/>
      <c r="HND23" s="472"/>
      <c r="HNE23" s="472"/>
      <c r="HNF23" s="472"/>
      <c r="HNG23" s="472"/>
      <c r="HNH23" s="472"/>
      <c r="HNI23" s="472"/>
      <c r="HNJ23" s="472"/>
      <c r="HNK23" s="472"/>
      <c r="HNL23" s="472"/>
      <c r="HNM23" s="472"/>
      <c r="HNN23" s="472"/>
      <c r="HNO23" s="472"/>
      <c r="HNP23" s="472"/>
      <c r="HNQ23" s="472"/>
      <c r="HNR23" s="472"/>
      <c r="HNS23" s="472"/>
      <c r="HNT23" s="472"/>
      <c r="HNU23" s="472"/>
      <c r="HNV23" s="472"/>
      <c r="HNW23" s="472"/>
      <c r="HNX23" s="472"/>
      <c r="HNY23" s="472"/>
      <c r="HNZ23" s="472"/>
      <c r="HOA23" s="472"/>
      <c r="HOB23" s="472"/>
      <c r="HOC23" s="472"/>
      <c r="HOD23" s="472"/>
      <c r="HOE23" s="472"/>
      <c r="HOF23" s="472"/>
      <c r="HOG23" s="472"/>
      <c r="HOH23" s="472"/>
      <c r="HOI23" s="472"/>
      <c r="HOJ23" s="472"/>
      <c r="HOK23" s="472"/>
      <c r="HOL23" s="472"/>
      <c r="HOM23" s="472"/>
      <c r="HON23" s="472"/>
      <c r="HOO23" s="472"/>
      <c r="HOP23" s="472"/>
      <c r="HOQ23" s="472"/>
      <c r="HOR23" s="472"/>
      <c r="HOS23" s="472"/>
      <c r="HOT23" s="472"/>
      <c r="HOU23" s="472"/>
      <c r="HOV23" s="472"/>
      <c r="HOW23" s="472"/>
      <c r="HOX23" s="472"/>
      <c r="HOY23" s="472"/>
      <c r="HOZ23" s="472"/>
      <c r="HPA23" s="472"/>
      <c r="HPB23" s="472"/>
      <c r="HPC23" s="472"/>
      <c r="HPD23" s="472"/>
      <c r="HPE23" s="472"/>
      <c r="HPF23" s="472"/>
      <c r="HPG23" s="472"/>
      <c r="HPH23" s="472"/>
      <c r="HPI23" s="472"/>
      <c r="HPJ23" s="472"/>
      <c r="HPK23" s="472"/>
      <c r="HPL23" s="472"/>
      <c r="HPM23" s="472"/>
      <c r="HPN23" s="472"/>
      <c r="HPO23" s="472"/>
      <c r="HPP23" s="472"/>
      <c r="HPQ23" s="472"/>
      <c r="HPR23" s="472"/>
      <c r="HPS23" s="472"/>
      <c r="HPT23" s="472"/>
      <c r="HPU23" s="472"/>
      <c r="HPV23" s="472"/>
      <c r="HPW23" s="472"/>
      <c r="HPX23" s="472"/>
      <c r="HPY23" s="472"/>
      <c r="HPZ23" s="472"/>
      <c r="HQA23" s="472"/>
      <c r="HQB23" s="472"/>
      <c r="HQC23" s="472"/>
      <c r="HQD23" s="472"/>
      <c r="HQE23" s="472"/>
      <c r="HQF23" s="472"/>
      <c r="HQG23" s="472"/>
      <c r="HQH23" s="472"/>
      <c r="HQI23" s="472"/>
      <c r="HQJ23" s="472"/>
      <c r="HQK23" s="472"/>
      <c r="HQL23" s="472"/>
      <c r="HQM23" s="472"/>
      <c r="HQN23" s="472"/>
      <c r="HQO23" s="472"/>
      <c r="HQP23" s="472"/>
      <c r="HQQ23" s="472"/>
      <c r="HQR23" s="472"/>
      <c r="HQS23" s="472"/>
      <c r="HQT23" s="472"/>
      <c r="HQU23" s="472"/>
      <c r="HQV23" s="472"/>
      <c r="HQW23" s="472"/>
      <c r="HQX23" s="472"/>
      <c r="HQY23" s="472"/>
      <c r="HQZ23" s="472"/>
      <c r="HRA23" s="472"/>
      <c r="HRB23" s="472"/>
      <c r="HRC23" s="472"/>
      <c r="HRD23" s="472"/>
      <c r="HRE23" s="472"/>
      <c r="HRF23" s="472"/>
      <c r="HRG23" s="472"/>
      <c r="HRH23" s="472"/>
      <c r="HRI23" s="472"/>
      <c r="HRJ23" s="472"/>
      <c r="HRK23" s="472"/>
      <c r="HRL23" s="472"/>
      <c r="HRM23" s="472"/>
      <c r="HRN23" s="472"/>
      <c r="HRO23" s="472"/>
      <c r="HRP23" s="472"/>
      <c r="HRQ23" s="472"/>
      <c r="HRR23" s="472"/>
      <c r="HRS23" s="472"/>
      <c r="HRT23" s="472"/>
      <c r="HRU23" s="472"/>
      <c r="HRV23" s="472"/>
      <c r="HRW23" s="472"/>
      <c r="HRX23" s="472"/>
      <c r="HRY23" s="472"/>
      <c r="HRZ23" s="472"/>
      <c r="HSA23" s="472"/>
      <c r="HSB23" s="472"/>
      <c r="HSC23" s="472"/>
      <c r="HSD23" s="472"/>
      <c r="HSE23" s="472"/>
      <c r="HSF23" s="472"/>
      <c r="HSG23" s="472"/>
      <c r="HSH23" s="472"/>
      <c r="HSI23" s="472"/>
      <c r="HSJ23" s="472"/>
      <c r="HSK23" s="472"/>
      <c r="HSL23" s="472"/>
      <c r="HSM23" s="472"/>
      <c r="HSN23" s="472"/>
      <c r="HSO23" s="472"/>
      <c r="HSP23" s="472"/>
      <c r="HSQ23" s="472"/>
      <c r="HSR23" s="472"/>
      <c r="HSS23" s="472"/>
      <c r="HST23" s="472"/>
      <c r="HSU23" s="472"/>
      <c r="HSV23" s="472"/>
      <c r="HSW23" s="472"/>
      <c r="HSX23" s="472"/>
      <c r="HSY23" s="472"/>
      <c r="HSZ23" s="472"/>
      <c r="HTA23" s="472"/>
      <c r="HTB23" s="472"/>
      <c r="HTC23" s="472"/>
      <c r="HTD23" s="472"/>
      <c r="HTE23" s="472"/>
      <c r="HTF23" s="472"/>
      <c r="HTG23" s="472"/>
      <c r="HTH23" s="472"/>
      <c r="HTI23" s="472"/>
      <c r="HTJ23" s="472"/>
      <c r="HTK23" s="472"/>
      <c r="HTL23" s="472"/>
      <c r="HTM23" s="472"/>
      <c r="HTN23" s="472"/>
      <c r="HTO23" s="472"/>
      <c r="HTP23" s="472"/>
      <c r="HTQ23" s="472"/>
      <c r="HTR23" s="472"/>
      <c r="HTS23" s="472"/>
      <c r="HTT23" s="472"/>
      <c r="HTU23" s="472"/>
      <c r="HTV23" s="472"/>
      <c r="HTW23" s="472"/>
      <c r="HTX23" s="472"/>
      <c r="HTY23" s="472"/>
      <c r="HTZ23" s="472"/>
      <c r="HUA23" s="472"/>
      <c r="HUB23" s="472"/>
      <c r="HUC23" s="472"/>
      <c r="HUD23" s="472"/>
      <c r="HUE23" s="472"/>
      <c r="HUF23" s="472"/>
      <c r="HUG23" s="472"/>
      <c r="HUH23" s="472"/>
      <c r="HUI23" s="472"/>
      <c r="HUJ23" s="472"/>
      <c r="HUK23" s="472"/>
      <c r="HUL23" s="472"/>
      <c r="HUM23" s="472"/>
      <c r="HUN23" s="472"/>
      <c r="HUO23" s="472"/>
      <c r="HUP23" s="472"/>
      <c r="HUQ23" s="472"/>
      <c r="HUR23" s="472"/>
      <c r="HUS23" s="472"/>
      <c r="HUT23" s="472"/>
      <c r="HUU23" s="472"/>
      <c r="HUV23" s="472"/>
      <c r="HUW23" s="472"/>
      <c r="HUX23" s="472"/>
      <c r="HUY23" s="472"/>
      <c r="HUZ23" s="472"/>
      <c r="HVA23" s="472"/>
      <c r="HVB23" s="472"/>
      <c r="HVC23" s="472"/>
      <c r="HVD23" s="472"/>
      <c r="HVE23" s="472"/>
      <c r="HVF23" s="472"/>
      <c r="HVG23" s="472"/>
      <c r="HVH23" s="472"/>
      <c r="HVI23" s="472"/>
      <c r="HVJ23" s="472"/>
      <c r="HVK23" s="472"/>
      <c r="HVL23" s="472"/>
      <c r="HVM23" s="472"/>
      <c r="HVN23" s="472"/>
      <c r="HVO23" s="472"/>
      <c r="HVP23" s="472"/>
      <c r="HVQ23" s="472"/>
      <c r="HVR23" s="472"/>
      <c r="HVS23" s="472"/>
      <c r="HVT23" s="472"/>
      <c r="HVU23" s="472"/>
      <c r="HVV23" s="472"/>
      <c r="HVW23" s="472"/>
      <c r="HVX23" s="472"/>
      <c r="HVY23" s="472"/>
      <c r="HVZ23" s="472"/>
      <c r="HWA23" s="472"/>
      <c r="HWB23" s="472"/>
      <c r="HWC23" s="472"/>
      <c r="HWD23" s="472"/>
      <c r="HWE23" s="472"/>
      <c r="HWF23" s="472"/>
      <c r="HWG23" s="472"/>
      <c r="HWH23" s="472"/>
      <c r="HWI23" s="472"/>
      <c r="HWJ23" s="472"/>
      <c r="HWK23" s="472"/>
      <c r="HWL23" s="472"/>
      <c r="HWM23" s="472"/>
      <c r="HWN23" s="472"/>
      <c r="HWO23" s="472"/>
      <c r="HWP23" s="472"/>
      <c r="HWQ23" s="472"/>
      <c r="HWR23" s="472"/>
      <c r="HWS23" s="472"/>
      <c r="HWT23" s="472"/>
      <c r="HWU23" s="472"/>
      <c r="HWV23" s="472"/>
      <c r="HWW23" s="472"/>
      <c r="HWX23" s="472"/>
      <c r="HWY23" s="472"/>
      <c r="HWZ23" s="472"/>
      <c r="HXA23" s="472"/>
      <c r="HXB23" s="472"/>
      <c r="HXC23" s="472"/>
      <c r="HXD23" s="472"/>
      <c r="HXE23" s="472"/>
      <c r="HXF23" s="472"/>
      <c r="HXG23" s="472"/>
      <c r="HXH23" s="472"/>
      <c r="HXI23" s="472"/>
      <c r="HXJ23" s="472"/>
      <c r="HXK23" s="472"/>
      <c r="HXL23" s="472"/>
      <c r="HXM23" s="472"/>
      <c r="HXN23" s="472"/>
      <c r="HXO23" s="472"/>
      <c r="HXP23" s="472"/>
      <c r="HXQ23" s="472"/>
      <c r="HXR23" s="472"/>
      <c r="HXS23" s="472"/>
      <c r="HXT23" s="472"/>
      <c r="HXU23" s="472"/>
      <c r="HXV23" s="472"/>
      <c r="HXW23" s="472"/>
      <c r="HXX23" s="472"/>
      <c r="HXY23" s="472"/>
      <c r="HXZ23" s="472"/>
      <c r="HYA23" s="472"/>
      <c r="HYB23" s="472"/>
      <c r="HYC23" s="472"/>
      <c r="HYD23" s="472"/>
      <c r="HYE23" s="472"/>
      <c r="HYF23" s="472"/>
      <c r="HYG23" s="472"/>
      <c r="HYH23" s="472"/>
      <c r="HYI23" s="472"/>
      <c r="HYJ23" s="472"/>
      <c r="HYK23" s="472"/>
      <c r="HYL23" s="472"/>
      <c r="HYM23" s="472"/>
      <c r="HYN23" s="472"/>
      <c r="HYO23" s="472"/>
      <c r="HYP23" s="472"/>
      <c r="HYQ23" s="472"/>
      <c r="HYR23" s="472"/>
      <c r="HYS23" s="472"/>
      <c r="HYT23" s="472"/>
      <c r="HYU23" s="472"/>
      <c r="HYV23" s="472"/>
      <c r="HYW23" s="472"/>
      <c r="HYX23" s="472"/>
      <c r="HYY23" s="472"/>
      <c r="HYZ23" s="472"/>
      <c r="HZA23" s="472"/>
      <c r="HZB23" s="472"/>
      <c r="HZC23" s="472"/>
      <c r="HZD23" s="472"/>
      <c r="HZE23" s="472"/>
      <c r="HZF23" s="472"/>
      <c r="HZG23" s="472"/>
      <c r="HZH23" s="472"/>
      <c r="HZI23" s="472"/>
      <c r="HZJ23" s="472"/>
      <c r="HZK23" s="472"/>
      <c r="HZL23" s="472"/>
      <c r="HZM23" s="472"/>
      <c r="HZN23" s="472"/>
      <c r="HZO23" s="472"/>
      <c r="HZP23" s="472"/>
      <c r="HZQ23" s="472"/>
      <c r="HZR23" s="472"/>
      <c r="HZS23" s="472"/>
      <c r="HZT23" s="472"/>
      <c r="HZU23" s="472"/>
      <c r="HZV23" s="472"/>
      <c r="HZW23" s="472"/>
      <c r="HZX23" s="472"/>
      <c r="HZY23" s="472"/>
      <c r="HZZ23" s="472"/>
      <c r="IAA23" s="472"/>
      <c r="IAB23" s="472"/>
      <c r="IAC23" s="472"/>
      <c r="IAD23" s="472"/>
      <c r="IAE23" s="472"/>
      <c r="IAF23" s="472"/>
      <c r="IAG23" s="472"/>
      <c r="IAH23" s="472"/>
      <c r="IAI23" s="472"/>
      <c r="IAJ23" s="472"/>
      <c r="IAK23" s="472"/>
      <c r="IAL23" s="472"/>
      <c r="IAM23" s="472"/>
      <c r="IAN23" s="472"/>
      <c r="IAO23" s="472"/>
      <c r="IAP23" s="472"/>
      <c r="IAQ23" s="472"/>
      <c r="IAR23" s="472"/>
      <c r="IAS23" s="472"/>
      <c r="IAT23" s="472"/>
      <c r="IAU23" s="472"/>
      <c r="IAV23" s="472"/>
      <c r="IAW23" s="472"/>
      <c r="IAX23" s="472"/>
      <c r="IAY23" s="472"/>
      <c r="IAZ23" s="472"/>
      <c r="IBA23" s="472"/>
      <c r="IBB23" s="472"/>
      <c r="IBC23" s="472"/>
      <c r="IBD23" s="472"/>
      <c r="IBE23" s="472"/>
      <c r="IBF23" s="472"/>
      <c r="IBG23" s="472"/>
      <c r="IBH23" s="472"/>
      <c r="IBI23" s="472"/>
      <c r="IBJ23" s="472"/>
      <c r="IBK23" s="472"/>
      <c r="IBL23" s="472"/>
      <c r="IBM23" s="472"/>
      <c r="IBN23" s="472"/>
      <c r="IBO23" s="472"/>
      <c r="IBP23" s="472"/>
      <c r="IBQ23" s="472"/>
      <c r="IBR23" s="472"/>
      <c r="IBS23" s="472"/>
      <c r="IBT23" s="472"/>
      <c r="IBU23" s="472"/>
      <c r="IBV23" s="472"/>
      <c r="IBW23" s="472"/>
      <c r="IBX23" s="472"/>
      <c r="IBY23" s="472"/>
      <c r="IBZ23" s="472"/>
      <c r="ICA23" s="472"/>
      <c r="ICB23" s="472"/>
      <c r="ICC23" s="472"/>
      <c r="ICD23" s="472"/>
      <c r="ICE23" s="472"/>
      <c r="ICF23" s="472"/>
      <c r="ICG23" s="472"/>
      <c r="ICH23" s="472"/>
      <c r="ICI23" s="472"/>
      <c r="ICJ23" s="472"/>
      <c r="ICK23" s="472"/>
      <c r="ICL23" s="472"/>
      <c r="ICM23" s="472"/>
      <c r="ICN23" s="472"/>
      <c r="ICO23" s="472"/>
      <c r="ICP23" s="472"/>
      <c r="ICQ23" s="472"/>
      <c r="ICR23" s="472"/>
      <c r="ICS23" s="472"/>
      <c r="ICT23" s="472"/>
      <c r="ICU23" s="472"/>
      <c r="ICV23" s="472"/>
      <c r="ICW23" s="472"/>
      <c r="ICX23" s="472"/>
      <c r="ICY23" s="472"/>
      <c r="ICZ23" s="472"/>
      <c r="IDA23" s="472"/>
      <c r="IDB23" s="472"/>
      <c r="IDC23" s="472"/>
      <c r="IDD23" s="472"/>
      <c r="IDE23" s="472"/>
      <c r="IDF23" s="472"/>
      <c r="IDG23" s="472"/>
      <c r="IDH23" s="472"/>
      <c r="IDI23" s="472"/>
      <c r="IDJ23" s="472"/>
      <c r="IDK23" s="472"/>
      <c r="IDL23" s="472"/>
      <c r="IDM23" s="472"/>
      <c r="IDN23" s="472"/>
      <c r="IDO23" s="472"/>
      <c r="IDP23" s="472"/>
      <c r="IDQ23" s="472"/>
      <c r="IDR23" s="472"/>
      <c r="IDS23" s="472"/>
      <c r="IDT23" s="472"/>
      <c r="IDU23" s="472"/>
      <c r="IDV23" s="472"/>
      <c r="IDW23" s="472"/>
      <c r="IDX23" s="472"/>
      <c r="IDY23" s="472"/>
      <c r="IDZ23" s="472"/>
      <c r="IEA23" s="472"/>
      <c r="IEB23" s="472"/>
      <c r="IEC23" s="472"/>
      <c r="IED23" s="472"/>
      <c r="IEE23" s="472"/>
      <c r="IEF23" s="472"/>
      <c r="IEG23" s="472"/>
      <c r="IEH23" s="472"/>
      <c r="IEI23" s="472"/>
      <c r="IEJ23" s="472"/>
      <c r="IEK23" s="472"/>
      <c r="IEL23" s="472"/>
      <c r="IEM23" s="472"/>
      <c r="IEN23" s="472"/>
      <c r="IEO23" s="472"/>
      <c r="IEP23" s="472"/>
      <c r="IEQ23" s="472"/>
      <c r="IER23" s="472"/>
      <c r="IES23" s="472"/>
      <c r="IET23" s="472"/>
      <c r="IEU23" s="472"/>
      <c r="IEV23" s="472"/>
      <c r="IEW23" s="472"/>
      <c r="IEX23" s="472"/>
      <c r="IEY23" s="472"/>
      <c r="IEZ23" s="472"/>
      <c r="IFA23" s="472"/>
      <c r="IFB23" s="472"/>
      <c r="IFC23" s="472"/>
      <c r="IFD23" s="472"/>
      <c r="IFE23" s="472"/>
      <c r="IFF23" s="472"/>
      <c r="IFG23" s="472"/>
      <c r="IFH23" s="472"/>
      <c r="IFI23" s="472"/>
      <c r="IFJ23" s="472"/>
      <c r="IFK23" s="472"/>
      <c r="IFL23" s="472"/>
      <c r="IFM23" s="472"/>
      <c r="IFN23" s="472"/>
      <c r="IFO23" s="472"/>
      <c r="IFP23" s="472"/>
      <c r="IFQ23" s="472"/>
      <c r="IFR23" s="472"/>
      <c r="IFS23" s="472"/>
      <c r="IFT23" s="472"/>
      <c r="IFU23" s="472"/>
      <c r="IFV23" s="472"/>
      <c r="IFW23" s="472"/>
      <c r="IFX23" s="472"/>
      <c r="IFY23" s="472"/>
      <c r="IFZ23" s="472"/>
      <c r="IGA23" s="472"/>
      <c r="IGB23" s="472"/>
      <c r="IGC23" s="472"/>
      <c r="IGD23" s="472"/>
      <c r="IGE23" s="472"/>
      <c r="IGF23" s="472"/>
      <c r="IGG23" s="472"/>
      <c r="IGH23" s="472"/>
      <c r="IGI23" s="472"/>
      <c r="IGJ23" s="472"/>
      <c r="IGK23" s="472"/>
      <c r="IGL23" s="472"/>
      <c r="IGM23" s="472"/>
      <c r="IGN23" s="472"/>
      <c r="IGO23" s="472"/>
      <c r="IGP23" s="472"/>
      <c r="IGQ23" s="472"/>
      <c r="IGR23" s="472"/>
      <c r="IGS23" s="472"/>
      <c r="IGT23" s="472"/>
      <c r="IGU23" s="472"/>
      <c r="IGV23" s="472"/>
      <c r="IGW23" s="472"/>
      <c r="IGX23" s="472"/>
      <c r="IGY23" s="472"/>
      <c r="IGZ23" s="472"/>
      <c r="IHA23" s="472"/>
      <c r="IHB23" s="472"/>
      <c r="IHC23" s="472"/>
      <c r="IHD23" s="472"/>
      <c r="IHE23" s="472"/>
      <c r="IHF23" s="472"/>
      <c r="IHG23" s="472"/>
      <c r="IHH23" s="472"/>
      <c r="IHI23" s="472"/>
      <c r="IHJ23" s="472"/>
      <c r="IHK23" s="472"/>
      <c r="IHL23" s="472"/>
      <c r="IHM23" s="472"/>
      <c r="IHN23" s="472"/>
      <c r="IHO23" s="472"/>
      <c r="IHP23" s="472"/>
      <c r="IHQ23" s="472"/>
      <c r="IHR23" s="472"/>
      <c r="IHS23" s="472"/>
      <c r="IHT23" s="472"/>
      <c r="IHU23" s="472"/>
      <c r="IHV23" s="472"/>
      <c r="IHW23" s="472"/>
      <c r="IHX23" s="472"/>
      <c r="IHY23" s="472"/>
      <c r="IHZ23" s="472"/>
      <c r="IIA23" s="472"/>
      <c r="IIB23" s="472"/>
      <c r="IIC23" s="472"/>
      <c r="IID23" s="472"/>
      <c r="IIE23" s="472"/>
      <c r="IIF23" s="472"/>
      <c r="IIG23" s="472"/>
      <c r="IIH23" s="472"/>
      <c r="III23" s="472"/>
      <c r="IIJ23" s="472"/>
      <c r="IIK23" s="472"/>
      <c r="IIL23" s="472"/>
      <c r="IIM23" s="472"/>
      <c r="IIN23" s="472"/>
      <c r="IIO23" s="472"/>
      <c r="IIP23" s="472"/>
      <c r="IIQ23" s="472"/>
      <c r="IIR23" s="472"/>
      <c r="IIS23" s="472"/>
      <c r="IIT23" s="472"/>
      <c r="IIU23" s="472"/>
      <c r="IIV23" s="472"/>
      <c r="IIW23" s="472"/>
      <c r="IIX23" s="472"/>
      <c r="IIY23" s="472"/>
      <c r="IIZ23" s="472"/>
      <c r="IJA23" s="472"/>
      <c r="IJB23" s="472"/>
      <c r="IJC23" s="472"/>
      <c r="IJD23" s="472"/>
      <c r="IJE23" s="472"/>
      <c r="IJF23" s="472"/>
      <c r="IJG23" s="472"/>
      <c r="IJH23" s="472"/>
      <c r="IJI23" s="472"/>
      <c r="IJJ23" s="472"/>
      <c r="IJK23" s="472"/>
      <c r="IJL23" s="472"/>
      <c r="IJM23" s="472"/>
      <c r="IJN23" s="472"/>
      <c r="IJO23" s="472"/>
      <c r="IJP23" s="472"/>
      <c r="IJQ23" s="472"/>
      <c r="IJR23" s="472"/>
      <c r="IJS23" s="472"/>
      <c r="IJT23" s="472"/>
      <c r="IJU23" s="472"/>
      <c r="IJV23" s="472"/>
      <c r="IJW23" s="472"/>
      <c r="IJX23" s="472"/>
      <c r="IJY23" s="472"/>
      <c r="IJZ23" s="472"/>
      <c r="IKA23" s="472"/>
      <c r="IKB23" s="472"/>
      <c r="IKC23" s="472"/>
      <c r="IKD23" s="472"/>
      <c r="IKE23" s="472"/>
      <c r="IKF23" s="472"/>
      <c r="IKG23" s="472"/>
      <c r="IKH23" s="472"/>
      <c r="IKI23" s="472"/>
      <c r="IKJ23" s="472"/>
      <c r="IKK23" s="472"/>
      <c r="IKL23" s="472"/>
      <c r="IKM23" s="472"/>
      <c r="IKN23" s="472"/>
      <c r="IKO23" s="472"/>
      <c r="IKP23" s="472"/>
      <c r="IKQ23" s="472"/>
      <c r="IKR23" s="472"/>
      <c r="IKS23" s="472"/>
      <c r="IKT23" s="472"/>
      <c r="IKU23" s="472"/>
      <c r="IKV23" s="472"/>
      <c r="IKW23" s="472"/>
      <c r="IKX23" s="472"/>
      <c r="IKY23" s="472"/>
      <c r="IKZ23" s="472"/>
      <c r="ILA23" s="472"/>
      <c r="ILB23" s="472"/>
      <c r="ILC23" s="472"/>
      <c r="ILD23" s="472"/>
      <c r="ILE23" s="472"/>
      <c r="ILF23" s="472"/>
      <c r="ILG23" s="472"/>
      <c r="ILH23" s="472"/>
      <c r="ILI23" s="472"/>
      <c r="ILJ23" s="472"/>
      <c r="ILK23" s="472"/>
      <c r="ILL23" s="472"/>
      <c r="ILM23" s="472"/>
      <c r="ILN23" s="472"/>
      <c r="ILO23" s="472"/>
      <c r="ILP23" s="472"/>
      <c r="ILQ23" s="472"/>
      <c r="ILR23" s="472"/>
      <c r="ILS23" s="472"/>
      <c r="ILT23" s="472"/>
      <c r="ILU23" s="472"/>
      <c r="ILV23" s="472"/>
      <c r="ILW23" s="472"/>
      <c r="ILX23" s="472"/>
      <c r="ILY23" s="472"/>
      <c r="ILZ23" s="472"/>
      <c r="IMA23" s="472"/>
      <c r="IMB23" s="472"/>
      <c r="IMC23" s="472"/>
      <c r="IMD23" s="472"/>
      <c r="IME23" s="472"/>
      <c r="IMF23" s="472"/>
      <c r="IMG23" s="472"/>
      <c r="IMH23" s="472"/>
      <c r="IMI23" s="472"/>
      <c r="IMJ23" s="472"/>
      <c r="IMK23" s="472"/>
      <c r="IML23" s="472"/>
      <c r="IMM23" s="472"/>
      <c r="IMN23" s="472"/>
      <c r="IMO23" s="472"/>
      <c r="IMP23" s="472"/>
      <c r="IMQ23" s="472"/>
      <c r="IMR23" s="472"/>
      <c r="IMS23" s="472"/>
      <c r="IMT23" s="472"/>
      <c r="IMU23" s="472"/>
      <c r="IMV23" s="472"/>
      <c r="IMW23" s="472"/>
      <c r="IMX23" s="472"/>
      <c r="IMY23" s="472"/>
      <c r="IMZ23" s="472"/>
      <c r="INA23" s="472"/>
      <c r="INB23" s="472"/>
      <c r="INC23" s="472"/>
      <c r="IND23" s="472"/>
      <c r="INE23" s="472"/>
      <c r="INF23" s="472"/>
      <c r="ING23" s="472"/>
      <c r="INH23" s="472"/>
      <c r="INI23" s="472"/>
      <c r="INJ23" s="472"/>
      <c r="INK23" s="472"/>
      <c r="INL23" s="472"/>
      <c r="INM23" s="472"/>
      <c r="INN23" s="472"/>
      <c r="INO23" s="472"/>
      <c r="INP23" s="472"/>
      <c r="INQ23" s="472"/>
      <c r="INR23" s="472"/>
      <c r="INS23" s="472"/>
      <c r="INT23" s="472"/>
      <c r="INU23" s="472"/>
      <c r="INV23" s="472"/>
      <c r="INW23" s="472"/>
      <c r="INX23" s="472"/>
      <c r="INY23" s="472"/>
      <c r="INZ23" s="472"/>
      <c r="IOA23" s="472"/>
      <c r="IOB23" s="472"/>
      <c r="IOC23" s="472"/>
      <c r="IOD23" s="472"/>
      <c r="IOE23" s="472"/>
      <c r="IOF23" s="472"/>
      <c r="IOG23" s="472"/>
      <c r="IOH23" s="472"/>
      <c r="IOI23" s="472"/>
      <c r="IOJ23" s="472"/>
      <c r="IOK23" s="472"/>
      <c r="IOL23" s="472"/>
      <c r="IOM23" s="472"/>
      <c r="ION23" s="472"/>
      <c r="IOO23" s="472"/>
      <c r="IOP23" s="472"/>
      <c r="IOQ23" s="472"/>
      <c r="IOR23" s="472"/>
      <c r="IOS23" s="472"/>
      <c r="IOT23" s="472"/>
      <c r="IOU23" s="472"/>
      <c r="IOV23" s="472"/>
      <c r="IOW23" s="472"/>
      <c r="IOX23" s="472"/>
      <c r="IOY23" s="472"/>
      <c r="IOZ23" s="472"/>
      <c r="IPA23" s="472"/>
      <c r="IPB23" s="472"/>
      <c r="IPC23" s="472"/>
      <c r="IPD23" s="472"/>
      <c r="IPE23" s="472"/>
      <c r="IPF23" s="472"/>
      <c r="IPG23" s="472"/>
      <c r="IPH23" s="472"/>
      <c r="IPI23" s="472"/>
      <c r="IPJ23" s="472"/>
      <c r="IPK23" s="472"/>
      <c r="IPL23" s="472"/>
      <c r="IPM23" s="472"/>
      <c r="IPN23" s="472"/>
      <c r="IPO23" s="472"/>
      <c r="IPP23" s="472"/>
      <c r="IPQ23" s="472"/>
      <c r="IPR23" s="472"/>
      <c r="IPS23" s="472"/>
      <c r="IPT23" s="472"/>
      <c r="IPU23" s="472"/>
      <c r="IPV23" s="472"/>
      <c r="IPW23" s="472"/>
      <c r="IPX23" s="472"/>
      <c r="IPY23" s="472"/>
      <c r="IPZ23" s="472"/>
      <c r="IQA23" s="472"/>
      <c r="IQB23" s="472"/>
      <c r="IQC23" s="472"/>
      <c r="IQD23" s="472"/>
      <c r="IQE23" s="472"/>
      <c r="IQF23" s="472"/>
      <c r="IQG23" s="472"/>
      <c r="IQH23" s="472"/>
      <c r="IQI23" s="472"/>
      <c r="IQJ23" s="472"/>
      <c r="IQK23" s="472"/>
      <c r="IQL23" s="472"/>
      <c r="IQM23" s="472"/>
      <c r="IQN23" s="472"/>
      <c r="IQO23" s="472"/>
      <c r="IQP23" s="472"/>
      <c r="IQQ23" s="472"/>
      <c r="IQR23" s="472"/>
      <c r="IQS23" s="472"/>
      <c r="IQT23" s="472"/>
      <c r="IQU23" s="472"/>
      <c r="IQV23" s="472"/>
      <c r="IQW23" s="472"/>
      <c r="IQX23" s="472"/>
      <c r="IQY23" s="472"/>
      <c r="IQZ23" s="472"/>
      <c r="IRA23" s="472"/>
      <c r="IRB23" s="472"/>
      <c r="IRC23" s="472"/>
      <c r="IRD23" s="472"/>
      <c r="IRE23" s="472"/>
      <c r="IRF23" s="472"/>
      <c r="IRG23" s="472"/>
      <c r="IRH23" s="472"/>
      <c r="IRI23" s="472"/>
      <c r="IRJ23" s="472"/>
      <c r="IRK23" s="472"/>
      <c r="IRL23" s="472"/>
      <c r="IRM23" s="472"/>
      <c r="IRN23" s="472"/>
      <c r="IRO23" s="472"/>
      <c r="IRP23" s="472"/>
      <c r="IRQ23" s="472"/>
      <c r="IRR23" s="472"/>
      <c r="IRS23" s="472"/>
      <c r="IRT23" s="472"/>
      <c r="IRU23" s="472"/>
      <c r="IRV23" s="472"/>
      <c r="IRW23" s="472"/>
      <c r="IRX23" s="472"/>
      <c r="IRY23" s="472"/>
      <c r="IRZ23" s="472"/>
      <c r="ISA23" s="472"/>
      <c r="ISB23" s="472"/>
      <c r="ISC23" s="472"/>
      <c r="ISD23" s="472"/>
      <c r="ISE23" s="472"/>
      <c r="ISF23" s="472"/>
      <c r="ISG23" s="472"/>
      <c r="ISH23" s="472"/>
      <c r="ISI23" s="472"/>
      <c r="ISJ23" s="472"/>
      <c r="ISK23" s="472"/>
      <c r="ISL23" s="472"/>
      <c r="ISM23" s="472"/>
      <c r="ISN23" s="472"/>
      <c r="ISO23" s="472"/>
      <c r="ISP23" s="472"/>
      <c r="ISQ23" s="472"/>
      <c r="ISR23" s="472"/>
      <c r="ISS23" s="472"/>
      <c r="IST23" s="472"/>
      <c r="ISU23" s="472"/>
      <c r="ISV23" s="472"/>
      <c r="ISW23" s="472"/>
      <c r="ISX23" s="472"/>
      <c r="ISY23" s="472"/>
      <c r="ISZ23" s="472"/>
      <c r="ITA23" s="472"/>
      <c r="ITB23" s="472"/>
      <c r="ITC23" s="472"/>
      <c r="ITD23" s="472"/>
      <c r="ITE23" s="472"/>
      <c r="ITF23" s="472"/>
      <c r="ITG23" s="472"/>
      <c r="ITH23" s="472"/>
      <c r="ITI23" s="472"/>
      <c r="ITJ23" s="472"/>
      <c r="ITK23" s="472"/>
      <c r="ITL23" s="472"/>
      <c r="ITM23" s="472"/>
      <c r="ITN23" s="472"/>
      <c r="ITO23" s="472"/>
      <c r="ITP23" s="472"/>
      <c r="ITQ23" s="472"/>
      <c r="ITR23" s="472"/>
      <c r="ITS23" s="472"/>
      <c r="ITT23" s="472"/>
      <c r="ITU23" s="472"/>
      <c r="ITV23" s="472"/>
      <c r="ITW23" s="472"/>
      <c r="ITX23" s="472"/>
      <c r="ITY23" s="472"/>
      <c r="ITZ23" s="472"/>
      <c r="IUA23" s="472"/>
      <c r="IUB23" s="472"/>
      <c r="IUC23" s="472"/>
      <c r="IUD23" s="472"/>
      <c r="IUE23" s="472"/>
      <c r="IUF23" s="472"/>
      <c r="IUG23" s="472"/>
      <c r="IUH23" s="472"/>
      <c r="IUI23" s="472"/>
      <c r="IUJ23" s="472"/>
      <c r="IUK23" s="472"/>
      <c r="IUL23" s="472"/>
      <c r="IUM23" s="472"/>
      <c r="IUN23" s="472"/>
      <c r="IUO23" s="472"/>
      <c r="IUP23" s="472"/>
      <c r="IUQ23" s="472"/>
      <c r="IUR23" s="472"/>
      <c r="IUS23" s="472"/>
      <c r="IUT23" s="472"/>
      <c r="IUU23" s="472"/>
      <c r="IUV23" s="472"/>
      <c r="IUW23" s="472"/>
      <c r="IUX23" s="472"/>
      <c r="IUY23" s="472"/>
      <c r="IUZ23" s="472"/>
      <c r="IVA23" s="472"/>
      <c r="IVB23" s="472"/>
      <c r="IVC23" s="472"/>
      <c r="IVD23" s="472"/>
      <c r="IVE23" s="472"/>
      <c r="IVF23" s="472"/>
      <c r="IVG23" s="472"/>
      <c r="IVH23" s="472"/>
      <c r="IVI23" s="472"/>
      <c r="IVJ23" s="472"/>
      <c r="IVK23" s="472"/>
      <c r="IVL23" s="472"/>
      <c r="IVM23" s="472"/>
      <c r="IVN23" s="472"/>
      <c r="IVO23" s="472"/>
      <c r="IVP23" s="472"/>
      <c r="IVQ23" s="472"/>
      <c r="IVR23" s="472"/>
      <c r="IVS23" s="472"/>
      <c r="IVT23" s="472"/>
      <c r="IVU23" s="472"/>
      <c r="IVV23" s="472"/>
      <c r="IVW23" s="472"/>
      <c r="IVX23" s="472"/>
      <c r="IVY23" s="472"/>
      <c r="IVZ23" s="472"/>
      <c r="IWA23" s="472"/>
      <c r="IWB23" s="472"/>
      <c r="IWC23" s="472"/>
      <c r="IWD23" s="472"/>
      <c r="IWE23" s="472"/>
      <c r="IWF23" s="472"/>
      <c r="IWG23" s="472"/>
      <c r="IWH23" s="472"/>
      <c r="IWI23" s="472"/>
      <c r="IWJ23" s="472"/>
      <c r="IWK23" s="472"/>
      <c r="IWL23" s="472"/>
      <c r="IWM23" s="472"/>
      <c r="IWN23" s="472"/>
      <c r="IWO23" s="472"/>
      <c r="IWP23" s="472"/>
      <c r="IWQ23" s="472"/>
      <c r="IWR23" s="472"/>
      <c r="IWS23" s="472"/>
      <c r="IWT23" s="472"/>
      <c r="IWU23" s="472"/>
      <c r="IWV23" s="472"/>
      <c r="IWW23" s="472"/>
      <c r="IWX23" s="472"/>
      <c r="IWY23" s="472"/>
      <c r="IWZ23" s="472"/>
      <c r="IXA23" s="472"/>
      <c r="IXB23" s="472"/>
      <c r="IXC23" s="472"/>
      <c r="IXD23" s="472"/>
      <c r="IXE23" s="472"/>
      <c r="IXF23" s="472"/>
      <c r="IXG23" s="472"/>
      <c r="IXH23" s="472"/>
      <c r="IXI23" s="472"/>
      <c r="IXJ23" s="472"/>
      <c r="IXK23" s="472"/>
      <c r="IXL23" s="472"/>
      <c r="IXM23" s="472"/>
      <c r="IXN23" s="472"/>
      <c r="IXO23" s="472"/>
      <c r="IXP23" s="472"/>
      <c r="IXQ23" s="472"/>
      <c r="IXR23" s="472"/>
      <c r="IXS23" s="472"/>
      <c r="IXT23" s="472"/>
      <c r="IXU23" s="472"/>
      <c r="IXV23" s="472"/>
      <c r="IXW23" s="472"/>
      <c r="IXX23" s="472"/>
      <c r="IXY23" s="472"/>
      <c r="IXZ23" s="472"/>
      <c r="IYA23" s="472"/>
      <c r="IYB23" s="472"/>
      <c r="IYC23" s="472"/>
      <c r="IYD23" s="472"/>
      <c r="IYE23" s="472"/>
      <c r="IYF23" s="472"/>
      <c r="IYG23" s="472"/>
      <c r="IYH23" s="472"/>
      <c r="IYI23" s="472"/>
      <c r="IYJ23" s="472"/>
      <c r="IYK23" s="472"/>
      <c r="IYL23" s="472"/>
      <c r="IYM23" s="472"/>
      <c r="IYN23" s="472"/>
      <c r="IYO23" s="472"/>
      <c r="IYP23" s="472"/>
      <c r="IYQ23" s="472"/>
      <c r="IYR23" s="472"/>
      <c r="IYS23" s="472"/>
      <c r="IYT23" s="472"/>
      <c r="IYU23" s="472"/>
      <c r="IYV23" s="472"/>
      <c r="IYW23" s="472"/>
      <c r="IYX23" s="472"/>
      <c r="IYY23" s="472"/>
      <c r="IYZ23" s="472"/>
      <c r="IZA23" s="472"/>
      <c r="IZB23" s="472"/>
      <c r="IZC23" s="472"/>
      <c r="IZD23" s="472"/>
      <c r="IZE23" s="472"/>
      <c r="IZF23" s="472"/>
      <c r="IZG23" s="472"/>
      <c r="IZH23" s="472"/>
      <c r="IZI23" s="472"/>
      <c r="IZJ23" s="472"/>
      <c r="IZK23" s="472"/>
      <c r="IZL23" s="472"/>
      <c r="IZM23" s="472"/>
      <c r="IZN23" s="472"/>
      <c r="IZO23" s="472"/>
      <c r="IZP23" s="472"/>
      <c r="IZQ23" s="472"/>
      <c r="IZR23" s="472"/>
      <c r="IZS23" s="472"/>
      <c r="IZT23" s="472"/>
      <c r="IZU23" s="472"/>
      <c r="IZV23" s="472"/>
      <c r="IZW23" s="472"/>
      <c r="IZX23" s="472"/>
      <c r="IZY23" s="472"/>
      <c r="IZZ23" s="472"/>
      <c r="JAA23" s="472"/>
      <c r="JAB23" s="472"/>
      <c r="JAC23" s="472"/>
      <c r="JAD23" s="472"/>
      <c r="JAE23" s="472"/>
      <c r="JAF23" s="472"/>
      <c r="JAG23" s="472"/>
      <c r="JAH23" s="472"/>
      <c r="JAI23" s="472"/>
      <c r="JAJ23" s="472"/>
      <c r="JAK23" s="472"/>
      <c r="JAL23" s="472"/>
      <c r="JAM23" s="472"/>
      <c r="JAN23" s="472"/>
      <c r="JAO23" s="472"/>
      <c r="JAP23" s="472"/>
      <c r="JAQ23" s="472"/>
      <c r="JAR23" s="472"/>
      <c r="JAS23" s="472"/>
      <c r="JAT23" s="472"/>
      <c r="JAU23" s="472"/>
      <c r="JAV23" s="472"/>
      <c r="JAW23" s="472"/>
      <c r="JAX23" s="472"/>
      <c r="JAY23" s="472"/>
      <c r="JAZ23" s="472"/>
      <c r="JBA23" s="472"/>
      <c r="JBB23" s="472"/>
      <c r="JBC23" s="472"/>
      <c r="JBD23" s="472"/>
      <c r="JBE23" s="472"/>
      <c r="JBF23" s="472"/>
      <c r="JBG23" s="472"/>
      <c r="JBH23" s="472"/>
      <c r="JBI23" s="472"/>
      <c r="JBJ23" s="472"/>
      <c r="JBK23" s="472"/>
      <c r="JBL23" s="472"/>
      <c r="JBM23" s="472"/>
      <c r="JBN23" s="472"/>
      <c r="JBO23" s="472"/>
      <c r="JBP23" s="472"/>
      <c r="JBQ23" s="472"/>
      <c r="JBR23" s="472"/>
      <c r="JBS23" s="472"/>
      <c r="JBT23" s="472"/>
      <c r="JBU23" s="472"/>
      <c r="JBV23" s="472"/>
      <c r="JBW23" s="472"/>
      <c r="JBX23" s="472"/>
      <c r="JBY23" s="472"/>
      <c r="JBZ23" s="472"/>
      <c r="JCA23" s="472"/>
      <c r="JCB23" s="472"/>
      <c r="JCC23" s="472"/>
      <c r="JCD23" s="472"/>
      <c r="JCE23" s="472"/>
      <c r="JCF23" s="472"/>
      <c r="JCG23" s="472"/>
      <c r="JCH23" s="472"/>
      <c r="JCI23" s="472"/>
      <c r="JCJ23" s="472"/>
      <c r="JCK23" s="472"/>
      <c r="JCL23" s="472"/>
      <c r="JCM23" s="472"/>
      <c r="JCN23" s="472"/>
      <c r="JCO23" s="472"/>
      <c r="JCP23" s="472"/>
      <c r="JCQ23" s="472"/>
      <c r="JCR23" s="472"/>
      <c r="JCS23" s="472"/>
      <c r="JCT23" s="472"/>
      <c r="JCU23" s="472"/>
      <c r="JCV23" s="472"/>
      <c r="JCW23" s="472"/>
      <c r="JCX23" s="472"/>
      <c r="JCY23" s="472"/>
      <c r="JCZ23" s="472"/>
      <c r="JDA23" s="472"/>
      <c r="JDB23" s="472"/>
      <c r="JDC23" s="472"/>
      <c r="JDD23" s="472"/>
      <c r="JDE23" s="472"/>
      <c r="JDF23" s="472"/>
      <c r="JDG23" s="472"/>
      <c r="JDH23" s="472"/>
      <c r="JDI23" s="472"/>
      <c r="JDJ23" s="472"/>
      <c r="JDK23" s="472"/>
      <c r="JDL23" s="472"/>
      <c r="JDM23" s="472"/>
      <c r="JDN23" s="472"/>
      <c r="JDO23" s="472"/>
      <c r="JDP23" s="472"/>
      <c r="JDQ23" s="472"/>
      <c r="JDR23" s="472"/>
      <c r="JDS23" s="472"/>
      <c r="JDT23" s="472"/>
      <c r="JDU23" s="472"/>
      <c r="JDV23" s="472"/>
      <c r="JDW23" s="472"/>
      <c r="JDX23" s="472"/>
      <c r="JDY23" s="472"/>
      <c r="JDZ23" s="472"/>
      <c r="JEA23" s="472"/>
      <c r="JEB23" s="472"/>
      <c r="JEC23" s="472"/>
      <c r="JED23" s="472"/>
      <c r="JEE23" s="472"/>
      <c r="JEF23" s="472"/>
      <c r="JEG23" s="472"/>
      <c r="JEH23" s="472"/>
      <c r="JEI23" s="472"/>
      <c r="JEJ23" s="472"/>
      <c r="JEK23" s="472"/>
      <c r="JEL23" s="472"/>
      <c r="JEM23" s="472"/>
      <c r="JEN23" s="472"/>
      <c r="JEO23" s="472"/>
      <c r="JEP23" s="472"/>
      <c r="JEQ23" s="472"/>
      <c r="JER23" s="472"/>
      <c r="JES23" s="472"/>
      <c r="JET23" s="472"/>
      <c r="JEU23" s="472"/>
      <c r="JEV23" s="472"/>
      <c r="JEW23" s="472"/>
      <c r="JEX23" s="472"/>
      <c r="JEY23" s="472"/>
      <c r="JEZ23" s="472"/>
      <c r="JFA23" s="472"/>
      <c r="JFB23" s="472"/>
      <c r="JFC23" s="472"/>
      <c r="JFD23" s="472"/>
      <c r="JFE23" s="472"/>
      <c r="JFF23" s="472"/>
      <c r="JFG23" s="472"/>
      <c r="JFH23" s="472"/>
      <c r="JFI23" s="472"/>
      <c r="JFJ23" s="472"/>
      <c r="JFK23" s="472"/>
      <c r="JFL23" s="472"/>
      <c r="JFM23" s="472"/>
      <c r="JFN23" s="472"/>
      <c r="JFO23" s="472"/>
      <c r="JFP23" s="472"/>
      <c r="JFQ23" s="472"/>
      <c r="JFR23" s="472"/>
      <c r="JFS23" s="472"/>
      <c r="JFT23" s="472"/>
      <c r="JFU23" s="472"/>
      <c r="JFV23" s="472"/>
      <c r="JFW23" s="472"/>
      <c r="JFX23" s="472"/>
      <c r="JFY23" s="472"/>
      <c r="JFZ23" s="472"/>
      <c r="JGA23" s="472"/>
      <c r="JGB23" s="472"/>
      <c r="JGC23" s="472"/>
      <c r="JGD23" s="472"/>
      <c r="JGE23" s="472"/>
      <c r="JGF23" s="472"/>
      <c r="JGG23" s="472"/>
      <c r="JGH23" s="472"/>
      <c r="JGI23" s="472"/>
      <c r="JGJ23" s="472"/>
      <c r="JGK23" s="472"/>
      <c r="JGL23" s="472"/>
      <c r="JGM23" s="472"/>
      <c r="JGN23" s="472"/>
      <c r="JGO23" s="472"/>
      <c r="JGP23" s="472"/>
      <c r="JGQ23" s="472"/>
      <c r="JGR23" s="472"/>
      <c r="JGS23" s="472"/>
      <c r="JGT23" s="472"/>
      <c r="JGU23" s="472"/>
      <c r="JGV23" s="472"/>
      <c r="JGW23" s="472"/>
      <c r="JGX23" s="472"/>
      <c r="JGY23" s="472"/>
      <c r="JGZ23" s="472"/>
      <c r="JHA23" s="472"/>
      <c r="JHB23" s="472"/>
      <c r="JHC23" s="472"/>
      <c r="JHD23" s="472"/>
      <c r="JHE23" s="472"/>
      <c r="JHF23" s="472"/>
      <c r="JHG23" s="472"/>
      <c r="JHH23" s="472"/>
      <c r="JHI23" s="472"/>
      <c r="JHJ23" s="472"/>
      <c r="JHK23" s="472"/>
      <c r="JHL23" s="472"/>
      <c r="JHM23" s="472"/>
      <c r="JHN23" s="472"/>
      <c r="JHO23" s="472"/>
      <c r="JHP23" s="472"/>
      <c r="JHQ23" s="472"/>
      <c r="JHR23" s="472"/>
      <c r="JHS23" s="472"/>
      <c r="JHT23" s="472"/>
      <c r="JHU23" s="472"/>
      <c r="JHV23" s="472"/>
      <c r="JHW23" s="472"/>
      <c r="JHX23" s="472"/>
      <c r="JHY23" s="472"/>
      <c r="JHZ23" s="472"/>
      <c r="JIA23" s="472"/>
      <c r="JIB23" s="472"/>
      <c r="JIC23" s="472"/>
      <c r="JID23" s="472"/>
      <c r="JIE23" s="472"/>
      <c r="JIF23" s="472"/>
      <c r="JIG23" s="472"/>
      <c r="JIH23" s="472"/>
      <c r="JII23" s="472"/>
      <c r="JIJ23" s="472"/>
      <c r="JIK23" s="472"/>
      <c r="JIL23" s="472"/>
      <c r="JIM23" s="472"/>
      <c r="JIN23" s="472"/>
      <c r="JIO23" s="472"/>
      <c r="JIP23" s="472"/>
      <c r="JIQ23" s="472"/>
      <c r="JIR23" s="472"/>
      <c r="JIS23" s="472"/>
      <c r="JIT23" s="472"/>
      <c r="JIU23" s="472"/>
      <c r="JIV23" s="472"/>
      <c r="JIW23" s="472"/>
      <c r="JIX23" s="472"/>
      <c r="JIY23" s="472"/>
      <c r="JIZ23" s="472"/>
      <c r="JJA23" s="472"/>
      <c r="JJB23" s="472"/>
      <c r="JJC23" s="472"/>
      <c r="JJD23" s="472"/>
      <c r="JJE23" s="472"/>
      <c r="JJF23" s="472"/>
      <c r="JJG23" s="472"/>
      <c r="JJH23" s="472"/>
      <c r="JJI23" s="472"/>
      <c r="JJJ23" s="472"/>
      <c r="JJK23" s="472"/>
      <c r="JJL23" s="472"/>
      <c r="JJM23" s="472"/>
      <c r="JJN23" s="472"/>
      <c r="JJO23" s="472"/>
      <c r="JJP23" s="472"/>
      <c r="JJQ23" s="472"/>
      <c r="JJR23" s="472"/>
      <c r="JJS23" s="472"/>
      <c r="JJT23" s="472"/>
      <c r="JJU23" s="472"/>
      <c r="JJV23" s="472"/>
      <c r="JJW23" s="472"/>
      <c r="JJX23" s="472"/>
      <c r="JJY23" s="472"/>
      <c r="JJZ23" s="472"/>
      <c r="JKA23" s="472"/>
      <c r="JKB23" s="472"/>
      <c r="JKC23" s="472"/>
      <c r="JKD23" s="472"/>
      <c r="JKE23" s="472"/>
      <c r="JKF23" s="472"/>
      <c r="JKG23" s="472"/>
      <c r="JKH23" s="472"/>
      <c r="JKI23" s="472"/>
      <c r="JKJ23" s="472"/>
      <c r="JKK23" s="472"/>
      <c r="JKL23" s="472"/>
      <c r="JKM23" s="472"/>
      <c r="JKN23" s="472"/>
      <c r="JKO23" s="472"/>
      <c r="JKP23" s="472"/>
      <c r="JKQ23" s="472"/>
      <c r="JKR23" s="472"/>
      <c r="JKS23" s="472"/>
      <c r="JKT23" s="472"/>
      <c r="JKU23" s="472"/>
      <c r="JKV23" s="472"/>
      <c r="JKW23" s="472"/>
      <c r="JKX23" s="472"/>
      <c r="JKY23" s="472"/>
      <c r="JKZ23" s="472"/>
      <c r="JLA23" s="472"/>
      <c r="JLB23" s="472"/>
      <c r="JLC23" s="472"/>
      <c r="JLD23" s="472"/>
      <c r="JLE23" s="472"/>
      <c r="JLF23" s="472"/>
      <c r="JLG23" s="472"/>
      <c r="JLH23" s="472"/>
      <c r="JLI23" s="472"/>
      <c r="JLJ23" s="472"/>
      <c r="JLK23" s="472"/>
      <c r="JLL23" s="472"/>
      <c r="JLM23" s="472"/>
      <c r="JLN23" s="472"/>
      <c r="JLO23" s="472"/>
      <c r="JLP23" s="472"/>
      <c r="JLQ23" s="472"/>
      <c r="JLR23" s="472"/>
      <c r="JLS23" s="472"/>
      <c r="JLT23" s="472"/>
      <c r="JLU23" s="472"/>
      <c r="JLV23" s="472"/>
      <c r="JLW23" s="472"/>
      <c r="JLX23" s="472"/>
      <c r="JLY23" s="472"/>
      <c r="JLZ23" s="472"/>
      <c r="JMA23" s="472"/>
      <c r="JMB23" s="472"/>
      <c r="JMC23" s="472"/>
      <c r="JMD23" s="472"/>
      <c r="JME23" s="472"/>
      <c r="JMF23" s="472"/>
      <c r="JMG23" s="472"/>
      <c r="JMH23" s="472"/>
      <c r="JMI23" s="472"/>
      <c r="JMJ23" s="472"/>
      <c r="JMK23" s="472"/>
      <c r="JML23" s="472"/>
      <c r="JMM23" s="472"/>
      <c r="JMN23" s="472"/>
      <c r="JMO23" s="472"/>
      <c r="JMP23" s="472"/>
      <c r="JMQ23" s="472"/>
      <c r="JMR23" s="472"/>
      <c r="JMS23" s="472"/>
      <c r="JMT23" s="472"/>
      <c r="JMU23" s="472"/>
      <c r="JMV23" s="472"/>
      <c r="JMW23" s="472"/>
      <c r="JMX23" s="472"/>
      <c r="JMY23" s="472"/>
      <c r="JMZ23" s="472"/>
      <c r="JNA23" s="472"/>
      <c r="JNB23" s="472"/>
      <c r="JNC23" s="472"/>
      <c r="JND23" s="472"/>
      <c r="JNE23" s="472"/>
      <c r="JNF23" s="472"/>
      <c r="JNG23" s="472"/>
      <c r="JNH23" s="472"/>
      <c r="JNI23" s="472"/>
      <c r="JNJ23" s="472"/>
      <c r="JNK23" s="472"/>
      <c r="JNL23" s="472"/>
      <c r="JNM23" s="472"/>
      <c r="JNN23" s="472"/>
      <c r="JNO23" s="472"/>
      <c r="JNP23" s="472"/>
      <c r="JNQ23" s="472"/>
      <c r="JNR23" s="472"/>
      <c r="JNS23" s="472"/>
      <c r="JNT23" s="472"/>
      <c r="JNU23" s="472"/>
      <c r="JNV23" s="472"/>
      <c r="JNW23" s="472"/>
      <c r="JNX23" s="472"/>
      <c r="JNY23" s="472"/>
      <c r="JNZ23" s="472"/>
      <c r="JOA23" s="472"/>
      <c r="JOB23" s="472"/>
      <c r="JOC23" s="472"/>
      <c r="JOD23" s="472"/>
      <c r="JOE23" s="472"/>
      <c r="JOF23" s="472"/>
      <c r="JOG23" s="472"/>
      <c r="JOH23" s="472"/>
      <c r="JOI23" s="472"/>
      <c r="JOJ23" s="472"/>
      <c r="JOK23" s="472"/>
      <c r="JOL23" s="472"/>
      <c r="JOM23" s="472"/>
      <c r="JON23" s="472"/>
      <c r="JOO23" s="472"/>
      <c r="JOP23" s="472"/>
      <c r="JOQ23" s="472"/>
      <c r="JOR23" s="472"/>
      <c r="JOS23" s="472"/>
      <c r="JOT23" s="472"/>
      <c r="JOU23" s="472"/>
      <c r="JOV23" s="472"/>
      <c r="JOW23" s="472"/>
      <c r="JOX23" s="472"/>
      <c r="JOY23" s="472"/>
      <c r="JOZ23" s="472"/>
      <c r="JPA23" s="472"/>
      <c r="JPB23" s="472"/>
      <c r="JPC23" s="472"/>
      <c r="JPD23" s="472"/>
      <c r="JPE23" s="472"/>
      <c r="JPF23" s="472"/>
      <c r="JPG23" s="472"/>
      <c r="JPH23" s="472"/>
      <c r="JPI23" s="472"/>
      <c r="JPJ23" s="472"/>
      <c r="JPK23" s="472"/>
      <c r="JPL23" s="472"/>
      <c r="JPM23" s="472"/>
      <c r="JPN23" s="472"/>
      <c r="JPO23" s="472"/>
      <c r="JPP23" s="472"/>
      <c r="JPQ23" s="472"/>
      <c r="JPR23" s="472"/>
      <c r="JPS23" s="472"/>
      <c r="JPT23" s="472"/>
      <c r="JPU23" s="472"/>
      <c r="JPV23" s="472"/>
      <c r="JPW23" s="472"/>
      <c r="JPX23" s="472"/>
      <c r="JPY23" s="472"/>
      <c r="JPZ23" s="472"/>
      <c r="JQA23" s="472"/>
      <c r="JQB23" s="472"/>
      <c r="JQC23" s="472"/>
      <c r="JQD23" s="472"/>
      <c r="JQE23" s="472"/>
      <c r="JQF23" s="472"/>
      <c r="JQG23" s="472"/>
      <c r="JQH23" s="472"/>
      <c r="JQI23" s="472"/>
      <c r="JQJ23" s="472"/>
      <c r="JQK23" s="472"/>
      <c r="JQL23" s="472"/>
      <c r="JQM23" s="472"/>
      <c r="JQN23" s="472"/>
      <c r="JQO23" s="472"/>
      <c r="JQP23" s="472"/>
      <c r="JQQ23" s="472"/>
      <c r="JQR23" s="472"/>
      <c r="JQS23" s="472"/>
      <c r="JQT23" s="472"/>
      <c r="JQU23" s="472"/>
      <c r="JQV23" s="472"/>
      <c r="JQW23" s="472"/>
      <c r="JQX23" s="472"/>
      <c r="JQY23" s="472"/>
      <c r="JQZ23" s="472"/>
      <c r="JRA23" s="472"/>
      <c r="JRB23" s="472"/>
      <c r="JRC23" s="472"/>
      <c r="JRD23" s="472"/>
      <c r="JRE23" s="472"/>
      <c r="JRF23" s="472"/>
      <c r="JRG23" s="472"/>
      <c r="JRH23" s="472"/>
      <c r="JRI23" s="472"/>
      <c r="JRJ23" s="472"/>
      <c r="JRK23" s="472"/>
      <c r="JRL23" s="472"/>
      <c r="JRM23" s="472"/>
      <c r="JRN23" s="472"/>
      <c r="JRO23" s="472"/>
      <c r="JRP23" s="472"/>
      <c r="JRQ23" s="472"/>
      <c r="JRR23" s="472"/>
      <c r="JRS23" s="472"/>
      <c r="JRT23" s="472"/>
      <c r="JRU23" s="472"/>
      <c r="JRV23" s="472"/>
      <c r="JRW23" s="472"/>
      <c r="JRX23" s="472"/>
      <c r="JRY23" s="472"/>
      <c r="JRZ23" s="472"/>
      <c r="JSA23" s="472"/>
      <c r="JSB23" s="472"/>
      <c r="JSC23" s="472"/>
      <c r="JSD23" s="472"/>
      <c r="JSE23" s="472"/>
      <c r="JSF23" s="472"/>
      <c r="JSG23" s="472"/>
      <c r="JSH23" s="472"/>
      <c r="JSI23" s="472"/>
      <c r="JSJ23" s="472"/>
      <c r="JSK23" s="472"/>
      <c r="JSL23" s="472"/>
      <c r="JSM23" s="472"/>
      <c r="JSN23" s="472"/>
      <c r="JSO23" s="472"/>
      <c r="JSP23" s="472"/>
      <c r="JSQ23" s="472"/>
      <c r="JSR23" s="472"/>
      <c r="JSS23" s="472"/>
      <c r="JST23" s="472"/>
      <c r="JSU23" s="472"/>
      <c r="JSV23" s="472"/>
      <c r="JSW23" s="472"/>
      <c r="JSX23" s="472"/>
      <c r="JSY23" s="472"/>
      <c r="JSZ23" s="472"/>
      <c r="JTA23" s="472"/>
      <c r="JTB23" s="472"/>
      <c r="JTC23" s="472"/>
      <c r="JTD23" s="472"/>
      <c r="JTE23" s="472"/>
      <c r="JTF23" s="472"/>
      <c r="JTG23" s="472"/>
      <c r="JTH23" s="472"/>
      <c r="JTI23" s="472"/>
      <c r="JTJ23" s="472"/>
      <c r="JTK23" s="472"/>
      <c r="JTL23" s="472"/>
      <c r="JTM23" s="472"/>
      <c r="JTN23" s="472"/>
      <c r="JTO23" s="472"/>
      <c r="JTP23" s="472"/>
      <c r="JTQ23" s="472"/>
      <c r="JTR23" s="472"/>
      <c r="JTS23" s="472"/>
      <c r="JTT23" s="472"/>
      <c r="JTU23" s="472"/>
      <c r="JTV23" s="472"/>
      <c r="JTW23" s="472"/>
      <c r="JTX23" s="472"/>
      <c r="JTY23" s="472"/>
      <c r="JTZ23" s="472"/>
      <c r="JUA23" s="472"/>
      <c r="JUB23" s="472"/>
      <c r="JUC23" s="472"/>
      <c r="JUD23" s="472"/>
      <c r="JUE23" s="472"/>
      <c r="JUF23" s="472"/>
      <c r="JUG23" s="472"/>
      <c r="JUH23" s="472"/>
      <c r="JUI23" s="472"/>
      <c r="JUJ23" s="472"/>
      <c r="JUK23" s="472"/>
      <c r="JUL23" s="472"/>
      <c r="JUM23" s="472"/>
      <c r="JUN23" s="472"/>
      <c r="JUO23" s="472"/>
      <c r="JUP23" s="472"/>
      <c r="JUQ23" s="472"/>
      <c r="JUR23" s="472"/>
      <c r="JUS23" s="472"/>
      <c r="JUT23" s="472"/>
      <c r="JUU23" s="472"/>
      <c r="JUV23" s="472"/>
      <c r="JUW23" s="472"/>
      <c r="JUX23" s="472"/>
      <c r="JUY23" s="472"/>
      <c r="JUZ23" s="472"/>
      <c r="JVA23" s="472"/>
      <c r="JVB23" s="472"/>
      <c r="JVC23" s="472"/>
      <c r="JVD23" s="472"/>
      <c r="JVE23" s="472"/>
      <c r="JVF23" s="472"/>
      <c r="JVG23" s="472"/>
      <c r="JVH23" s="472"/>
      <c r="JVI23" s="472"/>
      <c r="JVJ23" s="472"/>
      <c r="JVK23" s="472"/>
      <c r="JVL23" s="472"/>
      <c r="JVM23" s="472"/>
      <c r="JVN23" s="472"/>
      <c r="JVO23" s="472"/>
      <c r="JVP23" s="472"/>
      <c r="JVQ23" s="472"/>
      <c r="JVR23" s="472"/>
      <c r="JVS23" s="472"/>
      <c r="JVT23" s="472"/>
      <c r="JVU23" s="472"/>
      <c r="JVV23" s="472"/>
      <c r="JVW23" s="472"/>
      <c r="JVX23" s="472"/>
      <c r="JVY23" s="472"/>
      <c r="JVZ23" s="472"/>
      <c r="JWA23" s="472"/>
      <c r="JWB23" s="472"/>
      <c r="JWC23" s="472"/>
      <c r="JWD23" s="472"/>
      <c r="JWE23" s="472"/>
      <c r="JWF23" s="472"/>
      <c r="JWG23" s="472"/>
      <c r="JWH23" s="472"/>
      <c r="JWI23" s="472"/>
      <c r="JWJ23" s="472"/>
      <c r="JWK23" s="472"/>
      <c r="JWL23" s="472"/>
      <c r="JWM23" s="472"/>
      <c r="JWN23" s="472"/>
      <c r="JWO23" s="472"/>
      <c r="JWP23" s="472"/>
      <c r="JWQ23" s="472"/>
      <c r="JWR23" s="472"/>
      <c r="JWS23" s="472"/>
      <c r="JWT23" s="472"/>
      <c r="JWU23" s="472"/>
      <c r="JWV23" s="472"/>
      <c r="JWW23" s="472"/>
      <c r="JWX23" s="472"/>
      <c r="JWY23" s="472"/>
      <c r="JWZ23" s="472"/>
      <c r="JXA23" s="472"/>
      <c r="JXB23" s="472"/>
      <c r="JXC23" s="472"/>
      <c r="JXD23" s="472"/>
      <c r="JXE23" s="472"/>
      <c r="JXF23" s="472"/>
      <c r="JXG23" s="472"/>
      <c r="JXH23" s="472"/>
      <c r="JXI23" s="472"/>
      <c r="JXJ23" s="472"/>
      <c r="JXK23" s="472"/>
      <c r="JXL23" s="472"/>
      <c r="JXM23" s="472"/>
      <c r="JXN23" s="472"/>
      <c r="JXO23" s="472"/>
      <c r="JXP23" s="472"/>
      <c r="JXQ23" s="472"/>
      <c r="JXR23" s="472"/>
      <c r="JXS23" s="472"/>
      <c r="JXT23" s="472"/>
      <c r="JXU23" s="472"/>
      <c r="JXV23" s="472"/>
      <c r="JXW23" s="472"/>
      <c r="JXX23" s="472"/>
      <c r="JXY23" s="472"/>
      <c r="JXZ23" s="472"/>
      <c r="JYA23" s="472"/>
      <c r="JYB23" s="472"/>
      <c r="JYC23" s="472"/>
      <c r="JYD23" s="472"/>
      <c r="JYE23" s="472"/>
      <c r="JYF23" s="472"/>
      <c r="JYG23" s="472"/>
      <c r="JYH23" s="472"/>
      <c r="JYI23" s="472"/>
      <c r="JYJ23" s="472"/>
      <c r="JYK23" s="472"/>
      <c r="JYL23" s="472"/>
      <c r="JYM23" s="472"/>
      <c r="JYN23" s="472"/>
      <c r="JYO23" s="472"/>
      <c r="JYP23" s="472"/>
      <c r="JYQ23" s="472"/>
      <c r="JYR23" s="472"/>
      <c r="JYS23" s="472"/>
      <c r="JYT23" s="472"/>
      <c r="JYU23" s="472"/>
      <c r="JYV23" s="472"/>
      <c r="JYW23" s="472"/>
      <c r="JYX23" s="472"/>
      <c r="JYY23" s="472"/>
      <c r="JYZ23" s="472"/>
      <c r="JZA23" s="472"/>
      <c r="JZB23" s="472"/>
      <c r="JZC23" s="472"/>
      <c r="JZD23" s="472"/>
      <c r="JZE23" s="472"/>
      <c r="JZF23" s="472"/>
      <c r="JZG23" s="472"/>
      <c r="JZH23" s="472"/>
      <c r="JZI23" s="472"/>
      <c r="JZJ23" s="472"/>
      <c r="JZK23" s="472"/>
      <c r="JZL23" s="472"/>
      <c r="JZM23" s="472"/>
      <c r="JZN23" s="472"/>
      <c r="JZO23" s="472"/>
      <c r="JZP23" s="472"/>
      <c r="JZQ23" s="472"/>
      <c r="JZR23" s="472"/>
      <c r="JZS23" s="472"/>
      <c r="JZT23" s="472"/>
      <c r="JZU23" s="472"/>
      <c r="JZV23" s="472"/>
      <c r="JZW23" s="472"/>
      <c r="JZX23" s="472"/>
      <c r="JZY23" s="472"/>
      <c r="JZZ23" s="472"/>
      <c r="KAA23" s="472"/>
      <c r="KAB23" s="472"/>
      <c r="KAC23" s="472"/>
      <c r="KAD23" s="472"/>
      <c r="KAE23" s="472"/>
      <c r="KAF23" s="472"/>
      <c r="KAG23" s="472"/>
      <c r="KAH23" s="472"/>
      <c r="KAI23" s="472"/>
      <c r="KAJ23" s="472"/>
      <c r="KAK23" s="472"/>
      <c r="KAL23" s="472"/>
      <c r="KAM23" s="472"/>
      <c r="KAN23" s="472"/>
      <c r="KAO23" s="472"/>
      <c r="KAP23" s="472"/>
      <c r="KAQ23" s="472"/>
      <c r="KAR23" s="472"/>
      <c r="KAS23" s="472"/>
      <c r="KAT23" s="472"/>
      <c r="KAU23" s="472"/>
      <c r="KAV23" s="472"/>
      <c r="KAW23" s="472"/>
      <c r="KAX23" s="472"/>
      <c r="KAY23" s="472"/>
      <c r="KAZ23" s="472"/>
      <c r="KBA23" s="472"/>
      <c r="KBB23" s="472"/>
      <c r="KBC23" s="472"/>
      <c r="KBD23" s="472"/>
      <c r="KBE23" s="472"/>
      <c r="KBF23" s="472"/>
      <c r="KBG23" s="472"/>
      <c r="KBH23" s="472"/>
      <c r="KBI23" s="472"/>
      <c r="KBJ23" s="472"/>
      <c r="KBK23" s="472"/>
      <c r="KBL23" s="472"/>
      <c r="KBM23" s="472"/>
      <c r="KBN23" s="472"/>
      <c r="KBO23" s="472"/>
      <c r="KBP23" s="472"/>
      <c r="KBQ23" s="472"/>
      <c r="KBR23" s="472"/>
      <c r="KBS23" s="472"/>
      <c r="KBT23" s="472"/>
      <c r="KBU23" s="472"/>
      <c r="KBV23" s="472"/>
      <c r="KBW23" s="472"/>
      <c r="KBX23" s="472"/>
      <c r="KBY23" s="472"/>
      <c r="KBZ23" s="472"/>
      <c r="KCA23" s="472"/>
      <c r="KCB23" s="472"/>
      <c r="KCC23" s="472"/>
      <c r="KCD23" s="472"/>
      <c r="KCE23" s="472"/>
      <c r="KCF23" s="472"/>
      <c r="KCG23" s="472"/>
      <c r="KCH23" s="472"/>
      <c r="KCI23" s="472"/>
      <c r="KCJ23" s="472"/>
      <c r="KCK23" s="472"/>
      <c r="KCL23" s="472"/>
      <c r="KCM23" s="472"/>
      <c r="KCN23" s="472"/>
      <c r="KCO23" s="472"/>
      <c r="KCP23" s="472"/>
      <c r="KCQ23" s="472"/>
      <c r="KCR23" s="472"/>
      <c r="KCS23" s="472"/>
      <c r="KCT23" s="472"/>
      <c r="KCU23" s="472"/>
      <c r="KCV23" s="472"/>
      <c r="KCW23" s="472"/>
      <c r="KCX23" s="472"/>
      <c r="KCY23" s="472"/>
      <c r="KCZ23" s="472"/>
      <c r="KDA23" s="472"/>
      <c r="KDB23" s="472"/>
      <c r="KDC23" s="472"/>
      <c r="KDD23" s="472"/>
      <c r="KDE23" s="472"/>
      <c r="KDF23" s="472"/>
      <c r="KDG23" s="472"/>
      <c r="KDH23" s="472"/>
      <c r="KDI23" s="472"/>
      <c r="KDJ23" s="472"/>
      <c r="KDK23" s="472"/>
      <c r="KDL23" s="472"/>
      <c r="KDM23" s="472"/>
      <c r="KDN23" s="472"/>
      <c r="KDO23" s="472"/>
      <c r="KDP23" s="472"/>
      <c r="KDQ23" s="472"/>
      <c r="KDR23" s="472"/>
      <c r="KDS23" s="472"/>
      <c r="KDT23" s="472"/>
      <c r="KDU23" s="472"/>
      <c r="KDV23" s="472"/>
      <c r="KDW23" s="472"/>
      <c r="KDX23" s="472"/>
      <c r="KDY23" s="472"/>
      <c r="KDZ23" s="472"/>
      <c r="KEA23" s="472"/>
      <c r="KEB23" s="472"/>
      <c r="KEC23" s="472"/>
      <c r="KED23" s="472"/>
      <c r="KEE23" s="472"/>
      <c r="KEF23" s="472"/>
      <c r="KEG23" s="472"/>
      <c r="KEH23" s="472"/>
      <c r="KEI23" s="472"/>
      <c r="KEJ23" s="472"/>
      <c r="KEK23" s="472"/>
      <c r="KEL23" s="472"/>
      <c r="KEM23" s="472"/>
      <c r="KEN23" s="472"/>
      <c r="KEO23" s="472"/>
      <c r="KEP23" s="472"/>
      <c r="KEQ23" s="472"/>
      <c r="KER23" s="472"/>
      <c r="KES23" s="472"/>
      <c r="KET23" s="472"/>
      <c r="KEU23" s="472"/>
      <c r="KEV23" s="472"/>
      <c r="KEW23" s="472"/>
      <c r="KEX23" s="472"/>
      <c r="KEY23" s="472"/>
      <c r="KEZ23" s="472"/>
      <c r="KFA23" s="472"/>
      <c r="KFB23" s="472"/>
      <c r="KFC23" s="472"/>
      <c r="KFD23" s="472"/>
      <c r="KFE23" s="472"/>
      <c r="KFF23" s="472"/>
      <c r="KFG23" s="472"/>
      <c r="KFH23" s="472"/>
      <c r="KFI23" s="472"/>
      <c r="KFJ23" s="472"/>
      <c r="KFK23" s="472"/>
      <c r="KFL23" s="472"/>
      <c r="KFM23" s="472"/>
      <c r="KFN23" s="472"/>
      <c r="KFO23" s="472"/>
      <c r="KFP23" s="472"/>
      <c r="KFQ23" s="472"/>
      <c r="KFR23" s="472"/>
      <c r="KFS23" s="472"/>
      <c r="KFT23" s="472"/>
      <c r="KFU23" s="472"/>
      <c r="KFV23" s="472"/>
      <c r="KFW23" s="472"/>
      <c r="KFX23" s="472"/>
      <c r="KFY23" s="472"/>
      <c r="KFZ23" s="472"/>
      <c r="KGA23" s="472"/>
      <c r="KGB23" s="472"/>
      <c r="KGC23" s="472"/>
      <c r="KGD23" s="472"/>
      <c r="KGE23" s="472"/>
      <c r="KGF23" s="472"/>
      <c r="KGG23" s="472"/>
      <c r="KGH23" s="472"/>
      <c r="KGI23" s="472"/>
      <c r="KGJ23" s="472"/>
      <c r="KGK23" s="472"/>
      <c r="KGL23" s="472"/>
      <c r="KGM23" s="472"/>
      <c r="KGN23" s="472"/>
      <c r="KGO23" s="472"/>
      <c r="KGP23" s="472"/>
      <c r="KGQ23" s="472"/>
      <c r="KGR23" s="472"/>
      <c r="KGS23" s="472"/>
      <c r="KGT23" s="472"/>
      <c r="KGU23" s="472"/>
      <c r="KGV23" s="472"/>
      <c r="KGW23" s="472"/>
      <c r="KGX23" s="472"/>
      <c r="KGY23" s="472"/>
      <c r="KGZ23" s="472"/>
      <c r="KHA23" s="472"/>
      <c r="KHB23" s="472"/>
      <c r="KHC23" s="472"/>
      <c r="KHD23" s="472"/>
      <c r="KHE23" s="472"/>
      <c r="KHF23" s="472"/>
      <c r="KHG23" s="472"/>
      <c r="KHH23" s="472"/>
      <c r="KHI23" s="472"/>
      <c r="KHJ23" s="472"/>
      <c r="KHK23" s="472"/>
      <c r="KHL23" s="472"/>
      <c r="KHM23" s="472"/>
      <c r="KHN23" s="472"/>
      <c r="KHO23" s="472"/>
      <c r="KHP23" s="472"/>
      <c r="KHQ23" s="472"/>
      <c r="KHR23" s="472"/>
      <c r="KHS23" s="472"/>
      <c r="KHT23" s="472"/>
      <c r="KHU23" s="472"/>
      <c r="KHV23" s="472"/>
      <c r="KHW23" s="472"/>
      <c r="KHX23" s="472"/>
      <c r="KHY23" s="472"/>
      <c r="KHZ23" s="472"/>
      <c r="KIA23" s="472"/>
      <c r="KIB23" s="472"/>
      <c r="KIC23" s="472"/>
      <c r="KID23" s="472"/>
      <c r="KIE23" s="472"/>
      <c r="KIF23" s="472"/>
      <c r="KIG23" s="472"/>
      <c r="KIH23" s="472"/>
      <c r="KII23" s="472"/>
      <c r="KIJ23" s="472"/>
      <c r="KIK23" s="472"/>
      <c r="KIL23" s="472"/>
      <c r="KIM23" s="472"/>
      <c r="KIN23" s="472"/>
      <c r="KIO23" s="472"/>
      <c r="KIP23" s="472"/>
      <c r="KIQ23" s="472"/>
      <c r="KIR23" s="472"/>
      <c r="KIS23" s="472"/>
      <c r="KIT23" s="472"/>
      <c r="KIU23" s="472"/>
      <c r="KIV23" s="472"/>
      <c r="KIW23" s="472"/>
      <c r="KIX23" s="472"/>
      <c r="KIY23" s="472"/>
      <c r="KIZ23" s="472"/>
      <c r="KJA23" s="472"/>
      <c r="KJB23" s="472"/>
      <c r="KJC23" s="472"/>
      <c r="KJD23" s="472"/>
      <c r="KJE23" s="472"/>
      <c r="KJF23" s="472"/>
      <c r="KJG23" s="472"/>
      <c r="KJH23" s="472"/>
      <c r="KJI23" s="472"/>
      <c r="KJJ23" s="472"/>
      <c r="KJK23" s="472"/>
      <c r="KJL23" s="472"/>
      <c r="KJM23" s="472"/>
      <c r="KJN23" s="472"/>
      <c r="KJO23" s="472"/>
      <c r="KJP23" s="472"/>
      <c r="KJQ23" s="472"/>
      <c r="KJR23" s="472"/>
      <c r="KJS23" s="472"/>
      <c r="KJT23" s="472"/>
      <c r="KJU23" s="472"/>
      <c r="KJV23" s="472"/>
      <c r="KJW23" s="472"/>
      <c r="KJX23" s="472"/>
      <c r="KJY23" s="472"/>
      <c r="KJZ23" s="472"/>
      <c r="KKA23" s="472"/>
      <c r="KKB23" s="472"/>
      <c r="KKC23" s="472"/>
      <c r="KKD23" s="472"/>
      <c r="KKE23" s="472"/>
      <c r="KKF23" s="472"/>
      <c r="KKG23" s="472"/>
      <c r="KKH23" s="472"/>
      <c r="KKI23" s="472"/>
      <c r="KKJ23" s="472"/>
      <c r="KKK23" s="472"/>
      <c r="KKL23" s="472"/>
      <c r="KKM23" s="472"/>
      <c r="KKN23" s="472"/>
      <c r="KKO23" s="472"/>
      <c r="KKP23" s="472"/>
      <c r="KKQ23" s="472"/>
      <c r="KKR23" s="472"/>
      <c r="KKS23" s="472"/>
      <c r="KKT23" s="472"/>
      <c r="KKU23" s="472"/>
      <c r="KKV23" s="472"/>
      <c r="KKW23" s="472"/>
      <c r="KKX23" s="472"/>
      <c r="KKY23" s="472"/>
      <c r="KKZ23" s="472"/>
      <c r="KLA23" s="472"/>
      <c r="KLB23" s="472"/>
      <c r="KLC23" s="472"/>
      <c r="KLD23" s="472"/>
      <c r="KLE23" s="472"/>
      <c r="KLF23" s="472"/>
      <c r="KLG23" s="472"/>
      <c r="KLH23" s="472"/>
      <c r="KLI23" s="472"/>
      <c r="KLJ23" s="472"/>
      <c r="KLK23" s="472"/>
      <c r="KLL23" s="472"/>
      <c r="KLM23" s="472"/>
      <c r="KLN23" s="472"/>
      <c r="KLO23" s="472"/>
      <c r="KLP23" s="472"/>
      <c r="KLQ23" s="472"/>
      <c r="KLR23" s="472"/>
      <c r="KLS23" s="472"/>
      <c r="KLT23" s="472"/>
      <c r="KLU23" s="472"/>
      <c r="KLV23" s="472"/>
      <c r="KLW23" s="472"/>
      <c r="KLX23" s="472"/>
      <c r="KLY23" s="472"/>
      <c r="KLZ23" s="472"/>
      <c r="KMA23" s="472"/>
      <c r="KMB23" s="472"/>
      <c r="KMC23" s="472"/>
      <c r="KMD23" s="472"/>
      <c r="KME23" s="472"/>
      <c r="KMF23" s="472"/>
      <c r="KMG23" s="472"/>
      <c r="KMH23" s="472"/>
      <c r="KMI23" s="472"/>
      <c r="KMJ23" s="472"/>
      <c r="KMK23" s="472"/>
      <c r="KML23" s="472"/>
      <c r="KMM23" s="472"/>
      <c r="KMN23" s="472"/>
      <c r="KMO23" s="472"/>
      <c r="KMP23" s="472"/>
      <c r="KMQ23" s="472"/>
      <c r="KMR23" s="472"/>
      <c r="KMS23" s="472"/>
      <c r="KMT23" s="472"/>
      <c r="KMU23" s="472"/>
      <c r="KMV23" s="472"/>
      <c r="KMW23" s="472"/>
      <c r="KMX23" s="472"/>
      <c r="KMY23" s="472"/>
      <c r="KMZ23" s="472"/>
      <c r="KNA23" s="472"/>
      <c r="KNB23" s="472"/>
      <c r="KNC23" s="472"/>
      <c r="KND23" s="472"/>
      <c r="KNE23" s="472"/>
      <c r="KNF23" s="472"/>
      <c r="KNG23" s="472"/>
      <c r="KNH23" s="472"/>
      <c r="KNI23" s="472"/>
      <c r="KNJ23" s="472"/>
      <c r="KNK23" s="472"/>
      <c r="KNL23" s="472"/>
      <c r="KNM23" s="472"/>
      <c r="KNN23" s="472"/>
      <c r="KNO23" s="472"/>
      <c r="KNP23" s="472"/>
      <c r="KNQ23" s="472"/>
      <c r="KNR23" s="472"/>
      <c r="KNS23" s="472"/>
      <c r="KNT23" s="472"/>
      <c r="KNU23" s="472"/>
      <c r="KNV23" s="472"/>
      <c r="KNW23" s="472"/>
      <c r="KNX23" s="472"/>
      <c r="KNY23" s="472"/>
      <c r="KNZ23" s="472"/>
      <c r="KOA23" s="472"/>
      <c r="KOB23" s="472"/>
      <c r="KOC23" s="472"/>
      <c r="KOD23" s="472"/>
      <c r="KOE23" s="472"/>
      <c r="KOF23" s="472"/>
      <c r="KOG23" s="472"/>
      <c r="KOH23" s="472"/>
      <c r="KOI23" s="472"/>
      <c r="KOJ23" s="472"/>
      <c r="KOK23" s="472"/>
      <c r="KOL23" s="472"/>
      <c r="KOM23" s="472"/>
      <c r="KON23" s="472"/>
      <c r="KOO23" s="472"/>
      <c r="KOP23" s="472"/>
      <c r="KOQ23" s="472"/>
      <c r="KOR23" s="472"/>
      <c r="KOS23" s="472"/>
      <c r="KOT23" s="472"/>
      <c r="KOU23" s="472"/>
      <c r="KOV23" s="472"/>
      <c r="KOW23" s="472"/>
      <c r="KOX23" s="472"/>
      <c r="KOY23" s="472"/>
      <c r="KOZ23" s="472"/>
      <c r="KPA23" s="472"/>
      <c r="KPB23" s="472"/>
      <c r="KPC23" s="472"/>
      <c r="KPD23" s="472"/>
      <c r="KPE23" s="472"/>
      <c r="KPF23" s="472"/>
      <c r="KPG23" s="472"/>
      <c r="KPH23" s="472"/>
      <c r="KPI23" s="472"/>
      <c r="KPJ23" s="472"/>
      <c r="KPK23" s="472"/>
      <c r="KPL23" s="472"/>
      <c r="KPM23" s="472"/>
      <c r="KPN23" s="472"/>
      <c r="KPO23" s="472"/>
      <c r="KPP23" s="472"/>
      <c r="KPQ23" s="472"/>
      <c r="KPR23" s="472"/>
      <c r="KPS23" s="472"/>
      <c r="KPT23" s="472"/>
      <c r="KPU23" s="472"/>
      <c r="KPV23" s="472"/>
      <c r="KPW23" s="472"/>
      <c r="KPX23" s="472"/>
      <c r="KPY23" s="472"/>
      <c r="KPZ23" s="472"/>
      <c r="KQA23" s="472"/>
      <c r="KQB23" s="472"/>
      <c r="KQC23" s="472"/>
      <c r="KQD23" s="472"/>
      <c r="KQE23" s="472"/>
      <c r="KQF23" s="472"/>
      <c r="KQG23" s="472"/>
      <c r="KQH23" s="472"/>
      <c r="KQI23" s="472"/>
      <c r="KQJ23" s="472"/>
      <c r="KQK23" s="472"/>
      <c r="KQL23" s="472"/>
      <c r="KQM23" s="472"/>
      <c r="KQN23" s="472"/>
      <c r="KQO23" s="472"/>
      <c r="KQP23" s="472"/>
      <c r="KQQ23" s="472"/>
      <c r="KQR23" s="472"/>
      <c r="KQS23" s="472"/>
      <c r="KQT23" s="472"/>
      <c r="KQU23" s="472"/>
      <c r="KQV23" s="472"/>
      <c r="KQW23" s="472"/>
      <c r="KQX23" s="472"/>
      <c r="KQY23" s="472"/>
      <c r="KQZ23" s="472"/>
      <c r="KRA23" s="472"/>
      <c r="KRB23" s="472"/>
      <c r="KRC23" s="472"/>
      <c r="KRD23" s="472"/>
      <c r="KRE23" s="472"/>
      <c r="KRF23" s="472"/>
      <c r="KRG23" s="472"/>
      <c r="KRH23" s="472"/>
      <c r="KRI23" s="472"/>
      <c r="KRJ23" s="472"/>
      <c r="KRK23" s="472"/>
      <c r="KRL23" s="472"/>
      <c r="KRM23" s="472"/>
      <c r="KRN23" s="472"/>
      <c r="KRO23" s="472"/>
      <c r="KRP23" s="472"/>
      <c r="KRQ23" s="472"/>
      <c r="KRR23" s="472"/>
      <c r="KRS23" s="472"/>
      <c r="KRT23" s="472"/>
      <c r="KRU23" s="472"/>
      <c r="KRV23" s="472"/>
      <c r="KRW23" s="472"/>
      <c r="KRX23" s="472"/>
      <c r="KRY23" s="472"/>
      <c r="KRZ23" s="472"/>
      <c r="KSA23" s="472"/>
      <c r="KSB23" s="472"/>
      <c r="KSC23" s="472"/>
      <c r="KSD23" s="472"/>
      <c r="KSE23" s="472"/>
      <c r="KSF23" s="472"/>
      <c r="KSG23" s="472"/>
      <c r="KSH23" s="472"/>
      <c r="KSI23" s="472"/>
      <c r="KSJ23" s="472"/>
      <c r="KSK23" s="472"/>
      <c r="KSL23" s="472"/>
      <c r="KSM23" s="472"/>
      <c r="KSN23" s="472"/>
      <c r="KSO23" s="472"/>
      <c r="KSP23" s="472"/>
      <c r="KSQ23" s="472"/>
      <c r="KSR23" s="472"/>
      <c r="KSS23" s="472"/>
      <c r="KST23" s="472"/>
      <c r="KSU23" s="472"/>
      <c r="KSV23" s="472"/>
      <c r="KSW23" s="472"/>
      <c r="KSX23" s="472"/>
      <c r="KSY23" s="472"/>
      <c r="KSZ23" s="472"/>
      <c r="KTA23" s="472"/>
      <c r="KTB23" s="472"/>
      <c r="KTC23" s="472"/>
      <c r="KTD23" s="472"/>
      <c r="KTE23" s="472"/>
      <c r="KTF23" s="472"/>
      <c r="KTG23" s="472"/>
      <c r="KTH23" s="472"/>
      <c r="KTI23" s="472"/>
      <c r="KTJ23" s="472"/>
      <c r="KTK23" s="472"/>
      <c r="KTL23" s="472"/>
      <c r="KTM23" s="472"/>
      <c r="KTN23" s="472"/>
      <c r="KTO23" s="472"/>
      <c r="KTP23" s="472"/>
      <c r="KTQ23" s="472"/>
      <c r="KTR23" s="472"/>
      <c r="KTS23" s="472"/>
      <c r="KTT23" s="472"/>
      <c r="KTU23" s="472"/>
      <c r="KTV23" s="472"/>
      <c r="KTW23" s="472"/>
      <c r="KTX23" s="472"/>
      <c r="KTY23" s="472"/>
      <c r="KTZ23" s="472"/>
      <c r="KUA23" s="472"/>
      <c r="KUB23" s="472"/>
      <c r="KUC23" s="472"/>
      <c r="KUD23" s="472"/>
      <c r="KUE23" s="472"/>
      <c r="KUF23" s="472"/>
      <c r="KUG23" s="472"/>
      <c r="KUH23" s="472"/>
      <c r="KUI23" s="472"/>
      <c r="KUJ23" s="472"/>
      <c r="KUK23" s="472"/>
      <c r="KUL23" s="472"/>
      <c r="KUM23" s="472"/>
      <c r="KUN23" s="472"/>
      <c r="KUO23" s="472"/>
      <c r="KUP23" s="472"/>
      <c r="KUQ23" s="472"/>
      <c r="KUR23" s="472"/>
      <c r="KUS23" s="472"/>
      <c r="KUT23" s="472"/>
      <c r="KUU23" s="472"/>
      <c r="KUV23" s="472"/>
      <c r="KUW23" s="472"/>
      <c r="KUX23" s="472"/>
      <c r="KUY23" s="472"/>
      <c r="KUZ23" s="472"/>
      <c r="KVA23" s="472"/>
      <c r="KVB23" s="472"/>
      <c r="KVC23" s="472"/>
      <c r="KVD23" s="472"/>
      <c r="KVE23" s="472"/>
      <c r="KVF23" s="472"/>
      <c r="KVG23" s="472"/>
      <c r="KVH23" s="472"/>
      <c r="KVI23" s="472"/>
      <c r="KVJ23" s="472"/>
      <c r="KVK23" s="472"/>
      <c r="KVL23" s="472"/>
      <c r="KVM23" s="472"/>
      <c r="KVN23" s="472"/>
      <c r="KVO23" s="472"/>
      <c r="KVP23" s="472"/>
      <c r="KVQ23" s="472"/>
      <c r="KVR23" s="472"/>
      <c r="KVS23" s="472"/>
      <c r="KVT23" s="472"/>
      <c r="KVU23" s="472"/>
      <c r="KVV23" s="472"/>
      <c r="KVW23" s="472"/>
      <c r="KVX23" s="472"/>
      <c r="KVY23" s="472"/>
      <c r="KVZ23" s="472"/>
      <c r="KWA23" s="472"/>
      <c r="KWB23" s="472"/>
      <c r="KWC23" s="472"/>
      <c r="KWD23" s="472"/>
      <c r="KWE23" s="472"/>
      <c r="KWF23" s="472"/>
      <c r="KWG23" s="472"/>
      <c r="KWH23" s="472"/>
      <c r="KWI23" s="472"/>
      <c r="KWJ23" s="472"/>
      <c r="KWK23" s="472"/>
      <c r="KWL23" s="472"/>
      <c r="KWM23" s="472"/>
      <c r="KWN23" s="472"/>
      <c r="KWO23" s="472"/>
      <c r="KWP23" s="472"/>
      <c r="KWQ23" s="472"/>
      <c r="KWR23" s="472"/>
      <c r="KWS23" s="472"/>
      <c r="KWT23" s="472"/>
      <c r="KWU23" s="472"/>
      <c r="KWV23" s="472"/>
      <c r="KWW23" s="472"/>
      <c r="KWX23" s="472"/>
      <c r="KWY23" s="472"/>
      <c r="KWZ23" s="472"/>
      <c r="KXA23" s="472"/>
      <c r="KXB23" s="472"/>
      <c r="KXC23" s="472"/>
      <c r="KXD23" s="472"/>
      <c r="KXE23" s="472"/>
      <c r="KXF23" s="472"/>
      <c r="KXG23" s="472"/>
      <c r="KXH23" s="472"/>
      <c r="KXI23" s="472"/>
      <c r="KXJ23" s="472"/>
      <c r="KXK23" s="472"/>
      <c r="KXL23" s="472"/>
      <c r="KXM23" s="472"/>
      <c r="KXN23" s="472"/>
      <c r="KXO23" s="472"/>
      <c r="KXP23" s="472"/>
      <c r="KXQ23" s="472"/>
      <c r="KXR23" s="472"/>
      <c r="KXS23" s="472"/>
      <c r="KXT23" s="472"/>
      <c r="KXU23" s="472"/>
      <c r="KXV23" s="472"/>
      <c r="KXW23" s="472"/>
      <c r="KXX23" s="472"/>
      <c r="KXY23" s="472"/>
      <c r="KXZ23" s="472"/>
      <c r="KYA23" s="472"/>
      <c r="KYB23" s="472"/>
      <c r="KYC23" s="472"/>
      <c r="KYD23" s="472"/>
      <c r="KYE23" s="472"/>
      <c r="KYF23" s="472"/>
      <c r="KYG23" s="472"/>
      <c r="KYH23" s="472"/>
      <c r="KYI23" s="472"/>
      <c r="KYJ23" s="472"/>
      <c r="KYK23" s="472"/>
      <c r="KYL23" s="472"/>
      <c r="KYM23" s="472"/>
      <c r="KYN23" s="472"/>
      <c r="KYO23" s="472"/>
      <c r="KYP23" s="472"/>
      <c r="KYQ23" s="472"/>
      <c r="KYR23" s="472"/>
      <c r="KYS23" s="472"/>
      <c r="KYT23" s="472"/>
      <c r="KYU23" s="472"/>
      <c r="KYV23" s="472"/>
      <c r="KYW23" s="472"/>
      <c r="KYX23" s="472"/>
      <c r="KYY23" s="472"/>
      <c r="KYZ23" s="472"/>
      <c r="KZA23" s="472"/>
      <c r="KZB23" s="472"/>
      <c r="KZC23" s="472"/>
      <c r="KZD23" s="472"/>
      <c r="KZE23" s="472"/>
      <c r="KZF23" s="472"/>
      <c r="KZG23" s="472"/>
      <c r="KZH23" s="472"/>
      <c r="KZI23" s="472"/>
      <c r="KZJ23" s="472"/>
      <c r="KZK23" s="472"/>
      <c r="KZL23" s="472"/>
      <c r="KZM23" s="472"/>
      <c r="KZN23" s="472"/>
      <c r="KZO23" s="472"/>
      <c r="KZP23" s="472"/>
      <c r="KZQ23" s="472"/>
      <c r="KZR23" s="472"/>
      <c r="KZS23" s="472"/>
      <c r="KZT23" s="472"/>
      <c r="KZU23" s="472"/>
      <c r="KZV23" s="472"/>
      <c r="KZW23" s="472"/>
      <c r="KZX23" s="472"/>
      <c r="KZY23" s="472"/>
      <c r="KZZ23" s="472"/>
      <c r="LAA23" s="472"/>
      <c r="LAB23" s="472"/>
      <c r="LAC23" s="472"/>
      <c r="LAD23" s="472"/>
      <c r="LAE23" s="472"/>
      <c r="LAF23" s="472"/>
      <c r="LAG23" s="472"/>
      <c r="LAH23" s="472"/>
      <c r="LAI23" s="472"/>
      <c r="LAJ23" s="472"/>
      <c r="LAK23" s="472"/>
      <c r="LAL23" s="472"/>
      <c r="LAM23" s="472"/>
      <c r="LAN23" s="472"/>
      <c r="LAO23" s="472"/>
      <c r="LAP23" s="472"/>
      <c r="LAQ23" s="472"/>
      <c r="LAR23" s="472"/>
      <c r="LAS23" s="472"/>
      <c r="LAT23" s="472"/>
      <c r="LAU23" s="472"/>
      <c r="LAV23" s="472"/>
      <c r="LAW23" s="472"/>
      <c r="LAX23" s="472"/>
      <c r="LAY23" s="472"/>
      <c r="LAZ23" s="472"/>
      <c r="LBA23" s="472"/>
      <c r="LBB23" s="472"/>
      <c r="LBC23" s="472"/>
      <c r="LBD23" s="472"/>
      <c r="LBE23" s="472"/>
      <c r="LBF23" s="472"/>
      <c r="LBG23" s="472"/>
      <c r="LBH23" s="472"/>
      <c r="LBI23" s="472"/>
      <c r="LBJ23" s="472"/>
      <c r="LBK23" s="472"/>
      <c r="LBL23" s="472"/>
      <c r="LBM23" s="472"/>
      <c r="LBN23" s="472"/>
      <c r="LBO23" s="472"/>
      <c r="LBP23" s="472"/>
      <c r="LBQ23" s="472"/>
      <c r="LBR23" s="472"/>
      <c r="LBS23" s="472"/>
      <c r="LBT23" s="472"/>
      <c r="LBU23" s="472"/>
      <c r="LBV23" s="472"/>
      <c r="LBW23" s="472"/>
      <c r="LBX23" s="472"/>
      <c r="LBY23" s="472"/>
      <c r="LBZ23" s="472"/>
      <c r="LCA23" s="472"/>
      <c r="LCB23" s="472"/>
      <c r="LCC23" s="472"/>
      <c r="LCD23" s="472"/>
      <c r="LCE23" s="472"/>
      <c r="LCF23" s="472"/>
      <c r="LCG23" s="472"/>
      <c r="LCH23" s="472"/>
      <c r="LCI23" s="472"/>
      <c r="LCJ23" s="472"/>
      <c r="LCK23" s="472"/>
      <c r="LCL23" s="472"/>
      <c r="LCM23" s="472"/>
      <c r="LCN23" s="472"/>
      <c r="LCO23" s="472"/>
      <c r="LCP23" s="472"/>
      <c r="LCQ23" s="472"/>
      <c r="LCR23" s="472"/>
      <c r="LCS23" s="472"/>
      <c r="LCT23" s="472"/>
      <c r="LCU23" s="472"/>
      <c r="LCV23" s="472"/>
      <c r="LCW23" s="472"/>
      <c r="LCX23" s="472"/>
      <c r="LCY23" s="472"/>
      <c r="LCZ23" s="472"/>
      <c r="LDA23" s="472"/>
      <c r="LDB23" s="472"/>
      <c r="LDC23" s="472"/>
      <c r="LDD23" s="472"/>
      <c r="LDE23" s="472"/>
      <c r="LDF23" s="472"/>
      <c r="LDG23" s="472"/>
      <c r="LDH23" s="472"/>
      <c r="LDI23" s="472"/>
      <c r="LDJ23" s="472"/>
      <c r="LDK23" s="472"/>
      <c r="LDL23" s="472"/>
      <c r="LDM23" s="472"/>
      <c r="LDN23" s="472"/>
      <c r="LDO23" s="472"/>
      <c r="LDP23" s="472"/>
      <c r="LDQ23" s="472"/>
      <c r="LDR23" s="472"/>
      <c r="LDS23" s="472"/>
      <c r="LDT23" s="472"/>
      <c r="LDU23" s="472"/>
      <c r="LDV23" s="472"/>
      <c r="LDW23" s="472"/>
      <c r="LDX23" s="472"/>
      <c r="LDY23" s="472"/>
      <c r="LDZ23" s="472"/>
      <c r="LEA23" s="472"/>
      <c r="LEB23" s="472"/>
      <c r="LEC23" s="472"/>
      <c r="LED23" s="472"/>
      <c r="LEE23" s="472"/>
      <c r="LEF23" s="472"/>
      <c r="LEG23" s="472"/>
      <c r="LEH23" s="472"/>
      <c r="LEI23" s="472"/>
      <c r="LEJ23" s="472"/>
      <c r="LEK23" s="472"/>
      <c r="LEL23" s="472"/>
      <c r="LEM23" s="472"/>
      <c r="LEN23" s="472"/>
      <c r="LEO23" s="472"/>
      <c r="LEP23" s="472"/>
      <c r="LEQ23" s="472"/>
      <c r="LER23" s="472"/>
      <c r="LES23" s="472"/>
      <c r="LET23" s="472"/>
      <c r="LEU23" s="472"/>
      <c r="LEV23" s="472"/>
      <c r="LEW23" s="472"/>
      <c r="LEX23" s="472"/>
      <c r="LEY23" s="472"/>
      <c r="LEZ23" s="472"/>
      <c r="LFA23" s="472"/>
      <c r="LFB23" s="472"/>
      <c r="LFC23" s="472"/>
      <c r="LFD23" s="472"/>
      <c r="LFE23" s="472"/>
      <c r="LFF23" s="472"/>
      <c r="LFG23" s="472"/>
      <c r="LFH23" s="472"/>
      <c r="LFI23" s="472"/>
      <c r="LFJ23" s="472"/>
      <c r="LFK23" s="472"/>
      <c r="LFL23" s="472"/>
      <c r="LFM23" s="472"/>
      <c r="LFN23" s="472"/>
      <c r="LFO23" s="472"/>
      <c r="LFP23" s="472"/>
      <c r="LFQ23" s="472"/>
      <c r="LFR23" s="472"/>
      <c r="LFS23" s="472"/>
      <c r="LFT23" s="472"/>
      <c r="LFU23" s="472"/>
      <c r="LFV23" s="472"/>
      <c r="LFW23" s="472"/>
      <c r="LFX23" s="472"/>
      <c r="LFY23" s="472"/>
      <c r="LFZ23" s="472"/>
      <c r="LGA23" s="472"/>
      <c r="LGB23" s="472"/>
      <c r="LGC23" s="472"/>
      <c r="LGD23" s="472"/>
      <c r="LGE23" s="472"/>
      <c r="LGF23" s="472"/>
      <c r="LGG23" s="472"/>
      <c r="LGH23" s="472"/>
      <c r="LGI23" s="472"/>
      <c r="LGJ23" s="472"/>
      <c r="LGK23" s="472"/>
      <c r="LGL23" s="472"/>
      <c r="LGM23" s="472"/>
      <c r="LGN23" s="472"/>
      <c r="LGO23" s="472"/>
      <c r="LGP23" s="472"/>
      <c r="LGQ23" s="472"/>
      <c r="LGR23" s="472"/>
      <c r="LGS23" s="472"/>
      <c r="LGT23" s="472"/>
      <c r="LGU23" s="472"/>
      <c r="LGV23" s="472"/>
      <c r="LGW23" s="472"/>
      <c r="LGX23" s="472"/>
      <c r="LGY23" s="472"/>
      <c r="LGZ23" s="472"/>
      <c r="LHA23" s="472"/>
      <c r="LHB23" s="472"/>
      <c r="LHC23" s="472"/>
      <c r="LHD23" s="472"/>
      <c r="LHE23" s="472"/>
      <c r="LHF23" s="472"/>
      <c r="LHG23" s="472"/>
      <c r="LHH23" s="472"/>
      <c r="LHI23" s="472"/>
      <c r="LHJ23" s="472"/>
      <c r="LHK23" s="472"/>
      <c r="LHL23" s="472"/>
      <c r="LHM23" s="472"/>
      <c r="LHN23" s="472"/>
      <c r="LHO23" s="472"/>
      <c r="LHP23" s="472"/>
      <c r="LHQ23" s="472"/>
      <c r="LHR23" s="472"/>
      <c r="LHS23" s="472"/>
      <c r="LHT23" s="472"/>
      <c r="LHU23" s="472"/>
      <c r="LHV23" s="472"/>
      <c r="LHW23" s="472"/>
      <c r="LHX23" s="472"/>
      <c r="LHY23" s="472"/>
      <c r="LHZ23" s="472"/>
      <c r="LIA23" s="472"/>
      <c r="LIB23" s="472"/>
      <c r="LIC23" s="472"/>
      <c r="LID23" s="472"/>
      <c r="LIE23" s="472"/>
      <c r="LIF23" s="472"/>
      <c r="LIG23" s="472"/>
      <c r="LIH23" s="472"/>
      <c r="LII23" s="472"/>
      <c r="LIJ23" s="472"/>
      <c r="LIK23" s="472"/>
      <c r="LIL23" s="472"/>
      <c r="LIM23" s="472"/>
      <c r="LIN23" s="472"/>
      <c r="LIO23" s="472"/>
      <c r="LIP23" s="472"/>
      <c r="LIQ23" s="472"/>
      <c r="LIR23" s="472"/>
      <c r="LIS23" s="472"/>
      <c r="LIT23" s="472"/>
      <c r="LIU23" s="472"/>
      <c r="LIV23" s="472"/>
      <c r="LIW23" s="472"/>
      <c r="LIX23" s="472"/>
      <c r="LIY23" s="472"/>
      <c r="LIZ23" s="472"/>
      <c r="LJA23" s="472"/>
      <c r="LJB23" s="472"/>
      <c r="LJC23" s="472"/>
      <c r="LJD23" s="472"/>
      <c r="LJE23" s="472"/>
      <c r="LJF23" s="472"/>
      <c r="LJG23" s="472"/>
      <c r="LJH23" s="472"/>
      <c r="LJI23" s="472"/>
      <c r="LJJ23" s="472"/>
      <c r="LJK23" s="472"/>
      <c r="LJL23" s="472"/>
      <c r="LJM23" s="472"/>
      <c r="LJN23" s="472"/>
      <c r="LJO23" s="472"/>
      <c r="LJP23" s="472"/>
      <c r="LJQ23" s="472"/>
      <c r="LJR23" s="472"/>
      <c r="LJS23" s="472"/>
      <c r="LJT23" s="472"/>
      <c r="LJU23" s="472"/>
      <c r="LJV23" s="472"/>
      <c r="LJW23" s="472"/>
      <c r="LJX23" s="472"/>
      <c r="LJY23" s="472"/>
      <c r="LJZ23" s="472"/>
      <c r="LKA23" s="472"/>
      <c r="LKB23" s="472"/>
      <c r="LKC23" s="472"/>
      <c r="LKD23" s="472"/>
      <c r="LKE23" s="472"/>
      <c r="LKF23" s="472"/>
      <c r="LKG23" s="472"/>
      <c r="LKH23" s="472"/>
      <c r="LKI23" s="472"/>
      <c r="LKJ23" s="472"/>
      <c r="LKK23" s="472"/>
      <c r="LKL23" s="472"/>
      <c r="LKM23" s="472"/>
      <c r="LKN23" s="472"/>
      <c r="LKO23" s="472"/>
      <c r="LKP23" s="472"/>
      <c r="LKQ23" s="472"/>
      <c r="LKR23" s="472"/>
      <c r="LKS23" s="472"/>
      <c r="LKT23" s="472"/>
      <c r="LKU23" s="472"/>
      <c r="LKV23" s="472"/>
      <c r="LKW23" s="472"/>
      <c r="LKX23" s="472"/>
      <c r="LKY23" s="472"/>
      <c r="LKZ23" s="472"/>
      <c r="LLA23" s="472"/>
      <c r="LLB23" s="472"/>
      <c r="LLC23" s="472"/>
      <c r="LLD23" s="472"/>
      <c r="LLE23" s="472"/>
      <c r="LLF23" s="472"/>
      <c r="LLG23" s="472"/>
      <c r="LLH23" s="472"/>
      <c r="LLI23" s="472"/>
      <c r="LLJ23" s="472"/>
      <c r="LLK23" s="472"/>
      <c r="LLL23" s="472"/>
      <c r="LLM23" s="472"/>
      <c r="LLN23" s="472"/>
      <c r="LLO23" s="472"/>
      <c r="LLP23" s="472"/>
      <c r="LLQ23" s="472"/>
      <c r="LLR23" s="472"/>
      <c r="LLS23" s="472"/>
      <c r="LLT23" s="472"/>
      <c r="LLU23" s="472"/>
      <c r="LLV23" s="472"/>
      <c r="LLW23" s="472"/>
      <c r="LLX23" s="472"/>
      <c r="LLY23" s="472"/>
      <c r="LLZ23" s="472"/>
      <c r="LMA23" s="472"/>
      <c r="LMB23" s="472"/>
      <c r="LMC23" s="472"/>
      <c r="LMD23" s="472"/>
      <c r="LME23" s="472"/>
      <c r="LMF23" s="472"/>
      <c r="LMG23" s="472"/>
      <c r="LMH23" s="472"/>
      <c r="LMI23" s="472"/>
      <c r="LMJ23" s="472"/>
      <c r="LMK23" s="472"/>
      <c r="LML23" s="472"/>
      <c r="LMM23" s="472"/>
      <c r="LMN23" s="472"/>
      <c r="LMO23" s="472"/>
      <c r="LMP23" s="472"/>
      <c r="LMQ23" s="472"/>
      <c r="LMR23" s="472"/>
      <c r="LMS23" s="472"/>
      <c r="LMT23" s="472"/>
      <c r="LMU23" s="472"/>
      <c r="LMV23" s="472"/>
      <c r="LMW23" s="472"/>
      <c r="LMX23" s="472"/>
      <c r="LMY23" s="472"/>
      <c r="LMZ23" s="472"/>
      <c r="LNA23" s="472"/>
      <c r="LNB23" s="472"/>
      <c r="LNC23" s="472"/>
      <c r="LND23" s="472"/>
      <c r="LNE23" s="472"/>
      <c r="LNF23" s="472"/>
      <c r="LNG23" s="472"/>
      <c r="LNH23" s="472"/>
      <c r="LNI23" s="472"/>
      <c r="LNJ23" s="472"/>
      <c r="LNK23" s="472"/>
      <c r="LNL23" s="472"/>
      <c r="LNM23" s="472"/>
      <c r="LNN23" s="472"/>
      <c r="LNO23" s="472"/>
      <c r="LNP23" s="472"/>
      <c r="LNQ23" s="472"/>
      <c r="LNR23" s="472"/>
      <c r="LNS23" s="472"/>
      <c r="LNT23" s="472"/>
      <c r="LNU23" s="472"/>
      <c r="LNV23" s="472"/>
      <c r="LNW23" s="472"/>
      <c r="LNX23" s="472"/>
      <c r="LNY23" s="472"/>
      <c r="LNZ23" s="472"/>
      <c r="LOA23" s="472"/>
      <c r="LOB23" s="472"/>
      <c r="LOC23" s="472"/>
      <c r="LOD23" s="472"/>
      <c r="LOE23" s="472"/>
      <c r="LOF23" s="472"/>
      <c r="LOG23" s="472"/>
      <c r="LOH23" s="472"/>
      <c r="LOI23" s="472"/>
      <c r="LOJ23" s="472"/>
      <c r="LOK23" s="472"/>
      <c r="LOL23" s="472"/>
      <c r="LOM23" s="472"/>
      <c r="LON23" s="472"/>
      <c r="LOO23" s="472"/>
      <c r="LOP23" s="472"/>
      <c r="LOQ23" s="472"/>
      <c r="LOR23" s="472"/>
      <c r="LOS23" s="472"/>
      <c r="LOT23" s="472"/>
      <c r="LOU23" s="472"/>
      <c r="LOV23" s="472"/>
      <c r="LOW23" s="472"/>
      <c r="LOX23" s="472"/>
      <c r="LOY23" s="472"/>
      <c r="LOZ23" s="472"/>
      <c r="LPA23" s="472"/>
      <c r="LPB23" s="472"/>
      <c r="LPC23" s="472"/>
      <c r="LPD23" s="472"/>
      <c r="LPE23" s="472"/>
      <c r="LPF23" s="472"/>
      <c r="LPG23" s="472"/>
      <c r="LPH23" s="472"/>
      <c r="LPI23" s="472"/>
      <c r="LPJ23" s="472"/>
      <c r="LPK23" s="472"/>
      <c r="LPL23" s="472"/>
      <c r="LPM23" s="472"/>
      <c r="LPN23" s="472"/>
      <c r="LPO23" s="472"/>
      <c r="LPP23" s="472"/>
      <c r="LPQ23" s="472"/>
      <c r="LPR23" s="472"/>
      <c r="LPS23" s="472"/>
      <c r="LPT23" s="472"/>
      <c r="LPU23" s="472"/>
      <c r="LPV23" s="472"/>
      <c r="LPW23" s="472"/>
      <c r="LPX23" s="472"/>
      <c r="LPY23" s="472"/>
      <c r="LPZ23" s="472"/>
      <c r="LQA23" s="472"/>
      <c r="LQB23" s="472"/>
      <c r="LQC23" s="472"/>
      <c r="LQD23" s="472"/>
      <c r="LQE23" s="472"/>
      <c r="LQF23" s="472"/>
      <c r="LQG23" s="472"/>
      <c r="LQH23" s="472"/>
      <c r="LQI23" s="472"/>
      <c r="LQJ23" s="472"/>
      <c r="LQK23" s="472"/>
      <c r="LQL23" s="472"/>
      <c r="LQM23" s="472"/>
      <c r="LQN23" s="472"/>
      <c r="LQO23" s="472"/>
      <c r="LQP23" s="472"/>
      <c r="LQQ23" s="472"/>
      <c r="LQR23" s="472"/>
      <c r="LQS23" s="472"/>
      <c r="LQT23" s="472"/>
      <c r="LQU23" s="472"/>
      <c r="LQV23" s="472"/>
      <c r="LQW23" s="472"/>
      <c r="LQX23" s="472"/>
      <c r="LQY23" s="472"/>
      <c r="LQZ23" s="472"/>
      <c r="LRA23" s="472"/>
      <c r="LRB23" s="472"/>
      <c r="LRC23" s="472"/>
      <c r="LRD23" s="472"/>
      <c r="LRE23" s="472"/>
      <c r="LRF23" s="472"/>
      <c r="LRG23" s="472"/>
      <c r="LRH23" s="472"/>
      <c r="LRI23" s="472"/>
      <c r="LRJ23" s="472"/>
      <c r="LRK23" s="472"/>
      <c r="LRL23" s="472"/>
      <c r="LRM23" s="472"/>
      <c r="LRN23" s="472"/>
      <c r="LRO23" s="472"/>
      <c r="LRP23" s="472"/>
      <c r="LRQ23" s="472"/>
      <c r="LRR23" s="472"/>
      <c r="LRS23" s="472"/>
      <c r="LRT23" s="472"/>
      <c r="LRU23" s="472"/>
      <c r="LRV23" s="472"/>
      <c r="LRW23" s="472"/>
      <c r="LRX23" s="472"/>
      <c r="LRY23" s="472"/>
      <c r="LRZ23" s="472"/>
      <c r="LSA23" s="472"/>
      <c r="LSB23" s="472"/>
      <c r="LSC23" s="472"/>
      <c r="LSD23" s="472"/>
      <c r="LSE23" s="472"/>
      <c r="LSF23" s="472"/>
      <c r="LSG23" s="472"/>
      <c r="LSH23" s="472"/>
      <c r="LSI23" s="472"/>
      <c r="LSJ23" s="472"/>
      <c r="LSK23" s="472"/>
      <c r="LSL23" s="472"/>
      <c r="LSM23" s="472"/>
      <c r="LSN23" s="472"/>
      <c r="LSO23" s="472"/>
      <c r="LSP23" s="472"/>
      <c r="LSQ23" s="472"/>
      <c r="LSR23" s="472"/>
      <c r="LSS23" s="472"/>
      <c r="LST23" s="472"/>
      <c r="LSU23" s="472"/>
      <c r="LSV23" s="472"/>
      <c r="LSW23" s="472"/>
      <c r="LSX23" s="472"/>
      <c r="LSY23" s="472"/>
      <c r="LSZ23" s="472"/>
      <c r="LTA23" s="472"/>
      <c r="LTB23" s="472"/>
      <c r="LTC23" s="472"/>
      <c r="LTD23" s="472"/>
      <c r="LTE23" s="472"/>
      <c r="LTF23" s="472"/>
      <c r="LTG23" s="472"/>
      <c r="LTH23" s="472"/>
      <c r="LTI23" s="472"/>
      <c r="LTJ23" s="472"/>
      <c r="LTK23" s="472"/>
      <c r="LTL23" s="472"/>
      <c r="LTM23" s="472"/>
      <c r="LTN23" s="472"/>
      <c r="LTO23" s="472"/>
      <c r="LTP23" s="472"/>
      <c r="LTQ23" s="472"/>
      <c r="LTR23" s="472"/>
      <c r="LTS23" s="472"/>
      <c r="LTT23" s="472"/>
      <c r="LTU23" s="472"/>
      <c r="LTV23" s="472"/>
      <c r="LTW23" s="472"/>
      <c r="LTX23" s="472"/>
      <c r="LTY23" s="472"/>
      <c r="LTZ23" s="472"/>
      <c r="LUA23" s="472"/>
      <c r="LUB23" s="472"/>
      <c r="LUC23" s="472"/>
      <c r="LUD23" s="472"/>
      <c r="LUE23" s="472"/>
      <c r="LUF23" s="472"/>
      <c r="LUG23" s="472"/>
      <c r="LUH23" s="472"/>
      <c r="LUI23" s="472"/>
      <c r="LUJ23" s="472"/>
      <c r="LUK23" s="472"/>
      <c r="LUL23" s="472"/>
      <c r="LUM23" s="472"/>
      <c r="LUN23" s="472"/>
      <c r="LUO23" s="472"/>
      <c r="LUP23" s="472"/>
      <c r="LUQ23" s="472"/>
      <c r="LUR23" s="472"/>
      <c r="LUS23" s="472"/>
      <c r="LUT23" s="472"/>
      <c r="LUU23" s="472"/>
      <c r="LUV23" s="472"/>
      <c r="LUW23" s="472"/>
      <c r="LUX23" s="472"/>
      <c r="LUY23" s="472"/>
      <c r="LUZ23" s="472"/>
      <c r="LVA23" s="472"/>
      <c r="LVB23" s="472"/>
      <c r="LVC23" s="472"/>
      <c r="LVD23" s="472"/>
      <c r="LVE23" s="472"/>
      <c r="LVF23" s="472"/>
      <c r="LVG23" s="472"/>
      <c r="LVH23" s="472"/>
      <c r="LVI23" s="472"/>
      <c r="LVJ23" s="472"/>
      <c r="LVK23" s="472"/>
      <c r="LVL23" s="472"/>
      <c r="LVM23" s="472"/>
      <c r="LVN23" s="472"/>
      <c r="LVO23" s="472"/>
      <c r="LVP23" s="472"/>
      <c r="LVQ23" s="472"/>
      <c r="LVR23" s="472"/>
      <c r="LVS23" s="472"/>
      <c r="LVT23" s="472"/>
      <c r="LVU23" s="472"/>
      <c r="LVV23" s="472"/>
      <c r="LVW23" s="472"/>
      <c r="LVX23" s="472"/>
      <c r="LVY23" s="472"/>
      <c r="LVZ23" s="472"/>
      <c r="LWA23" s="472"/>
      <c r="LWB23" s="472"/>
      <c r="LWC23" s="472"/>
      <c r="LWD23" s="472"/>
      <c r="LWE23" s="472"/>
      <c r="LWF23" s="472"/>
      <c r="LWG23" s="472"/>
      <c r="LWH23" s="472"/>
      <c r="LWI23" s="472"/>
      <c r="LWJ23" s="472"/>
      <c r="LWK23" s="472"/>
      <c r="LWL23" s="472"/>
      <c r="LWM23" s="472"/>
      <c r="LWN23" s="472"/>
      <c r="LWO23" s="472"/>
      <c r="LWP23" s="472"/>
      <c r="LWQ23" s="472"/>
      <c r="LWR23" s="472"/>
      <c r="LWS23" s="472"/>
      <c r="LWT23" s="472"/>
      <c r="LWU23" s="472"/>
      <c r="LWV23" s="472"/>
      <c r="LWW23" s="472"/>
      <c r="LWX23" s="472"/>
      <c r="LWY23" s="472"/>
      <c r="LWZ23" s="472"/>
      <c r="LXA23" s="472"/>
      <c r="LXB23" s="472"/>
      <c r="LXC23" s="472"/>
      <c r="LXD23" s="472"/>
      <c r="LXE23" s="472"/>
      <c r="LXF23" s="472"/>
      <c r="LXG23" s="472"/>
      <c r="LXH23" s="472"/>
      <c r="LXI23" s="472"/>
      <c r="LXJ23" s="472"/>
      <c r="LXK23" s="472"/>
      <c r="LXL23" s="472"/>
      <c r="LXM23" s="472"/>
      <c r="LXN23" s="472"/>
      <c r="LXO23" s="472"/>
      <c r="LXP23" s="472"/>
      <c r="LXQ23" s="472"/>
      <c r="LXR23" s="472"/>
      <c r="LXS23" s="472"/>
      <c r="LXT23" s="472"/>
      <c r="LXU23" s="472"/>
      <c r="LXV23" s="472"/>
      <c r="LXW23" s="472"/>
      <c r="LXX23" s="472"/>
      <c r="LXY23" s="472"/>
      <c r="LXZ23" s="472"/>
      <c r="LYA23" s="472"/>
      <c r="LYB23" s="472"/>
      <c r="LYC23" s="472"/>
      <c r="LYD23" s="472"/>
      <c r="LYE23" s="472"/>
      <c r="LYF23" s="472"/>
      <c r="LYG23" s="472"/>
      <c r="LYH23" s="472"/>
      <c r="LYI23" s="472"/>
      <c r="LYJ23" s="472"/>
      <c r="LYK23" s="472"/>
      <c r="LYL23" s="472"/>
      <c r="LYM23" s="472"/>
      <c r="LYN23" s="472"/>
      <c r="LYO23" s="472"/>
      <c r="LYP23" s="472"/>
      <c r="LYQ23" s="472"/>
      <c r="LYR23" s="472"/>
      <c r="LYS23" s="472"/>
      <c r="LYT23" s="472"/>
      <c r="LYU23" s="472"/>
      <c r="LYV23" s="472"/>
      <c r="LYW23" s="472"/>
      <c r="LYX23" s="472"/>
      <c r="LYY23" s="472"/>
      <c r="LYZ23" s="472"/>
      <c r="LZA23" s="472"/>
      <c r="LZB23" s="472"/>
      <c r="LZC23" s="472"/>
      <c r="LZD23" s="472"/>
      <c r="LZE23" s="472"/>
      <c r="LZF23" s="472"/>
      <c r="LZG23" s="472"/>
      <c r="LZH23" s="472"/>
      <c r="LZI23" s="472"/>
      <c r="LZJ23" s="472"/>
      <c r="LZK23" s="472"/>
      <c r="LZL23" s="472"/>
      <c r="LZM23" s="472"/>
      <c r="LZN23" s="472"/>
      <c r="LZO23" s="472"/>
      <c r="LZP23" s="472"/>
      <c r="LZQ23" s="472"/>
      <c r="LZR23" s="472"/>
      <c r="LZS23" s="472"/>
      <c r="LZT23" s="472"/>
      <c r="LZU23" s="472"/>
      <c r="LZV23" s="472"/>
      <c r="LZW23" s="472"/>
      <c r="LZX23" s="472"/>
      <c r="LZY23" s="472"/>
      <c r="LZZ23" s="472"/>
      <c r="MAA23" s="472"/>
      <c r="MAB23" s="472"/>
      <c r="MAC23" s="472"/>
      <c r="MAD23" s="472"/>
      <c r="MAE23" s="472"/>
      <c r="MAF23" s="472"/>
      <c r="MAG23" s="472"/>
      <c r="MAH23" s="472"/>
      <c r="MAI23" s="472"/>
      <c r="MAJ23" s="472"/>
      <c r="MAK23" s="472"/>
      <c r="MAL23" s="472"/>
      <c r="MAM23" s="472"/>
      <c r="MAN23" s="472"/>
      <c r="MAO23" s="472"/>
      <c r="MAP23" s="472"/>
      <c r="MAQ23" s="472"/>
      <c r="MAR23" s="472"/>
      <c r="MAS23" s="472"/>
      <c r="MAT23" s="472"/>
      <c r="MAU23" s="472"/>
      <c r="MAV23" s="472"/>
      <c r="MAW23" s="472"/>
      <c r="MAX23" s="472"/>
      <c r="MAY23" s="472"/>
      <c r="MAZ23" s="472"/>
      <c r="MBA23" s="472"/>
      <c r="MBB23" s="472"/>
      <c r="MBC23" s="472"/>
      <c r="MBD23" s="472"/>
      <c r="MBE23" s="472"/>
      <c r="MBF23" s="472"/>
      <c r="MBG23" s="472"/>
      <c r="MBH23" s="472"/>
      <c r="MBI23" s="472"/>
      <c r="MBJ23" s="472"/>
      <c r="MBK23" s="472"/>
      <c r="MBL23" s="472"/>
      <c r="MBM23" s="472"/>
      <c r="MBN23" s="472"/>
      <c r="MBO23" s="472"/>
      <c r="MBP23" s="472"/>
      <c r="MBQ23" s="472"/>
      <c r="MBR23" s="472"/>
      <c r="MBS23" s="472"/>
      <c r="MBT23" s="472"/>
      <c r="MBU23" s="472"/>
      <c r="MBV23" s="472"/>
      <c r="MBW23" s="472"/>
      <c r="MBX23" s="472"/>
      <c r="MBY23" s="472"/>
      <c r="MBZ23" s="472"/>
      <c r="MCA23" s="472"/>
      <c r="MCB23" s="472"/>
      <c r="MCC23" s="472"/>
      <c r="MCD23" s="472"/>
      <c r="MCE23" s="472"/>
      <c r="MCF23" s="472"/>
      <c r="MCG23" s="472"/>
      <c r="MCH23" s="472"/>
      <c r="MCI23" s="472"/>
      <c r="MCJ23" s="472"/>
      <c r="MCK23" s="472"/>
      <c r="MCL23" s="472"/>
      <c r="MCM23" s="472"/>
      <c r="MCN23" s="472"/>
      <c r="MCO23" s="472"/>
      <c r="MCP23" s="472"/>
      <c r="MCQ23" s="472"/>
      <c r="MCR23" s="472"/>
      <c r="MCS23" s="472"/>
      <c r="MCT23" s="472"/>
      <c r="MCU23" s="472"/>
      <c r="MCV23" s="472"/>
      <c r="MCW23" s="472"/>
      <c r="MCX23" s="472"/>
      <c r="MCY23" s="472"/>
      <c r="MCZ23" s="472"/>
      <c r="MDA23" s="472"/>
      <c r="MDB23" s="472"/>
      <c r="MDC23" s="472"/>
      <c r="MDD23" s="472"/>
      <c r="MDE23" s="472"/>
      <c r="MDF23" s="472"/>
      <c r="MDG23" s="472"/>
      <c r="MDH23" s="472"/>
      <c r="MDI23" s="472"/>
      <c r="MDJ23" s="472"/>
      <c r="MDK23" s="472"/>
      <c r="MDL23" s="472"/>
      <c r="MDM23" s="472"/>
      <c r="MDN23" s="472"/>
      <c r="MDO23" s="472"/>
      <c r="MDP23" s="472"/>
      <c r="MDQ23" s="472"/>
      <c r="MDR23" s="472"/>
      <c r="MDS23" s="472"/>
      <c r="MDT23" s="472"/>
      <c r="MDU23" s="472"/>
      <c r="MDV23" s="472"/>
      <c r="MDW23" s="472"/>
      <c r="MDX23" s="472"/>
      <c r="MDY23" s="472"/>
      <c r="MDZ23" s="472"/>
      <c r="MEA23" s="472"/>
      <c r="MEB23" s="472"/>
      <c r="MEC23" s="472"/>
      <c r="MED23" s="472"/>
      <c r="MEE23" s="472"/>
      <c r="MEF23" s="472"/>
      <c r="MEG23" s="472"/>
      <c r="MEH23" s="472"/>
      <c r="MEI23" s="472"/>
      <c r="MEJ23" s="472"/>
      <c r="MEK23" s="472"/>
      <c r="MEL23" s="472"/>
      <c r="MEM23" s="472"/>
      <c r="MEN23" s="472"/>
      <c r="MEO23" s="472"/>
      <c r="MEP23" s="472"/>
      <c r="MEQ23" s="472"/>
      <c r="MER23" s="472"/>
      <c r="MES23" s="472"/>
      <c r="MET23" s="472"/>
      <c r="MEU23" s="472"/>
      <c r="MEV23" s="472"/>
      <c r="MEW23" s="472"/>
      <c r="MEX23" s="472"/>
      <c r="MEY23" s="472"/>
      <c r="MEZ23" s="472"/>
      <c r="MFA23" s="472"/>
      <c r="MFB23" s="472"/>
      <c r="MFC23" s="472"/>
      <c r="MFD23" s="472"/>
      <c r="MFE23" s="472"/>
      <c r="MFF23" s="472"/>
      <c r="MFG23" s="472"/>
      <c r="MFH23" s="472"/>
      <c r="MFI23" s="472"/>
      <c r="MFJ23" s="472"/>
      <c r="MFK23" s="472"/>
      <c r="MFL23" s="472"/>
      <c r="MFM23" s="472"/>
      <c r="MFN23" s="472"/>
      <c r="MFO23" s="472"/>
      <c r="MFP23" s="472"/>
      <c r="MFQ23" s="472"/>
      <c r="MFR23" s="472"/>
      <c r="MFS23" s="472"/>
      <c r="MFT23" s="472"/>
      <c r="MFU23" s="472"/>
      <c r="MFV23" s="472"/>
      <c r="MFW23" s="472"/>
      <c r="MFX23" s="472"/>
      <c r="MFY23" s="472"/>
      <c r="MFZ23" s="472"/>
      <c r="MGA23" s="472"/>
      <c r="MGB23" s="472"/>
      <c r="MGC23" s="472"/>
      <c r="MGD23" s="472"/>
      <c r="MGE23" s="472"/>
      <c r="MGF23" s="472"/>
      <c r="MGG23" s="472"/>
      <c r="MGH23" s="472"/>
      <c r="MGI23" s="472"/>
      <c r="MGJ23" s="472"/>
      <c r="MGK23" s="472"/>
      <c r="MGL23" s="472"/>
      <c r="MGM23" s="472"/>
      <c r="MGN23" s="472"/>
      <c r="MGO23" s="472"/>
      <c r="MGP23" s="472"/>
      <c r="MGQ23" s="472"/>
      <c r="MGR23" s="472"/>
      <c r="MGS23" s="472"/>
      <c r="MGT23" s="472"/>
      <c r="MGU23" s="472"/>
      <c r="MGV23" s="472"/>
      <c r="MGW23" s="472"/>
      <c r="MGX23" s="472"/>
      <c r="MGY23" s="472"/>
      <c r="MGZ23" s="472"/>
      <c r="MHA23" s="472"/>
      <c r="MHB23" s="472"/>
      <c r="MHC23" s="472"/>
      <c r="MHD23" s="472"/>
      <c r="MHE23" s="472"/>
      <c r="MHF23" s="472"/>
      <c r="MHG23" s="472"/>
      <c r="MHH23" s="472"/>
      <c r="MHI23" s="472"/>
      <c r="MHJ23" s="472"/>
      <c r="MHK23" s="472"/>
      <c r="MHL23" s="472"/>
      <c r="MHM23" s="472"/>
      <c r="MHN23" s="472"/>
      <c r="MHO23" s="472"/>
      <c r="MHP23" s="472"/>
      <c r="MHQ23" s="472"/>
      <c r="MHR23" s="472"/>
      <c r="MHS23" s="472"/>
      <c r="MHT23" s="472"/>
      <c r="MHU23" s="472"/>
      <c r="MHV23" s="472"/>
      <c r="MHW23" s="472"/>
      <c r="MHX23" s="472"/>
      <c r="MHY23" s="472"/>
      <c r="MHZ23" s="472"/>
      <c r="MIA23" s="472"/>
      <c r="MIB23" s="472"/>
      <c r="MIC23" s="472"/>
      <c r="MID23" s="472"/>
      <c r="MIE23" s="472"/>
      <c r="MIF23" s="472"/>
      <c r="MIG23" s="472"/>
      <c r="MIH23" s="472"/>
      <c r="MII23" s="472"/>
      <c r="MIJ23" s="472"/>
      <c r="MIK23" s="472"/>
      <c r="MIL23" s="472"/>
      <c r="MIM23" s="472"/>
      <c r="MIN23" s="472"/>
      <c r="MIO23" s="472"/>
      <c r="MIP23" s="472"/>
      <c r="MIQ23" s="472"/>
      <c r="MIR23" s="472"/>
      <c r="MIS23" s="472"/>
      <c r="MIT23" s="472"/>
      <c r="MIU23" s="472"/>
      <c r="MIV23" s="472"/>
      <c r="MIW23" s="472"/>
      <c r="MIX23" s="472"/>
      <c r="MIY23" s="472"/>
      <c r="MIZ23" s="472"/>
      <c r="MJA23" s="472"/>
      <c r="MJB23" s="472"/>
      <c r="MJC23" s="472"/>
      <c r="MJD23" s="472"/>
      <c r="MJE23" s="472"/>
      <c r="MJF23" s="472"/>
      <c r="MJG23" s="472"/>
      <c r="MJH23" s="472"/>
      <c r="MJI23" s="472"/>
      <c r="MJJ23" s="472"/>
      <c r="MJK23" s="472"/>
      <c r="MJL23" s="472"/>
      <c r="MJM23" s="472"/>
      <c r="MJN23" s="472"/>
      <c r="MJO23" s="472"/>
      <c r="MJP23" s="472"/>
      <c r="MJQ23" s="472"/>
      <c r="MJR23" s="472"/>
      <c r="MJS23" s="472"/>
      <c r="MJT23" s="472"/>
      <c r="MJU23" s="472"/>
      <c r="MJV23" s="472"/>
      <c r="MJW23" s="472"/>
      <c r="MJX23" s="472"/>
      <c r="MJY23" s="472"/>
      <c r="MJZ23" s="472"/>
      <c r="MKA23" s="472"/>
      <c r="MKB23" s="472"/>
      <c r="MKC23" s="472"/>
      <c r="MKD23" s="472"/>
      <c r="MKE23" s="472"/>
      <c r="MKF23" s="472"/>
      <c r="MKG23" s="472"/>
      <c r="MKH23" s="472"/>
      <c r="MKI23" s="472"/>
      <c r="MKJ23" s="472"/>
      <c r="MKK23" s="472"/>
      <c r="MKL23" s="472"/>
      <c r="MKM23" s="472"/>
      <c r="MKN23" s="472"/>
      <c r="MKO23" s="472"/>
      <c r="MKP23" s="472"/>
      <c r="MKQ23" s="472"/>
      <c r="MKR23" s="472"/>
      <c r="MKS23" s="472"/>
      <c r="MKT23" s="472"/>
      <c r="MKU23" s="472"/>
      <c r="MKV23" s="472"/>
      <c r="MKW23" s="472"/>
      <c r="MKX23" s="472"/>
      <c r="MKY23" s="472"/>
      <c r="MKZ23" s="472"/>
      <c r="MLA23" s="472"/>
      <c r="MLB23" s="472"/>
      <c r="MLC23" s="472"/>
      <c r="MLD23" s="472"/>
      <c r="MLE23" s="472"/>
      <c r="MLF23" s="472"/>
      <c r="MLG23" s="472"/>
      <c r="MLH23" s="472"/>
      <c r="MLI23" s="472"/>
      <c r="MLJ23" s="472"/>
      <c r="MLK23" s="472"/>
      <c r="MLL23" s="472"/>
      <c r="MLM23" s="472"/>
      <c r="MLN23" s="472"/>
      <c r="MLO23" s="472"/>
      <c r="MLP23" s="472"/>
      <c r="MLQ23" s="472"/>
      <c r="MLR23" s="472"/>
      <c r="MLS23" s="472"/>
      <c r="MLT23" s="472"/>
      <c r="MLU23" s="472"/>
      <c r="MLV23" s="472"/>
      <c r="MLW23" s="472"/>
      <c r="MLX23" s="472"/>
      <c r="MLY23" s="472"/>
      <c r="MLZ23" s="472"/>
      <c r="MMA23" s="472"/>
      <c r="MMB23" s="472"/>
      <c r="MMC23" s="472"/>
      <c r="MMD23" s="472"/>
      <c r="MME23" s="472"/>
      <c r="MMF23" s="472"/>
      <c r="MMG23" s="472"/>
      <c r="MMH23" s="472"/>
      <c r="MMI23" s="472"/>
      <c r="MMJ23" s="472"/>
      <c r="MMK23" s="472"/>
      <c r="MML23" s="472"/>
      <c r="MMM23" s="472"/>
      <c r="MMN23" s="472"/>
      <c r="MMO23" s="472"/>
      <c r="MMP23" s="472"/>
      <c r="MMQ23" s="472"/>
      <c r="MMR23" s="472"/>
      <c r="MMS23" s="472"/>
      <c r="MMT23" s="472"/>
      <c r="MMU23" s="472"/>
      <c r="MMV23" s="472"/>
      <c r="MMW23" s="472"/>
      <c r="MMX23" s="472"/>
      <c r="MMY23" s="472"/>
      <c r="MMZ23" s="472"/>
      <c r="MNA23" s="472"/>
      <c r="MNB23" s="472"/>
      <c r="MNC23" s="472"/>
      <c r="MND23" s="472"/>
      <c r="MNE23" s="472"/>
      <c r="MNF23" s="472"/>
      <c r="MNG23" s="472"/>
      <c r="MNH23" s="472"/>
      <c r="MNI23" s="472"/>
      <c r="MNJ23" s="472"/>
      <c r="MNK23" s="472"/>
      <c r="MNL23" s="472"/>
      <c r="MNM23" s="472"/>
      <c r="MNN23" s="472"/>
      <c r="MNO23" s="472"/>
      <c r="MNP23" s="472"/>
      <c r="MNQ23" s="472"/>
      <c r="MNR23" s="472"/>
      <c r="MNS23" s="472"/>
      <c r="MNT23" s="472"/>
      <c r="MNU23" s="472"/>
      <c r="MNV23" s="472"/>
      <c r="MNW23" s="472"/>
      <c r="MNX23" s="472"/>
      <c r="MNY23" s="472"/>
      <c r="MNZ23" s="472"/>
      <c r="MOA23" s="472"/>
      <c r="MOB23" s="472"/>
      <c r="MOC23" s="472"/>
      <c r="MOD23" s="472"/>
      <c r="MOE23" s="472"/>
      <c r="MOF23" s="472"/>
      <c r="MOG23" s="472"/>
      <c r="MOH23" s="472"/>
      <c r="MOI23" s="472"/>
      <c r="MOJ23" s="472"/>
      <c r="MOK23" s="472"/>
      <c r="MOL23" s="472"/>
      <c r="MOM23" s="472"/>
      <c r="MON23" s="472"/>
      <c r="MOO23" s="472"/>
      <c r="MOP23" s="472"/>
      <c r="MOQ23" s="472"/>
      <c r="MOR23" s="472"/>
      <c r="MOS23" s="472"/>
      <c r="MOT23" s="472"/>
      <c r="MOU23" s="472"/>
      <c r="MOV23" s="472"/>
      <c r="MOW23" s="472"/>
      <c r="MOX23" s="472"/>
      <c r="MOY23" s="472"/>
      <c r="MOZ23" s="472"/>
      <c r="MPA23" s="472"/>
      <c r="MPB23" s="472"/>
      <c r="MPC23" s="472"/>
      <c r="MPD23" s="472"/>
      <c r="MPE23" s="472"/>
      <c r="MPF23" s="472"/>
      <c r="MPG23" s="472"/>
      <c r="MPH23" s="472"/>
      <c r="MPI23" s="472"/>
      <c r="MPJ23" s="472"/>
      <c r="MPK23" s="472"/>
      <c r="MPL23" s="472"/>
      <c r="MPM23" s="472"/>
      <c r="MPN23" s="472"/>
      <c r="MPO23" s="472"/>
      <c r="MPP23" s="472"/>
      <c r="MPQ23" s="472"/>
      <c r="MPR23" s="472"/>
      <c r="MPS23" s="472"/>
      <c r="MPT23" s="472"/>
      <c r="MPU23" s="472"/>
      <c r="MPV23" s="472"/>
      <c r="MPW23" s="472"/>
      <c r="MPX23" s="472"/>
      <c r="MPY23" s="472"/>
      <c r="MPZ23" s="472"/>
      <c r="MQA23" s="472"/>
      <c r="MQB23" s="472"/>
      <c r="MQC23" s="472"/>
      <c r="MQD23" s="472"/>
      <c r="MQE23" s="472"/>
      <c r="MQF23" s="472"/>
      <c r="MQG23" s="472"/>
      <c r="MQH23" s="472"/>
      <c r="MQI23" s="472"/>
      <c r="MQJ23" s="472"/>
      <c r="MQK23" s="472"/>
      <c r="MQL23" s="472"/>
      <c r="MQM23" s="472"/>
      <c r="MQN23" s="472"/>
      <c r="MQO23" s="472"/>
      <c r="MQP23" s="472"/>
      <c r="MQQ23" s="472"/>
      <c r="MQR23" s="472"/>
      <c r="MQS23" s="472"/>
      <c r="MQT23" s="472"/>
      <c r="MQU23" s="472"/>
      <c r="MQV23" s="472"/>
      <c r="MQW23" s="472"/>
      <c r="MQX23" s="472"/>
      <c r="MQY23" s="472"/>
      <c r="MQZ23" s="472"/>
      <c r="MRA23" s="472"/>
      <c r="MRB23" s="472"/>
      <c r="MRC23" s="472"/>
      <c r="MRD23" s="472"/>
      <c r="MRE23" s="472"/>
      <c r="MRF23" s="472"/>
      <c r="MRG23" s="472"/>
      <c r="MRH23" s="472"/>
      <c r="MRI23" s="472"/>
      <c r="MRJ23" s="472"/>
      <c r="MRK23" s="472"/>
      <c r="MRL23" s="472"/>
      <c r="MRM23" s="472"/>
      <c r="MRN23" s="472"/>
      <c r="MRO23" s="472"/>
      <c r="MRP23" s="472"/>
      <c r="MRQ23" s="472"/>
      <c r="MRR23" s="472"/>
      <c r="MRS23" s="472"/>
      <c r="MRT23" s="472"/>
      <c r="MRU23" s="472"/>
      <c r="MRV23" s="472"/>
      <c r="MRW23" s="472"/>
      <c r="MRX23" s="472"/>
      <c r="MRY23" s="472"/>
      <c r="MRZ23" s="472"/>
      <c r="MSA23" s="472"/>
      <c r="MSB23" s="472"/>
      <c r="MSC23" s="472"/>
      <c r="MSD23" s="472"/>
      <c r="MSE23" s="472"/>
      <c r="MSF23" s="472"/>
      <c r="MSG23" s="472"/>
      <c r="MSH23" s="472"/>
      <c r="MSI23" s="472"/>
      <c r="MSJ23" s="472"/>
      <c r="MSK23" s="472"/>
      <c r="MSL23" s="472"/>
      <c r="MSM23" s="472"/>
      <c r="MSN23" s="472"/>
      <c r="MSO23" s="472"/>
      <c r="MSP23" s="472"/>
      <c r="MSQ23" s="472"/>
      <c r="MSR23" s="472"/>
      <c r="MSS23" s="472"/>
      <c r="MST23" s="472"/>
      <c r="MSU23" s="472"/>
      <c r="MSV23" s="472"/>
      <c r="MSW23" s="472"/>
      <c r="MSX23" s="472"/>
      <c r="MSY23" s="472"/>
      <c r="MSZ23" s="472"/>
      <c r="MTA23" s="472"/>
      <c r="MTB23" s="472"/>
      <c r="MTC23" s="472"/>
      <c r="MTD23" s="472"/>
      <c r="MTE23" s="472"/>
      <c r="MTF23" s="472"/>
      <c r="MTG23" s="472"/>
      <c r="MTH23" s="472"/>
      <c r="MTI23" s="472"/>
      <c r="MTJ23" s="472"/>
      <c r="MTK23" s="472"/>
      <c r="MTL23" s="472"/>
      <c r="MTM23" s="472"/>
      <c r="MTN23" s="472"/>
      <c r="MTO23" s="472"/>
      <c r="MTP23" s="472"/>
      <c r="MTQ23" s="472"/>
      <c r="MTR23" s="472"/>
      <c r="MTS23" s="472"/>
      <c r="MTT23" s="472"/>
      <c r="MTU23" s="472"/>
      <c r="MTV23" s="472"/>
      <c r="MTW23" s="472"/>
      <c r="MTX23" s="472"/>
      <c r="MTY23" s="472"/>
      <c r="MTZ23" s="472"/>
      <c r="MUA23" s="472"/>
      <c r="MUB23" s="472"/>
      <c r="MUC23" s="472"/>
      <c r="MUD23" s="472"/>
      <c r="MUE23" s="472"/>
      <c r="MUF23" s="472"/>
      <c r="MUG23" s="472"/>
      <c r="MUH23" s="472"/>
      <c r="MUI23" s="472"/>
      <c r="MUJ23" s="472"/>
      <c r="MUK23" s="472"/>
      <c r="MUL23" s="472"/>
      <c r="MUM23" s="472"/>
      <c r="MUN23" s="472"/>
      <c r="MUO23" s="472"/>
      <c r="MUP23" s="472"/>
      <c r="MUQ23" s="472"/>
      <c r="MUR23" s="472"/>
      <c r="MUS23" s="472"/>
      <c r="MUT23" s="472"/>
      <c r="MUU23" s="472"/>
      <c r="MUV23" s="472"/>
      <c r="MUW23" s="472"/>
      <c r="MUX23" s="472"/>
      <c r="MUY23" s="472"/>
      <c r="MUZ23" s="472"/>
      <c r="MVA23" s="472"/>
      <c r="MVB23" s="472"/>
      <c r="MVC23" s="472"/>
      <c r="MVD23" s="472"/>
      <c r="MVE23" s="472"/>
      <c r="MVF23" s="472"/>
      <c r="MVG23" s="472"/>
      <c r="MVH23" s="472"/>
      <c r="MVI23" s="472"/>
      <c r="MVJ23" s="472"/>
      <c r="MVK23" s="472"/>
      <c r="MVL23" s="472"/>
      <c r="MVM23" s="472"/>
      <c r="MVN23" s="472"/>
      <c r="MVO23" s="472"/>
      <c r="MVP23" s="472"/>
      <c r="MVQ23" s="472"/>
      <c r="MVR23" s="472"/>
      <c r="MVS23" s="472"/>
      <c r="MVT23" s="472"/>
      <c r="MVU23" s="472"/>
      <c r="MVV23" s="472"/>
      <c r="MVW23" s="472"/>
      <c r="MVX23" s="472"/>
      <c r="MVY23" s="472"/>
      <c r="MVZ23" s="472"/>
      <c r="MWA23" s="472"/>
      <c r="MWB23" s="472"/>
      <c r="MWC23" s="472"/>
      <c r="MWD23" s="472"/>
      <c r="MWE23" s="472"/>
      <c r="MWF23" s="472"/>
      <c r="MWG23" s="472"/>
      <c r="MWH23" s="472"/>
      <c r="MWI23" s="472"/>
      <c r="MWJ23" s="472"/>
      <c r="MWK23" s="472"/>
      <c r="MWL23" s="472"/>
      <c r="MWM23" s="472"/>
      <c r="MWN23" s="472"/>
      <c r="MWO23" s="472"/>
      <c r="MWP23" s="472"/>
      <c r="MWQ23" s="472"/>
      <c r="MWR23" s="472"/>
      <c r="MWS23" s="472"/>
      <c r="MWT23" s="472"/>
      <c r="MWU23" s="472"/>
      <c r="MWV23" s="472"/>
      <c r="MWW23" s="472"/>
      <c r="MWX23" s="472"/>
      <c r="MWY23" s="472"/>
      <c r="MWZ23" s="472"/>
      <c r="MXA23" s="472"/>
      <c r="MXB23" s="472"/>
      <c r="MXC23" s="472"/>
      <c r="MXD23" s="472"/>
      <c r="MXE23" s="472"/>
      <c r="MXF23" s="472"/>
      <c r="MXG23" s="472"/>
      <c r="MXH23" s="472"/>
      <c r="MXI23" s="472"/>
      <c r="MXJ23" s="472"/>
      <c r="MXK23" s="472"/>
      <c r="MXL23" s="472"/>
      <c r="MXM23" s="472"/>
      <c r="MXN23" s="472"/>
      <c r="MXO23" s="472"/>
      <c r="MXP23" s="472"/>
      <c r="MXQ23" s="472"/>
      <c r="MXR23" s="472"/>
      <c r="MXS23" s="472"/>
      <c r="MXT23" s="472"/>
      <c r="MXU23" s="472"/>
      <c r="MXV23" s="472"/>
      <c r="MXW23" s="472"/>
      <c r="MXX23" s="472"/>
      <c r="MXY23" s="472"/>
      <c r="MXZ23" s="472"/>
      <c r="MYA23" s="472"/>
      <c r="MYB23" s="472"/>
      <c r="MYC23" s="472"/>
      <c r="MYD23" s="472"/>
      <c r="MYE23" s="472"/>
      <c r="MYF23" s="472"/>
      <c r="MYG23" s="472"/>
      <c r="MYH23" s="472"/>
      <c r="MYI23" s="472"/>
      <c r="MYJ23" s="472"/>
      <c r="MYK23" s="472"/>
      <c r="MYL23" s="472"/>
      <c r="MYM23" s="472"/>
      <c r="MYN23" s="472"/>
      <c r="MYO23" s="472"/>
      <c r="MYP23" s="472"/>
      <c r="MYQ23" s="472"/>
      <c r="MYR23" s="472"/>
      <c r="MYS23" s="472"/>
      <c r="MYT23" s="472"/>
      <c r="MYU23" s="472"/>
      <c r="MYV23" s="472"/>
      <c r="MYW23" s="472"/>
      <c r="MYX23" s="472"/>
      <c r="MYY23" s="472"/>
      <c r="MYZ23" s="472"/>
      <c r="MZA23" s="472"/>
      <c r="MZB23" s="472"/>
      <c r="MZC23" s="472"/>
      <c r="MZD23" s="472"/>
      <c r="MZE23" s="472"/>
      <c r="MZF23" s="472"/>
      <c r="MZG23" s="472"/>
      <c r="MZH23" s="472"/>
      <c r="MZI23" s="472"/>
      <c r="MZJ23" s="472"/>
      <c r="MZK23" s="472"/>
      <c r="MZL23" s="472"/>
      <c r="MZM23" s="472"/>
      <c r="MZN23" s="472"/>
      <c r="MZO23" s="472"/>
      <c r="MZP23" s="472"/>
      <c r="MZQ23" s="472"/>
      <c r="MZR23" s="472"/>
      <c r="MZS23" s="472"/>
      <c r="MZT23" s="472"/>
      <c r="MZU23" s="472"/>
      <c r="MZV23" s="472"/>
      <c r="MZW23" s="472"/>
      <c r="MZX23" s="472"/>
      <c r="MZY23" s="472"/>
      <c r="MZZ23" s="472"/>
      <c r="NAA23" s="472"/>
      <c r="NAB23" s="472"/>
      <c r="NAC23" s="472"/>
      <c r="NAD23" s="472"/>
      <c r="NAE23" s="472"/>
      <c r="NAF23" s="472"/>
      <c r="NAG23" s="472"/>
      <c r="NAH23" s="472"/>
      <c r="NAI23" s="472"/>
      <c r="NAJ23" s="472"/>
      <c r="NAK23" s="472"/>
      <c r="NAL23" s="472"/>
      <c r="NAM23" s="472"/>
      <c r="NAN23" s="472"/>
      <c r="NAO23" s="472"/>
      <c r="NAP23" s="472"/>
      <c r="NAQ23" s="472"/>
      <c r="NAR23" s="472"/>
      <c r="NAS23" s="472"/>
      <c r="NAT23" s="472"/>
      <c r="NAU23" s="472"/>
      <c r="NAV23" s="472"/>
      <c r="NAW23" s="472"/>
      <c r="NAX23" s="472"/>
      <c r="NAY23" s="472"/>
      <c r="NAZ23" s="472"/>
      <c r="NBA23" s="472"/>
      <c r="NBB23" s="472"/>
      <c r="NBC23" s="472"/>
      <c r="NBD23" s="472"/>
      <c r="NBE23" s="472"/>
      <c r="NBF23" s="472"/>
      <c r="NBG23" s="472"/>
      <c r="NBH23" s="472"/>
      <c r="NBI23" s="472"/>
      <c r="NBJ23" s="472"/>
      <c r="NBK23" s="472"/>
      <c r="NBL23" s="472"/>
      <c r="NBM23" s="472"/>
      <c r="NBN23" s="472"/>
      <c r="NBO23" s="472"/>
      <c r="NBP23" s="472"/>
      <c r="NBQ23" s="472"/>
      <c r="NBR23" s="472"/>
      <c r="NBS23" s="472"/>
      <c r="NBT23" s="472"/>
      <c r="NBU23" s="472"/>
      <c r="NBV23" s="472"/>
      <c r="NBW23" s="472"/>
      <c r="NBX23" s="472"/>
      <c r="NBY23" s="472"/>
      <c r="NBZ23" s="472"/>
      <c r="NCA23" s="472"/>
      <c r="NCB23" s="472"/>
      <c r="NCC23" s="472"/>
      <c r="NCD23" s="472"/>
      <c r="NCE23" s="472"/>
      <c r="NCF23" s="472"/>
      <c r="NCG23" s="472"/>
      <c r="NCH23" s="472"/>
      <c r="NCI23" s="472"/>
      <c r="NCJ23" s="472"/>
      <c r="NCK23" s="472"/>
      <c r="NCL23" s="472"/>
      <c r="NCM23" s="472"/>
      <c r="NCN23" s="472"/>
      <c r="NCO23" s="472"/>
      <c r="NCP23" s="472"/>
      <c r="NCQ23" s="472"/>
      <c r="NCR23" s="472"/>
      <c r="NCS23" s="472"/>
      <c r="NCT23" s="472"/>
      <c r="NCU23" s="472"/>
      <c r="NCV23" s="472"/>
      <c r="NCW23" s="472"/>
      <c r="NCX23" s="472"/>
      <c r="NCY23" s="472"/>
      <c r="NCZ23" s="472"/>
      <c r="NDA23" s="472"/>
      <c r="NDB23" s="472"/>
      <c r="NDC23" s="472"/>
      <c r="NDD23" s="472"/>
      <c r="NDE23" s="472"/>
      <c r="NDF23" s="472"/>
      <c r="NDG23" s="472"/>
      <c r="NDH23" s="472"/>
      <c r="NDI23" s="472"/>
      <c r="NDJ23" s="472"/>
      <c r="NDK23" s="472"/>
      <c r="NDL23" s="472"/>
      <c r="NDM23" s="472"/>
      <c r="NDN23" s="472"/>
      <c r="NDO23" s="472"/>
      <c r="NDP23" s="472"/>
      <c r="NDQ23" s="472"/>
      <c r="NDR23" s="472"/>
      <c r="NDS23" s="472"/>
      <c r="NDT23" s="472"/>
      <c r="NDU23" s="472"/>
      <c r="NDV23" s="472"/>
      <c r="NDW23" s="472"/>
      <c r="NDX23" s="472"/>
      <c r="NDY23" s="472"/>
      <c r="NDZ23" s="472"/>
      <c r="NEA23" s="472"/>
      <c r="NEB23" s="472"/>
      <c r="NEC23" s="472"/>
      <c r="NED23" s="472"/>
      <c r="NEE23" s="472"/>
      <c r="NEF23" s="472"/>
      <c r="NEG23" s="472"/>
      <c r="NEH23" s="472"/>
      <c r="NEI23" s="472"/>
      <c r="NEJ23" s="472"/>
      <c r="NEK23" s="472"/>
      <c r="NEL23" s="472"/>
      <c r="NEM23" s="472"/>
      <c r="NEN23" s="472"/>
      <c r="NEO23" s="472"/>
      <c r="NEP23" s="472"/>
      <c r="NEQ23" s="472"/>
      <c r="NER23" s="472"/>
      <c r="NES23" s="472"/>
      <c r="NET23" s="472"/>
      <c r="NEU23" s="472"/>
      <c r="NEV23" s="472"/>
      <c r="NEW23" s="472"/>
      <c r="NEX23" s="472"/>
      <c r="NEY23" s="472"/>
      <c r="NEZ23" s="472"/>
      <c r="NFA23" s="472"/>
      <c r="NFB23" s="472"/>
      <c r="NFC23" s="472"/>
      <c r="NFD23" s="472"/>
      <c r="NFE23" s="472"/>
      <c r="NFF23" s="472"/>
      <c r="NFG23" s="472"/>
      <c r="NFH23" s="472"/>
      <c r="NFI23" s="472"/>
      <c r="NFJ23" s="472"/>
      <c r="NFK23" s="472"/>
      <c r="NFL23" s="472"/>
      <c r="NFM23" s="472"/>
      <c r="NFN23" s="472"/>
      <c r="NFO23" s="472"/>
      <c r="NFP23" s="472"/>
      <c r="NFQ23" s="472"/>
      <c r="NFR23" s="472"/>
      <c r="NFS23" s="472"/>
      <c r="NFT23" s="472"/>
      <c r="NFU23" s="472"/>
      <c r="NFV23" s="472"/>
      <c r="NFW23" s="472"/>
      <c r="NFX23" s="472"/>
      <c r="NFY23" s="472"/>
      <c r="NFZ23" s="472"/>
      <c r="NGA23" s="472"/>
      <c r="NGB23" s="472"/>
      <c r="NGC23" s="472"/>
      <c r="NGD23" s="472"/>
      <c r="NGE23" s="472"/>
      <c r="NGF23" s="472"/>
      <c r="NGG23" s="472"/>
      <c r="NGH23" s="472"/>
      <c r="NGI23" s="472"/>
      <c r="NGJ23" s="472"/>
      <c r="NGK23" s="472"/>
      <c r="NGL23" s="472"/>
      <c r="NGM23" s="472"/>
      <c r="NGN23" s="472"/>
      <c r="NGO23" s="472"/>
      <c r="NGP23" s="472"/>
      <c r="NGQ23" s="472"/>
      <c r="NGR23" s="472"/>
      <c r="NGS23" s="472"/>
      <c r="NGT23" s="472"/>
      <c r="NGU23" s="472"/>
      <c r="NGV23" s="472"/>
      <c r="NGW23" s="472"/>
      <c r="NGX23" s="472"/>
      <c r="NGY23" s="472"/>
      <c r="NGZ23" s="472"/>
      <c r="NHA23" s="472"/>
      <c r="NHB23" s="472"/>
      <c r="NHC23" s="472"/>
      <c r="NHD23" s="472"/>
      <c r="NHE23" s="472"/>
      <c r="NHF23" s="472"/>
      <c r="NHG23" s="472"/>
      <c r="NHH23" s="472"/>
      <c r="NHI23" s="472"/>
      <c r="NHJ23" s="472"/>
      <c r="NHK23" s="472"/>
      <c r="NHL23" s="472"/>
      <c r="NHM23" s="472"/>
      <c r="NHN23" s="472"/>
      <c r="NHO23" s="472"/>
      <c r="NHP23" s="472"/>
      <c r="NHQ23" s="472"/>
      <c r="NHR23" s="472"/>
      <c r="NHS23" s="472"/>
      <c r="NHT23" s="472"/>
      <c r="NHU23" s="472"/>
      <c r="NHV23" s="472"/>
      <c r="NHW23" s="472"/>
      <c r="NHX23" s="472"/>
      <c r="NHY23" s="472"/>
      <c r="NHZ23" s="472"/>
      <c r="NIA23" s="472"/>
      <c r="NIB23" s="472"/>
      <c r="NIC23" s="472"/>
      <c r="NID23" s="472"/>
      <c r="NIE23" s="472"/>
      <c r="NIF23" s="472"/>
      <c r="NIG23" s="472"/>
      <c r="NIH23" s="472"/>
      <c r="NII23" s="472"/>
      <c r="NIJ23" s="472"/>
      <c r="NIK23" s="472"/>
      <c r="NIL23" s="472"/>
      <c r="NIM23" s="472"/>
      <c r="NIN23" s="472"/>
      <c r="NIO23" s="472"/>
      <c r="NIP23" s="472"/>
      <c r="NIQ23" s="472"/>
      <c r="NIR23" s="472"/>
      <c r="NIS23" s="472"/>
      <c r="NIT23" s="472"/>
      <c r="NIU23" s="472"/>
      <c r="NIV23" s="472"/>
      <c r="NIW23" s="472"/>
      <c r="NIX23" s="472"/>
      <c r="NIY23" s="472"/>
      <c r="NIZ23" s="472"/>
      <c r="NJA23" s="472"/>
      <c r="NJB23" s="472"/>
      <c r="NJC23" s="472"/>
      <c r="NJD23" s="472"/>
      <c r="NJE23" s="472"/>
      <c r="NJF23" s="472"/>
      <c r="NJG23" s="472"/>
      <c r="NJH23" s="472"/>
      <c r="NJI23" s="472"/>
      <c r="NJJ23" s="472"/>
      <c r="NJK23" s="472"/>
      <c r="NJL23" s="472"/>
      <c r="NJM23" s="472"/>
      <c r="NJN23" s="472"/>
      <c r="NJO23" s="472"/>
      <c r="NJP23" s="472"/>
      <c r="NJQ23" s="472"/>
      <c r="NJR23" s="472"/>
      <c r="NJS23" s="472"/>
      <c r="NJT23" s="472"/>
      <c r="NJU23" s="472"/>
      <c r="NJV23" s="472"/>
      <c r="NJW23" s="472"/>
      <c r="NJX23" s="472"/>
      <c r="NJY23" s="472"/>
      <c r="NJZ23" s="472"/>
      <c r="NKA23" s="472"/>
      <c r="NKB23" s="472"/>
      <c r="NKC23" s="472"/>
      <c r="NKD23" s="472"/>
      <c r="NKE23" s="472"/>
      <c r="NKF23" s="472"/>
      <c r="NKG23" s="472"/>
      <c r="NKH23" s="472"/>
      <c r="NKI23" s="472"/>
      <c r="NKJ23" s="472"/>
      <c r="NKK23" s="472"/>
      <c r="NKL23" s="472"/>
      <c r="NKM23" s="472"/>
      <c r="NKN23" s="472"/>
      <c r="NKO23" s="472"/>
      <c r="NKP23" s="472"/>
      <c r="NKQ23" s="472"/>
      <c r="NKR23" s="472"/>
      <c r="NKS23" s="472"/>
      <c r="NKT23" s="472"/>
      <c r="NKU23" s="472"/>
      <c r="NKV23" s="472"/>
      <c r="NKW23" s="472"/>
      <c r="NKX23" s="472"/>
      <c r="NKY23" s="472"/>
      <c r="NKZ23" s="472"/>
      <c r="NLA23" s="472"/>
      <c r="NLB23" s="472"/>
      <c r="NLC23" s="472"/>
      <c r="NLD23" s="472"/>
      <c r="NLE23" s="472"/>
      <c r="NLF23" s="472"/>
      <c r="NLG23" s="472"/>
      <c r="NLH23" s="472"/>
      <c r="NLI23" s="472"/>
      <c r="NLJ23" s="472"/>
      <c r="NLK23" s="472"/>
      <c r="NLL23" s="472"/>
      <c r="NLM23" s="472"/>
      <c r="NLN23" s="472"/>
      <c r="NLO23" s="472"/>
      <c r="NLP23" s="472"/>
      <c r="NLQ23" s="472"/>
      <c r="NLR23" s="472"/>
      <c r="NLS23" s="472"/>
      <c r="NLT23" s="472"/>
      <c r="NLU23" s="472"/>
      <c r="NLV23" s="472"/>
      <c r="NLW23" s="472"/>
      <c r="NLX23" s="472"/>
      <c r="NLY23" s="472"/>
      <c r="NLZ23" s="472"/>
      <c r="NMA23" s="472"/>
      <c r="NMB23" s="472"/>
      <c r="NMC23" s="472"/>
      <c r="NMD23" s="472"/>
      <c r="NME23" s="472"/>
      <c r="NMF23" s="472"/>
      <c r="NMG23" s="472"/>
      <c r="NMH23" s="472"/>
      <c r="NMI23" s="472"/>
      <c r="NMJ23" s="472"/>
      <c r="NMK23" s="472"/>
      <c r="NML23" s="472"/>
      <c r="NMM23" s="472"/>
      <c r="NMN23" s="472"/>
      <c r="NMO23" s="472"/>
      <c r="NMP23" s="472"/>
      <c r="NMQ23" s="472"/>
      <c r="NMR23" s="472"/>
      <c r="NMS23" s="472"/>
      <c r="NMT23" s="472"/>
      <c r="NMU23" s="472"/>
      <c r="NMV23" s="472"/>
      <c r="NMW23" s="472"/>
      <c r="NMX23" s="472"/>
      <c r="NMY23" s="472"/>
      <c r="NMZ23" s="472"/>
      <c r="NNA23" s="472"/>
      <c r="NNB23" s="472"/>
      <c r="NNC23" s="472"/>
      <c r="NND23" s="472"/>
      <c r="NNE23" s="472"/>
      <c r="NNF23" s="472"/>
      <c r="NNG23" s="472"/>
      <c r="NNH23" s="472"/>
      <c r="NNI23" s="472"/>
      <c r="NNJ23" s="472"/>
      <c r="NNK23" s="472"/>
      <c r="NNL23" s="472"/>
      <c r="NNM23" s="472"/>
      <c r="NNN23" s="472"/>
      <c r="NNO23" s="472"/>
      <c r="NNP23" s="472"/>
      <c r="NNQ23" s="472"/>
      <c r="NNR23" s="472"/>
      <c r="NNS23" s="472"/>
      <c r="NNT23" s="472"/>
      <c r="NNU23" s="472"/>
      <c r="NNV23" s="472"/>
      <c r="NNW23" s="472"/>
      <c r="NNX23" s="472"/>
      <c r="NNY23" s="472"/>
      <c r="NNZ23" s="472"/>
      <c r="NOA23" s="472"/>
      <c r="NOB23" s="472"/>
      <c r="NOC23" s="472"/>
      <c r="NOD23" s="472"/>
      <c r="NOE23" s="472"/>
      <c r="NOF23" s="472"/>
      <c r="NOG23" s="472"/>
      <c r="NOH23" s="472"/>
      <c r="NOI23" s="472"/>
      <c r="NOJ23" s="472"/>
      <c r="NOK23" s="472"/>
      <c r="NOL23" s="472"/>
      <c r="NOM23" s="472"/>
      <c r="NON23" s="472"/>
      <c r="NOO23" s="472"/>
      <c r="NOP23" s="472"/>
      <c r="NOQ23" s="472"/>
      <c r="NOR23" s="472"/>
      <c r="NOS23" s="472"/>
      <c r="NOT23" s="472"/>
      <c r="NOU23" s="472"/>
      <c r="NOV23" s="472"/>
      <c r="NOW23" s="472"/>
      <c r="NOX23" s="472"/>
      <c r="NOY23" s="472"/>
      <c r="NOZ23" s="472"/>
      <c r="NPA23" s="472"/>
      <c r="NPB23" s="472"/>
      <c r="NPC23" s="472"/>
      <c r="NPD23" s="472"/>
      <c r="NPE23" s="472"/>
      <c r="NPF23" s="472"/>
      <c r="NPG23" s="472"/>
      <c r="NPH23" s="472"/>
      <c r="NPI23" s="472"/>
      <c r="NPJ23" s="472"/>
      <c r="NPK23" s="472"/>
      <c r="NPL23" s="472"/>
      <c r="NPM23" s="472"/>
      <c r="NPN23" s="472"/>
      <c r="NPO23" s="472"/>
      <c r="NPP23" s="472"/>
      <c r="NPQ23" s="472"/>
      <c r="NPR23" s="472"/>
      <c r="NPS23" s="472"/>
      <c r="NPT23" s="472"/>
      <c r="NPU23" s="472"/>
      <c r="NPV23" s="472"/>
      <c r="NPW23" s="472"/>
      <c r="NPX23" s="472"/>
      <c r="NPY23" s="472"/>
      <c r="NPZ23" s="472"/>
      <c r="NQA23" s="472"/>
      <c r="NQB23" s="472"/>
      <c r="NQC23" s="472"/>
      <c r="NQD23" s="472"/>
      <c r="NQE23" s="472"/>
      <c r="NQF23" s="472"/>
      <c r="NQG23" s="472"/>
      <c r="NQH23" s="472"/>
      <c r="NQI23" s="472"/>
      <c r="NQJ23" s="472"/>
      <c r="NQK23" s="472"/>
      <c r="NQL23" s="472"/>
      <c r="NQM23" s="472"/>
      <c r="NQN23" s="472"/>
      <c r="NQO23" s="472"/>
      <c r="NQP23" s="472"/>
      <c r="NQQ23" s="472"/>
      <c r="NQR23" s="472"/>
      <c r="NQS23" s="472"/>
      <c r="NQT23" s="472"/>
      <c r="NQU23" s="472"/>
      <c r="NQV23" s="472"/>
      <c r="NQW23" s="472"/>
      <c r="NQX23" s="472"/>
      <c r="NQY23" s="472"/>
      <c r="NQZ23" s="472"/>
      <c r="NRA23" s="472"/>
      <c r="NRB23" s="472"/>
      <c r="NRC23" s="472"/>
      <c r="NRD23" s="472"/>
      <c r="NRE23" s="472"/>
      <c r="NRF23" s="472"/>
      <c r="NRG23" s="472"/>
      <c r="NRH23" s="472"/>
      <c r="NRI23" s="472"/>
      <c r="NRJ23" s="472"/>
      <c r="NRK23" s="472"/>
      <c r="NRL23" s="472"/>
      <c r="NRM23" s="472"/>
      <c r="NRN23" s="472"/>
      <c r="NRO23" s="472"/>
      <c r="NRP23" s="472"/>
      <c r="NRQ23" s="472"/>
      <c r="NRR23" s="472"/>
      <c r="NRS23" s="472"/>
      <c r="NRT23" s="472"/>
      <c r="NRU23" s="472"/>
      <c r="NRV23" s="472"/>
      <c r="NRW23" s="472"/>
      <c r="NRX23" s="472"/>
      <c r="NRY23" s="472"/>
      <c r="NRZ23" s="472"/>
      <c r="NSA23" s="472"/>
      <c r="NSB23" s="472"/>
      <c r="NSC23" s="472"/>
      <c r="NSD23" s="472"/>
      <c r="NSE23" s="472"/>
      <c r="NSF23" s="472"/>
      <c r="NSG23" s="472"/>
      <c r="NSH23" s="472"/>
      <c r="NSI23" s="472"/>
      <c r="NSJ23" s="472"/>
      <c r="NSK23" s="472"/>
      <c r="NSL23" s="472"/>
      <c r="NSM23" s="472"/>
      <c r="NSN23" s="472"/>
      <c r="NSO23" s="472"/>
      <c r="NSP23" s="472"/>
      <c r="NSQ23" s="472"/>
      <c r="NSR23" s="472"/>
      <c r="NSS23" s="472"/>
      <c r="NST23" s="472"/>
      <c r="NSU23" s="472"/>
      <c r="NSV23" s="472"/>
      <c r="NSW23" s="472"/>
      <c r="NSX23" s="472"/>
      <c r="NSY23" s="472"/>
      <c r="NSZ23" s="472"/>
      <c r="NTA23" s="472"/>
      <c r="NTB23" s="472"/>
      <c r="NTC23" s="472"/>
      <c r="NTD23" s="472"/>
      <c r="NTE23" s="472"/>
      <c r="NTF23" s="472"/>
      <c r="NTG23" s="472"/>
      <c r="NTH23" s="472"/>
      <c r="NTI23" s="472"/>
      <c r="NTJ23" s="472"/>
      <c r="NTK23" s="472"/>
      <c r="NTL23" s="472"/>
      <c r="NTM23" s="472"/>
      <c r="NTN23" s="472"/>
      <c r="NTO23" s="472"/>
      <c r="NTP23" s="472"/>
      <c r="NTQ23" s="472"/>
      <c r="NTR23" s="472"/>
      <c r="NTS23" s="472"/>
      <c r="NTT23" s="472"/>
      <c r="NTU23" s="472"/>
      <c r="NTV23" s="472"/>
      <c r="NTW23" s="472"/>
      <c r="NTX23" s="472"/>
      <c r="NTY23" s="472"/>
      <c r="NTZ23" s="472"/>
      <c r="NUA23" s="472"/>
      <c r="NUB23" s="472"/>
      <c r="NUC23" s="472"/>
      <c r="NUD23" s="472"/>
      <c r="NUE23" s="472"/>
      <c r="NUF23" s="472"/>
      <c r="NUG23" s="472"/>
      <c r="NUH23" s="472"/>
      <c r="NUI23" s="472"/>
      <c r="NUJ23" s="472"/>
      <c r="NUK23" s="472"/>
      <c r="NUL23" s="472"/>
      <c r="NUM23" s="472"/>
      <c r="NUN23" s="472"/>
      <c r="NUO23" s="472"/>
      <c r="NUP23" s="472"/>
      <c r="NUQ23" s="472"/>
      <c r="NUR23" s="472"/>
      <c r="NUS23" s="472"/>
      <c r="NUT23" s="472"/>
      <c r="NUU23" s="472"/>
      <c r="NUV23" s="472"/>
      <c r="NUW23" s="472"/>
      <c r="NUX23" s="472"/>
      <c r="NUY23" s="472"/>
      <c r="NUZ23" s="472"/>
      <c r="NVA23" s="472"/>
      <c r="NVB23" s="472"/>
      <c r="NVC23" s="472"/>
      <c r="NVD23" s="472"/>
      <c r="NVE23" s="472"/>
      <c r="NVF23" s="472"/>
      <c r="NVG23" s="472"/>
      <c r="NVH23" s="472"/>
      <c r="NVI23" s="472"/>
      <c r="NVJ23" s="472"/>
      <c r="NVK23" s="472"/>
      <c r="NVL23" s="472"/>
      <c r="NVM23" s="472"/>
      <c r="NVN23" s="472"/>
      <c r="NVO23" s="472"/>
      <c r="NVP23" s="472"/>
      <c r="NVQ23" s="472"/>
      <c r="NVR23" s="472"/>
      <c r="NVS23" s="472"/>
      <c r="NVT23" s="472"/>
      <c r="NVU23" s="472"/>
      <c r="NVV23" s="472"/>
      <c r="NVW23" s="472"/>
      <c r="NVX23" s="472"/>
      <c r="NVY23" s="472"/>
      <c r="NVZ23" s="472"/>
      <c r="NWA23" s="472"/>
      <c r="NWB23" s="472"/>
      <c r="NWC23" s="472"/>
      <c r="NWD23" s="472"/>
      <c r="NWE23" s="472"/>
      <c r="NWF23" s="472"/>
      <c r="NWG23" s="472"/>
      <c r="NWH23" s="472"/>
      <c r="NWI23" s="472"/>
      <c r="NWJ23" s="472"/>
      <c r="NWK23" s="472"/>
      <c r="NWL23" s="472"/>
      <c r="NWM23" s="472"/>
      <c r="NWN23" s="472"/>
      <c r="NWO23" s="472"/>
      <c r="NWP23" s="472"/>
      <c r="NWQ23" s="472"/>
      <c r="NWR23" s="472"/>
      <c r="NWS23" s="472"/>
      <c r="NWT23" s="472"/>
      <c r="NWU23" s="472"/>
      <c r="NWV23" s="472"/>
      <c r="NWW23" s="472"/>
      <c r="NWX23" s="472"/>
      <c r="NWY23" s="472"/>
      <c r="NWZ23" s="472"/>
      <c r="NXA23" s="472"/>
      <c r="NXB23" s="472"/>
      <c r="NXC23" s="472"/>
      <c r="NXD23" s="472"/>
      <c r="NXE23" s="472"/>
      <c r="NXF23" s="472"/>
      <c r="NXG23" s="472"/>
      <c r="NXH23" s="472"/>
      <c r="NXI23" s="472"/>
      <c r="NXJ23" s="472"/>
      <c r="NXK23" s="472"/>
      <c r="NXL23" s="472"/>
      <c r="NXM23" s="472"/>
      <c r="NXN23" s="472"/>
      <c r="NXO23" s="472"/>
      <c r="NXP23" s="472"/>
      <c r="NXQ23" s="472"/>
      <c r="NXR23" s="472"/>
      <c r="NXS23" s="472"/>
      <c r="NXT23" s="472"/>
      <c r="NXU23" s="472"/>
      <c r="NXV23" s="472"/>
      <c r="NXW23" s="472"/>
      <c r="NXX23" s="472"/>
      <c r="NXY23" s="472"/>
      <c r="NXZ23" s="472"/>
      <c r="NYA23" s="472"/>
      <c r="NYB23" s="472"/>
      <c r="NYC23" s="472"/>
      <c r="NYD23" s="472"/>
      <c r="NYE23" s="472"/>
      <c r="NYF23" s="472"/>
      <c r="NYG23" s="472"/>
      <c r="NYH23" s="472"/>
      <c r="NYI23" s="472"/>
      <c r="NYJ23" s="472"/>
      <c r="NYK23" s="472"/>
      <c r="NYL23" s="472"/>
      <c r="NYM23" s="472"/>
      <c r="NYN23" s="472"/>
      <c r="NYO23" s="472"/>
      <c r="NYP23" s="472"/>
      <c r="NYQ23" s="472"/>
      <c r="NYR23" s="472"/>
      <c r="NYS23" s="472"/>
      <c r="NYT23" s="472"/>
      <c r="NYU23" s="472"/>
      <c r="NYV23" s="472"/>
      <c r="NYW23" s="472"/>
      <c r="NYX23" s="472"/>
      <c r="NYY23" s="472"/>
      <c r="NYZ23" s="472"/>
      <c r="NZA23" s="472"/>
      <c r="NZB23" s="472"/>
      <c r="NZC23" s="472"/>
      <c r="NZD23" s="472"/>
      <c r="NZE23" s="472"/>
      <c r="NZF23" s="472"/>
      <c r="NZG23" s="472"/>
      <c r="NZH23" s="472"/>
      <c r="NZI23" s="472"/>
      <c r="NZJ23" s="472"/>
      <c r="NZK23" s="472"/>
      <c r="NZL23" s="472"/>
      <c r="NZM23" s="472"/>
      <c r="NZN23" s="472"/>
      <c r="NZO23" s="472"/>
      <c r="NZP23" s="472"/>
      <c r="NZQ23" s="472"/>
      <c r="NZR23" s="472"/>
      <c r="NZS23" s="472"/>
      <c r="NZT23" s="472"/>
      <c r="NZU23" s="472"/>
      <c r="NZV23" s="472"/>
      <c r="NZW23" s="472"/>
      <c r="NZX23" s="472"/>
      <c r="NZY23" s="472"/>
      <c r="NZZ23" s="472"/>
      <c r="OAA23" s="472"/>
      <c r="OAB23" s="472"/>
      <c r="OAC23" s="472"/>
      <c r="OAD23" s="472"/>
      <c r="OAE23" s="472"/>
      <c r="OAF23" s="472"/>
      <c r="OAG23" s="472"/>
      <c r="OAH23" s="472"/>
      <c r="OAI23" s="472"/>
      <c r="OAJ23" s="472"/>
      <c r="OAK23" s="472"/>
      <c r="OAL23" s="472"/>
      <c r="OAM23" s="472"/>
      <c r="OAN23" s="472"/>
      <c r="OAO23" s="472"/>
      <c r="OAP23" s="472"/>
      <c r="OAQ23" s="472"/>
      <c r="OAR23" s="472"/>
      <c r="OAS23" s="472"/>
      <c r="OAT23" s="472"/>
      <c r="OAU23" s="472"/>
      <c r="OAV23" s="472"/>
      <c r="OAW23" s="472"/>
      <c r="OAX23" s="472"/>
      <c r="OAY23" s="472"/>
      <c r="OAZ23" s="472"/>
      <c r="OBA23" s="472"/>
      <c r="OBB23" s="472"/>
      <c r="OBC23" s="472"/>
      <c r="OBD23" s="472"/>
      <c r="OBE23" s="472"/>
      <c r="OBF23" s="472"/>
      <c r="OBG23" s="472"/>
      <c r="OBH23" s="472"/>
      <c r="OBI23" s="472"/>
      <c r="OBJ23" s="472"/>
      <c r="OBK23" s="472"/>
      <c r="OBL23" s="472"/>
      <c r="OBM23" s="472"/>
      <c r="OBN23" s="472"/>
      <c r="OBO23" s="472"/>
      <c r="OBP23" s="472"/>
      <c r="OBQ23" s="472"/>
      <c r="OBR23" s="472"/>
      <c r="OBS23" s="472"/>
      <c r="OBT23" s="472"/>
      <c r="OBU23" s="472"/>
      <c r="OBV23" s="472"/>
      <c r="OBW23" s="472"/>
      <c r="OBX23" s="472"/>
      <c r="OBY23" s="472"/>
      <c r="OBZ23" s="472"/>
      <c r="OCA23" s="472"/>
      <c r="OCB23" s="472"/>
      <c r="OCC23" s="472"/>
      <c r="OCD23" s="472"/>
      <c r="OCE23" s="472"/>
      <c r="OCF23" s="472"/>
      <c r="OCG23" s="472"/>
      <c r="OCH23" s="472"/>
      <c r="OCI23" s="472"/>
      <c r="OCJ23" s="472"/>
      <c r="OCK23" s="472"/>
      <c r="OCL23" s="472"/>
      <c r="OCM23" s="472"/>
      <c r="OCN23" s="472"/>
      <c r="OCO23" s="472"/>
      <c r="OCP23" s="472"/>
      <c r="OCQ23" s="472"/>
      <c r="OCR23" s="472"/>
      <c r="OCS23" s="472"/>
      <c r="OCT23" s="472"/>
      <c r="OCU23" s="472"/>
      <c r="OCV23" s="472"/>
      <c r="OCW23" s="472"/>
      <c r="OCX23" s="472"/>
      <c r="OCY23" s="472"/>
      <c r="OCZ23" s="472"/>
      <c r="ODA23" s="472"/>
      <c r="ODB23" s="472"/>
      <c r="ODC23" s="472"/>
      <c r="ODD23" s="472"/>
      <c r="ODE23" s="472"/>
      <c r="ODF23" s="472"/>
      <c r="ODG23" s="472"/>
      <c r="ODH23" s="472"/>
      <c r="ODI23" s="472"/>
      <c r="ODJ23" s="472"/>
      <c r="ODK23" s="472"/>
      <c r="ODL23" s="472"/>
      <c r="ODM23" s="472"/>
      <c r="ODN23" s="472"/>
      <c r="ODO23" s="472"/>
      <c r="ODP23" s="472"/>
      <c r="ODQ23" s="472"/>
      <c r="ODR23" s="472"/>
      <c r="ODS23" s="472"/>
      <c r="ODT23" s="472"/>
      <c r="ODU23" s="472"/>
      <c r="ODV23" s="472"/>
      <c r="ODW23" s="472"/>
      <c r="ODX23" s="472"/>
      <c r="ODY23" s="472"/>
      <c r="ODZ23" s="472"/>
      <c r="OEA23" s="472"/>
      <c r="OEB23" s="472"/>
      <c r="OEC23" s="472"/>
      <c r="OED23" s="472"/>
      <c r="OEE23" s="472"/>
      <c r="OEF23" s="472"/>
      <c r="OEG23" s="472"/>
      <c r="OEH23" s="472"/>
      <c r="OEI23" s="472"/>
      <c r="OEJ23" s="472"/>
      <c r="OEK23" s="472"/>
      <c r="OEL23" s="472"/>
      <c r="OEM23" s="472"/>
      <c r="OEN23" s="472"/>
      <c r="OEO23" s="472"/>
      <c r="OEP23" s="472"/>
      <c r="OEQ23" s="472"/>
      <c r="OER23" s="472"/>
      <c r="OES23" s="472"/>
      <c r="OET23" s="472"/>
      <c r="OEU23" s="472"/>
      <c r="OEV23" s="472"/>
      <c r="OEW23" s="472"/>
      <c r="OEX23" s="472"/>
      <c r="OEY23" s="472"/>
      <c r="OEZ23" s="472"/>
      <c r="OFA23" s="472"/>
      <c r="OFB23" s="472"/>
      <c r="OFC23" s="472"/>
      <c r="OFD23" s="472"/>
      <c r="OFE23" s="472"/>
      <c r="OFF23" s="472"/>
      <c r="OFG23" s="472"/>
      <c r="OFH23" s="472"/>
      <c r="OFI23" s="472"/>
      <c r="OFJ23" s="472"/>
      <c r="OFK23" s="472"/>
      <c r="OFL23" s="472"/>
      <c r="OFM23" s="472"/>
      <c r="OFN23" s="472"/>
      <c r="OFO23" s="472"/>
      <c r="OFP23" s="472"/>
      <c r="OFQ23" s="472"/>
      <c r="OFR23" s="472"/>
      <c r="OFS23" s="472"/>
      <c r="OFT23" s="472"/>
      <c r="OFU23" s="472"/>
      <c r="OFV23" s="472"/>
      <c r="OFW23" s="472"/>
      <c r="OFX23" s="472"/>
      <c r="OFY23" s="472"/>
      <c r="OFZ23" s="472"/>
      <c r="OGA23" s="472"/>
      <c r="OGB23" s="472"/>
      <c r="OGC23" s="472"/>
      <c r="OGD23" s="472"/>
      <c r="OGE23" s="472"/>
      <c r="OGF23" s="472"/>
      <c r="OGG23" s="472"/>
      <c r="OGH23" s="472"/>
      <c r="OGI23" s="472"/>
      <c r="OGJ23" s="472"/>
      <c r="OGK23" s="472"/>
      <c r="OGL23" s="472"/>
      <c r="OGM23" s="472"/>
      <c r="OGN23" s="472"/>
      <c r="OGO23" s="472"/>
      <c r="OGP23" s="472"/>
      <c r="OGQ23" s="472"/>
      <c r="OGR23" s="472"/>
      <c r="OGS23" s="472"/>
      <c r="OGT23" s="472"/>
      <c r="OGU23" s="472"/>
      <c r="OGV23" s="472"/>
      <c r="OGW23" s="472"/>
      <c r="OGX23" s="472"/>
      <c r="OGY23" s="472"/>
      <c r="OGZ23" s="472"/>
      <c r="OHA23" s="472"/>
      <c r="OHB23" s="472"/>
      <c r="OHC23" s="472"/>
      <c r="OHD23" s="472"/>
      <c r="OHE23" s="472"/>
      <c r="OHF23" s="472"/>
      <c r="OHG23" s="472"/>
      <c r="OHH23" s="472"/>
      <c r="OHI23" s="472"/>
      <c r="OHJ23" s="472"/>
      <c r="OHK23" s="472"/>
      <c r="OHL23" s="472"/>
      <c r="OHM23" s="472"/>
      <c r="OHN23" s="472"/>
      <c r="OHO23" s="472"/>
      <c r="OHP23" s="472"/>
      <c r="OHQ23" s="472"/>
      <c r="OHR23" s="472"/>
      <c r="OHS23" s="472"/>
      <c r="OHT23" s="472"/>
      <c r="OHU23" s="472"/>
      <c r="OHV23" s="472"/>
      <c r="OHW23" s="472"/>
      <c r="OHX23" s="472"/>
      <c r="OHY23" s="472"/>
      <c r="OHZ23" s="472"/>
      <c r="OIA23" s="472"/>
      <c r="OIB23" s="472"/>
      <c r="OIC23" s="472"/>
      <c r="OID23" s="472"/>
      <c r="OIE23" s="472"/>
      <c r="OIF23" s="472"/>
      <c r="OIG23" s="472"/>
      <c r="OIH23" s="472"/>
      <c r="OII23" s="472"/>
      <c r="OIJ23" s="472"/>
      <c r="OIK23" s="472"/>
      <c r="OIL23" s="472"/>
      <c r="OIM23" s="472"/>
      <c r="OIN23" s="472"/>
      <c r="OIO23" s="472"/>
      <c r="OIP23" s="472"/>
      <c r="OIQ23" s="472"/>
      <c r="OIR23" s="472"/>
      <c r="OIS23" s="472"/>
      <c r="OIT23" s="472"/>
      <c r="OIU23" s="472"/>
      <c r="OIV23" s="472"/>
      <c r="OIW23" s="472"/>
      <c r="OIX23" s="472"/>
      <c r="OIY23" s="472"/>
      <c r="OIZ23" s="472"/>
      <c r="OJA23" s="472"/>
      <c r="OJB23" s="472"/>
      <c r="OJC23" s="472"/>
      <c r="OJD23" s="472"/>
      <c r="OJE23" s="472"/>
      <c r="OJF23" s="472"/>
      <c r="OJG23" s="472"/>
      <c r="OJH23" s="472"/>
      <c r="OJI23" s="472"/>
      <c r="OJJ23" s="472"/>
      <c r="OJK23" s="472"/>
      <c r="OJL23" s="472"/>
      <c r="OJM23" s="472"/>
      <c r="OJN23" s="472"/>
      <c r="OJO23" s="472"/>
      <c r="OJP23" s="472"/>
      <c r="OJQ23" s="472"/>
      <c r="OJR23" s="472"/>
      <c r="OJS23" s="472"/>
      <c r="OJT23" s="472"/>
      <c r="OJU23" s="472"/>
      <c r="OJV23" s="472"/>
      <c r="OJW23" s="472"/>
      <c r="OJX23" s="472"/>
      <c r="OJY23" s="472"/>
      <c r="OJZ23" s="472"/>
      <c r="OKA23" s="472"/>
      <c r="OKB23" s="472"/>
      <c r="OKC23" s="472"/>
      <c r="OKD23" s="472"/>
      <c r="OKE23" s="472"/>
      <c r="OKF23" s="472"/>
      <c r="OKG23" s="472"/>
      <c r="OKH23" s="472"/>
      <c r="OKI23" s="472"/>
      <c r="OKJ23" s="472"/>
      <c r="OKK23" s="472"/>
      <c r="OKL23" s="472"/>
      <c r="OKM23" s="472"/>
      <c r="OKN23" s="472"/>
      <c r="OKO23" s="472"/>
      <c r="OKP23" s="472"/>
      <c r="OKQ23" s="472"/>
      <c r="OKR23" s="472"/>
      <c r="OKS23" s="472"/>
      <c r="OKT23" s="472"/>
      <c r="OKU23" s="472"/>
      <c r="OKV23" s="472"/>
      <c r="OKW23" s="472"/>
      <c r="OKX23" s="472"/>
      <c r="OKY23" s="472"/>
      <c r="OKZ23" s="472"/>
      <c r="OLA23" s="472"/>
      <c r="OLB23" s="472"/>
      <c r="OLC23" s="472"/>
      <c r="OLD23" s="472"/>
      <c r="OLE23" s="472"/>
      <c r="OLF23" s="472"/>
      <c r="OLG23" s="472"/>
      <c r="OLH23" s="472"/>
      <c r="OLI23" s="472"/>
      <c r="OLJ23" s="472"/>
      <c r="OLK23" s="472"/>
      <c r="OLL23" s="472"/>
      <c r="OLM23" s="472"/>
      <c r="OLN23" s="472"/>
      <c r="OLO23" s="472"/>
      <c r="OLP23" s="472"/>
      <c r="OLQ23" s="472"/>
      <c r="OLR23" s="472"/>
      <c r="OLS23" s="472"/>
      <c r="OLT23" s="472"/>
      <c r="OLU23" s="472"/>
      <c r="OLV23" s="472"/>
      <c r="OLW23" s="472"/>
      <c r="OLX23" s="472"/>
      <c r="OLY23" s="472"/>
      <c r="OLZ23" s="472"/>
      <c r="OMA23" s="472"/>
      <c r="OMB23" s="472"/>
      <c r="OMC23" s="472"/>
      <c r="OMD23" s="472"/>
      <c r="OME23" s="472"/>
      <c r="OMF23" s="472"/>
      <c r="OMG23" s="472"/>
      <c r="OMH23" s="472"/>
      <c r="OMI23" s="472"/>
      <c r="OMJ23" s="472"/>
      <c r="OMK23" s="472"/>
      <c r="OML23" s="472"/>
      <c r="OMM23" s="472"/>
      <c r="OMN23" s="472"/>
      <c r="OMO23" s="472"/>
      <c r="OMP23" s="472"/>
      <c r="OMQ23" s="472"/>
      <c r="OMR23" s="472"/>
      <c r="OMS23" s="472"/>
      <c r="OMT23" s="472"/>
      <c r="OMU23" s="472"/>
      <c r="OMV23" s="472"/>
      <c r="OMW23" s="472"/>
      <c r="OMX23" s="472"/>
      <c r="OMY23" s="472"/>
      <c r="OMZ23" s="472"/>
      <c r="ONA23" s="472"/>
      <c r="ONB23" s="472"/>
      <c r="ONC23" s="472"/>
      <c r="OND23" s="472"/>
      <c r="ONE23" s="472"/>
      <c r="ONF23" s="472"/>
      <c r="ONG23" s="472"/>
      <c r="ONH23" s="472"/>
      <c r="ONI23" s="472"/>
      <c r="ONJ23" s="472"/>
      <c r="ONK23" s="472"/>
      <c r="ONL23" s="472"/>
      <c r="ONM23" s="472"/>
      <c r="ONN23" s="472"/>
      <c r="ONO23" s="472"/>
      <c r="ONP23" s="472"/>
      <c r="ONQ23" s="472"/>
      <c r="ONR23" s="472"/>
      <c r="ONS23" s="472"/>
      <c r="ONT23" s="472"/>
      <c r="ONU23" s="472"/>
      <c r="ONV23" s="472"/>
      <c r="ONW23" s="472"/>
      <c r="ONX23" s="472"/>
      <c r="ONY23" s="472"/>
      <c r="ONZ23" s="472"/>
      <c r="OOA23" s="472"/>
      <c r="OOB23" s="472"/>
      <c r="OOC23" s="472"/>
      <c r="OOD23" s="472"/>
      <c r="OOE23" s="472"/>
      <c r="OOF23" s="472"/>
      <c r="OOG23" s="472"/>
      <c r="OOH23" s="472"/>
      <c r="OOI23" s="472"/>
      <c r="OOJ23" s="472"/>
      <c r="OOK23" s="472"/>
      <c r="OOL23" s="472"/>
      <c r="OOM23" s="472"/>
      <c r="OON23" s="472"/>
      <c r="OOO23" s="472"/>
      <c r="OOP23" s="472"/>
      <c r="OOQ23" s="472"/>
      <c r="OOR23" s="472"/>
      <c r="OOS23" s="472"/>
      <c r="OOT23" s="472"/>
      <c r="OOU23" s="472"/>
      <c r="OOV23" s="472"/>
      <c r="OOW23" s="472"/>
      <c r="OOX23" s="472"/>
      <c r="OOY23" s="472"/>
      <c r="OOZ23" s="472"/>
      <c r="OPA23" s="472"/>
      <c r="OPB23" s="472"/>
      <c r="OPC23" s="472"/>
      <c r="OPD23" s="472"/>
      <c r="OPE23" s="472"/>
      <c r="OPF23" s="472"/>
      <c r="OPG23" s="472"/>
      <c r="OPH23" s="472"/>
      <c r="OPI23" s="472"/>
      <c r="OPJ23" s="472"/>
      <c r="OPK23" s="472"/>
      <c r="OPL23" s="472"/>
      <c r="OPM23" s="472"/>
      <c r="OPN23" s="472"/>
      <c r="OPO23" s="472"/>
      <c r="OPP23" s="472"/>
      <c r="OPQ23" s="472"/>
      <c r="OPR23" s="472"/>
      <c r="OPS23" s="472"/>
      <c r="OPT23" s="472"/>
      <c r="OPU23" s="472"/>
      <c r="OPV23" s="472"/>
      <c r="OPW23" s="472"/>
      <c r="OPX23" s="472"/>
      <c r="OPY23" s="472"/>
      <c r="OPZ23" s="472"/>
      <c r="OQA23" s="472"/>
      <c r="OQB23" s="472"/>
      <c r="OQC23" s="472"/>
      <c r="OQD23" s="472"/>
      <c r="OQE23" s="472"/>
      <c r="OQF23" s="472"/>
      <c r="OQG23" s="472"/>
      <c r="OQH23" s="472"/>
      <c r="OQI23" s="472"/>
      <c r="OQJ23" s="472"/>
      <c r="OQK23" s="472"/>
      <c r="OQL23" s="472"/>
      <c r="OQM23" s="472"/>
      <c r="OQN23" s="472"/>
      <c r="OQO23" s="472"/>
      <c r="OQP23" s="472"/>
      <c r="OQQ23" s="472"/>
      <c r="OQR23" s="472"/>
      <c r="OQS23" s="472"/>
      <c r="OQT23" s="472"/>
      <c r="OQU23" s="472"/>
      <c r="OQV23" s="472"/>
      <c r="OQW23" s="472"/>
      <c r="OQX23" s="472"/>
      <c r="OQY23" s="472"/>
      <c r="OQZ23" s="472"/>
      <c r="ORA23" s="472"/>
      <c r="ORB23" s="472"/>
      <c r="ORC23" s="472"/>
      <c r="ORD23" s="472"/>
      <c r="ORE23" s="472"/>
      <c r="ORF23" s="472"/>
      <c r="ORG23" s="472"/>
      <c r="ORH23" s="472"/>
      <c r="ORI23" s="472"/>
      <c r="ORJ23" s="472"/>
      <c r="ORK23" s="472"/>
      <c r="ORL23" s="472"/>
      <c r="ORM23" s="472"/>
      <c r="ORN23" s="472"/>
      <c r="ORO23" s="472"/>
      <c r="ORP23" s="472"/>
      <c r="ORQ23" s="472"/>
      <c r="ORR23" s="472"/>
      <c r="ORS23" s="472"/>
      <c r="ORT23" s="472"/>
      <c r="ORU23" s="472"/>
      <c r="ORV23" s="472"/>
      <c r="ORW23" s="472"/>
      <c r="ORX23" s="472"/>
      <c r="ORY23" s="472"/>
      <c r="ORZ23" s="472"/>
      <c r="OSA23" s="472"/>
      <c r="OSB23" s="472"/>
      <c r="OSC23" s="472"/>
      <c r="OSD23" s="472"/>
      <c r="OSE23" s="472"/>
      <c r="OSF23" s="472"/>
      <c r="OSG23" s="472"/>
      <c r="OSH23" s="472"/>
      <c r="OSI23" s="472"/>
      <c r="OSJ23" s="472"/>
      <c r="OSK23" s="472"/>
      <c r="OSL23" s="472"/>
      <c r="OSM23" s="472"/>
      <c r="OSN23" s="472"/>
      <c r="OSO23" s="472"/>
      <c r="OSP23" s="472"/>
      <c r="OSQ23" s="472"/>
      <c r="OSR23" s="472"/>
      <c r="OSS23" s="472"/>
      <c r="OST23" s="472"/>
      <c r="OSU23" s="472"/>
      <c r="OSV23" s="472"/>
      <c r="OSW23" s="472"/>
      <c r="OSX23" s="472"/>
      <c r="OSY23" s="472"/>
      <c r="OSZ23" s="472"/>
      <c r="OTA23" s="472"/>
      <c r="OTB23" s="472"/>
      <c r="OTC23" s="472"/>
      <c r="OTD23" s="472"/>
      <c r="OTE23" s="472"/>
      <c r="OTF23" s="472"/>
      <c r="OTG23" s="472"/>
      <c r="OTH23" s="472"/>
      <c r="OTI23" s="472"/>
      <c r="OTJ23" s="472"/>
      <c r="OTK23" s="472"/>
      <c r="OTL23" s="472"/>
      <c r="OTM23" s="472"/>
      <c r="OTN23" s="472"/>
      <c r="OTO23" s="472"/>
      <c r="OTP23" s="472"/>
      <c r="OTQ23" s="472"/>
      <c r="OTR23" s="472"/>
      <c r="OTS23" s="472"/>
      <c r="OTT23" s="472"/>
      <c r="OTU23" s="472"/>
      <c r="OTV23" s="472"/>
      <c r="OTW23" s="472"/>
      <c r="OTX23" s="472"/>
      <c r="OTY23" s="472"/>
      <c r="OTZ23" s="472"/>
      <c r="OUA23" s="472"/>
      <c r="OUB23" s="472"/>
      <c r="OUC23" s="472"/>
      <c r="OUD23" s="472"/>
      <c r="OUE23" s="472"/>
      <c r="OUF23" s="472"/>
      <c r="OUG23" s="472"/>
      <c r="OUH23" s="472"/>
      <c r="OUI23" s="472"/>
      <c r="OUJ23" s="472"/>
      <c r="OUK23" s="472"/>
      <c r="OUL23" s="472"/>
      <c r="OUM23" s="472"/>
      <c r="OUN23" s="472"/>
      <c r="OUO23" s="472"/>
      <c r="OUP23" s="472"/>
      <c r="OUQ23" s="472"/>
      <c r="OUR23" s="472"/>
      <c r="OUS23" s="472"/>
      <c r="OUT23" s="472"/>
      <c r="OUU23" s="472"/>
      <c r="OUV23" s="472"/>
      <c r="OUW23" s="472"/>
      <c r="OUX23" s="472"/>
      <c r="OUY23" s="472"/>
      <c r="OUZ23" s="472"/>
      <c r="OVA23" s="472"/>
      <c r="OVB23" s="472"/>
      <c r="OVC23" s="472"/>
      <c r="OVD23" s="472"/>
      <c r="OVE23" s="472"/>
      <c r="OVF23" s="472"/>
      <c r="OVG23" s="472"/>
      <c r="OVH23" s="472"/>
      <c r="OVI23" s="472"/>
      <c r="OVJ23" s="472"/>
      <c r="OVK23" s="472"/>
      <c r="OVL23" s="472"/>
      <c r="OVM23" s="472"/>
      <c r="OVN23" s="472"/>
      <c r="OVO23" s="472"/>
      <c r="OVP23" s="472"/>
      <c r="OVQ23" s="472"/>
      <c r="OVR23" s="472"/>
      <c r="OVS23" s="472"/>
      <c r="OVT23" s="472"/>
      <c r="OVU23" s="472"/>
      <c r="OVV23" s="472"/>
      <c r="OVW23" s="472"/>
      <c r="OVX23" s="472"/>
      <c r="OVY23" s="472"/>
      <c r="OVZ23" s="472"/>
      <c r="OWA23" s="472"/>
      <c r="OWB23" s="472"/>
      <c r="OWC23" s="472"/>
      <c r="OWD23" s="472"/>
      <c r="OWE23" s="472"/>
      <c r="OWF23" s="472"/>
      <c r="OWG23" s="472"/>
      <c r="OWH23" s="472"/>
      <c r="OWI23" s="472"/>
      <c r="OWJ23" s="472"/>
      <c r="OWK23" s="472"/>
      <c r="OWL23" s="472"/>
      <c r="OWM23" s="472"/>
      <c r="OWN23" s="472"/>
      <c r="OWO23" s="472"/>
      <c r="OWP23" s="472"/>
      <c r="OWQ23" s="472"/>
      <c r="OWR23" s="472"/>
      <c r="OWS23" s="472"/>
      <c r="OWT23" s="472"/>
      <c r="OWU23" s="472"/>
      <c r="OWV23" s="472"/>
      <c r="OWW23" s="472"/>
      <c r="OWX23" s="472"/>
      <c r="OWY23" s="472"/>
      <c r="OWZ23" s="472"/>
      <c r="OXA23" s="472"/>
      <c r="OXB23" s="472"/>
      <c r="OXC23" s="472"/>
      <c r="OXD23" s="472"/>
      <c r="OXE23" s="472"/>
      <c r="OXF23" s="472"/>
      <c r="OXG23" s="472"/>
      <c r="OXH23" s="472"/>
      <c r="OXI23" s="472"/>
      <c r="OXJ23" s="472"/>
      <c r="OXK23" s="472"/>
      <c r="OXL23" s="472"/>
      <c r="OXM23" s="472"/>
      <c r="OXN23" s="472"/>
      <c r="OXO23" s="472"/>
      <c r="OXP23" s="472"/>
      <c r="OXQ23" s="472"/>
      <c r="OXR23" s="472"/>
      <c r="OXS23" s="472"/>
      <c r="OXT23" s="472"/>
      <c r="OXU23" s="472"/>
      <c r="OXV23" s="472"/>
      <c r="OXW23" s="472"/>
      <c r="OXX23" s="472"/>
      <c r="OXY23" s="472"/>
      <c r="OXZ23" s="472"/>
      <c r="OYA23" s="472"/>
      <c r="OYB23" s="472"/>
      <c r="OYC23" s="472"/>
      <c r="OYD23" s="472"/>
      <c r="OYE23" s="472"/>
      <c r="OYF23" s="472"/>
      <c r="OYG23" s="472"/>
      <c r="OYH23" s="472"/>
      <c r="OYI23" s="472"/>
      <c r="OYJ23" s="472"/>
      <c r="OYK23" s="472"/>
      <c r="OYL23" s="472"/>
      <c r="OYM23" s="472"/>
      <c r="OYN23" s="472"/>
      <c r="OYO23" s="472"/>
      <c r="OYP23" s="472"/>
      <c r="OYQ23" s="472"/>
      <c r="OYR23" s="472"/>
      <c r="OYS23" s="472"/>
      <c r="OYT23" s="472"/>
      <c r="OYU23" s="472"/>
      <c r="OYV23" s="472"/>
      <c r="OYW23" s="472"/>
      <c r="OYX23" s="472"/>
      <c r="OYY23" s="472"/>
      <c r="OYZ23" s="472"/>
      <c r="OZA23" s="472"/>
      <c r="OZB23" s="472"/>
      <c r="OZC23" s="472"/>
      <c r="OZD23" s="472"/>
      <c r="OZE23" s="472"/>
      <c r="OZF23" s="472"/>
      <c r="OZG23" s="472"/>
      <c r="OZH23" s="472"/>
      <c r="OZI23" s="472"/>
      <c r="OZJ23" s="472"/>
      <c r="OZK23" s="472"/>
      <c r="OZL23" s="472"/>
      <c r="OZM23" s="472"/>
      <c r="OZN23" s="472"/>
      <c r="OZO23" s="472"/>
      <c r="OZP23" s="472"/>
      <c r="OZQ23" s="472"/>
      <c r="OZR23" s="472"/>
      <c r="OZS23" s="472"/>
      <c r="OZT23" s="472"/>
      <c r="OZU23" s="472"/>
      <c r="OZV23" s="472"/>
      <c r="OZW23" s="472"/>
      <c r="OZX23" s="472"/>
      <c r="OZY23" s="472"/>
      <c r="OZZ23" s="472"/>
      <c r="PAA23" s="472"/>
      <c r="PAB23" s="472"/>
      <c r="PAC23" s="472"/>
      <c r="PAD23" s="472"/>
      <c r="PAE23" s="472"/>
      <c r="PAF23" s="472"/>
      <c r="PAG23" s="472"/>
      <c r="PAH23" s="472"/>
      <c r="PAI23" s="472"/>
      <c r="PAJ23" s="472"/>
      <c r="PAK23" s="472"/>
      <c r="PAL23" s="472"/>
      <c r="PAM23" s="472"/>
      <c r="PAN23" s="472"/>
      <c r="PAO23" s="472"/>
      <c r="PAP23" s="472"/>
      <c r="PAQ23" s="472"/>
      <c r="PAR23" s="472"/>
      <c r="PAS23" s="472"/>
      <c r="PAT23" s="472"/>
      <c r="PAU23" s="472"/>
      <c r="PAV23" s="472"/>
      <c r="PAW23" s="472"/>
      <c r="PAX23" s="472"/>
      <c r="PAY23" s="472"/>
      <c r="PAZ23" s="472"/>
      <c r="PBA23" s="472"/>
      <c r="PBB23" s="472"/>
      <c r="PBC23" s="472"/>
      <c r="PBD23" s="472"/>
      <c r="PBE23" s="472"/>
      <c r="PBF23" s="472"/>
      <c r="PBG23" s="472"/>
      <c r="PBH23" s="472"/>
      <c r="PBI23" s="472"/>
      <c r="PBJ23" s="472"/>
      <c r="PBK23" s="472"/>
      <c r="PBL23" s="472"/>
      <c r="PBM23" s="472"/>
      <c r="PBN23" s="472"/>
      <c r="PBO23" s="472"/>
      <c r="PBP23" s="472"/>
      <c r="PBQ23" s="472"/>
      <c r="PBR23" s="472"/>
      <c r="PBS23" s="472"/>
      <c r="PBT23" s="472"/>
      <c r="PBU23" s="472"/>
      <c r="PBV23" s="472"/>
      <c r="PBW23" s="472"/>
      <c r="PBX23" s="472"/>
      <c r="PBY23" s="472"/>
      <c r="PBZ23" s="472"/>
      <c r="PCA23" s="472"/>
      <c r="PCB23" s="472"/>
      <c r="PCC23" s="472"/>
      <c r="PCD23" s="472"/>
      <c r="PCE23" s="472"/>
      <c r="PCF23" s="472"/>
      <c r="PCG23" s="472"/>
      <c r="PCH23" s="472"/>
      <c r="PCI23" s="472"/>
      <c r="PCJ23" s="472"/>
      <c r="PCK23" s="472"/>
      <c r="PCL23" s="472"/>
      <c r="PCM23" s="472"/>
      <c r="PCN23" s="472"/>
      <c r="PCO23" s="472"/>
      <c r="PCP23" s="472"/>
      <c r="PCQ23" s="472"/>
      <c r="PCR23" s="472"/>
      <c r="PCS23" s="472"/>
      <c r="PCT23" s="472"/>
      <c r="PCU23" s="472"/>
      <c r="PCV23" s="472"/>
      <c r="PCW23" s="472"/>
      <c r="PCX23" s="472"/>
      <c r="PCY23" s="472"/>
      <c r="PCZ23" s="472"/>
      <c r="PDA23" s="472"/>
      <c r="PDB23" s="472"/>
      <c r="PDC23" s="472"/>
      <c r="PDD23" s="472"/>
      <c r="PDE23" s="472"/>
      <c r="PDF23" s="472"/>
      <c r="PDG23" s="472"/>
      <c r="PDH23" s="472"/>
      <c r="PDI23" s="472"/>
      <c r="PDJ23" s="472"/>
      <c r="PDK23" s="472"/>
      <c r="PDL23" s="472"/>
      <c r="PDM23" s="472"/>
      <c r="PDN23" s="472"/>
      <c r="PDO23" s="472"/>
      <c r="PDP23" s="472"/>
      <c r="PDQ23" s="472"/>
      <c r="PDR23" s="472"/>
      <c r="PDS23" s="472"/>
      <c r="PDT23" s="472"/>
      <c r="PDU23" s="472"/>
      <c r="PDV23" s="472"/>
      <c r="PDW23" s="472"/>
      <c r="PDX23" s="472"/>
      <c r="PDY23" s="472"/>
      <c r="PDZ23" s="472"/>
      <c r="PEA23" s="472"/>
      <c r="PEB23" s="472"/>
      <c r="PEC23" s="472"/>
      <c r="PED23" s="472"/>
      <c r="PEE23" s="472"/>
      <c r="PEF23" s="472"/>
      <c r="PEG23" s="472"/>
      <c r="PEH23" s="472"/>
      <c r="PEI23" s="472"/>
      <c r="PEJ23" s="472"/>
      <c r="PEK23" s="472"/>
      <c r="PEL23" s="472"/>
      <c r="PEM23" s="472"/>
      <c r="PEN23" s="472"/>
      <c r="PEO23" s="472"/>
      <c r="PEP23" s="472"/>
      <c r="PEQ23" s="472"/>
      <c r="PER23" s="472"/>
      <c r="PES23" s="472"/>
      <c r="PET23" s="472"/>
      <c r="PEU23" s="472"/>
      <c r="PEV23" s="472"/>
      <c r="PEW23" s="472"/>
      <c r="PEX23" s="472"/>
      <c r="PEY23" s="472"/>
      <c r="PEZ23" s="472"/>
      <c r="PFA23" s="472"/>
      <c r="PFB23" s="472"/>
      <c r="PFC23" s="472"/>
      <c r="PFD23" s="472"/>
      <c r="PFE23" s="472"/>
      <c r="PFF23" s="472"/>
      <c r="PFG23" s="472"/>
      <c r="PFH23" s="472"/>
      <c r="PFI23" s="472"/>
      <c r="PFJ23" s="472"/>
      <c r="PFK23" s="472"/>
      <c r="PFL23" s="472"/>
      <c r="PFM23" s="472"/>
      <c r="PFN23" s="472"/>
      <c r="PFO23" s="472"/>
      <c r="PFP23" s="472"/>
      <c r="PFQ23" s="472"/>
      <c r="PFR23" s="472"/>
      <c r="PFS23" s="472"/>
      <c r="PFT23" s="472"/>
      <c r="PFU23" s="472"/>
      <c r="PFV23" s="472"/>
      <c r="PFW23" s="472"/>
      <c r="PFX23" s="472"/>
      <c r="PFY23" s="472"/>
      <c r="PFZ23" s="472"/>
      <c r="PGA23" s="472"/>
      <c r="PGB23" s="472"/>
      <c r="PGC23" s="472"/>
      <c r="PGD23" s="472"/>
      <c r="PGE23" s="472"/>
      <c r="PGF23" s="472"/>
      <c r="PGG23" s="472"/>
      <c r="PGH23" s="472"/>
      <c r="PGI23" s="472"/>
      <c r="PGJ23" s="472"/>
      <c r="PGK23" s="472"/>
      <c r="PGL23" s="472"/>
      <c r="PGM23" s="472"/>
      <c r="PGN23" s="472"/>
      <c r="PGO23" s="472"/>
      <c r="PGP23" s="472"/>
      <c r="PGQ23" s="472"/>
      <c r="PGR23" s="472"/>
      <c r="PGS23" s="472"/>
      <c r="PGT23" s="472"/>
      <c r="PGU23" s="472"/>
      <c r="PGV23" s="472"/>
      <c r="PGW23" s="472"/>
      <c r="PGX23" s="472"/>
      <c r="PGY23" s="472"/>
      <c r="PGZ23" s="472"/>
      <c r="PHA23" s="472"/>
      <c r="PHB23" s="472"/>
      <c r="PHC23" s="472"/>
      <c r="PHD23" s="472"/>
      <c r="PHE23" s="472"/>
      <c r="PHF23" s="472"/>
      <c r="PHG23" s="472"/>
      <c r="PHH23" s="472"/>
      <c r="PHI23" s="472"/>
      <c r="PHJ23" s="472"/>
      <c r="PHK23" s="472"/>
      <c r="PHL23" s="472"/>
      <c r="PHM23" s="472"/>
      <c r="PHN23" s="472"/>
      <c r="PHO23" s="472"/>
      <c r="PHP23" s="472"/>
      <c r="PHQ23" s="472"/>
      <c r="PHR23" s="472"/>
      <c r="PHS23" s="472"/>
      <c r="PHT23" s="472"/>
      <c r="PHU23" s="472"/>
      <c r="PHV23" s="472"/>
      <c r="PHW23" s="472"/>
      <c r="PHX23" s="472"/>
      <c r="PHY23" s="472"/>
      <c r="PHZ23" s="472"/>
      <c r="PIA23" s="472"/>
      <c r="PIB23" s="472"/>
      <c r="PIC23" s="472"/>
      <c r="PID23" s="472"/>
      <c r="PIE23" s="472"/>
      <c r="PIF23" s="472"/>
      <c r="PIG23" s="472"/>
      <c r="PIH23" s="472"/>
      <c r="PII23" s="472"/>
      <c r="PIJ23" s="472"/>
      <c r="PIK23" s="472"/>
      <c r="PIL23" s="472"/>
      <c r="PIM23" s="472"/>
      <c r="PIN23" s="472"/>
      <c r="PIO23" s="472"/>
      <c r="PIP23" s="472"/>
      <c r="PIQ23" s="472"/>
      <c r="PIR23" s="472"/>
      <c r="PIS23" s="472"/>
      <c r="PIT23" s="472"/>
      <c r="PIU23" s="472"/>
      <c r="PIV23" s="472"/>
      <c r="PIW23" s="472"/>
      <c r="PIX23" s="472"/>
      <c r="PIY23" s="472"/>
      <c r="PIZ23" s="472"/>
      <c r="PJA23" s="472"/>
      <c r="PJB23" s="472"/>
      <c r="PJC23" s="472"/>
      <c r="PJD23" s="472"/>
      <c r="PJE23" s="472"/>
      <c r="PJF23" s="472"/>
      <c r="PJG23" s="472"/>
      <c r="PJH23" s="472"/>
      <c r="PJI23" s="472"/>
      <c r="PJJ23" s="472"/>
      <c r="PJK23" s="472"/>
      <c r="PJL23" s="472"/>
      <c r="PJM23" s="472"/>
      <c r="PJN23" s="472"/>
      <c r="PJO23" s="472"/>
      <c r="PJP23" s="472"/>
      <c r="PJQ23" s="472"/>
      <c r="PJR23" s="472"/>
      <c r="PJS23" s="472"/>
      <c r="PJT23" s="472"/>
      <c r="PJU23" s="472"/>
      <c r="PJV23" s="472"/>
      <c r="PJW23" s="472"/>
      <c r="PJX23" s="472"/>
      <c r="PJY23" s="472"/>
      <c r="PJZ23" s="472"/>
      <c r="PKA23" s="472"/>
      <c r="PKB23" s="472"/>
      <c r="PKC23" s="472"/>
      <c r="PKD23" s="472"/>
      <c r="PKE23" s="472"/>
      <c r="PKF23" s="472"/>
      <c r="PKG23" s="472"/>
      <c r="PKH23" s="472"/>
      <c r="PKI23" s="472"/>
      <c r="PKJ23" s="472"/>
      <c r="PKK23" s="472"/>
      <c r="PKL23" s="472"/>
      <c r="PKM23" s="472"/>
      <c r="PKN23" s="472"/>
      <c r="PKO23" s="472"/>
      <c r="PKP23" s="472"/>
      <c r="PKQ23" s="472"/>
      <c r="PKR23" s="472"/>
      <c r="PKS23" s="472"/>
      <c r="PKT23" s="472"/>
      <c r="PKU23" s="472"/>
      <c r="PKV23" s="472"/>
      <c r="PKW23" s="472"/>
      <c r="PKX23" s="472"/>
      <c r="PKY23" s="472"/>
      <c r="PKZ23" s="472"/>
      <c r="PLA23" s="472"/>
      <c r="PLB23" s="472"/>
      <c r="PLC23" s="472"/>
      <c r="PLD23" s="472"/>
      <c r="PLE23" s="472"/>
      <c r="PLF23" s="472"/>
      <c r="PLG23" s="472"/>
      <c r="PLH23" s="472"/>
      <c r="PLI23" s="472"/>
      <c r="PLJ23" s="472"/>
      <c r="PLK23" s="472"/>
      <c r="PLL23" s="472"/>
      <c r="PLM23" s="472"/>
      <c r="PLN23" s="472"/>
      <c r="PLO23" s="472"/>
      <c r="PLP23" s="472"/>
      <c r="PLQ23" s="472"/>
      <c r="PLR23" s="472"/>
      <c r="PLS23" s="472"/>
      <c r="PLT23" s="472"/>
      <c r="PLU23" s="472"/>
      <c r="PLV23" s="472"/>
      <c r="PLW23" s="472"/>
      <c r="PLX23" s="472"/>
      <c r="PLY23" s="472"/>
      <c r="PLZ23" s="472"/>
      <c r="PMA23" s="472"/>
      <c r="PMB23" s="472"/>
      <c r="PMC23" s="472"/>
      <c r="PMD23" s="472"/>
      <c r="PME23" s="472"/>
      <c r="PMF23" s="472"/>
      <c r="PMG23" s="472"/>
      <c r="PMH23" s="472"/>
      <c r="PMI23" s="472"/>
      <c r="PMJ23" s="472"/>
      <c r="PMK23" s="472"/>
      <c r="PML23" s="472"/>
      <c r="PMM23" s="472"/>
      <c r="PMN23" s="472"/>
      <c r="PMO23" s="472"/>
      <c r="PMP23" s="472"/>
      <c r="PMQ23" s="472"/>
      <c r="PMR23" s="472"/>
      <c r="PMS23" s="472"/>
      <c r="PMT23" s="472"/>
      <c r="PMU23" s="472"/>
      <c r="PMV23" s="472"/>
      <c r="PMW23" s="472"/>
      <c r="PMX23" s="472"/>
      <c r="PMY23" s="472"/>
      <c r="PMZ23" s="472"/>
      <c r="PNA23" s="472"/>
      <c r="PNB23" s="472"/>
      <c r="PNC23" s="472"/>
      <c r="PND23" s="472"/>
      <c r="PNE23" s="472"/>
      <c r="PNF23" s="472"/>
      <c r="PNG23" s="472"/>
      <c r="PNH23" s="472"/>
      <c r="PNI23" s="472"/>
      <c r="PNJ23" s="472"/>
      <c r="PNK23" s="472"/>
      <c r="PNL23" s="472"/>
      <c r="PNM23" s="472"/>
      <c r="PNN23" s="472"/>
      <c r="PNO23" s="472"/>
      <c r="PNP23" s="472"/>
      <c r="PNQ23" s="472"/>
      <c r="PNR23" s="472"/>
      <c r="PNS23" s="472"/>
      <c r="PNT23" s="472"/>
      <c r="PNU23" s="472"/>
      <c r="PNV23" s="472"/>
      <c r="PNW23" s="472"/>
      <c r="PNX23" s="472"/>
      <c r="PNY23" s="472"/>
      <c r="PNZ23" s="472"/>
      <c r="POA23" s="472"/>
      <c r="POB23" s="472"/>
      <c r="POC23" s="472"/>
      <c r="POD23" s="472"/>
      <c r="POE23" s="472"/>
      <c r="POF23" s="472"/>
      <c r="POG23" s="472"/>
      <c r="POH23" s="472"/>
      <c r="POI23" s="472"/>
      <c r="POJ23" s="472"/>
      <c r="POK23" s="472"/>
      <c r="POL23" s="472"/>
      <c r="POM23" s="472"/>
      <c r="PON23" s="472"/>
      <c r="POO23" s="472"/>
      <c r="POP23" s="472"/>
      <c r="POQ23" s="472"/>
      <c r="POR23" s="472"/>
      <c r="POS23" s="472"/>
      <c r="POT23" s="472"/>
      <c r="POU23" s="472"/>
      <c r="POV23" s="472"/>
      <c r="POW23" s="472"/>
      <c r="POX23" s="472"/>
      <c r="POY23" s="472"/>
      <c r="POZ23" s="472"/>
      <c r="PPA23" s="472"/>
      <c r="PPB23" s="472"/>
      <c r="PPC23" s="472"/>
      <c r="PPD23" s="472"/>
      <c r="PPE23" s="472"/>
      <c r="PPF23" s="472"/>
      <c r="PPG23" s="472"/>
      <c r="PPH23" s="472"/>
      <c r="PPI23" s="472"/>
      <c r="PPJ23" s="472"/>
      <c r="PPK23" s="472"/>
      <c r="PPL23" s="472"/>
      <c r="PPM23" s="472"/>
      <c r="PPN23" s="472"/>
      <c r="PPO23" s="472"/>
      <c r="PPP23" s="472"/>
      <c r="PPQ23" s="472"/>
      <c r="PPR23" s="472"/>
      <c r="PPS23" s="472"/>
      <c r="PPT23" s="472"/>
      <c r="PPU23" s="472"/>
      <c r="PPV23" s="472"/>
      <c r="PPW23" s="472"/>
      <c r="PPX23" s="472"/>
      <c r="PPY23" s="472"/>
      <c r="PPZ23" s="472"/>
      <c r="PQA23" s="472"/>
      <c r="PQB23" s="472"/>
      <c r="PQC23" s="472"/>
      <c r="PQD23" s="472"/>
      <c r="PQE23" s="472"/>
      <c r="PQF23" s="472"/>
      <c r="PQG23" s="472"/>
      <c r="PQH23" s="472"/>
      <c r="PQI23" s="472"/>
      <c r="PQJ23" s="472"/>
      <c r="PQK23" s="472"/>
      <c r="PQL23" s="472"/>
      <c r="PQM23" s="472"/>
      <c r="PQN23" s="472"/>
      <c r="PQO23" s="472"/>
      <c r="PQP23" s="472"/>
      <c r="PQQ23" s="472"/>
      <c r="PQR23" s="472"/>
      <c r="PQS23" s="472"/>
      <c r="PQT23" s="472"/>
      <c r="PQU23" s="472"/>
      <c r="PQV23" s="472"/>
      <c r="PQW23" s="472"/>
      <c r="PQX23" s="472"/>
      <c r="PQY23" s="472"/>
      <c r="PQZ23" s="472"/>
      <c r="PRA23" s="472"/>
      <c r="PRB23" s="472"/>
      <c r="PRC23" s="472"/>
      <c r="PRD23" s="472"/>
      <c r="PRE23" s="472"/>
      <c r="PRF23" s="472"/>
      <c r="PRG23" s="472"/>
      <c r="PRH23" s="472"/>
      <c r="PRI23" s="472"/>
      <c r="PRJ23" s="472"/>
      <c r="PRK23" s="472"/>
      <c r="PRL23" s="472"/>
      <c r="PRM23" s="472"/>
      <c r="PRN23" s="472"/>
      <c r="PRO23" s="472"/>
      <c r="PRP23" s="472"/>
      <c r="PRQ23" s="472"/>
      <c r="PRR23" s="472"/>
      <c r="PRS23" s="472"/>
      <c r="PRT23" s="472"/>
      <c r="PRU23" s="472"/>
      <c r="PRV23" s="472"/>
      <c r="PRW23" s="472"/>
      <c r="PRX23" s="472"/>
      <c r="PRY23" s="472"/>
      <c r="PRZ23" s="472"/>
      <c r="PSA23" s="472"/>
      <c r="PSB23" s="472"/>
      <c r="PSC23" s="472"/>
      <c r="PSD23" s="472"/>
      <c r="PSE23" s="472"/>
      <c r="PSF23" s="472"/>
      <c r="PSG23" s="472"/>
      <c r="PSH23" s="472"/>
      <c r="PSI23" s="472"/>
      <c r="PSJ23" s="472"/>
      <c r="PSK23" s="472"/>
      <c r="PSL23" s="472"/>
      <c r="PSM23" s="472"/>
      <c r="PSN23" s="472"/>
      <c r="PSO23" s="472"/>
      <c r="PSP23" s="472"/>
      <c r="PSQ23" s="472"/>
      <c r="PSR23" s="472"/>
      <c r="PSS23" s="472"/>
      <c r="PST23" s="472"/>
      <c r="PSU23" s="472"/>
      <c r="PSV23" s="472"/>
      <c r="PSW23" s="472"/>
      <c r="PSX23" s="472"/>
      <c r="PSY23" s="472"/>
      <c r="PSZ23" s="472"/>
      <c r="PTA23" s="472"/>
      <c r="PTB23" s="472"/>
      <c r="PTC23" s="472"/>
      <c r="PTD23" s="472"/>
      <c r="PTE23" s="472"/>
      <c r="PTF23" s="472"/>
      <c r="PTG23" s="472"/>
      <c r="PTH23" s="472"/>
      <c r="PTI23" s="472"/>
      <c r="PTJ23" s="472"/>
      <c r="PTK23" s="472"/>
      <c r="PTL23" s="472"/>
      <c r="PTM23" s="472"/>
      <c r="PTN23" s="472"/>
      <c r="PTO23" s="472"/>
      <c r="PTP23" s="472"/>
      <c r="PTQ23" s="472"/>
      <c r="PTR23" s="472"/>
      <c r="PTS23" s="472"/>
      <c r="PTT23" s="472"/>
      <c r="PTU23" s="472"/>
      <c r="PTV23" s="472"/>
      <c r="PTW23" s="472"/>
      <c r="PTX23" s="472"/>
      <c r="PTY23" s="472"/>
      <c r="PTZ23" s="472"/>
      <c r="PUA23" s="472"/>
      <c r="PUB23" s="472"/>
      <c r="PUC23" s="472"/>
      <c r="PUD23" s="472"/>
      <c r="PUE23" s="472"/>
      <c r="PUF23" s="472"/>
      <c r="PUG23" s="472"/>
      <c r="PUH23" s="472"/>
      <c r="PUI23" s="472"/>
      <c r="PUJ23" s="472"/>
      <c r="PUK23" s="472"/>
      <c r="PUL23" s="472"/>
      <c r="PUM23" s="472"/>
      <c r="PUN23" s="472"/>
      <c r="PUO23" s="472"/>
      <c r="PUP23" s="472"/>
      <c r="PUQ23" s="472"/>
      <c r="PUR23" s="472"/>
      <c r="PUS23" s="472"/>
      <c r="PUT23" s="472"/>
      <c r="PUU23" s="472"/>
      <c r="PUV23" s="472"/>
      <c r="PUW23" s="472"/>
      <c r="PUX23" s="472"/>
      <c r="PUY23" s="472"/>
      <c r="PUZ23" s="472"/>
      <c r="PVA23" s="472"/>
      <c r="PVB23" s="472"/>
      <c r="PVC23" s="472"/>
      <c r="PVD23" s="472"/>
      <c r="PVE23" s="472"/>
      <c r="PVF23" s="472"/>
      <c r="PVG23" s="472"/>
      <c r="PVH23" s="472"/>
      <c r="PVI23" s="472"/>
      <c r="PVJ23" s="472"/>
      <c r="PVK23" s="472"/>
      <c r="PVL23" s="472"/>
      <c r="PVM23" s="472"/>
      <c r="PVN23" s="472"/>
      <c r="PVO23" s="472"/>
      <c r="PVP23" s="472"/>
      <c r="PVQ23" s="472"/>
      <c r="PVR23" s="472"/>
      <c r="PVS23" s="472"/>
      <c r="PVT23" s="472"/>
      <c r="PVU23" s="472"/>
      <c r="PVV23" s="472"/>
      <c r="PVW23" s="472"/>
      <c r="PVX23" s="472"/>
      <c r="PVY23" s="472"/>
      <c r="PVZ23" s="472"/>
      <c r="PWA23" s="472"/>
      <c r="PWB23" s="472"/>
      <c r="PWC23" s="472"/>
      <c r="PWD23" s="472"/>
      <c r="PWE23" s="472"/>
      <c r="PWF23" s="472"/>
      <c r="PWG23" s="472"/>
      <c r="PWH23" s="472"/>
      <c r="PWI23" s="472"/>
      <c r="PWJ23" s="472"/>
      <c r="PWK23" s="472"/>
      <c r="PWL23" s="472"/>
      <c r="PWM23" s="472"/>
      <c r="PWN23" s="472"/>
      <c r="PWO23" s="472"/>
      <c r="PWP23" s="472"/>
      <c r="PWQ23" s="472"/>
      <c r="PWR23" s="472"/>
      <c r="PWS23" s="472"/>
      <c r="PWT23" s="472"/>
      <c r="PWU23" s="472"/>
      <c r="PWV23" s="472"/>
      <c r="PWW23" s="472"/>
      <c r="PWX23" s="472"/>
      <c r="PWY23" s="472"/>
      <c r="PWZ23" s="472"/>
      <c r="PXA23" s="472"/>
      <c r="PXB23" s="472"/>
      <c r="PXC23" s="472"/>
      <c r="PXD23" s="472"/>
      <c r="PXE23" s="472"/>
      <c r="PXF23" s="472"/>
      <c r="PXG23" s="472"/>
      <c r="PXH23" s="472"/>
      <c r="PXI23" s="472"/>
      <c r="PXJ23" s="472"/>
      <c r="PXK23" s="472"/>
      <c r="PXL23" s="472"/>
      <c r="PXM23" s="472"/>
      <c r="PXN23" s="472"/>
      <c r="PXO23" s="472"/>
      <c r="PXP23" s="472"/>
      <c r="PXQ23" s="472"/>
      <c r="PXR23" s="472"/>
      <c r="PXS23" s="472"/>
      <c r="PXT23" s="472"/>
      <c r="PXU23" s="472"/>
      <c r="PXV23" s="472"/>
      <c r="PXW23" s="472"/>
      <c r="PXX23" s="472"/>
      <c r="PXY23" s="472"/>
      <c r="PXZ23" s="472"/>
      <c r="PYA23" s="472"/>
      <c r="PYB23" s="472"/>
      <c r="PYC23" s="472"/>
      <c r="PYD23" s="472"/>
      <c r="PYE23" s="472"/>
      <c r="PYF23" s="472"/>
      <c r="PYG23" s="472"/>
      <c r="PYH23" s="472"/>
      <c r="PYI23" s="472"/>
      <c r="PYJ23" s="472"/>
      <c r="PYK23" s="472"/>
      <c r="PYL23" s="472"/>
      <c r="PYM23" s="472"/>
      <c r="PYN23" s="472"/>
      <c r="PYO23" s="472"/>
      <c r="PYP23" s="472"/>
      <c r="PYQ23" s="472"/>
      <c r="PYR23" s="472"/>
      <c r="PYS23" s="472"/>
      <c r="PYT23" s="472"/>
      <c r="PYU23" s="472"/>
      <c r="PYV23" s="472"/>
      <c r="PYW23" s="472"/>
      <c r="PYX23" s="472"/>
      <c r="PYY23" s="472"/>
      <c r="PYZ23" s="472"/>
      <c r="PZA23" s="472"/>
      <c r="PZB23" s="472"/>
      <c r="PZC23" s="472"/>
      <c r="PZD23" s="472"/>
      <c r="PZE23" s="472"/>
      <c r="PZF23" s="472"/>
      <c r="PZG23" s="472"/>
      <c r="PZH23" s="472"/>
      <c r="PZI23" s="472"/>
      <c r="PZJ23" s="472"/>
      <c r="PZK23" s="472"/>
      <c r="PZL23" s="472"/>
      <c r="PZM23" s="472"/>
      <c r="PZN23" s="472"/>
      <c r="PZO23" s="472"/>
      <c r="PZP23" s="472"/>
      <c r="PZQ23" s="472"/>
      <c r="PZR23" s="472"/>
      <c r="PZS23" s="472"/>
      <c r="PZT23" s="472"/>
      <c r="PZU23" s="472"/>
      <c r="PZV23" s="472"/>
      <c r="PZW23" s="472"/>
      <c r="PZX23" s="472"/>
      <c r="PZY23" s="472"/>
      <c r="PZZ23" s="472"/>
      <c r="QAA23" s="472"/>
      <c r="QAB23" s="472"/>
      <c r="QAC23" s="472"/>
      <c r="QAD23" s="472"/>
      <c r="QAE23" s="472"/>
      <c r="QAF23" s="472"/>
      <c r="QAG23" s="472"/>
      <c r="QAH23" s="472"/>
      <c r="QAI23" s="472"/>
      <c r="QAJ23" s="472"/>
      <c r="QAK23" s="472"/>
      <c r="QAL23" s="472"/>
      <c r="QAM23" s="472"/>
      <c r="QAN23" s="472"/>
      <c r="QAO23" s="472"/>
      <c r="QAP23" s="472"/>
      <c r="QAQ23" s="472"/>
      <c r="QAR23" s="472"/>
      <c r="QAS23" s="472"/>
      <c r="QAT23" s="472"/>
      <c r="QAU23" s="472"/>
      <c r="QAV23" s="472"/>
      <c r="QAW23" s="472"/>
      <c r="QAX23" s="472"/>
      <c r="QAY23" s="472"/>
      <c r="QAZ23" s="472"/>
      <c r="QBA23" s="472"/>
      <c r="QBB23" s="472"/>
      <c r="QBC23" s="472"/>
      <c r="QBD23" s="472"/>
      <c r="QBE23" s="472"/>
      <c r="QBF23" s="472"/>
      <c r="QBG23" s="472"/>
      <c r="QBH23" s="472"/>
      <c r="QBI23" s="472"/>
      <c r="QBJ23" s="472"/>
      <c r="QBK23" s="472"/>
      <c r="QBL23" s="472"/>
      <c r="QBM23" s="472"/>
      <c r="QBN23" s="472"/>
      <c r="QBO23" s="472"/>
      <c r="QBP23" s="472"/>
      <c r="QBQ23" s="472"/>
      <c r="QBR23" s="472"/>
      <c r="QBS23" s="472"/>
      <c r="QBT23" s="472"/>
      <c r="QBU23" s="472"/>
      <c r="QBV23" s="472"/>
      <c r="QBW23" s="472"/>
      <c r="QBX23" s="472"/>
      <c r="QBY23" s="472"/>
      <c r="QBZ23" s="472"/>
      <c r="QCA23" s="472"/>
      <c r="QCB23" s="472"/>
      <c r="QCC23" s="472"/>
      <c r="QCD23" s="472"/>
      <c r="QCE23" s="472"/>
      <c r="QCF23" s="472"/>
      <c r="QCG23" s="472"/>
      <c r="QCH23" s="472"/>
      <c r="QCI23" s="472"/>
      <c r="QCJ23" s="472"/>
      <c r="QCK23" s="472"/>
      <c r="QCL23" s="472"/>
      <c r="QCM23" s="472"/>
      <c r="QCN23" s="472"/>
      <c r="QCO23" s="472"/>
      <c r="QCP23" s="472"/>
      <c r="QCQ23" s="472"/>
      <c r="QCR23" s="472"/>
      <c r="QCS23" s="472"/>
      <c r="QCT23" s="472"/>
      <c r="QCU23" s="472"/>
      <c r="QCV23" s="472"/>
      <c r="QCW23" s="472"/>
      <c r="QCX23" s="472"/>
      <c r="QCY23" s="472"/>
      <c r="QCZ23" s="472"/>
      <c r="QDA23" s="472"/>
      <c r="QDB23" s="472"/>
      <c r="QDC23" s="472"/>
      <c r="QDD23" s="472"/>
      <c r="QDE23" s="472"/>
      <c r="QDF23" s="472"/>
      <c r="QDG23" s="472"/>
      <c r="QDH23" s="472"/>
      <c r="QDI23" s="472"/>
      <c r="QDJ23" s="472"/>
      <c r="QDK23" s="472"/>
      <c r="QDL23" s="472"/>
      <c r="QDM23" s="472"/>
      <c r="QDN23" s="472"/>
      <c r="QDO23" s="472"/>
      <c r="QDP23" s="472"/>
      <c r="QDQ23" s="472"/>
      <c r="QDR23" s="472"/>
      <c r="QDS23" s="472"/>
      <c r="QDT23" s="472"/>
      <c r="QDU23" s="472"/>
      <c r="QDV23" s="472"/>
      <c r="QDW23" s="472"/>
      <c r="QDX23" s="472"/>
      <c r="QDY23" s="472"/>
      <c r="QDZ23" s="472"/>
      <c r="QEA23" s="472"/>
      <c r="QEB23" s="472"/>
      <c r="QEC23" s="472"/>
      <c r="QED23" s="472"/>
      <c r="QEE23" s="472"/>
      <c r="QEF23" s="472"/>
      <c r="QEG23" s="472"/>
      <c r="QEH23" s="472"/>
      <c r="QEI23" s="472"/>
      <c r="QEJ23" s="472"/>
      <c r="QEK23" s="472"/>
      <c r="QEL23" s="472"/>
      <c r="QEM23" s="472"/>
      <c r="QEN23" s="472"/>
      <c r="QEO23" s="472"/>
      <c r="QEP23" s="472"/>
      <c r="QEQ23" s="472"/>
      <c r="QER23" s="472"/>
      <c r="QES23" s="472"/>
      <c r="QET23" s="472"/>
      <c r="QEU23" s="472"/>
      <c r="QEV23" s="472"/>
      <c r="QEW23" s="472"/>
      <c r="QEX23" s="472"/>
      <c r="QEY23" s="472"/>
      <c r="QEZ23" s="472"/>
      <c r="QFA23" s="472"/>
      <c r="QFB23" s="472"/>
      <c r="QFC23" s="472"/>
      <c r="QFD23" s="472"/>
      <c r="QFE23" s="472"/>
      <c r="QFF23" s="472"/>
      <c r="QFG23" s="472"/>
      <c r="QFH23" s="472"/>
      <c r="QFI23" s="472"/>
      <c r="QFJ23" s="472"/>
      <c r="QFK23" s="472"/>
      <c r="QFL23" s="472"/>
      <c r="QFM23" s="472"/>
      <c r="QFN23" s="472"/>
      <c r="QFO23" s="472"/>
      <c r="QFP23" s="472"/>
      <c r="QFQ23" s="472"/>
      <c r="QFR23" s="472"/>
      <c r="QFS23" s="472"/>
      <c r="QFT23" s="472"/>
      <c r="QFU23" s="472"/>
      <c r="QFV23" s="472"/>
      <c r="QFW23" s="472"/>
      <c r="QFX23" s="472"/>
      <c r="QFY23" s="472"/>
      <c r="QFZ23" s="472"/>
      <c r="QGA23" s="472"/>
      <c r="QGB23" s="472"/>
      <c r="QGC23" s="472"/>
      <c r="QGD23" s="472"/>
      <c r="QGE23" s="472"/>
      <c r="QGF23" s="472"/>
      <c r="QGG23" s="472"/>
      <c r="QGH23" s="472"/>
      <c r="QGI23" s="472"/>
      <c r="QGJ23" s="472"/>
      <c r="QGK23" s="472"/>
      <c r="QGL23" s="472"/>
      <c r="QGM23" s="472"/>
      <c r="QGN23" s="472"/>
      <c r="QGO23" s="472"/>
      <c r="QGP23" s="472"/>
      <c r="QGQ23" s="472"/>
      <c r="QGR23" s="472"/>
      <c r="QGS23" s="472"/>
      <c r="QGT23" s="472"/>
      <c r="QGU23" s="472"/>
      <c r="QGV23" s="472"/>
      <c r="QGW23" s="472"/>
      <c r="QGX23" s="472"/>
      <c r="QGY23" s="472"/>
      <c r="QGZ23" s="472"/>
      <c r="QHA23" s="472"/>
      <c r="QHB23" s="472"/>
      <c r="QHC23" s="472"/>
      <c r="QHD23" s="472"/>
      <c r="QHE23" s="472"/>
      <c r="QHF23" s="472"/>
      <c r="QHG23" s="472"/>
      <c r="QHH23" s="472"/>
      <c r="QHI23" s="472"/>
      <c r="QHJ23" s="472"/>
      <c r="QHK23" s="472"/>
      <c r="QHL23" s="472"/>
      <c r="QHM23" s="472"/>
      <c r="QHN23" s="472"/>
      <c r="QHO23" s="472"/>
      <c r="QHP23" s="472"/>
      <c r="QHQ23" s="472"/>
      <c r="QHR23" s="472"/>
      <c r="QHS23" s="472"/>
      <c r="QHT23" s="472"/>
      <c r="QHU23" s="472"/>
      <c r="QHV23" s="472"/>
      <c r="QHW23" s="472"/>
      <c r="QHX23" s="472"/>
      <c r="QHY23" s="472"/>
      <c r="QHZ23" s="472"/>
      <c r="QIA23" s="472"/>
      <c r="QIB23" s="472"/>
      <c r="QIC23" s="472"/>
      <c r="QID23" s="472"/>
      <c r="QIE23" s="472"/>
      <c r="QIF23" s="472"/>
      <c r="QIG23" s="472"/>
      <c r="QIH23" s="472"/>
      <c r="QII23" s="472"/>
      <c r="QIJ23" s="472"/>
      <c r="QIK23" s="472"/>
      <c r="QIL23" s="472"/>
      <c r="QIM23" s="472"/>
      <c r="QIN23" s="472"/>
      <c r="QIO23" s="472"/>
      <c r="QIP23" s="472"/>
      <c r="QIQ23" s="472"/>
      <c r="QIR23" s="472"/>
      <c r="QIS23" s="472"/>
      <c r="QIT23" s="472"/>
      <c r="QIU23" s="472"/>
      <c r="QIV23" s="472"/>
      <c r="QIW23" s="472"/>
      <c r="QIX23" s="472"/>
      <c r="QIY23" s="472"/>
      <c r="QIZ23" s="472"/>
      <c r="QJA23" s="472"/>
      <c r="QJB23" s="472"/>
      <c r="QJC23" s="472"/>
      <c r="QJD23" s="472"/>
      <c r="QJE23" s="472"/>
      <c r="QJF23" s="472"/>
      <c r="QJG23" s="472"/>
      <c r="QJH23" s="472"/>
      <c r="QJI23" s="472"/>
      <c r="QJJ23" s="472"/>
      <c r="QJK23" s="472"/>
      <c r="QJL23" s="472"/>
      <c r="QJM23" s="472"/>
      <c r="QJN23" s="472"/>
      <c r="QJO23" s="472"/>
      <c r="QJP23" s="472"/>
      <c r="QJQ23" s="472"/>
      <c r="QJR23" s="472"/>
      <c r="QJS23" s="472"/>
      <c r="QJT23" s="472"/>
      <c r="QJU23" s="472"/>
      <c r="QJV23" s="472"/>
      <c r="QJW23" s="472"/>
      <c r="QJX23" s="472"/>
      <c r="QJY23" s="472"/>
      <c r="QJZ23" s="472"/>
      <c r="QKA23" s="472"/>
      <c r="QKB23" s="472"/>
      <c r="QKC23" s="472"/>
      <c r="QKD23" s="472"/>
      <c r="QKE23" s="472"/>
      <c r="QKF23" s="472"/>
      <c r="QKG23" s="472"/>
      <c r="QKH23" s="472"/>
      <c r="QKI23" s="472"/>
      <c r="QKJ23" s="472"/>
      <c r="QKK23" s="472"/>
      <c r="QKL23" s="472"/>
      <c r="QKM23" s="472"/>
      <c r="QKN23" s="472"/>
      <c r="QKO23" s="472"/>
      <c r="QKP23" s="472"/>
      <c r="QKQ23" s="472"/>
      <c r="QKR23" s="472"/>
      <c r="QKS23" s="472"/>
      <c r="QKT23" s="472"/>
      <c r="QKU23" s="472"/>
      <c r="QKV23" s="472"/>
      <c r="QKW23" s="472"/>
      <c r="QKX23" s="472"/>
      <c r="QKY23" s="472"/>
      <c r="QKZ23" s="472"/>
      <c r="QLA23" s="472"/>
      <c r="QLB23" s="472"/>
      <c r="QLC23" s="472"/>
      <c r="QLD23" s="472"/>
      <c r="QLE23" s="472"/>
      <c r="QLF23" s="472"/>
      <c r="QLG23" s="472"/>
      <c r="QLH23" s="472"/>
      <c r="QLI23" s="472"/>
      <c r="QLJ23" s="472"/>
      <c r="QLK23" s="472"/>
      <c r="QLL23" s="472"/>
      <c r="QLM23" s="472"/>
      <c r="QLN23" s="472"/>
      <c r="QLO23" s="472"/>
      <c r="QLP23" s="472"/>
      <c r="QLQ23" s="472"/>
      <c r="QLR23" s="472"/>
      <c r="QLS23" s="472"/>
      <c r="QLT23" s="472"/>
      <c r="QLU23" s="472"/>
      <c r="QLV23" s="472"/>
      <c r="QLW23" s="472"/>
      <c r="QLX23" s="472"/>
      <c r="QLY23" s="472"/>
      <c r="QLZ23" s="472"/>
      <c r="QMA23" s="472"/>
      <c r="QMB23" s="472"/>
      <c r="QMC23" s="472"/>
      <c r="QMD23" s="472"/>
      <c r="QME23" s="472"/>
      <c r="QMF23" s="472"/>
      <c r="QMG23" s="472"/>
      <c r="QMH23" s="472"/>
      <c r="QMI23" s="472"/>
      <c r="QMJ23" s="472"/>
      <c r="QMK23" s="472"/>
      <c r="QML23" s="472"/>
      <c r="QMM23" s="472"/>
      <c r="QMN23" s="472"/>
      <c r="QMO23" s="472"/>
      <c r="QMP23" s="472"/>
      <c r="QMQ23" s="472"/>
      <c r="QMR23" s="472"/>
      <c r="QMS23" s="472"/>
      <c r="QMT23" s="472"/>
      <c r="QMU23" s="472"/>
      <c r="QMV23" s="472"/>
      <c r="QMW23" s="472"/>
      <c r="QMX23" s="472"/>
      <c r="QMY23" s="472"/>
      <c r="QMZ23" s="472"/>
      <c r="QNA23" s="472"/>
      <c r="QNB23" s="472"/>
      <c r="QNC23" s="472"/>
      <c r="QND23" s="472"/>
      <c r="QNE23" s="472"/>
      <c r="QNF23" s="472"/>
      <c r="QNG23" s="472"/>
      <c r="QNH23" s="472"/>
      <c r="QNI23" s="472"/>
      <c r="QNJ23" s="472"/>
      <c r="QNK23" s="472"/>
      <c r="QNL23" s="472"/>
      <c r="QNM23" s="472"/>
      <c r="QNN23" s="472"/>
      <c r="QNO23" s="472"/>
      <c r="QNP23" s="472"/>
      <c r="QNQ23" s="472"/>
      <c r="QNR23" s="472"/>
      <c r="QNS23" s="472"/>
      <c r="QNT23" s="472"/>
      <c r="QNU23" s="472"/>
      <c r="QNV23" s="472"/>
      <c r="QNW23" s="472"/>
      <c r="QNX23" s="472"/>
      <c r="QNY23" s="472"/>
      <c r="QNZ23" s="472"/>
      <c r="QOA23" s="472"/>
      <c r="QOB23" s="472"/>
      <c r="QOC23" s="472"/>
      <c r="QOD23" s="472"/>
      <c r="QOE23" s="472"/>
      <c r="QOF23" s="472"/>
      <c r="QOG23" s="472"/>
      <c r="QOH23" s="472"/>
      <c r="QOI23" s="472"/>
      <c r="QOJ23" s="472"/>
      <c r="QOK23" s="472"/>
      <c r="QOL23" s="472"/>
      <c r="QOM23" s="472"/>
      <c r="QON23" s="472"/>
      <c r="QOO23" s="472"/>
      <c r="QOP23" s="472"/>
      <c r="QOQ23" s="472"/>
      <c r="QOR23" s="472"/>
      <c r="QOS23" s="472"/>
      <c r="QOT23" s="472"/>
      <c r="QOU23" s="472"/>
      <c r="QOV23" s="472"/>
      <c r="QOW23" s="472"/>
      <c r="QOX23" s="472"/>
      <c r="QOY23" s="472"/>
      <c r="QOZ23" s="472"/>
      <c r="QPA23" s="472"/>
      <c r="QPB23" s="472"/>
      <c r="QPC23" s="472"/>
      <c r="QPD23" s="472"/>
      <c r="QPE23" s="472"/>
      <c r="QPF23" s="472"/>
      <c r="QPG23" s="472"/>
      <c r="QPH23" s="472"/>
      <c r="QPI23" s="472"/>
      <c r="QPJ23" s="472"/>
      <c r="QPK23" s="472"/>
      <c r="QPL23" s="472"/>
      <c r="QPM23" s="472"/>
      <c r="QPN23" s="472"/>
      <c r="QPO23" s="472"/>
      <c r="QPP23" s="472"/>
      <c r="QPQ23" s="472"/>
      <c r="QPR23" s="472"/>
      <c r="QPS23" s="472"/>
      <c r="QPT23" s="472"/>
      <c r="QPU23" s="472"/>
      <c r="QPV23" s="472"/>
      <c r="QPW23" s="472"/>
      <c r="QPX23" s="472"/>
      <c r="QPY23" s="472"/>
      <c r="QPZ23" s="472"/>
      <c r="QQA23" s="472"/>
      <c r="QQB23" s="472"/>
      <c r="QQC23" s="472"/>
      <c r="QQD23" s="472"/>
      <c r="QQE23" s="472"/>
      <c r="QQF23" s="472"/>
      <c r="QQG23" s="472"/>
      <c r="QQH23" s="472"/>
      <c r="QQI23" s="472"/>
      <c r="QQJ23" s="472"/>
      <c r="QQK23" s="472"/>
      <c r="QQL23" s="472"/>
      <c r="QQM23" s="472"/>
      <c r="QQN23" s="472"/>
      <c r="QQO23" s="472"/>
      <c r="QQP23" s="472"/>
      <c r="QQQ23" s="472"/>
      <c r="QQR23" s="472"/>
      <c r="QQS23" s="472"/>
      <c r="QQT23" s="472"/>
      <c r="QQU23" s="472"/>
      <c r="QQV23" s="472"/>
      <c r="QQW23" s="472"/>
      <c r="QQX23" s="472"/>
      <c r="QQY23" s="472"/>
      <c r="QQZ23" s="472"/>
      <c r="QRA23" s="472"/>
      <c r="QRB23" s="472"/>
      <c r="QRC23" s="472"/>
      <c r="QRD23" s="472"/>
      <c r="QRE23" s="472"/>
      <c r="QRF23" s="472"/>
      <c r="QRG23" s="472"/>
      <c r="QRH23" s="472"/>
      <c r="QRI23" s="472"/>
      <c r="QRJ23" s="472"/>
      <c r="QRK23" s="472"/>
      <c r="QRL23" s="472"/>
      <c r="QRM23" s="472"/>
      <c r="QRN23" s="472"/>
      <c r="QRO23" s="472"/>
      <c r="QRP23" s="472"/>
      <c r="QRQ23" s="472"/>
      <c r="QRR23" s="472"/>
      <c r="QRS23" s="472"/>
      <c r="QRT23" s="472"/>
      <c r="QRU23" s="472"/>
      <c r="QRV23" s="472"/>
      <c r="QRW23" s="472"/>
      <c r="QRX23" s="472"/>
      <c r="QRY23" s="472"/>
      <c r="QRZ23" s="472"/>
      <c r="QSA23" s="472"/>
      <c r="QSB23" s="472"/>
      <c r="QSC23" s="472"/>
      <c r="QSD23" s="472"/>
      <c r="QSE23" s="472"/>
      <c r="QSF23" s="472"/>
      <c r="QSG23" s="472"/>
      <c r="QSH23" s="472"/>
      <c r="QSI23" s="472"/>
      <c r="QSJ23" s="472"/>
      <c r="QSK23" s="472"/>
      <c r="QSL23" s="472"/>
      <c r="QSM23" s="472"/>
      <c r="QSN23" s="472"/>
      <c r="QSO23" s="472"/>
      <c r="QSP23" s="472"/>
      <c r="QSQ23" s="472"/>
      <c r="QSR23" s="472"/>
      <c r="QSS23" s="472"/>
      <c r="QST23" s="472"/>
      <c r="QSU23" s="472"/>
      <c r="QSV23" s="472"/>
      <c r="QSW23" s="472"/>
      <c r="QSX23" s="472"/>
      <c r="QSY23" s="472"/>
      <c r="QSZ23" s="472"/>
      <c r="QTA23" s="472"/>
      <c r="QTB23" s="472"/>
      <c r="QTC23" s="472"/>
      <c r="QTD23" s="472"/>
      <c r="QTE23" s="472"/>
      <c r="QTF23" s="472"/>
      <c r="QTG23" s="472"/>
      <c r="QTH23" s="472"/>
      <c r="QTI23" s="472"/>
      <c r="QTJ23" s="472"/>
      <c r="QTK23" s="472"/>
      <c r="QTL23" s="472"/>
      <c r="QTM23" s="472"/>
      <c r="QTN23" s="472"/>
      <c r="QTO23" s="472"/>
      <c r="QTP23" s="472"/>
      <c r="QTQ23" s="472"/>
      <c r="QTR23" s="472"/>
      <c r="QTS23" s="472"/>
      <c r="QTT23" s="472"/>
      <c r="QTU23" s="472"/>
      <c r="QTV23" s="472"/>
      <c r="QTW23" s="472"/>
      <c r="QTX23" s="472"/>
      <c r="QTY23" s="472"/>
      <c r="QTZ23" s="472"/>
      <c r="QUA23" s="472"/>
      <c r="QUB23" s="472"/>
      <c r="QUC23" s="472"/>
      <c r="QUD23" s="472"/>
      <c r="QUE23" s="472"/>
      <c r="QUF23" s="472"/>
      <c r="QUG23" s="472"/>
      <c r="QUH23" s="472"/>
      <c r="QUI23" s="472"/>
      <c r="QUJ23" s="472"/>
      <c r="QUK23" s="472"/>
      <c r="QUL23" s="472"/>
      <c r="QUM23" s="472"/>
      <c r="QUN23" s="472"/>
      <c r="QUO23" s="472"/>
      <c r="QUP23" s="472"/>
      <c r="QUQ23" s="472"/>
      <c r="QUR23" s="472"/>
      <c r="QUS23" s="472"/>
      <c r="QUT23" s="472"/>
      <c r="QUU23" s="472"/>
      <c r="QUV23" s="472"/>
      <c r="QUW23" s="472"/>
      <c r="QUX23" s="472"/>
      <c r="QUY23" s="472"/>
      <c r="QUZ23" s="472"/>
      <c r="QVA23" s="472"/>
      <c r="QVB23" s="472"/>
      <c r="QVC23" s="472"/>
      <c r="QVD23" s="472"/>
      <c r="QVE23" s="472"/>
      <c r="QVF23" s="472"/>
      <c r="QVG23" s="472"/>
      <c r="QVH23" s="472"/>
      <c r="QVI23" s="472"/>
      <c r="QVJ23" s="472"/>
      <c r="QVK23" s="472"/>
      <c r="QVL23" s="472"/>
      <c r="QVM23" s="472"/>
      <c r="QVN23" s="472"/>
      <c r="QVO23" s="472"/>
      <c r="QVP23" s="472"/>
      <c r="QVQ23" s="472"/>
      <c r="QVR23" s="472"/>
      <c r="QVS23" s="472"/>
      <c r="QVT23" s="472"/>
      <c r="QVU23" s="472"/>
      <c r="QVV23" s="472"/>
      <c r="QVW23" s="472"/>
      <c r="QVX23" s="472"/>
      <c r="QVY23" s="472"/>
      <c r="QVZ23" s="472"/>
      <c r="QWA23" s="472"/>
      <c r="QWB23" s="472"/>
      <c r="QWC23" s="472"/>
      <c r="QWD23" s="472"/>
      <c r="QWE23" s="472"/>
      <c r="QWF23" s="472"/>
      <c r="QWG23" s="472"/>
      <c r="QWH23" s="472"/>
      <c r="QWI23" s="472"/>
      <c r="QWJ23" s="472"/>
      <c r="QWK23" s="472"/>
      <c r="QWL23" s="472"/>
      <c r="QWM23" s="472"/>
      <c r="QWN23" s="472"/>
      <c r="QWO23" s="472"/>
      <c r="QWP23" s="472"/>
      <c r="QWQ23" s="472"/>
      <c r="QWR23" s="472"/>
      <c r="QWS23" s="472"/>
      <c r="QWT23" s="472"/>
      <c r="QWU23" s="472"/>
      <c r="QWV23" s="472"/>
      <c r="QWW23" s="472"/>
      <c r="QWX23" s="472"/>
      <c r="QWY23" s="472"/>
      <c r="QWZ23" s="472"/>
      <c r="QXA23" s="472"/>
      <c r="QXB23" s="472"/>
      <c r="QXC23" s="472"/>
      <c r="QXD23" s="472"/>
      <c r="QXE23" s="472"/>
      <c r="QXF23" s="472"/>
      <c r="QXG23" s="472"/>
      <c r="QXH23" s="472"/>
      <c r="QXI23" s="472"/>
      <c r="QXJ23" s="472"/>
      <c r="QXK23" s="472"/>
      <c r="QXL23" s="472"/>
      <c r="QXM23" s="472"/>
      <c r="QXN23" s="472"/>
      <c r="QXO23" s="472"/>
      <c r="QXP23" s="472"/>
      <c r="QXQ23" s="472"/>
      <c r="QXR23" s="472"/>
      <c r="QXS23" s="472"/>
      <c r="QXT23" s="472"/>
      <c r="QXU23" s="472"/>
      <c r="QXV23" s="472"/>
      <c r="QXW23" s="472"/>
      <c r="QXX23" s="472"/>
      <c r="QXY23" s="472"/>
      <c r="QXZ23" s="472"/>
      <c r="QYA23" s="472"/>
      <c r="QYB23" s="472"/>
      <c r="QYC23" s="472"/>
      <c r="QYD23" s="472"/>
      <c r="QYE23" s="472"/>
      <c r="QYF23" s="472"/>
      <c r="QYG23" s="472"/>
      <c r="QYH23" s="472"/>
      <c r="QYI23" s="472"/>
      <c r="QYJ23" s="472"/>
      <c r="QYK23" s="472"/>
      <c r="QYL23" s="472"/>
      <c r="QYM23" s="472"/>
      <c r="QYN23" s="472"/>
      <c r="QYO23" s="472"/>
      <c r="QYP23" s="472"/>
      <c r="QYQ23" s="472"/>
      <c r="QYR23" s="472"/>
      <c r="QYS23" s="472"/>
      <c r="QYT23" s="472"/>
      <c r="QYU23" s="472"/>
      <c r="QYV23" s="472"/>
      <c r="QYW23" s="472"/>
      <c r="QYX23" s="472"/>
      <c r="QYY23" s="472"/>
      <c r="QYZ23" s="472"/>
      <c r="QZA23" s="472"/>
      <c r="QZB23" s="472"/>
      <c r="QZC23" s="472"/>
      <c r="QZD23" s="472"/>
      <c r="QZE23" s="472"/>
      <c r="QZF23" s="472"/>
      <c r="QZG23" s="472"/>
      <c r="QZH23" s="472"/>
      <c r="QZI23" s="472"/>
      <c r="QZJ23" s="472"/>
      <c r="QZK23" s="472"/>
      <c r="QZL23" s="472"/>
      <c r="QZM23" s="472"/>
      <c r="QZN23" s="472"/>
      <c r="QZO23" s="472"/>
      <c r="QZP23" s="472"/>
      <c r="QZQ23" s="472"/>
      <c r="QZR23" s="472"/>
      <c r="QZS23" s="472"/>
      <c r="QZT23" s="472"/>
      <c r="QZU23" s="472"/>
      <c r="QZV23" s="472"/>
      <c r="QZW23" s="472"/>
      <c r="QZX23" s="472"/>
      <c r="QZY23" s="472"/>
      <c r="QZZ23" s="472"/>
      <c r="RAA23" s="472"/>
      <c r="RAB23" s="472"/>
      <c r="RAC23" s="472"/>
      <c r="RAD23" s="472"/>
      <c r="RAE23" s="472"/>
      <c r="RAF23" s="472"/>
      <c r="RAG23" s="472"/>
      <c r="RAH23" s="472"/>
      <c r="RAI23" s="472"/>
      <c r="RAJ23" s="472"/>
      <c r="RAK23" s="472"/>
      <c r="RAL23" s="472"/>
      <c r="RAM23" s="472"/>
      <c r="RAN23" s="472"/>
      <c r="RAO23" s="472"/>
      <c r="RAP23" s="472"/>
      <c r="RAQ23" s="472"/>
      <c r="RAR23" s="472"/>
      <c r="RAS23" s="472"/>
      <c r="RAT23" s="472"/>
      <c r="RAU23" s="472"/>
      <c r="RAV23" s="472"/>
      <c r="RAW23" s="472"/>
      <c r="RAX23" s="472"/>
      <c r="RAY23" s="472"/>
      <c r="RAZ23" s="472"/>
      <c r="RBA23" s="472"/>
      <c r="RBB23" s="472"/>
      <c r="RBC23" s="472"/>
      <c r="RBD23" s="472"/>
      <c r="RBE23" s="472"/>
      <c r="RBF23" s="472"/>
      <c r="RBG23" s="472"/>
      <c r="RBH23" s="472"/>
      <c r="RBI23" s="472"/>
      <c r="RBJ23" s="472"/>
      <c r="RBK23" s="472"/>
      <c r="RBL23" s="472"/>
      <c r="RBM23" s="472"/>
      <c r="RBN23" s="472"/>
      <c r="RBO23" s="472"/>
      <c r="RBP23" s="472"/>
      <c r="RBQ23" s="472"/>
      <c r="RBR23" s="472"/>
      <c r="RBS23" s="472"/>
      <c r="RBT23" s="472"/>
      <c r="RBU23" s="472"/>
      <c r="RBV23" s="472"/>
      <c r="RBW23" s="472"/>
      <c r="RBX23" s="472"/>
      <c r="RBY23" s="472"/>
      <c r="RBZ23" s="472"/>
      <c r="RCA23" s="472"/>
      <c r="RCB23" s="472"/>
      <c r="RCC23" s="472"/>
      <c r="RCD23" s="472"/>
      <c r="RCE23" s="472"/>
      <c r="RCF23" s="472"/>
      <c r="RCG23" s="472"/>
      <c r="RCH23" s="472"/>
      <c r="RCI23" s="472"/>
      <c r="RCJ23" s="472"/>
      <c r="RCK23" s="472"/>
      <c r="RCL23" s="472"/>
      <c r="RCM23" s="472"/>
      <c r="RCN23" s="472"/>
      <c r="RCO23" s="472"/>
      <c r="RCP23" s="472"/>
      <c r="RCQ23" s="472"/>
      <c r="RCR23" s="472"/>
      <c r="RCS23" s="472"/>
      <c r="RCT23" s="472"/>
      <c r="RCU23" s="472"/>
      <c r="RCV23" s="472"/>
      <c r="RCW23" s="472"/>
      <c r="RCX23" s="472"/>
      <c r="RCY23" s="472"/>
      <c r="RCZ23" s="472"/>
      <c r="RDA23" s="472"/>
      <c r="RDB23" s="472"/>
      <c r="RDC23" s="472"/>
      <c r="RDD23" s="472"/>
      <c r="RDE23" s="472"/>
      <c r="RDF23" s="472"/>
      <c r="RDG23" s="472"/>
      <c r="RDH23" s="472"/>
      <c r="RDI23" s="472"/>
      <c r="RDJ23" s="472"/>
      <c r="RDK23" s="472"/>
      <c r="RDL23" s="472"/>
      <c r="RDM23" s="472"/>
      <c r="RDN23" s="472"/>
      <c r="RDO23" s="472"/>
      <c r="RDP23" s="472"/>
      <c r="RDQ23" s="472"/>
      <c r="RDR23" s="472"/>
      <c r="RDS23" s="472"/>
      <c r="RDT23" s="472"/>
      <c r="RDU23" s="472"/>
      <c r="RDV23" s="472"/>
      <c r="RDW23" s="472"/>
      <c r="RDX23" s="472"/>
      <c r="RDY23" s="472"/>
      <c r="RDZ23" s="472"/>
      <c r="REA23" s="472"/>
      <c r="REB23" s="472"/>
      <c r="REC23" s="472"/>
      <c r="RED23" s="472"/>
      <c r="REE23" s="472"/>
      <c r="REF23" s="472"/>
      <c r="REG23" s="472"/>
      <c r="REH23" s="472"/>
      <c r="REI23" s="472"/>
      <c r="REJ23" s="472"/>
      <c r="REK23" s="472"/>
      <c r="REL23" s="472"/>
      <c r="REM23" s="472"/>
      <c r="REN23" s="472"/>
      <c r="REO23" s="472"/>
      <c r="REP23" s="472"/>
      <c r="REQ23" s="472"/>
      <c r="RER23" s="472"/>
      <c r="RES23" s="472"/>
      <c r="RET23" s="472"/>
      <c r="REU23" s="472"/>
      <c r="REV23" s="472"/>
      <c r="REW23" s="472"/>
      <c r="REX23" s="472"/>
      <c r="REY23" s="472"/>
      <c r="REZ23" s="472"/>
      <c r="RFA23" s="472"/>
      <c r="RFB23" s="472"/>
      <c r="RFC23" s="472"/>
      <c r="RFD23" s="472"/>
      <c r="RFE23" s="472"/>
      <c r="RFF23" s="472"/>
      <c r="RFG23" s="472"/>
      <c r="RFH23" s="472"/>
      <c r="RFI23" s="472"/>
      <c r="RFJ23" s="472"/>
      <c r="RFK23" s="472"/>
      <c r="RFL23" s="472"/>
      <c r="RFM23" s="472"/>
      <c r="RFN23" s="472"/>
      <c r="RFO23" s="472"/>
      <c r="RFP23" s="472"/>
      <c r="RFQ23" s="472"/>
      <c r="RFR23" s="472"/>
      <c r="RFS23" s="472"/>
      <c r="RFT23" s="472"/>
      <c r="RFU23" s="472"/>
      <c r="RFV23" s="472"/>
      <c r="RFW23" s="472"/>
      <c r="RFX23" s="472"/>
      <c r="RFY23" s="472"/>
      <c r="RFZ23" s="472"/>
      <c r="RGA23" s="472"/>
      <c r="RGB23" s="472"/>
      <c r="RGC23" s="472"/>
      <c r="RGD23" s="472"/>
      <c r="RGE23" s="472"/>
      <c r="RGF23" s="472"/>
      <c r="RGG23" s="472"/>
      <c r="RGH23" s="472"/>
      <c r="RGI23" s="472"/>
      <c r="RGJ23" s="472"/>
      <c r="RGK23" s="472"/>
      <c r="RGL23" s="472"/>
      <c r="RGM23" s="472"/>
      <c r="RGN23" s="472"/>
      <c r="RGO23" s="472"/>
      <c r="RGP23" s="472"/>
      <c r="RGQ23" s="472"/>
      <c r="RGR23" s="472"/>
      <c r="RGS23" s="472"/>
      <c r="RGT23" s="472"/>
      <c r="RGU23" s="472"/>
      <c r="RGV23" s="472"/>
      <c r="RGW23" s="472"/>
      <c r="RGX23" s="472"/>
      <c r="RGY23" s="472"/>
      <c r="RGZ23" s="472"/>
      <c r="RHA23" s="472"/>
      <c r="RHB23" s="472"/>
      <c r="RHC23" s="472"/>
      <c r="RHD23" s="472"/>
      <c r="RHE23" s="472"/>
      <c r="RHF23" s="472"/>
      <c r="RHG23" s="472"/>
      <c r="RHH23" s="472"/>
      <c r="RHI23" s="472"/>
      <c r="RHJ23" s="472"/>
      <c r="RHK23" s="472"/>
      <c r="RHL23" s="472"/>
      <c r="RHM23" s="472"/>
      <c r="RHN23" s="472"/>
      <c r="RHO23" s="472"/>
      <c r="RHP23" s="472"/>
      <c r="RHQ23" s="472"/>
      <c r="RHR23" s="472"/>
      <c r="RHS23" s="472"/>
      <c r="RHT23" s="472"/>
      <c r="RHU23" s="472"/>
      <c r="RHV23" s="472"/>
      <c r="RHW23" s="472"/>
      <c r="RHX23" s="472"/>
      <c r="RHY23" s="472"/>
      <c r="RHZ23" s="472"/>
      <c r="RIA23" s="472"/>
      <c r="RIB23" s="472"/>
      <c r="RIC23" s="472"/>
      <c r="RID23" s="472"/>
      <c r="RIE23" s="472"/>
      <c r="RIF23" s="472"/>
      <c r="RIG23" s="472"/>
      <c r="RIH23" s="472"/>
      <c r="RII23" s="472"/>
      <c r="RIJ23" s="472"/>
      <c r="RIK23" s="472"/>
      <c r="RIL23" s="472"/>
      <c r="RIM23" s="472"/>
      <c r="RIN23" s="472"/>
      <c r="RIO23" s="472"/>
      <c r="RIP23" s="472"/>
      <c r="RIQ23" s="472"/>
      <c r="RIR23" s="472"/>
      <c r="RIS23" s="472"/>
      <c r="RIT23" s="472"/>
      <c r="RIU23" s="472"/>
      <c r="RIV23" s="472"/>
      <c r="RIW23" s="472"/>
      <c r="RIX23" s="472"/>
      <c r="RIY23" s="472"/>
      <c r="RIZ23" s="472"/>
      <c r="RJA23" s="472"/>
      <c r="RJB23" s="472"/>
      <c r="RJC23" s="472"/>
      <c r="RJD23" s="472"/>
      <c r="RJE23" s="472"/>
      <c r="RJF23" s="472"/>
      <c r="RJG23" s="472"/>
      <c r="RJH23" s="472"/>
      <c r="RJI23" s="472"/>
      <c r="RJJ23" s="472"/>
      <c r="RJK23" s="472"/>
      <c r="RJL23" s="472"/>
      <c r="RJM23" s="472"/>
      <c r="RJN23" s="472"/>
      <c r="RJO23" s="472"/>
      <c r="RJP23" s="472"/>
      <c r="RJQ23" s="472"/>
      <c r="RJR23" s="472"/>
      <c r="RJS23" s="472"/>
      <c r="RJT23" s="472"/>
      <c r="RJU23" s="472"/>
      <c r="RJV23" s="472"/>
      <c r="RJW23" s="472"/>
      <c r="RJX23" s="472"/>
      <c r="RJY23" s="472"/>
      <c r="RJZ23" s="472"/>
      <c r="RKA23" s="472"/>
      <c r="RKB23" s="472"/>
      <c r="RKC23" s="472"/>
      <c r="RKD23" s="472"/>
      <c r="RKE23" s="472"/>
      <c r="RKF23" s="472"/>
      <c r="RKG23" s="472"/>
      <c r="RKH23" s="472"/>
      <c r="RKI23" s="472"/>
      <c r="RKJ23" s="472"/>
      <c r="RKK23" s="472"/>
      <c r="RKL23" s="472"/>
      <c r="RKM23" s="472"/>
      <c r="RKN23" s="472"/>
      <c r="RKO23" s="472"/>
      <c r="RKP23" s="472"/>
      <c r="RKQ23" s="472"/>
      <c r="RKR23" s="472"/>
      <c r="RKS23" s="472"/>
      <c r="RKT23" s="472"/>
      <c r="RKU23" s="472"/>
      <c r="RKV23" s="472"/>
      <c r="RKW23" s="472"/>
      <c r="RKX23" s="472"/>
      <c r="RKY23" s="472"/>
      <c r="RKZ23" s="472"/>
      <c r="RLA23" s="472"/>
      <c r="RLB23" s="472"/>
      <c r="RLC23" s="472"/>
      <c r="RLD23" s="472"/>
      <c r="RLE23" s="472"/>
      <c r="RLF23" s="472"/>
      <c r="RLG23" s="472"/>
      <c r="RLH23" s="472"/>
      <c r="RLI23" s="472"/>
      <c r="RLJ23" s="472"/>
      <c r="RLK23" s="472"/>
      <c r="RLL23" s="472"/>
      <c r="RLM23" s="472"/>
      <c r="RLN23" s="472"/>
      <c r="RLO23" s="472"/>
      <c r="RLP23" s="472"/>
      <c r="RLQ23" s="472"/>
      <c r="RLR23" s="472"/>
      <c r="RLS23" s="472"/>
      <c r="RLT23" s="472"/>
      <c r="RLU23" s="472"/>
      <c r="RLV23" s="472"/>
      <c r="RLW23" s="472"/>
      <c r="RLX23" s="472"/>
      <c r="RLY23" s="472"/>
      <c r="RLZ23" s="472"/>
      <c r="RMA23" s="472"/>
      <c r="RMB23" s="472"/>
      <c r="RMC23" s="472"/>
      <c r="RMD23" s="472"/>
      <c r="RME23" s="472"/>
      <c r="RMF23" s="472"/>
      <c r="RMG23" s="472"/>
      <c r="RMH23" s="472"/>
      <c r="RMI23" s="472"/>
      <c r="RMJ23" s="472"/>
      <c r="RMK23" s="472"/>
      <c r="RML23" s="472"/>
      <c r="RMM23" s="472"/>
      <c r="RMN23" s="472"/>
      <c r="RMO23" s="472"/>
      <c r="RMP23" s="472"/>
      <c r="RMQ23" s="472"/>
      <c r="RMR23" s="472"/>
      <c r="RMS23" s="472"/>
      <c r="RMT23" s="472"/>
      <c r="RMU23" s="472"/>
      <c r="RMV23" s="472"/>
      <c r="RMW23" s="472"/>
      <c r="RMX23" s="472"/>
      <c r="RMY23" s="472"/>
      <c r="RMZ23" s="472"/>
      <c r="RNA23" s="472"/>
      <c r="RNB23" s="472"/>
      <c r="RNC23" s="472"/>
      <c r="RND23" s="472"/>
      <c r="RNE23" s="472"/>
      <c r="RNF23" s="472"/>
      <c r="RNG23" s="472"/>
      <c r="RNH23" s="472"/>
      <c r="RNI23" s="472"/>
      <c r="RNJ23" s="472"/>
      <c r="RNK23" s="472"/>
      <c r="RNL23" s="472"/>
      <c r="RNM23" s="472"/>
      <c r="RNN23" s="472"/>
      <c r="RNO23" s="472"/>
      <c r="RNP23" s="472"/>
      <c r="RNQ23" s="472"/>
      <c r="RNR23" s="472"/>
      <c r="RNS23" s="472"/>
      <c r="RNT23" s="472"/>
      <c r="RNU23" s="472"/>
      <c r="RNV23" s="472"/>
      <c r="RNW23" s="472"/>
      <c r="RNX23" s="472"/>
      <c r="RNY23" s="472"/>
      <c r="RNZ23" s="472"/>
      <c r="ROA23" s="472"/>
      <c r="ROB23" s="472"/>
      <c r="ROC23" s="472"/>
      <c r="ROD23" s="472"/>
      <c r="ROE23" s="472"/>
      <c r="ROF23" s="472"/>
      <c r="ROG23" s="472"/>
      <c r="ROH23" s="472"/>
      <c r="ROI23" s="472"/>
      <c r="ROJ23" s="472"/>
      <c r="ROK23" s="472"/>
      <c r="ROL23" s="472"/>
      <c r="ROM23" s="472"/>
      <c r="RON23" s="472"/>
      <c r="ROO23" s="472"/>
      <c r="ROP23" s="472"/>
      <c r="ROQ23" s="472"/>
      <c r="ROR23" s="472"/>
      <c r="ROS23" s="472"/>
      <c r="ROT23" s="472"/>
      <c r="ROU23" s="472"/>
      <c r="ROV23" s="472"/>
      <c r="ROW23" s="472"/>
      <c r="ROX23" s="472"/>
      <c r="ROY23" s="472"/>
      <c r="ROZ23" s="472"/>
      <c r="RPA23" s="472"/>
      <c r="RPB23" s="472"/>
      <c r="RPC23" s="472"/>
      <c r="RPD23" s="472"/>
      <c r="RPE23" s="472"/>
      <c r="RPF23" s="472"/>
      <c r="RPG23" s="472"/>
      <c r="RPH23" s="472"/>
      <c r="RPI23" s="472"/>
      <c r="RPJ23" s="472"/>
      <c r="RPK23" s="472"/>
      <c r="RPL23" s="472"/>
      <c r="RPM23" s="472"/>
      <c r="RPN23" s="472"/>
      <c r="RPO23" s="472"/>
      <c r="RPP23" s="472"/>
      <c r="RPQ23" s="472"/>
      <c r="RPR23" s="472"/>
      <c r="RPS23" s="472"/>
      <c r="RPT23" s="472"/>
      <c r="RPU23" s="472"/>
      <c r="RPV23" s="472"/>
      <c r="RPW23" s="472"/>
      <c r="RPX23" s="472"/>
      <c r="RPY23" s="472"/>
      <c r="RPZ23" s="472"/>
      <c r="RQA23" s="472"/>
      <c r="RQB23" s="472"/>
      <c r="RQC23" s="472"/>
      <c r="RQD23" s="472"/>
      <c r="RQE23" s="472"/>
      <c r="RQF23" s="472"/>
      <c r="RQG23" s="472"/>
      <c r="RQH23" s="472"/>
      <c r="RQI23" s="472"/>
      <c r="RQJ23" s="472"/>
      <c r="RQK23" s="472"/>
      <c r="RQL23" s="472"/>
      <c r="RQM23" s="472"/>
      <c r="RQN23" s="472"/>
      <c r="RQO23" s="472"/>
      <c r="RQP23" s="472"/>
      <c r="RQQ23" s="472"/>
      <c r="RQR23" s="472"/>
      <c r="RQS23" s="472"/>
      <c r="RQT23" s="472"/>
      <c r="RQU23" s="472"/>
      <c r="RQV23" s="472"/>
      <c r="RQW23" s="472"/>
      <c r="RQX23" s="472"/>
      <c r="RQY23" s="472"/>
      <c r="RQZ23" s="472"/>
      <c r="RRA23" s="472"/>
      <c r="RRB23" s="472"/>
      <c r="RRC23" s="472"/>
      <c r="RRD23" s="472"/>
      <c r="RRE23" s="472"/>
      <c r="RRF23" s="472"/>
      <c r="RRG23" s="472"/>
      <c r="RRH23" s="472"/>
      <c r="RRI23" s="472"/>
      <c r="RRJ23" s="472"/>
      <c r="RRK23" s="472"/>
      <c r="RRL23" s="472"/>
      <c r="RRM23" s="472"/>
      <c r="RRN23" s="472"/>
      <c r="RRO23" s="472"/>
      <c r="RRP23" s="472"/>
      <c r="RRQ23" s="472"/>
      <c r="RRR23" s="472"/>
      <c r="RRS23" s="472"/>
      <c r="RRT23" s="472"/>
      <c r="RRU23" s="472"/>
      <c r="RRV23" s="472"/>
      <c r="RRW23" s="472"/>
      <c r="RRX23" s="472"/>
      <c r="RRY23" s="472"/>
      <c r="RRZ23" s="472"/>
      <c r="RSA23" s="472"/>
      <c r="RSB23" s="472"/>
      <c r="RSC23" s="472"/>
      <c r="RSD23" s="472"/>
      <c r="RSE23" s="472"/>
      <c r="RSF23" s="472"/>
      <c r="RSG23" s="472"/>
      <c r="RSH23" s="472"/>
      <c r="RSI23" s="472"/>
      <c r="RSJ23" s="472"/>
      <c r="RSK23" s="472"/>
      <c r="RSL23" s="472"/>
      <c r="RSM23" s="472"/>
      <c r="RSN23" s="472"/>
      <c r="RSO23" s="472"/>
      <c r="RSP23" s="472"/>
      <c r="RSQ23" s="472"/>
      <c r="RSR23" s="472"/>
      <c r="RSS23" s="472"/>
      <c r="RST23" s="472"/>
      <c r="RSU23" s="472"/>
      <c r="RSV23" s="472"/>
      <c r="RSW23" s="472"/>
      <c r="RSX23" s="472"/>
      <c r="RSY23" s="472"/>
      <c r="RSZ23" s="472"/>
      <c r="RTA23" s="472"/>
      <c r="RTB23" s="472"/>
      <c r="RTC23" s="472"/>
      <c r="RTD23" s="472"/>
      <c r="RTE23" s="472"/>
      <c r="RTF23" s="472"/>
      <c r="RTG23" s="472"/>
      <c r="RTH23" s="472"/>
      <c r="RTI23" s="472"/>
      <c r="RTJ23" s="472"/>
      <c r="RTK23" s="472"/>
      <c r="RTL23" s="472"/>
      <c r="RTM23" s="472"/>
      <c r="RTN23" s="472"/>
      <c r="RTO23" s="472"/>
      <c r="RTP23" s="472"/>
      <c r="RTQ23" s="472"/>
      <c r="RTR23" s="472"/>
      <c r="RTS23" s="472"/>
      <c r="RTT23" s="472"/>
      <c r="RTU23" s="472"/>
      <c r="RTV23" s="472"/>
      <c r="RTW23" s="472"/>
      <c r="RTX23" s="472"/>
      <c r="RTY23" s="472"/>
      <c r="RTZ23" s="472"/>
      <c r="RUA23" s="472"/>
      <c r="RUB23" s="472"/>
      <c r="RUC23" s="472"/>
      <c r="RUD23" s="472"/>
      <c r="RUE23" s="472"/>
      <c r="RUF23" s="472"/>
      <c r="RUG23" s="472"/>
      <c r="RUH23" s="472"/>
      <c r="RUI23" s="472"/>
      <c r="RUJ23" s="472"/>
      <c r="RUK23" s="472"/>
      <c r="RUL23" s="472"/>
      <c r="RUM23" s="472"/>
      <c r="RUN23" s="472"/>
      <c r="RUO23" s="472"/>
      <c r="RUP23" s="472"/>
      <c r="RUQ23" s="472"/>
      <c r="RUR23" s="472"/>
      <c r="RUS23" s="472"/>
      <c r="RUT23" s="472"/>
      <c r="RUU23" s="472"/>
      <c r="RUV23" s="472"/>
      <c r="RUW23" s="472"/>
      <c r="RUX23" s="472"/>
      <c r="RUY23" s="472"/>
      <c r="RUZ23" s="472"/>
      <c r="RVA23" s="472"/>
      <c r="RVB23" s="472"/>
      <c r="RVC23" s="472"/>
      <c r="RVD23" s="472"/>
      <c r="RVE23" s="472"/>
      <c r="RVF23" s="472"/>
      <c r="RVG23" s="472"/>
      <c r="RVH23" s="472"/>
      <c r="RVI23" s="472"/>
      <c r="RVJ23" s="472"/>
      <c r="RVK23" s="472"/>
      <c r="RVL23" s="472"/>
      <c r="RVM23" s="472"/>
      <c r="RVN23" s="472"/>
      <c r="RVO23" s="472"/>
      <c r="RVP23" s="472"/>
      <c r="RVQ23" s="472"/>
      <c r="RVR23" s="472"/>
      <c r="RVS23" s="472"/>
      <c r="RVT23" s="472"/>
      <c r="RVU23" s="472"/>
      <c r="RVV23" s="472"/>
      <c r="RVW23" s="472"/>
      <c r="RVX23" s="472"/>
      <c r="RVY23" s="472"/>
      <c r="RVZ23" s="472"/>
      <c r="RWA23" s="472"/>
      <c r="RWB23" s="472"/>
      <c r="RWC23" s="472"/>
      <c r="RWD23" s="472"/>
      <c r="RWE23" s="472"/>
      <c r="RWF23" s="472"/>
      <c r="RWG23" s="472"/>
      <c r="RWH23" s="472"/>
      <c r="RWI23" s="472"/>
      <c r="RWJ23" s="472"/>
      <c r="RWK23" s="472"/>
      <c r="RWL23" s="472"/>
      <c r="RWM23" s="472"/>
      <c r="RWN23" s="472"/>
      <c r="RWO23" s="472"/>
      <c r="RWP23" s="472"/>
      <c r="RWQ23" s="472"/>
      <c r="RWR23" s="472"/>
      <c r="RWS23" s="472"/>
      <c r="RWT23" s="472"/>
      <c r="RWU23" s="472"/>
      <c r="RWV23" s="472"/>
      <c r="RWW23" s="472"/>
      <c r="RWX23" s="472"/>
      <c r="RWY23" s="472"/>
      <c r="RWZ23" s="472"/>
      <c r="RXA23" s="472"/>
      <c r="RXB23" s="472"/>
      <c r="RXC23" s="472"/>
      <c r="RXD23" s="472"/>
      <c r="RXE23" s="472"/>
      <c r="RXF23" s="472"/>
      <c r="RXG23" s="472"/>
      <c r="RXH23" s="472"/>
      <c r="RXI23" s="472"/>
      <c r="RXJ23" s="472"/>
      <c r="RXK23" s="472"/>
      <c r="RXL23" s="472"/>
      <c r="RXM23" s="472"/>
      <c r="RXN23" s="472"/>
      <c r="RXO23" s="472"/>
      <c r="RXP23" s="472"/>
      <c r="RXQ23" s="472"/>
      <c r="RXR23" s="472"/>
      <c r="RXS23" s="472"/>
      <c r="RXT23" s="472"/>
      <c r="RXU23" s="472"/>
      <c r="RXV23" s="472"/>
      <c r="RXW23" s="472"/>
      <c r="RXX23" s="472"/>
      <c r="RXY23" s="472"/>
      <c r="RXZ23" s="472"/>
      <c r="RYA23" s="472"/>
      <c r="RYB23" s="472"/>
      <c r="RYC23" s="472"/>
      <c r="RYD23" s="472"/>
      <c r="RYE23" s="472"/>
      <c r="RYF23" s="472"/>
      <c r="RYG23" s="472"/>
      <c r="RYH23" s="472"/>
      <c r="RYI23" s="472"/>
      <c r="RYJ23" s="472"/>
      <c r="RYK23" s="472"/>
      <c r="RYL23" s="472"/>
      <c r="RYM23" s="472"/>
      <c r="RYN23" s="472"/>
      <c r="RYO23" s="472"/>
      <c r="RYP23" s="472"/>
      <c r="RYQ23" s="472"/>
      <c r="RYR23" s="472"/>
      <c r="RYS23" s="472"/>
      <c r="RYT23" s="472"/>
      <c r="RYU23" s="472"/>
      <c r="RYV23" s="472"/>
      <c r="RYW23" s="472"/>
      <c r="RYX23" s="472"/>
      <c r="RYY23" s="472"/>
      <c r="RYZ23" s="472"/>
      <c r="RZA23" s="472"/>
      <c r="RZB23" s="472"/>
      <c r="RZC23" s="472"/>
      <c r="RZD23" s="472"/>
      <c r="RZE23" s="472"/>
      <c r="RZF23" s="472"/>
      <c r="RZG23" s="472"/>
      <c r="RZH23" s="472"/>
      <c r="RZI23" s="472"/>
      <c r="RZJ23" s="472"/>
      <c r="RZK23" s="472"/>
      <c r="RZL23" s="472"/>
      <c r="RZM23" s="472"/>
      <c r="RZN23" s="472"/>
      <c r="RZO23" s="472"/>
      <c r="RZP23" s="472"/>
      <c r="RZQ23" s="472"/>
      <c r="RZR23" s="472"/>
      <c r="RZS23" s="472"/>
      <c r="RZT23" s="472"/>
      <c r="RZU23" s="472"/>
      <c r="RZV23" s="472"/>
      <c r="RZW23" s="472"/>
      <c r="RZX23" s="472"/>
      <c r="RZY23" s="472"/>
      <c r="RZZ23" s="472"/>
      <c r="SAA23" s="472"/>
      <c r="SAB23" s="472"/>
      <c r="SAC23" s="472"/>
      <c r="SAD23" s="472"/>
      <c r="SAE23" s="472"/>
      <c r="SAF23" s="472"/>
      <c r="SAG23" s="472"/>
      <c r="SAH23" s="472"/>
      <c r="SAI23" s="472"/>
      <c r="SAJ23" s="472"/>
      <c r="SAK23" s="472"/>
      <c r="SAL23" s="472"/>
      <c r="SAM23" s="472"/>
      <c r="SAN23" s="472"/>
      <c r="SAO23" s="472"/>
      <c r="SAP23" s="472"/>
      <c r="SAQ23" s="472"/>
      <c r="SAR23" s="472"/>
      <c r="SAS23" s="472"/>
      <c r="SAT23" s="472"/>
      <c r="SAU23" s="472"/>
      <c r="SAV23" s="472"/>
      <c r="SAW23" s="472"/>
      <c r="SAX23" s="472"/>
      <c r="SAY23" s="472"/>
      <c r="SAZ23" s="472"/>
      <c r="SBA23" s="472"/>
      <c r="SBB23" s="472"/>
      <c r="SBC23" s="472"/>
      <c r="SBD23" s="472"/>
      <c r="SBE23" s="472"/>
      <c r="SBF23" s="472"/>
      <c r="SBG23" s="472"/>
      <c r="SBH23" s="472"/>
      <c r="SBI23" s="472"/>
      <c r="SBJ23" s="472"/>
      <c r="SBK23" s="472"/>
      <c r="SBL23" s="472"/>
      <c r="SBM23" s="472"/>
      <c r="SBN23" s="472"/>
      <c r="SBO23" s="472"/>
      <c r="SBP23" s="472"/>
      <c r="SBQ23" s="472"/>
      <c r="SBR23" s="472"/>
      <c r="SBS23" s="472"/>
      <c r="SBT23" s="472"/>
      <c r="SBU23" s="472"/>
      <c r="SBV23" s="472"/>
      <c r="SBW23" s="472"/>
      <c r="SBX23" s="472"/>
      <c r="SBY23" s="472"/>
      <c r="SBZ23" s="472"/>
      <c r="SCA23" s="472"/>
      <c r="SCB23" s="472"/>
      <c r="SCC23" s="472"/>
      <c r="SCD23" s="472"/>
      <c r="SCE23" s="472"/>
      <c r="SCF23" s="472"/>
      <c r="SCG23" s="472"/>
      <c r="SCH23" s="472"/>
      <c r="SCI23" s="472"/>
      <c r="SCJ23" s="472"/>
      <c r="SCK23" s="472"/>
      <c r="SCL23" s="472"/>
      <c r="SCM23" s="472"/>
      <c r="SCN23" s="472"/>
      <c r="SCO23" s="472"/>
      <c r="SCP23" s="472"/>
      <c r="SCQ23" s="472"/>
      <c r="SCR23" s="472"/>
      <c r="SCS23" s="472"/>
      <c r="SCT23" s="472"/>
      <c r="SCU23" s="472"/>
      <c r="SCV23" s="472"/>
      <c r="SCW23" s="472"/>
      <c r="SCX23" s="472"/>
      <c r="SCY23" s="472"/>
      <c r="SCZ23" s="472"/>
      <c r="SDA23" s="472"/>
      <c r="SDB23" s="472"/>
      <c r="SDC23" s="472"/>
      <c r="SDD23" s="472"/>
      <c r="SDE23" s="472"/>
      <c r="SDF23" s="472"/>
      <c r="SDG23" s="472"/>
      <c r="SDH23" s="472"/>
      <c r="SDI23" s="472"/>
      <c r="SDJ23" s="472"/>
      <c r="SDK23" s="472"/>
      <c r="SDL23" s="472"/>
      <c r="SDM23" s="472"/>
      <c r="SDN23" s="472"/>
      <c r="SDO23" s="472"/>
      <c r="SDP23" s="472"/>
      <c r="SDQ23" s="472"/>
      <c r="SDR23" s="472"/>
      <c r="SDS23" s="472"/>
      <c r="SDT23" s="472"/>
      <c r="SDU23" s="472"/>
      <c r="SDV23" s="472"/>
      <c r="SDW23" s="472"/>
      <c r="SDX23" s="472"/>
      <c r="SDY23" s="472"/>
      <c r="SDZ23" s="472"/>
      <c r="SEA23" s="472"/>
      <c r="SEB23" s="472"/>
      <c r="SEC23" s="472"/>
      <c r="SED23" s="472"/>
      <c r="SEE23" s="472"/>
      <c r="SEF23" s="472"/>
      <c r="SEG23" s="472"/>
      <c r="SEH23" s="472"/>
      <c r="SEI23" s="472"/>
      <c r="SEJ23" s="472"/>
      <c r="SEK23" s="472"/>
      <c r="SEL23" s="472"/>
      <c r="SEM23" s="472"/>
      <c r="SEN23" s="472"/>
      <c r="SEO23" s="472"/>
      <c r="SEP23" s="472"/>
      <c r="SEQ23" s="472"/>
      <c r="SER23" s="472"/>
      <c r="SES23" s="472"/>
      <c r="SET23" s="472"/>
      <c r="SEU23" s="472"/>
      <c r="SEV23" s="472"/>
      <c r="SEW23" s="472"/>
      <c r="SEX23" s="472"/>
      <c r="SEY23" s="472"/>
      <c r="SEZ23" s="472"/>
      <c r="SFA23" s="472"/>
      <c r="SFB23" s="472"/>
      <c r="SFC23" s="472"/>
      <c r="SFD23" s="472"/>
      <c r="SFE23" s="472"/>
      <c r="SFF23" s="472"/>
      <c r="SFG23" s="472"/>
      <c r="SFH23" s="472"/>
      <c r="SFI23" s="472"/>
      <c r="SFJ23" s="472"/>
      <c r="SFK23" s="472"/>
      <c r="SFL23" s="472"/>
      <c r="SFM23" s="472"/>
      <c r="SFN23" s="472"/>
      <c r="SFO23" s="472"/>
      <c r="SFP23" s="472"/>
      <c r="SFQ23" s="472"/>
      <c r="SFR23" s="472"/>
      <c r="SFS23" s="472"/>
      <c r="SFT23" s="472"/>
      <c r="SFU23" s="472"/>
      <c r="SFV23" s="472"/>
      <c r="SFW23" s="472"/>
      <c r="SFX23" s="472"/>
      <c r="SFY23" s="472"/>
      <c r="SFZ23" s="472"/>
      <c r="SGA23" s="472"/>
      <c r="SGB23" s="472"/>
      <c r="SGC23" s="472"/>
      <c r="SGD23" s="472"/>
      <c r="SGE23" s="472"/>
      <c r="SGF23" s="472"/>
      <c r="SGG23" s="472"/>
      <c r="SGH23" s="472"/>
      <c r="SGI23" s="472"/>
      <c r="SGJ23" s="472"/>
      <c r="SGK23" s="472"/>
      <c r="SGL23" s="472"/>
      <c r="SGM23" s="472"/>
      <c r="SGN23" s="472"/>
      <c r="SGO23" s="472"/>
      <c r="SGP23" s="472"/>
      <c r="SGQ23" s="472"/>
      <c r="SGR23" s="472"/>
      <c r="SGS23" s="472"/>
      <c r="SGT23" s="472"/>
      <c r="SGU23" s="472"/>
      <c r="SGV23" s="472"/>
      <c r="SGW23" s="472"/>
      <c r="SGX23" s="472"/>
      <c r="SGY23" s="472"/>
      <c r="SGZ23" s="472"/>
      <c r="SHA23" s="472"/>
      <c r="SHB23" s="472"/>
      <c r="SHC23" s="472"/>
      <c r="SHD23" s="472"/>
      <c r="SHE23" s="472"/>
      <c r="SHF23" s="472"/>
      <c r="SHG23" s="472"/>
      <c r="SHH23" s="472"/>
      <c r="SHI23" s="472"/>
      <c r="SHJ23" s="472"/>
      <c r="SHK23" s="472"/>
      <c r="SHL23" s="472"/>
      <c r="SHM23" s="472"/>
      <c r="SHN23" s="472"/>
      <c r="SHO23" s="472"/>
      <c r="SHP23" s="472"/>
      <c r="SHQ23" s="472"/>
      <c r="SHR23" s="472"/>
      <c r="SHS23" s="472"/>
      <c r="SHT23" s="472"/>
      <c r="SHU23" s="472"/>
      <c r="SHV23" s="472"/>
      <c r="SHW23" s="472"/>
      <c r="SHX23" s="472"/>
      <c r="SHY23" s="472"/>
      <c r="SHZ23" s="472"/>
      <c r="SIA23" s="472"/>
      <c r="SIB23" s="472"/>
      <c r="SIC23" s="472"/>
      <c r="SID23" s="472"/>
      <c r="SIE23" s="472"/>
      <c r="SIF23" s="472"/>
      <c r="SIG23" s="472"/>
      <c r="SIH23" s="472"/>
      <c r="SII23" s="472"/>
      <c r="SIJ23" s="472"/>
      <c r="SIK23" s="472"/>
      <c r="SIL23" s="472"/>
      <c r="SIM23" s="472"/>
      <c r="SIN23" s="472"/>
      <c r="SIO23" s="472"/>
      <c r="SIP23" s="472"/>
      <c r="SIQ23" s="472"/>
      <c r="SIR23" s="472"/>
      <c r="SIS23" s="472"/>
      <c r="SIT23" s="472"/>
      <c r="SIU23" s="472"/>
      <c r="SIV23" s="472"/>
      <c r="SIW23" s="472"/>
      <c r="SIX23" s="472"/>
      <c r="SIY23" s="472"/>
      <c r="SIZ23" s="472"/>
      <c r="SJA23" s="472"/>
      <c r="SJB23" s="472"/>
      <c r="SJC23" s="472"/>
      <c r="SJD23" s="472"/>
      <c r="SJE23" s="472"/>
      <c r="SJF23" s="472"/>
      <c r="SJG23" s="472"/>
      <c r="SJH23" s="472"/>
      <c r="SJI23" s="472"/>
      <c r="SJJ23" s="472"/>
      <c r="SJK23" s="472"/>
      <c r="SJL23" s="472"/>
      <c r="SJM23" s="472"/>
      <c r="SJN23" s="472"/>
      <c r="SJO23" s="472"/>
      <c r="SJP23" s="472"/>
      <c r="SJQ23" s="472"/>
      <c r="SJR23" s="472"/>
      <c r="SJS23" s="472"/>
      <c r="SJT23" s="472"/>
      <c r="SJU23" s="472"/>
      <c r="SJV23" s="472"/>
      <c r="SJW23" s="472"/>
      <c r="SJX23" s="472"/>
      <c r="SJY23" s="472"/>
      <c r="SJZ23" s="472"/>
      <c r="SKA23" s="472"/>
      <c r="SKB23" s="472"/>
      <c r="SKC23" s="472"/>
      <c r="SKD23" s="472"/>
      <c r="SKE23" s="472"/>
      <c r="SKF23" s="472"/>
      <c r="SKG23" s="472"/>
      <c r="SKH23" s="472"/>
      <c r="SKI23" s="472"/>
      <c r="SKJ23" s="472"/>
      <c r="SKK23" s="472"/>
      <c r="SKL23" s="472"/>
      <c r="SKM23" s="472"/>
      <c r="SKN23" s="472"/>
      <c r="SKO23" s="472"/>
      <c r="SKP23" s="472"/>
      <c r="SKQ23" s="472"/>
      <c r="SKR23" s="472"/>
      <c r="SKS23" s="472"/>
      <c r="SKT23" s="472"/>
      <c r="SKU23" s="472"/>
      <c r="SKV23" s="472"/>
      <c r="SKW23" s="472"/>
      <c r="SKX23" s="472"/>
      <c r="SKY23" s="472"/>
      <c r="SKZ23" s="472"/>
      <c r="SLA23" s="472"/>
      <c r="SLB23" s="472"/>
      <c r="SLC23" s="472"/>
      <c r="SLD23" s="472"/>
      <c r="SLE23" s="472"/>
      <c r="SLF23" s="472"/>
      <c r="SLG23" s="472"/>
      <c r="SLH23" s="472"/>
      <c r="SLI23" s="472"/>
      <c r="SLJ23" s="472"/>
      <c r="SLK23" s="472"/>
      <c r="SLL23" s="472"/>
      <c r="SLM23" s="472"/>
      <c r="SLN23" s="472"/>
      <c r="SLO23" s="472"/>
      <c r="SLP23" s="472"/>
      <c r="SLQ23" s="472"/>
      <c r="SLR23" s="472"/>
      <c r="SLS23" s="472"/>
      <c r="SLT23" s="472"/>
      <c r="SLU23" s="472"/>
      <c r="SLV23" s="472"/>
      <c r="SLW23" s="472"/>
      <c r="SLX23" s="472"/>
      <c r="SLY23" s="472"/>
      <c r="SLZ23" s="472"/>
      <c r="SMA23" s="472"/>
      <c r="SMB23" s="472"/>
      <c r="SMC23" s="472"/>
      <c r="SMD23" s="472"/>
      <c r="SME23" s="472"/>
      <c r="SMF23" s="472"/>
      <c r="SMG23" s="472"/>
      <c r="SMH23" s="472"/>
      <c r="SMI23" s="472"/>
      <c r="SMJ23" s="472"/>
      <c r="SMK23" s="472"/>
      <c r="SML23" s="472"/>
      <c r="SMM23" s="472"/>
      <c r="SMN23" s="472"/>
      <c r="SMO23" s="472"/>
      <c r="SMP23" s="472"/>
      <c r="SMQ23" s="472"/>
      <c r="SMR23" s="472"/>
      <c r="SMS23" s="472"/>
      <c r="SMT23" s="472"/>
      <c r="SMU23" s="472"/>
      <c r="SMV23" s="472"/>
      <c r="SMW23" s="472"/>
      <c r="SMX23" s="472"/>
      <c r="SMY23" s="472"/>
      <c r="SMZ23" s="472"/>
      <c r="SNA23" s="472"/>
      <c r="SNB23" s="472"/>
      <c r="SNC23" s="472"/>
      <c r="SND23" s="472"/>
      <c r="SNE23" s="472"/>
      <c r="SNF23" s="472"/>
      <c r="SNG23" s="472"/>
      <c r="SNH23" s="472"/>
      <c r="SNI23" s="472"/>
      <c r="SNJ23" s="472"/>
      <c r="SNK23" s="472"/>
      <c r="SNL23" s="472"/>
      <c r="SNM23" s="472"/>
      <c r="SNN23" s="472"/>
      <c r="SNO23" s="472"/>
      <c r="SNP23" s="472"/>
      <c r="SNQ23" s="472"/>
      <c r="SNR23" s="472"/>
      <c r="SNS23" s="472"/>
      <c r="SNT23" s="472"/>
      <c r="SNU23" s="472"/>
      <c r="SNV23" s="472"/>
      <c r="SNW23" s="472"/>
      <c r="SNX23" s="472"/>
      <c r="SNY23" s="472"/>
      <c r="SNZ23" s="472"/>
      <c r="SOA23" s="472"/>
      <c r="SOB23" s="472"/>
      <c r="SOC23" s="472"/>
      <c r="SOD23" s="472"/>
      <c r="SOE23" s="472"/>
      <c r="SOF23" s="472"/>
      <c r="SOG23" s="472"/>
      <c r="SOH23" s="472"/>
      <c r="SOI23" s="472"/>
      <c r="SOJ23" s="472"/>
      <c r="SOK23" s="472"/>
      <c r="SOL23" s="472"/>
      <c r="SOM23" s="472"/>
      <c r="SON23" s="472"/>
      <c r="SOO23" s="472"/>
      <c r="SOP23" s="472"/>
      <c r="SOQ23" s="472"/>
      <c r="SOR23" s="472"/>
      <c r="SOS23" s="472"/>
      <c r="SOT23" s="472"/>
      <c r="SOU23" s="472"/>
      <c r="SOV23" s="472"/>
      <c r="SOW23" s="472"/>
      <c r="SOX23" s="472"/>
      <c r="SOY23" s="472"/>
      <c r="SOZ23" s="472"/>
      <c r="SPA23" s="472"/>
      <c r="SPB23" s="472"/>
      <c r="SPC23" s="472"/>
      <c r="SPD23" s="472"/>
      <c r="SPE23" s="472"/>
      <c r="SPF23" s="472"/>
      <c r="SPG23" s="472"/>
      <c r="SPH23" s="472"/>
      <c r="SPI23" s="472"/>
      <c r="SPJ23" s="472"/>
      <c r="SPK23" s="472"/>
      <c r="SPL23" s="472"/>
      <c r="SPM23" s="472"/>
      <c r="SPN23" s="472"/>
      <c r="SPO23" s="472"/>
      <c r="SPP23" s="472"/>
      <c r="SPQ23" s="472"/>
      <c r="SPR23" s="472"/>
      <c r="SPS23" s="472"/>
      <c r="SPT23" s="472"/>
      <c r="SPU23" s="472"/>
      <c r="SPV23" s="472"/>
      <c r="SPW23" s="472"/>
      <c r="SPX23" s="472"/>
      <c r="SPY23" s="472"/>
      <c r="SPZ23" s="472"/>
      <c r="SQA23" s="472"/>
      <c r="SQB23" s="472"/>
      <c r="SQC23" s="472"/>
      <c r="SQD23" s="472"/>
      <c r="SQE23" s="472"/>
      <c r="SQF23" s="472"/>
      <c r="SQG23" s="472"/>
      <c r="SQH23" s="472"/>
      <c r="SQI23" s="472"/>
      <c r="SQJ23" s="472"/>
      <c r="SQK23" s="472"/>
      <c r="SQL23" s="472"/>
      <c r="SQM23" s="472"/>
      <c r="SQN23" s="472"/>
      <c r="SQO23" s="472"/>
      <c r="SQP23" s="472"/>
      <c r="SQQ23" s="472"/>
      <c r="SQR23" s="472"/>
      <c r="SQS23" s="472"/>
      <c r="SQT23" s="472"/>
      <c r="SQU23" s="472"/>
      <c r="SQV23" s="472"/>
      <c r="SQW23" s="472"/>
      <c r="SQX23" s="472"/>
      <c r="SQY23" s="472"/>
      <c r="SQZ23" s="472"/>
      <c r="SRA23" s="472"/>
      <c r="SRB23" s="472"/>
      <c r="SRC23" s="472"/>
      <c r="SRD23" s="472"/>
      <c r="SRE23" s="472"/>
      <c r="SRF23" s="472"/>
      <c r="SRG23" s="472"/>
      <c r="SRH23" s="472"/>
      <c r="SRI23" s="472"/>
      <c r="SRJ23" s="472"/>
      <c r="SRK23" s="472"/>
      <c r="SRL23" s="472"/>
      <c r="SRM23" s="472"/>
      <c r="SRN23" s="472"/>
      <c r="SRO23" s="472"/>
      <c r="SRP23" s="472"/>
      <c r="SRQ23" s="472"/>
      <c r="SRR23" s="472"/>
      <c r="SRS23" s="472"/>
      <c r="SRT23" s="472"/>
      <c r="SRU23" s="472"/>
      <c r="SRV23" s="472"/>
      <c r="SRW23" s="472"/>
      <c r="SRX23" s="472"/>
      <c r="SRY23" s="472"/>
      <c r="SRZ23" s="472"/>
      <c r="SSA23" s="472"/>
      <c r="SSB23" s="472"/>
      <c r="SSC23" s="472"/>
      <c r="SSD23" s="472"/>
      <c r="SSE23" s="472"/>
      <c r="SSF23" s="472"/>
      <c r="SSG23" s="472"/>
      <c r="SSH23" s="472"/>
      <c r="SSI23" s="472"/>
      <c r="SSJ23" s="472"/>
      <c r="SSK23" s="472"/>
      <c r="SSL23" s="472"/>
      <c r="SSM23" s="472"/>
      <c r="SSN23" s="472"/>
      <c r="SSO23" s="472"/>
      <c r="SSP23" s="472"/>
      <c r="SSQ23" s="472"/>
      <c r="SSR23" s="472"/>
      <c r="SSS23" s="472"/>
      <c r="SST23" s="472"/>
      <c r="SSU23" s="472"/>
      <c r="SSV23" s="472"/>
      <c r="SSW23" s="472"/>
      <c r="SSX23" s="472"/>
      <c r="SSY23" s="472"/>
      <c r="SSZ23" s="472"/>
      <c r="STA23" s="472"/>
      <c r="STB23" s="472"/>
      <c r="STC23" s="472"/>
      <c r="STD23" s="472"/>
      <c r="STE23" s="472"/>
      <c r="STF23" s="472"/>
      <c r="STG23" s="472"/>
      <c r="STH23" s="472"/>
      <c r="STI23" s="472"/>
      <c r="STJ23" s="472"/>
      <c r="STK23" s="472"/>
      <c r="STL23" s="472"/>
      <c r="STM23" s="472"/>
      <c r="STN23" s="472"/>
      <c r="STO23" s="472"/>
      <c r="STP23" s="472"/>
      <c r="STQ23" s="472"/>
      <c r="STR23" s="472"/>
      <c r="STS23" s="472"/>
      <c r="STT23" s="472"/>
      <c r="STU23" s="472"/>
      <c r="STV23" s="472"/>
      <c r="STW23" s="472"/>
      <c r="STX23" s="472"/>
      <c r="STY23" s="472"/>
      <c r="STZ23" s="472"/>
      <c r="SUA23" s="472"/>
      <c r="SUB23" s="472"/>
      <c r="SUC23" s="472"/>
      <c r="SUD23" s="472"/>
      <c r="SUE23" s="472"/>
      <c r="SUF23" s="472"/>
      <c r="SUG23" s="472"/>
      <c r="SUH23" s="472"/>
      <c r="SUI23" s="472"/>
      <c r="SUJ23" s="472"/>
      <c r="SUK23" s="472"/>
      <c r="SUL23" s="472"/>
      <c r="SUM23" s="472"/>
      <c r="SUN23" s="472"/>
      <c r="SUO23" s="472"/>
      <c r="SUP23" s="472"/>
      <c r="SUQ23" s="472"/>
      <c r="SUR23" s="472"/>
      <c r="SUS23" s="472"/>
      <c r="SUT23" s="472"/>
      <c r="SUU23" s="472"/>
      <c r="SUV23" s="472"/>
      <c r="SUW23" s="472"/>
      <c r="SUX23" s="472"/>
      <c r="SUY23" s="472"/>
      <c r="SUZ23" s="472"/>
      <c r="SVA23" s="472"/>
      <c r="SVB23" s="472"/>
      <c r="SVC23" s="472"/>
      <c r="SVD23" s="472"/>
      <c r="SVE23" s="472"/>
      <c r="SVF23" s="472"/>
      <c r="SVG23" s="472"/>
      <c r="SVH23" s="472"/>
      <c r="SVI23" s="472"/>
      <c r="SVJ23" s="472"/>
      <c r="SVK23" s="472"/>
      <c r="SVL23" s="472"/>
      <c r="SVM23" s="472"/>
      <c r="SVN23" s="472"/>
      <c r="SVO23" s="472"/>
      <c r="SVP23" s="472"/>
      <c r="SVQ23" s="472"/>
      <c r="SVR23" s="472"/>
      <c r="SVS23" s="472"/>
      <c r="SVT23" s="472"/>
      <c r="SVU23" s="472"/>
      <c r="SVV23" s="472"/>
      <c r="SVW23" s="472"/>
      <c r="SVX23" s="472"/>
      <c r="SVY23" s="472"/>
      <c r="SVZ23" s="472"/>
      <c r="SWA23" s="472"/>
      <c r="SWB23" s="472"/>
      <c r="SWC23" s="472"/>
      <c r="SWD23" s="472"/>
      <c r="SWE23" s="472"/>
      <c r="SWF23" s="472"/>
      <c r="SWG23" s="472"/>
      <c r="SWH23" s="472"/>
      <c r="SWI23" s="472"/>
      <c r="SWJ23" s="472"/>
      <c r="SWK23" s="472"/>
      <c r="SWL23" s="472"/>
      <c r="SWM23" s="472"/>
      <c r="SWN23" s="472"/>
      <c r="SWO23" s="472"/>
      <c r="SWP23" s="472"/>
      <c r="SWQ23" s="472"/>
      <c r="SWR23" s="472"/>
      <c r="SWS23" s="472"/>
      <c r="SWT23" s="472"/>
      <c r="SWU23" s="472"/>
      <c r="SWV23" s="472"/>
      <c r="SWW23" s="472"/>
      <c r="SWX23" s="472"/>
      <c r="SWY23" s="472"/>
      <c r="SWZ23" s="472"/>
      <c r="SXA23" s="472"/>
      <c r="SXB23" s="472"/>
      <c r="SXC23" s="472"/>
      <c r="SXD23" s="472"/>
      <c r="SXE23" s="472"/>
      <c r="SXF23" s="472"/>
      <c r="SXG23" s="472"/>
      <c r="SXH23" s="472"/>
      <c r="SXI23" s="472"/>
      <c r="SXJ23" s="472"/>
      <c r="SXK23" s="472"/>
      <c r="SXL23" s="472"/>
      <c r="SXM23" s="472"/>
      <c r="SXN23" s="472"/>
      <c r="SXO23" s="472"/>
      <c r="SXP23" s="472"/>
      <c r="SXQ23" s="472"/>
      <c r="SXR23" s="472"/>
      <c r="SXS23" s="472"/>
      <c r="SXT23" s="472"/>
      <c r="SXU23" s="472"/>
      <c r="SXV23" s="472"/>
      <c r="SXW23" s="472"/>
      <c r="SXX23" s="472"/>
      <c r="SXY23" s="472"/>
      <c r="SXZ23" s="472"/>
      <c r="SYA23" s="472"/>
      <c r="SYB23" s="472"/>
      <c r="SYC23" s="472"/>
      <c r="SYD23" s="472"/>
      <c r="SYE23" s="472"/>
      <c r="SYF23" s="472"/>
      <c r="SYG23" s="472"/>
      <c r="SYH23" s="472"/>
      <c r="SYI23" s="472"/>
      <c r="SYJ23" s="472"/>
      <c r="SYK23" s="472"/>
      <c r="SYL23" s="472"/>
      <c r="SYM23" s="472"/>
      <c r="SYN23" s="472"/>
      <c r="SYO23" s="472"/>
      <c r="SYP23" s="472"/>
      <c r="SYQ23" s="472"/>
      <c r="SYR23" s="472"/>
      <c r="SYS23" s="472"/>
      <c r="SYT23" s="472"/>
      <c r="SYU23" s="472"/>
      <c r="SYV23" s="472"/>
      <c r="SYW23" s="472"/>
      <c r="SYX23" s="472"/>
      <c r="SYY23" s="472"/>
      <c r="SYZ23" s="472"/>
      <c r="SZA23" s="472"/>
      <c r="SZB23" s="472"/>
      <c r="SZC23" s="472"/>
      <c r="SZD23" s="472"/>
      <c r="SZE23" s="472"/>
      <c r="SZF23" s="472"/>
      <c r="SZG23" s="472"/>
      <c r="SZH23" s="472"/>
      <c r="SZI23" s="472"/>
      <c r="SZJ23" s="472"/>
      <c r="SZK23" s="472"/>
      <c r="SZL23" s="472"/>
      <c r="SZM23" s="472"/>
      <c r="SZN23" s="472"/>
      <c r="SZO23" s="472"/>
      <c r="SZP23" s="472"/>
      <c r="SZQ23" s="472"/>
      <c r="SZR23" s="472"/>
      <c r="SZS23" s="472"/>
      <c r="SZT23" s="472"/>
      <c r="SZU23" s="472"/>
      <c r="SZV23" s="472"/>
      <c r="SZW23" s="472"/>
      <c r="SZX23" s="472"/>
      <c r="SZY23" s="472"/>
      <c r="SZZ23" s="472"/>
      <c r="TAA23" s="472"/>
      <c r="TAB23" s="472"/>
      <c r="TAC23" s="472"/>
      <c r="TAD23" s="472"/>
      <c r="TAE23" s="472"/>
      <c r="TAF23" s="472"/>
      <c r="TAG23" s="472"/>
      <c r="TAH23" s="472"/>
      <c r="TAI23" s="472"/>
      <c r="TAJ23" s="472"/>
      <c r="TAK23" s="472"/>
      <c r="TAL23" s="472"/>
      <c r="TAM23" s="472"/>
      <c r="TAN23" s="472"/>
      <c r="TAO23" s="472"/>
      <c r="TAP23" s="472"/>
      <c r="TAQ23" s="472"/>
      <c r="TAR23" s="472"/>
      <c r="TAS23" s="472"/>
      <c r="TAT23" s="472"/>
      <c r="TAU23" s="472"/>
      <c r="TAV23" s="472"/>
      <c r="TAW23" s="472"/>
      <c r="TAX23" s="472"/>
      <c r="TAY23" s="472"/>
      <c r="TAZ23" s="472"/>
      <c r="TBA23" s="472"/>
      <c r="TBB23" s="472"/>
      <c r="TBC23" s="472"/>
      <c r="TBD23" s="472"/>
      <c r="TBE23" s="472"/>
      <c r="TBF23" s="472"/>
      <c r="TBG23" s="472"/>
      <c r="TBH23" s="472"/>
      <c r="TBI23" s="472"/>
      <c r="TBJ23" s="472"/>
      <c r="TBK23" s="472"/>
      <c r="TBL23" s="472"/>
      <c r="TBM23" s="472"/>
      <c r="TBN23" s="472"/>
      <c r="TBO23" s="472"/>
      <c r="TBP23" s="472"/>
      <c r="TBQ23" s="472"/>
      <c r="TBR23" s="472"/>
      <c r="TBS23" s="472"/>
      <c r="TBT23" s="472"/>
      <c r="TBU23" s="472"/>
      <c r="TBV23" s="472"/>
      <c r="TBW23" s="472"/>
      <c r="TBX23" s="472"/>
      <c r="TBY23" s="472"/>
      <c r="TBZ23" s="472"/>
      <c r="TCA23" s="472"/>
      <c r="TCB23" s="472"/>
      <c r="TCC23" s="472"/>
      <c r="TCD23" s="472"/>
      <c r="TCE23" s="472"/>
      <c r="TCF23" s="472"/>
      <c r="TCG23" s="472"/>
      <c r="TCH23" s="472"/>
      <c r="TCI23" s="472"/>
      <c r="TCJ23" s="472"/>
      <c r="TCK23" s="472"/>
      <c r="TCL23" s="472"/>
      <c r="TCM23" s="472"/>
      <c r="TCN23" s="472"/>
      <c r="TCO23" s="472"/>
      <c r="TCP23" s="472"/>
      <c r="TCQ23" s="472"/>
      <c r="TCR23" s="472"/>
      <c r="TCS23" s="472"/>
      <c r="TCT23" s="472"/>
      <c r="TCU23" s="472"/>
      <c r="TCV23" s="472"/>
      <c r="TCW23" s="472"/>
      <c r="TCX23" s="472"/>
      <c r="TCY23" s="472"/>
      <c r="TCZ23" s="472"/>
      <c r="TDA23" s="472"/>
      <c r="TDB23" s="472"/>
      <c r="TDC23" s="472"/>
      <c r="TDD23" s="472"/>
      <c r="TDE23" s="472"/>
      <c r="TDF23" s="472"/>
      <c r="TDG23" s="472"/>
      <c r="TDH23" s="472"/>
      <c r="TDI23" s="472"/>
      <c r="TDJ23" s="472"/>
      <c r="TDK23" s="472"/>
      <c r="TDL23" s="472"/>
      <c r="TDM23" s="472"/>
      <c r="TDN23" s="472"/>
      <c r="TDO23" s="472"/>
      <c r="TDP23" s="472"/>
      <c r="TDQ23" s="472"/>
      <c r="TDR23" s="472"/>
      <c r="TDS23" s="472"/>
      <c r="TDT23" s="472"/>
      <c r="TDU23" s="472"/>
      <c r="TDV23" s="472"/>
      <c r="TDW23" s="472"/>
      <c r="TDX23" s="472"/>
      <c r="TDY23" s="472"/>
      <c r="TDZ23" s="472"/>
      <c r="TEA23" s="472"/>
      <c r="TEB23" s="472"/>
      <c r="TEC23" s="472"/>
      <c r="TED23" s="472"/>
      <c r="TEE23" s="472"/>
      <c r="TEF23" s="472"/>
      <c r="TEG23" s="472"/>
      <c r="TEH23" s="472"/>
      <c r="TEI23" s="472"/>
      <c r="TEJ23" s="472"/>
      <c r="TEK23" s="472"/>
      <c r="TEL23" s="472"/>
      <c r="TEM23" s="472"/>
      <c r="TEN23" s="472"/>
      <c r="TEO23" s="472"/>
      <c r="TEP23" s="472"/>
      <c r="TEQ23" s="472"/>
      <c r="TER23" s="472"/>
      <c r="TES23" s="472"/>
      <c r="TET23" s="472"/>
      <c r="TEU23" s="472"/>
      <c r="TEV23" s="472"/>
      <c r="TEW23" s="472"/>
      <c r="TEX23" s="472"/>
      <c r="TEY23" s="472"/>
      <c r="TEZ23" s="472"/>
      <c r="TFA23" s="472"/>
      <c r="TFB23" s="472"/>
      <c r="TFC23" s="472"/>
      <c r="TFD23" s="472"/>
      <c r="TFE23" s="472"/>
      <c r="TFF23" s="472"/>
      <c r="TFG23" s="472"/>
      <c r="TFH23" s="472"/>
      <c r="TFI23" s="472"/>
      <c r="TFJ23" s="472"/>
      <c r="TFK23" s="472"/>
      <c r="TFL23" s="472"/>
      <c r="TFM23" s="472"/>
      <c r="TFN23" s="472"/>
      <c r="TFO23" s="472"/>
      <c r="TFP23" s="472"/>
      <c r="TFQ23" s="472"/>
      <c r="TFR23" s="472"/>
      <c r="TFS23" s="472"/>
      <c r="TFT23" s="472"/>
      <c r="TFU23" s="472"/>
      <c r="TFV23" s="472"/>
      <c r="TFW23" s="472"/>
      <c r="TFX23" s="472"/>
      <c r="TFY23" s="472"/>
      <c r="TFZ23" s="472"/>
      <c r="TGA23" s="472"/>
      <c r="TGB23" s="472"/>
      <c r="TGC23" s="472"/>
      <c r="TGD23" s="472"/>
      <c r="TGE23" s="472"/>
      <c r="TGF23" s="472"/>
      <c r="TGG23" s="472"/>
      <c r="TGH23" s="472"/>
      <c r="TGI23" s="472"/>
      <c r="TGJ23" s="472"/>
      <c r="TGK23" s="472"/>
      <c r="TGL23" s="472"/>
      <c r="TGM23" s="472"/>
      <c r="TGN23" s="472"/>
      <c r="TGO23" s="472"/>
      <c r="TGP23" s="472"/>
      <c r="TGQ23" s="472"/>
      <c r="TGR23" s="472"/>
      <c r="TGS23" s="472"/>
      <c r="TGT23" s="472"/>
      <c r="TGU23" s="472"/>
      <c r="TGV23" s="472"/>
      <c r="TGW23" s="472"/>
      <c r="TGX23" s="472"/>
      <c r="TGY23" s="472"/>
      <c r="TGZ23" s="472"/>
      <c r="THA23" s="472"/>
      <c r="THB23" s="472"/>
      <c r="THC23" s="472"/>
      <c r="THD23" s="472"/>
      <c r="THE23" s="472"/>
      <c r="THF23" s="472"/>
      <c r="THG23" s="472"/>
      <c r="THH23" s="472"/>
      <c r="THI23" s="472"/>
      <c r="THJ23" s="472"/>
      <c r="THK23" s="472"/>
      <c r="THL23" s="472"/>
      <c r="THM23" s="472"/>
      <c r="THN23" s="472"/>
      <c r="THO23" s="472"/>
      <c r="THP23" s="472"/>
      <c r="THQ23" s="472"/>
      <c r="THR23" s="472"/>
      <c r="THS23" s="472"/>
      <c r="THT23" s="472"/>
      <c r="THU23" s="472"/>
      <c r="THV23" s="472"/>
      <c r="THW23" s="472"/>
      <c r="THX23" s="472"/>
      <c r="THY23" s="472"/>
      <c r="THZ23" s="472"/>
      <c r="TIA23" s="472"/>
      <c r="TIB23" s="472"/>
      <c r="TIC23" s="472"/>
      <c r="TID23" s="472"/>
      <c r="TIE23" s="472"/>
      <c r="TIF23" s="472"/>
      <c r="TIG23" s="472"/>
      <c r="TIH23" s="472"/>
      <c r="TII23" s="472"/>
      <c r="TIJ23" s="472"/>
      <c r="TIK23" s="472"/>
      <c r="TIL23" s="472"/>
      <c r="TIM23" s="472"/>
      <c r="TIN23" s="472"/>
      <c r="TIO23" s="472"/>
      <c r="TIP23" s="472"/>
      <c r="TIQ23" s="472"/>
      <c r="TIR23" s="472"/>
      <c r="TIS23" s="472"/>
      <c r="TIT23" s="472"/>
      <c r="TIU23" s="472"/>
      <c r="TIV23" s="472"/>
      <c r="TIW23" s="472"/>
      <c r="TIX23" s="472"/>
      <c r="TIY23" s="472"/>
      <c r="TIZ23" s="472"/>
      <c r="TJA23" s="472"/>
      <c r="TJB23" s="472"/>
      <c r="TJC23" s="472"/>
      <c r="TJD23" s="472"/>
      <c r="TJE23" s="472"/>
      <c r="TJF23" s="472"/>
      <c r="TJG23" s="472"/>
      <c r="TJH23" s="472"/>
      <c r="TJI23" s="472"/>
      <c r="TJJ23" s="472"/>
      <c r="TJK23" s="472"/>
      <c r="TJL23" s="472"/>
      <c r="TJM23" s="472"/>
      <c r="TJN23" s="472"/>
      <c r="TJO23" s="472"/>
      <c r="TJP23" s="472"/>
      <c r="TJQ23" s="472"/>
      <c r="TJR23" s="472"/>
      <c r="TJS23" s="472"/>
      <c r="TJT23" s="472"/>
      <c r="TJU23" s="472"/>
      <c r="TJV23" s="472"/>
      <c r="TJW23" s="472"/>
      <c r="TJX23" s="472"/>
      <c r="TJY23" s="472"/>
      <c r="TJZ23" s="472"/>
      <c r="TKA23" s="472"/>
      <c r="TKB23" s="472"/>
      <c r="TKC23" s="472"/>
      <c r="TKD23" s="472"/>
      <c r="TKE23" s="472"/>
      <c r="TKF23" s="472"/>
      <c r="TKG23" s="472"/>
      <c r="TKH23" s="472"/>
      <c r="TKI23" s="472"/>
      <c r="TKJ23" s="472"/>
      <c r="TKK23" s="472"/>
      <c r="TKL23" s="472"/>
      <c r="TKM23" s="472"/>
      <c r="TKN23" s="472"/>
      <c r="TKO23" s="472"/>
      <c r="TKP23" s="472"/>
      <c r="TKQ23" s="472"/>
      <c r="TKR23" s="472"/>
      <c r="TKS23" s="472"/>
      <c r="TKT23" s="472"/>
      <c r="TKU23" s="472"/>
      <c r="TKV23" s="472"/>
      <c r="TKW23" s="472"/>
      <c r="TKX23" s="472"/>
      <c r="TKY23" s="472"/>
      <c r="TKZ23" s="472"/>
      <c r="TLA23" s="472"/>
      <c r="TLB23" s="472"/>
      <c r="TLC23" s="472"/>
      <c r="TLD23" s="472"/>
      <c r="TLE23" s="472"/>
      <c r="TLF23" s="472"/>
      <c r="TLG23" s="472"/>
      <c r="TLH23" s="472"/>
      <c r="TLI23" s="472"/>
      <c r="TLJ23" s="472"/>
      <c r="TLK23" s="472"/>
      <c r="TLL23" s="472"/>
      <c r="TLM23" s="472"/>
      <c r="TLN23" s="472"/>
      <c r="TLO23" s="472"/>
      <c r="TLP23" s="472"/>
      <c r="TLQ23" s="472"/>
      <c r="TLR23" s="472"/>
      <c r="TLS23" s="472"/>
      <c r="TLT23" s="472"/>
      <c r="TLU23" s="472"/>
      <c r="TLV23" s="472"/>
      <c r="TLW23" s="472"/>
      <c r="TLX23" s="472"/>
      <c r="TLY23" s="472"/>
      <c r="TLZ23" s="472"/>
      <c r="TMA23" s="472"/>
      <c r="TMB23" s="472"/>
      <c r="TMC23" s="472"/>
      <c r="TMD23" s="472"/>
      <c r="TME23" s="472"/>
      <c r="TMF23" s="472"/>
      <c r="TMG23" s="472"/>
      <c r="TMH23" s="472"/>
      <c r="TMI23" s="472"/>
      <c r="TMJ23" s="472"/>
      <c r="TMK23" s="472"/>
      <c r="TML23" s="472"/>
      <c r="TMM23" s="472"/>
      <c r="TMN23" s="472"/>
      <c r="TMO23" s="472"/>
      <c r="TMP23" s="472"/>
      <c r="TMQ23" s="472"/>
      <c r="TMR23" s="472"/>
      <c r="TMS23" s="472"/>
      <c r="TMT23" s="472"/>
      <c r="TMU23" s="472"/>
      <c r="TMV23" s="472"/>
      <c r="TMW23" s="472"/>
      <c r="TMX23" s="472"/>
      <c r="TMY23" s="472"/>
      <c r="TMZ23" s="472"/>
      <c r="TNA23" s="472"/>
      <c r="TNB23" s="472"/>
      <c r="TNC23" s="472"/>
      <c r="TND23" s="472"/>
      <c r="TNE23" s="472"/>
      <c r="TNF23" s="472"/>
      <c r="TNG23" s="472"/>
      <c r="TNH23" s="472"/>
      <c r="TNI23" s="472"/>
      <c r="TNJ23" s="472"/>
      <c r="TNK23" s="472"/>
      <c r="TNL23" s="472"/>
      <c r="TNM23" s="472"/>
      <c r="TNN23" s="472"/>
      <c r="TNO23" s="472"/>
      <c r="TNP23" s="472"/>
      <c r="TNQ23" s="472"/>
      <c r="TNR23" s="472"/>
      <c r="TNS23" s="472"/>
      <c r="TNT23" s="472"/>
      <c r="TNU23" s="472"/>
      <c r="TNV23" s="472"/>
      <c r="TNW23" s="472"/>
      <c r="TNX23" s="472"/>
      <c r="TNY23" s="472"/>
      <c r="TNZ23" s="472"/>
      <c r="TOA23" s="472"/>
      <c r="TOB23" s="472"/>
      <c r="TOC23" s="472"/>
      <c r="TOD23" s="472"/>
      <c r="TOE23" s="472"/>
      <c r="TOF23" s="472"/>
      <c r="TOG23" s="472"/>
      <c r="TOH23" s="472"/>
      <c r="TOI23" s="472"/>
      <c r="TOJ23" s="472"/>
      <c r="TOK23" s="472"/>
      <c r="TOL23" s="472"/>
      <c r="TOM23" s="472"/>
      <c r="TON23" s="472"/>
      <c r="TOO23" s="472"/>
      <c r="TOP23" s="472"/>
      <c r="TOQ23" s="472"/>
      <c r="TOR23" s="472"/>
      <c r="TOS23" s="472"/>
      <c r="TOT23" s="472"/>
      <c r="TOU23" s="472"/>
      <c r="TOV23" s="472"/>
      <c r="TOW23" s="472"/>
      <c r="TOX23" s="472"/>
      <c r="TOY23" s="472"/>
      <c r="TOZ23" s="472"/>
      <c r="TPA23" s="472"/>
      <c r="TPB23" s="472"/>
      <c r="TPC23" s="472"/>
      <c r="TPD23" s="472"/>
      <c r="TPE23" s="472"/>
      <c r="TPF23" s="472"/>
      <c r="TPG23" s="472"/>
      <c r="TPH23" s="472"/>
      <c r="TPI23" s="472"/>
      <c r="TPJ23" s="472"/>
      <c r="TPK23" s="472"/>
      <c r="TPL23" s="472"/>
      <c r="TPM23" s="472"/>
      <c r="TPN23" s="472"/>
      <c r="TPO23" s="472"/>
      <c r="TPP23" s="472"/>
      <c r="TPQ23" s="472"/>
      <c r="TPR23" s="472"/>
      <c r="TPS23" s="472"/>
      <c r="TPT23" s="472"/>
      <c r="TPU23" s="472"/>
      <c r="TPV23" s="472"/>
      <c r="TPW23" s="472"/>
      <c r="TPX23" s="472"/>
      <c r="TPY23" s="472"/>
      <c r="TPZ23" s="472"/>
      <c r="TQA23" s="472"/>
      <c r="TQB23" s="472"/>
      <c r="TQC23" s="472"/>
      <c r="TQD23" s="472"/>
      <c r="TQE23" s="472"/>
      <c r="TQF23" s="472"/>
      <c r="TQG23" s="472"/>
      <c r="TQH23" s="472"/>
      <c r="TQI23" s="472"/>
      <c r="TQJ23" s="472"/>
      <c r="TQK23" s="472"/>
      <c r="TQL23" s="472"/>
      <c r="TQM23" s="472"/>
      <c r="TQN23" s="472"/>
      <c r="TQO23" s="472"/>
      <c r="TQP23" s="472"/>
      <c r="TQQ23" s="472"/>
      <c r="TQR23" s="472"/>
      <c r="TQS23" s="472"/>
      <c r="TQT23" s="472"/>
      <c r="TQU23" s="472"/>
      <c r="TQV23" s="472"/>
      <c r="TQW23" s="472"/>
      <c r="TQX23" s="472"/>
      <c r="TQY23" s="472"/>
      <c r="TQZ23" s="472"/>
      <c r="TRA23" s="472"/>
      <c r="TRB23" s="472"/>
      <c r="TRC23" s="472"/>
      <c r="TRD23" s="472"/>
      <c r="TRE23" s="472"/>
      <c r="TRF23" s="472"/>
      <c r="TRG23" s="472"/>
      <c r="TRH23" s="472"/>
      <c r="TRI23" s="472"/>
      <c r="TRJ23" s="472"/>
      <c r="TRK23" s="472"/>
      <c r="TRL23" s="472"/>
      <c r="TRM23" s="472"/>
      <c r="TRN23" s="472"/>
      <c r="TRO23" s="472"/>
      <c r="TRP23" s="472"/>
      <c r="TRQ23" s="472"/>
      <c r="TRR23" s="472"/>
      <c r="TRS23" s="472"/>
      <c r="TRT23" s="472"/>
      <c r="TRU23" s="472"/>
      <c r="TRV23" s="472"/>
      <c r="TRW23" s="472"/>
      <c r="TRX23" s="472"/>
      <c r="TRY23" s="472"/>
      <c r="TRZ23" s="472"/>
      <c r="TSA23" s="472"/>
      <c r="TSB23" s="472"/>
      <c r="TSC23" s="472"/>
      <c r="TSD23" s="472"/>
      <c r="TSE23" s="472"/>
      <c r="TSF23" s="472"/>
      <c r="TSG23" s="472"/>
      <c r="TSH23" s="472"/>
      <c r="TSI23" s="472"/>
      <c r="TSJ23" s="472"/>
      <c r="TSK23" s="472"/>
      <c r="TSL23" s="472"/>
      <c r="TSM23" s="472"/>
      <c r="TSN23" s="472"/>
      <c r="TSO23" s="472"/>
      <c r="TSP23" s="472"/>
      <c r="TSQ23" s="472"/>
      <c r="TSR23" s="472"/>
      <c r="TSS23" s="472"/>
      <c r="TST23" s="472"/>
      <c r="TSU23" s="472"/>
      <c r="TSV23" s="472"/>
      <c r="TSW23" s="472"/>
      <c r="TSX23" s="472"/>
      <c r="TSY23" s="472"/>
      <c r="TSZ23" s="472"/>
      <c r="TTA23" s="472"/>
      <c r="TTB23" s="472"/>
      <c r="TTC23" s="472"/>
      <c r="TTD23" s="472"/>
      <c r="TTE23" s="472"/>
      <c r="TTF23" s="472"/>
      <c r="TTG23" s="472"/>
      <c r="TTH23" s="472"/>
      <c r="TTI23" s="472"/>
      <c r="TTJ23" s="472"/>
      <c r="TTK23" s="472"/>
      <c r="TTL23" s="472"/>
      <c r="TTM23" s="472"/>
      <c r="TTN23" s="472"/>
      <c r="TTO23" s="472"/>
      <c r="TTP23" s="472"/>
      <c r="TTQ23" s="472"/>
      <c r="TTR23" s="472"/>
      <c r="TTS23" s="472"/>
      <c r="TTT23" s="472"/>
      <c r="TTU23" s="472"/>
      <c r="TTV23" s="472"/>
      <c r="TTW23" s="472"/>
      <c r="TTX23" s="472"/>
      <c r="TTY23" s="472"/>
      <c r="TTZ23" s="472"/>
      <c r="TUA23" s="472"/>
      <c r="TUB23" s="472"/>
      <c r="TUC23" s="472"/>
      <c r="TUD23" s="472"/>
      <c r="TUE23" s="472"/>
      <c r="TUF23" s="472"/>
      <c r="TUG23" s="472"/>
      <c r="TUH23" s="472"/>
      <c r="TUI23" s="472"/>
      <c r="TUJ23" s="472"/>
      <c r="TUK23" s="472"/>
      <c r="TUL23" s="472"/>
      <c r="TUM23" s="472"/>
      <c r="TUN23" s="472"/>
      <c r="TUO23" s="472"/>
      <c r="TUP23" s="472"/>
      <c r="TUQ23" s="472"/>
      <c r="TUR23" s="472"/>
      <c r="TUS23" s="472"/>
      <c r="TUT23" s="472"/>
      <c r="TUU23" s="472"/>
      <c r="TUV23" s="472"/>
      <c r="TUW23" s="472"/>
      <c r="TUX23" s="472"/>
      <c r="TUY23" s="472"/>
      <c r="TUZ23" s="472"/>
      <c r="TVA23" s="472"/>
      <c r="TVB23" s="472"/>
      <c r="TVC23" s="472"/>
      <c r="TVD23" s="472"/>
      <c r="TVE23" s="472"/>
      <c r="TVF23" s="472"/>
      <c r="TVG23" s="472"/>
      <c r="TVH23" s="472"/>
      <c r="TVI23" s="472"/>
      <c r="TVJ23" s="472"/>
      <c r="TVK23" s="472"/>
      <c r="TVL23" s="472"/>
      <c r="TVM23" s="472"/>
      <c r="TVN23" s="472"/>
      <c r="TVO23" s="472"/>
      <c r="TVP23" s="472"/>
      <c r="TVQ23" s="472"/>
      <c r="TVR23" s="472"/>
      <c r="TVS23" s="472"/>
      <c r="TVT23" s="472"/>
      <c r="TVU23" s="472"/>
      <c r="TVV23" s="472"/>
      <c r="TVW23" s="472"/>
      <c r="TVX23" s="472"/>
      <c r="TVY23" s="472"/>
      <c r="TVZ23" s="472"/>
      <c r="TWA23" s="472"/>
      <c r="TWB23" s="472"/>
      <c r="TWC23" s="472"/>
      <c r="TWD23" s="472"/>
      <c r="TWE23" s="472"/>
      <c r="TWF23" s="472"/>
      <c r="TWG23" s="472"/>
      <c r="TWH23" s="472"/>
      <c r="TWI23" s="472"/>
      <c r="TWJ23" s="472"/>
      <c r="TWK23" s="472"/>
      <c r="TWL23" s="472"/>
      <c r="TWM23" s="472"/>
      <c r="TWN23" s="472"/>
      <c r="TWO23" s="472"/>
      <c r="TWP23" s="472"/>
      <c r="TWQ23" s="472"/>
      <c r="TWR23" s="472"/>
      <c r="TWS23" s="472"/>
      <c r="TWT23" s="472"/>
      <c r="TWU23" s="472"/>
      <c r="TWV23" s="472"/>
      <c r="TWW23" s="472"/>
      <c r="TWX23" s="472"/>
      <c r="TWY23" s="472"/>
      <c r="TWZ23" s="472"/>
      <c r="TXA23" s="472"/>
      <c r="TXB23" s="472"/>
      <c r="TXC23" s="472"/>
      <c r="TXD23" s="472"/>
      <c r="TXE23" s="472"/>
      <c r="TXF23" s="472"/>
      <c r="TXG23" s="472"/>
      <c r="TXH23" s="472"/>
      <c r="TXI23" s="472"/>
      <c r="TXJ23" s="472"/>
      <c r="TXK23" s="472"/>
      <c r="TXL23" s="472"/>
      <c r="TXM23" s="472"/>
      <c r="TXN23" s="472"/>
      <c r="TXO23" s="472"/>
      <c r="TXP23" s="472"/>
      <c r="TXQ23" s="472"/>
      <c r="TXR23" s="472"/>
      <c r="TXS23" s="472"/>
      <c r="TXT23" s="472"/>
      <c r="TXU23" s="472"/>
      <c r="TXV23" s="472"/>
      <c r="TXW23" s="472"/>
      <c r="TXX23" s="472"/>
      <c r="TXY23" s="472"/>
      <c r="TXZ23" s="472"/>
      <c r="TYA23" s="472"/>
      <c r="TYB23" s="472"/>
      <c r="TYC23" s="472"/>
      <c r="TYD23" s="472"/>
      <c r="TYE23" s="472"/>
      <c r="TYF23" s="472"/>
      <c r="TYG23" s="472"/>
      <c r="TYH23" s="472"/>
      <c r="TYI23" s="472"/>
      <c r="TYJ23" s="472"/>
      <c r="TYK23" s="472"/>
      <c r="TYL23" s="472"/>
      <c r="TYM23" s="472"/>
      <c r="TYN23" s="472"/>
      <c r="TYO23" s="472"/>
      <c r="TYP23" s="472"/>
      <c r="TYQ23" s="472"/>
      <c r="TYR23" s="472"/>
      <c r="TYS23" s="472"/>
      <c r="TYT23" s="472"/>
      <c r="TYU23" s="472"/>
      <c r="TYV23" s="472"/>
      <c r="TYW23" s="472"/>
      <c r="TYX23" s="472"/>
      <c r="TYY23" s="472"/>
      <c r="TYZ23" s="472"/>
      <c r="TZA23" s="472"/>
      <c r="TZB23" s="472"/>
      <c r="TZC23" s="472"/>
      <c r="TZD23" s="472"/>
      <c r="TZE23" s="472"/>
      <c r="TZF23" s="472"/>
      <c r="TZG23" s="472"/>
      <c r="TZH23" s="472"/>
      <c r="TZI23" s="472"/>
      <c r="TZJ23" s="472"/>
      <c r="TZK23" s="472"/>
      <c r="TZL23" s="472"/>
      <c r="TZM23" s="472"/>
      <c r="TZN23" s="472"/>
      <c r="TZO23" s="472"/>
      <c r="TZP23" s="472"/>
      <c r="TZQ23" s="472"/>
      <c r="TZR23" s="472"/>
      <c r="TZS23" s="472"/>
      <c r="TZT23" s="472"/>
      <c r="TZU23" s="472"/>
      <c r="TZV23" s="472"/>
      <c r="TZW23" s="472"/>
      <c r="TZX23" s="472"/>
      <c r="TZY23" s="472"/>
      <c r="TZZ23" s="472"/>
      <c r="UAA23" s="472"/>
      <c r="UAB23" s="472"/>
      <c r="UAC23" s="472"/>
      <c r="UAD23" s="472"/>
      <c r="UAE23" s="472"/>
      <c r="UAF23" s="472"/>
      <c r="UAG23" s="472"/>
      <c r="UAH23" s="472"/>
      <c r="UAI23" s="472"/>
      <c r="UAJ23" s="472"/>
      <c r="UAK23" s="472"/>
      <c r="UAL23" s="472"/>
      <c r="UAM23" s="472"/>
      <c r="UAN23" s="472"/>
      <c r="UAO23" s="472"/>
      <c r="UAP23" s="472"/>
      <c r="UAQ23" s="472"/>
      <c r="UAR23" s="472"/>
      <c r="UAS23" s="472"/>
      <c r="UAT23" s="472"/>
      <c r="UAU23" s="472"/>
      <c r="UAV23" s="472"/>
      <c r="UAW23" s="472"/>
      <c r="UAX23" s="472"/>
      <c r="UAY23" s="472"/>
      <c r="UAZ23" s="472"/>
      <c r="UBA23" s="472"/>
      <c r="UBB23" s="472"/>
      <c r="UBC23" s="472"/>
      <c r="UBD23" s="472"/>
      <c r="UBE23" s="472"/>
      <c r="UBF23" s="472"/>
      <c r="UBG23" s="472"/>
      <c r="UBH23" s="472"/>
      <c r="UBI23" s="472"/>
      <c r="UBJ23" s="472"/>
      <c r="UBK23" s="472"/>
      <c r="UBL23" s="472"/>
      <c r="UBM23" s="472"/>
      <c r="UBN23" s="472"/>
      <c r="UBO23" s="472"/>
      <c r="UBP23" s="472"/>
      <c r="UBQ23" s="472"/>
      <c r="UBR23" s="472"/>
      <c r="UBS23" s="472"/>
      <c r="UBT23" s="472"/>
      <c r="UBU23" s="472"/>
      <c r="UBV23" s="472"/>
      <c r="UBW23" s="472"/>
      <c r="UBX23" s="472"/>
      <c r="UBY23" s="472"/>
      <c r="UBZ23" s="472"/>
      <c r="UCA23" s="472"/>
      <c r="UCB23" s="472"/>
      <c r="UCC23" s="472"/>
      <c r="UCD23" s="472"/>
      <c r="UCE23" s="472"/>
      <c r="UCF23" s="472"/>
      <c r="UCG23" s="472"/>
      <c r="UCH23" s="472"/>
      <c r="UCI23" s="472"/>
      <c r="UCJ23" s="472"/>
      <c r="UCK23" s="472"/>
      <c r="UCL23" s="472"/>
      <c r="UCM23" s="472"/>
      <c r="UCN23" s="472"/>
      <c r="UCO23" s="472"/>
      <c r="UCP23" s="472"/>
      <c r="UCQ23" s="472"/>
      <c r="UCR23" s="472"/>
      <c r="UCS23" s="472"/>
      <c r="UCT23" s="472"/>
      <c r="UCU23" s="472"/>
      <c r="UCV23" s="472"/>
      <c r="UCW23" s="472"/>
      <c r="UCX23" s="472"/>
      <c r="UCY23" s="472"/>
      <c r="UCZ23" s="472"/>
      <c r="UDA23" s="472"/>
      <c r="UDB23" s="472"/>
      <c r="UDC23" s="472"/>
      <c r="UDD23" s="472"/>
      <c r="UDE23" s="472"/>
      <c r="UDF23" s="472"/>
      <c r="UDG23" s="472"/>
      <c r="UDH23" s="472"/>
      <c r="UDI23" s="472"/>
      <c r="UDJ23" s="472"/>
      <c r="UDK23" s="472"/>
      <c r="UDL23" s="472"/>
      <c r="UDM23" s="472"/>
      <c r="UDN23" s="472"/>
      <c r="UDO23" s="472"/>
      <c r="UDP23" s="472"/>
      <c r="UDQ23" s="472"/>
      <c r="UDR23" s="472"/>
      <c r="UDS23" s="472"/>
      <c r="UDT23" s="472"/>
      <c r="UDU23" s="472"/>
      <c r="UDV23" s="472"/>
      <c r="UDW23" s="472"/>
      <c r="UDX23" s="472"/>
      <c r="UDY23" s="472"/>
      <c r="UDZ23" s="472"/>
      <c r="UEA23" s="472"/>
      <c r="UEB23" s="472"/>
      <c r="UEC23" s="472"/>
      <c r="UED23" s="472"/>
      <c r="UEE23" s="472"/>
      <c r="UEF23" s="472"/>
      <c r="UEG23" s="472"/>
      <c r="UEH23" s="472"/>
      <c r="UEI23" s="472"/>
      <c r="UEJ23" s="472"/>
      <c r="UEK23" s="472"/>
      <c r="UEL23" s="472"/>
      <c r="UEM23" s="472"/>
      <c r="UEN23" s="472"/>
      <c r="UEO23" s="472"/>
      <c r="UEP23" s="472"/>
      <c r="UEQ23" s="472"/>
      <c r="UER23" s="472"/>
      <c r="UES23" s="472"/>
      <c r="UET23" s="472"/>
      <c r="UEU23" s="472"/>
      <c r="UEV23" s="472"/>
      <c r="UEW23" s="472"/>
      <c r="UEX23" s="472"/>
      <c r="UEY23" s="472"/>
      <c r="UEZ23" s="472"/>
      <c r="UFA23" s="472"/>
      <c r="UFB23" s="472"/>
      <c r="UFC23" s="472"/>
      <c r="UFD23" s="472"/>
      <c r="UFE23" s="472"/>
      <c r="UFF23" s="472"/>
      <c r="UFG23" s="472"/>
      <c r="UFH23" s="472"/>
      <c r="UFI23" s="472"/>
      <c r="UFJ23" s="472"/>
      <c r="UFK23" s="472"/>
      <c r="UFL23" s="472"/>
      <c r="UFM23" s="472"/>
      <c r="UFN23" s="472"/>
      <c r="UFO23" s="472"/>
      <c r="UFP23" s="472"/>
      <c r="UFQ23" s="472"/>
      <c r="UFR23" s="472"/>
      <c r="UFS23" s="472"/>
      <c r="UFT23" s="472"/>
      <c r="UFU23" s="472"/>
      <c r="UFV23" s="472"/>
      <c r="UFW23" s="472"/>
      <c r="UFX23" s="472"/>
      <c r="UFY23" s="472"/>
      <c r="UFZ23" s="472"/>
      <c r="UGA23" s="472"/>
      <c r="UGB23" s="472"/>
      <c r="UGC23" s="472"/>
      <c r="UGD23" s="472"/>
      <c r="UGE23" s="472"/>
      <c r="UGF23" s="472"/>
      <c r="UGG23" s="472"/>
      <c r="UGH23" s="472"/>
      <c r="UGI23" s="472"/>
      <c r="UGJ23" s="472"/>
      <c r="UGK23" s="472"/>
      <c r="UGL23" s="472"/>
      <c r="UGM23" s="472"/>
      <c r="UGN23" s="472"/>
      <c r="UGO23" s="472"/>
      <c r="UGP23" s="472"/>
      <c r="UGQ23" s="472"/>
      <c r="UGR23" s="472"/>
      <c r="UGS23" s="472"/>
      <c r="UGT23" s="472"/>
      <c r="UGU23" s="472"/>
      <c r="UGV23" s="472"/>
      <c r="UGW23" s="472"/>
      <c r="UGX23" s="472"/>
      <c r="UGY23" s="472"/>
      <c r="UGZ23" s="472"/>
      <c r="UHA23" s="472"/>
      <c r="UHB23" s="472"/>
      <c r="UHC23" s="472"/>
      <c r="UHD23" s="472"/>
      <c r="UHE23" s="472"/>
      <c r="UHF23" s="472"/>
      <c r="UHG23" s="472"/>
      <c r="UHH23" s="472"/>
      <c r="UHI23" s="472"/>
      <c r="UHJ23" s="472"/>
      <c r="UHK23" s="472"/>
      <c r="UHL23" s="472"/>
      <c r="UHM23" s="472"/>
      <c r="UHN23" s="472"/>
      <c r="UHO23" s="472"/>
      <c r="UHP23" s="472"/>
      <c r="UHQ23" s="472"/>
      <c r="UHR23" s="472"/>
      <c r="UHS23" s="472"/>
      <c r="UHT23" s="472"/>
      <c r="UHU23" s="472"/>
      <c r="UHV23" s="472"/>
      <c r="UHW23" s="472"/>
      <c r="UHX23" s="472"/>
      <c r="UHY23" s="472"/>
      <c r="UHZ23" s="472"/>
      <c r="UIA23" s="472"/>
      <c r="UIB23" s="472"/>
      <c r="UIC23" s="472"/>
      <c r="UID23" s="472"/>
      <c r="UIE23" s="472"/>
      <c r="UIF23" s="472"/>
      <c r="UIG23" s="472"/>
      <c r="UIH23" s="472"/>
      <c r="UII23" s="472"/>
      <c r="UIJ23" s="472"/>
      <c r="UIK23" s="472"/>
      <c r="UIL23" s="472"/>
      <c r="UIM23" s="472"/>
      <c r="UIN23" s="472"/>
      <c r="UIO23" s="472"/>
      <c r="UIP23" s="472"/>
      <c r="UIQ23" s="472"/>
      <c r="UIR23" s="472"/>
      <c r="UIS23" s="472"/>
      <c r="UIT23" s="472"/>
      <c r="UIU23" s="472"/>
      <c r="UIV23" s="472"/>
      <c r="UIW23" s="472"/>
      <c r="UIX23" s="472"/>
      <c r="UIY23" s="472"/>
      <c r="UIZ23" s="472"/>
      <c r="UJA23" s="472"/>
      <c r="UJB23" s="472"/>
      <c r="UJC23" s="472"/>
      <c r="UJD23" s="472"/>
      <c r="UJE23" s="472"/>
      <c r="UJF23" s="472"/>
      <c r="UJG23" s="472"/>
      <c r="UJH23" s="472"/>
      <c r="UJI23" s="472"/>
      <c r="UJJ23" s="472"/>
      <c r="UJK23" s="472"/>
      <c r="UJL23" s="472"/>
      <c r="UJM23" s="472"/>
      <c r="UJN23" s="472"/>
      <c r="UJO23" s="472"/>
      <c r="UJP23" s="472"/>
      <c r="UJQ23" s="472"/>
      <c r="UJR23" s="472"/>
      <c r="UJS23" s="472"/>
      <c r="UJT23" s="472"/>
      <c r="UJU23" s="472"/>
      <c r="UJV23" s="472"/>
      <c r="UJW23" s="472"/>
      <c r="UJX23" s="472"/>
      <c r="UJY23" s="472"/>
      <c r="UJZ23" s="472"/>
      <c r="UKA23" s="472"/>
      <c r="UKB23" s="472"/>
      <c r="UKC23" s="472"/>
      <c r="UKD23" s="472"/>
      <c r="UKE23" s="472"/>
      <c r="UKF23" s="472"/>
      <c r="UKG23" s="472"/>
      <c r="UKH23" s="472"/>
      <c r="UKI23" s="472"/>
      <c r="UKJ23" s="472"/>
      <c r="UKK23" s="472"/>
      <c r="UKL23" s="472"/>
      <c r="UKM23" s="472"/>
      <c r="UKN23" s="472"/>
      <c r="UKO23" s="472"/>
      <c r="UKP23" s="472"/>
      <c r="UKQ23" s="472"/>
      <c r="UKR23" s="472"/>
      <c r="UKS23" s="472"/>
      <c r="UKT23" s="472"/>
      <c r="UKU23" s="472"/>
      <c r="UKV23" s="472"/>
      <c r="UKW23" s="472"/>
      <c r="UKX23" s="472"/>
      <c r="UKY23" s="472"/>
      <c r="UKZ23" s="472"/>
      <c r="ULA23" s="472"/>
      <c r="ULB23" s="472"/>
      <c r="ULC23" s="472"/>
      <c r="ULD23" s="472"/>
      <c r="ULE23" s="472"/>
      <c r="ULF23" s="472"/>
      <c r="ULG23" s="472"/>
      <c r="ULH23" s="472"/>
      <c r="ULI23" s="472"/>
      <c r="ULJ23" s="472"/>
      <c r="ULK23" s="472"/>
      <c r="ULL23" s="472"/>
      <c r="ULM23" s="472"/>
      <c r="ULN23" s="472"/>
      <c r="ULO23" s="472"/>
      <c r="ULP23" s="472"/>
      <c r="ULQ23" s="472"/>
      <c r="ULR23" s="472"/>
      <c r="ULS23" s="472"/>
      <c r="ULT23" s="472"/>
      <c r="ULU23" s="472"/>
      <c r="ULV23" s="472"/>
      <c r="ULW23" s="472"/>
      <c r="ULX23" s="472"/>
      <c r="ULY23" s="472"/>
      <c r="ULZ23" s="472"/>
      <c r="UMA23" s="472"/>
      <c r="UMB23" s="472"/>
      <c r="UMC23" s="472"/>
      <c r="UMD23" s="472"/>
      <c r="UME23" s="472"/>
      <c r="UMF23" s="472"/>
      <c r="UMG23" s="472"/>
      <c r="UMH23" s="472"/>
      <c r="UMI23" s="472"/>
      <c r="UMJ23" s="472"/>
      <c r="UMK23" s="472"/>
      <c r="UML23" s="472"/>
      <c r="UMM23" s="472"/>
      <c r="UMN23" s="472"/>
      <c r="UMO23" s="472"/>
      <c r="UMP23" s="472"/>
      <c r="UMQ23" s="472"/>
      <c r="UMR23" s="472"/>
      <c r="UMS23" s="472"/>
      <c r="UMT23" s="472"/>
      <c r="UMU23" s="472"/>
      <c r="UMV23" s="472"/>
      <c r="UMW23" s="472"/>
      <c r="UMX23" s="472"/>
      <c r="UMY23" s="472"/>
      <c r="UMZ23" s="472"/>
      <c r="UNA23" s="472"/>
      <c r="UNB23" s="472"/>
      <c r="UNC23" s="472"/>
      <c r="UND23" s="472"/>
      <c r="UNE23" s="472"/>
      <c r="UNF23" s="472"/>
      <c r="UNG23" s="472"/>
      <c r="UNH23" s="472"/>
      <c r="UNI23" s="472"/>
      <c r="UNJ23" s="472"/>
      <c r="UNK23" s="472"/>
      <c r="UNL23" s="472"/>
      <c r="UNM23" s="472"/>
      <c r="UNN23" s="472"/>
      <c r="UNO23" s="472"/>
      <c r="UNP23" s="472"/>
      <c r="UNQ23" s="472"/>
      <c r="UNR23" s="472"/>
      <c r="UNS23" s="472"/>
      <c r="UNT23" s="472"/>
      <c r="UNU23" s="472"/>
      <c r="UNV23" s="472"/>
      <c r="UNW23" s="472"/>
      <c r="UNX23" s="472"/>
      <c r="UNY23" s="472"/>
      <c r="UNZ23" s="472"/>
      <c r="UOA23" s="472"/>
      <c r="UOB23" s="472"/>
      <c r="UOC23" s="472"/>
      <c r="UOD23" s="472"/>
      <c r="UOE23" s="472"/>
      <c r="UOF23" s="472"/>
      <c r="UOG23" s="472"/>
      <c r="UOH23" s="472"/>
      <c r="UOI23" s="472"/>
      <c r="UOJ23" s="472"/>
      <c r="UOK23" s="472"/>
      <c r="UOL23" s="472"/>
      <c r="UOM23" s="472"/>
      <c r="UON23" s="472"/>
      <c r="UOO23" s="472"/>
      <c r="UOP23" s="472"/>
      <c r="UOQ23" s="472"/>
      <c r="UOR23" s="472"/>
      <c r="UOS23" s="472"/>
      <c r="UOT23" s="472"/>
      <c r="UOU23" s="472"/>
      <c r="UOV23" s="472"/>
      <c r="UOW23" s="472"/>
      <c r="UOX23" s="472"/>
      <c r="UOY23" s="472"/>
      <c r="UOZ23" s="472"/>
      <c r="UPA23" s="472"/>
      <c r="UPB23" s="472"/>
      <c r="UPC23" s="472"/>
      <c r="UPD23" s="472"/>
      <c r="UPE23" s="472"/>
      <c r="UPF23" s="472"/>
      <c r="UPG23" s="472"/>
      <c r="UPH23" s="472"/>
      <c r="UPI23" s="472"/>
      <c r="UPJ23" s="472"/>
      <c r="UPK23" s="472"/>
      <c r="UPL23" s="472"/>
      <c r="UPM23" s="472"/>
      <c r="UPN23" s="472"/>
      <c r="UPO23" s="472"/>
      <c r="UPP23" s="472"/>
      <c r="UPQ23" s="472"/>
      <c r="UPR23" s="472"/>
      <c r="UPS23" s="472"/>
      <c r="UPT23" s="472"/>
      <c r="UPU23" s="472"/>
      <c r="UPV23" s="472"/>
      <c r="UPW23" s="472"/>
      <c r="UPX23" s="472"/>
      <c r="UPY23" s="472"/>
      <c r="UPZ23" s="472"/>
      <c r="UQA23" s="472"/>
      <c r="UQB23" s="472"/>
      <c r="UQC23" s="472"/>
      <c r="UQD23" s="472"/>
      <c r="UQE23" s="472"/>
      <c r="UQF23" s="472"/>
      <c r="UQG23" s="472"/>
      <c r="UQH23" s="472"/>
      <c r="UQI23" s="472"/>
      <c r="UQJ23" s="472"/>
      <c r="UQK23" s="472"/>
      <c r="UQL23" s="472"/>
      <c r="UQM23" s="472"/>
      <c r="UQN23" s="472"/>
      <c r="UQO23" s="472"/>
      <c r="UQP23" s="472"/>
      <c r="UQQ23" s="472"/>
      <c r="UQR23" s="472"/>
      <c r="UQS23" s="472"/>
      <c r="UQT23" s="472"/>
      <c r="UQU23" s="472"/>
      <c r="UQV23" s="472"/>
      <c r="UQW23" s="472"/>
      <c r="UQX23" s="472"/>
      <c r="UQY23" s="472"/>
      <c r="UQZ23" s="472"/>
      <c r="URA23" s="472"/>
      <c r="URB23" s="472"/>
      <c r="URC23" s="472"/>
      <c r="URD23" s="472"/>
      <c r="URE23" s="472"/>
      <c r="URF23" s="472"/>
      <c r="URG23" s="472"/>
      <c r="URH23" s="472"/>
      <c r="URI23" s="472"/>
      <c r="URJ23" s="472"/>
      <c r="URK23" s="472"/>
      <c r="URL23" s="472"/>
      <c r="URM23" s="472"/>
      <c r="URN23" s="472"/>
      <c r="URO23" s="472"/>
      <c r="URP23" s="472"/>
      <c r="URQ23" s="472"/>
      <c r="URR23" s="472"/>
      <c r="URS23" s="472"/>
      <c r="URT23" s="472"/>
      <c r="URU23" s="472"/>
      <c r="URV23" s="472"/>
      <c r="URW23" s="472"/>
      <c r="URX23" s="472"/>
      <c r="URY23" s="472"/>
      <c r="URZ23" s="472"/>
      <c r="USA23" s="472"/>
      <c r="USB23" s="472"/>
      <c r="USC23" s="472"/>
      <c r="USD23" s="472"/>
      <c r="USE23" s="472"/>
      <c r="USF23" s="472"/>
      <c r="USG23" s="472"/>
      <c r="USH23" s="472"/>
      <c r="USI23" s="472"/>
      <c r="USJ23" s="472"/>
      <c r="USK23" s="472"/>
      <c r="USL23" s="472"/>
      <c r="USM23" s="472"/>
      <c r="USN23" s="472"/>
      <c r="USO23" s="472"/>
      <c r="USP23" s="472"/>
      <c r="USQ23" s="472"/>
      <c r="USR23" s="472"/>
      <c r="USS23" s="472"/>
      <c r="UST23" s="472"/>
      <c r="USU23" s="472"/>
      <c r="USV23" s="472"/>
      <c r="USW23" s="472"/>
      <c r="USX23" s="472"/>
      <c r="USY23" s="472"/>
      <c r="USZ23" s="472"/>
      <c r="UTA23" s="472"/>
      <c r="UTB23" s="472"/>
      <c r="UTC23" s="472"/>
      <c r="UTD23" s="472"/>
      <c r="UTE23" s="472"/>
      <c r="UTF23" s="472"/>
      <c r="UTG23" s="472"/>
      <c r="UTH23" s="472"/>
      <c r="UTI23" s="472"/>
      <c r="UTJ23" s="472"/>
      <c r="UTK23" s="472"/>
      <c r="UTL23" s="472"/>
      <c r="UTM23" s="472"/>
      <c r="UTN23" s="472"/>
      <c r="UTO23" s="472"/>
      <c r="UTP23" s="472"/>
      <c r="UTQ23" s="472"/>
      <c r="UTR23" s="472"/>
      <c r="UTS23" s="472"/>
      <c r="UTT23" s="472"/>
      <c r="UTU23" s="472"/>
      <c r="UTV23" s="472"/>
      <c r="UTW23" s="472"/>
      <c r="UTX23" s="472"/>
      <c r="UTY23" s="472"/>
      <c r="UTZ23" s="472"/>
      <c r="UUA23" s="472"/>
      <c r="UUB23" s="472"/>
      <c r="UUC23" s="472"/>
      <c r="UUD23" s="472"/>
      <c r="UUE23" s="472"/>
      <c r="UUF23" s="472"/>
      <c r="UUG23" s="472"/>
      <c r="UUH23" s="472"/>
      <c r="UUI23" s="472"/>
      <c r="UUJ23" s="472"/>
      <c r="UUK23" s="472"/>
      <c r="UUL23" s="472"/>
      <c r="UUM23" s="472"/>
      <c r="UUN23" s="472"/>
      <c r="UUO23" s="472"/>
      <c r="UUP23" s="472"/>
      <c r="UUQ23" s="472"/>
      <c r="UUR23" s="472"/>
      <c r="UUS23" s="472"/>
      <c r="UUT23" s="472"/>
      <c r="UUU23" s="472"/>
      <c r="UUV23" s="472"/>
      <c r="UUW23" s="472"/>
      <c r="UUX23" s="472"/>
      <c r="UUY23" s="472"/>
      <c r="UUZ23" s="472"/>
      <c r="UVA23" s="472"/>
      <c r="UVB23" s="472"/>
      <c r="UVC23" s="472"/>
      <c r="UVD23" s="472"/>
      <c r="UVE23" s="472"/>
      <c r="UVF23" s="472"/>
      <c r="UVG23" s="472"/>
      <c r="UVH23" s="472"/>
      <c r="UVI23" s="472"/>
      <c r="UVJ23" s="472"/>
      <c r="UVK23" s="472"/>
      <c r="UVL23" s="472"/>
      <c r="UVM23" s="472"/>
      <c r="UVN23" s="472"/>
      <c r="UVO23" s="472"/>
      <c r="UVP23" s="472"/>
      <c r="UVQ23" s="472"/>
      <c r="UVR23" s="472"/>
      <c r="UVS23" s="472"/>
      <c r="UVT23" s="472"/>
      <c r="UVU23" s="472"/>
      <c r="UVV23" s="472"/>
      <c r="UVW23" s="472"/>
      <c r="UVX23" s="472"/>
      <c r="UVY23" s="472"/>
      <c r="UVZ23" s="472"/>
      <c r="UWA23" s="472"/>
      <c r="UWB23" s="472"/>
      <c r="UWC23" s="472"/>
      <c r="UWD23" s="472"/>
      <c r="UWE23" s="472"/>
      <c r="UWF23" s="472"/>
      <c r="UWG23" s="472"/>
      <c r="UWH23" s="472"/>
      <c r="UWI23" s="472"/>
      <c r="UWJ23" s="472"/>
      <c r="UWK23" s="472"/>
      <c r="UWL23" s="472"/>
      <c r="UWM23" s="472"/>
      <c r="UWN23" s="472"/>
      <c r="UWO23" s="472"/>
      <c r="UWP23" s="472"/>
      <c r="UWQ23" s="472"/>
      <c r="UWR23" s="472"/>
      <c r="UWS23" s="472"/>
      <c r="UWT23" s="472"/>
      <c r="UWU23" s="472"/>
      <c r="UWV23" s="472"/>
      <c r="UWW23" s="472"/>
      <c r="UWX23" s="472"/>
      <c r="UWY23" s="472"/>
      <c r="UWZ23" s="472"/>
      <c r="UXA23" s="472"/>
      <c r="UXB23" s="472"/>
      <c r="UXC23" s="472"/>
      <c r="UXD23" s="472"/>
      <c r="UXE23" s="472"/>
      <c r="UXF23" s="472"/>
      <c r="UXG23" s="472"/>
      <c r="UXH23" s="472"/>
      <c r="UXI23" s="472"/>
      <c r="UXJ23" s="472"/>
      <c r="UXK23" s="472"/>
      <c r="UXL23" s="472"/>
      <c r="UXM23" s="472"/>
      <c r="UXN23" s="472"/>
      <c r="UXO23" s="472"/>
      <c r="UXP23" s="472"/>
      <c r="UXQ23" s="472"/>
      <c r="UXR23" s="472"/>
      <c r="UXS23" s="472"/>
      <c r="UXT23" s="472"/>
      <c r="UXU23" s="472"/>
      <c r="UXV23" s="472"/>
      <c r="UXW23" s="472"/>
      <c r="UXX23" s="472"/>
      <c r="UXY23" s="472"/>
      <c r="UXZ23" s="472"/>
      <c r="UYA23" s="472"/>
      <c r="UYB23" s="472"/>
      <c r="UYC23" s="472"/>
      <c r="UYD23" s="472"/>
      <c r="UYE23" s="472"/>
      <c r="UYF23" s="472"/>
      <c r="UYG23" s="472"/>
      <c r="UYH23" s="472"/>
      <c r="UYI23" s="472"/>
      <c r="UYJ23" s="472"/>
      <c r="UYK23" s="472"/>
      <c r="UYL23" s="472"/>
      <c r="UYM23" s="472"/>
      <c r="UYN23" s="472"/>
      <c r="UYO23" s="472"/>
      <c r="UYP23" s="472"/>
      <c r="UYQ23" s="472"/>
      <c r="UYR23" s="472"/>
      <c r="UYS23" s="472"/>
      <c r="UYT23" s="472"/>
      <c r="UYU23" s="472"/>
      <c r="UYV23" s="472"/>
      <c r="UYW23" s="472"/>
      <c r="UYX23" s="472"/>
      <c r="UYY23" s="472"/>
      <c r="UYZ23" s="472"/>
      <c r="UZA23" s="472"/>
      <c r="UZB23" s="472"/>
      <c r="UZC23" s="472"/>
      <c r="UZD23" s="472"/>
      <c r="UZE23" s="472"/>
      <c r="UZF23" s="472"/>
      <c r="UZG23" s="472"/>
      <c r="UZH23" s="472"/>
      <c r="UZI23" s="472"/>
      <c r="UZJ23" s="472"/>
      <c r="UZK23" s="472"/>
      <c r="UZL23" s="472"/>
      <c r="UZM23" s="472"/>
      <c r="UZN23" s="472"/>
      <c r="UZO23" s="472"/>
      <c r="UZP23" s="472"/>
      <c r="UZQ23" s="472"/>
      <c r="UZR23" s="472"/>
      <c r="UZS23" s="472"/>
      <c r="UZT23" s="472"/>
      <c r="UZU23" s="472"/>
      <c r="UZV23" s="472"/>
      <c r="UZW23" s="472"/>
      <c r="UZX23" s="472"/>
      <c r="UZY23" s="472"/>
      <c r="UZZ23" s="472"/>
      <c r="VAA23" s="472"/>
      <c r="VAB23" s="472"/>
      <c r="VAC23" s="472"/>
      <c r="VAD23" s="472"/>
      <c r="VAE23" s="472"/>
      <c r="VAF23" s="472"/>
      <c r="VAG23" s="472"/>
      <c r="VAH23" s="472"/>
      <c r="VAI23" s="472"/>
      <c r="VAJ23" s="472"/>
      <c r="VAK23" s="472"/>
      <c r="VAL23" s="472"/>
      <c r="VAM23" s="472"/>
      <c r="VAN23" s="472"/>
      <c r="VAO23" s="472"/>
      <c r="VAP23" s="472"/>
      <c r="VAQ23" s="472"/>
      <c r="VAR23" s="472"/>
      <c r="VAS23" s="472"/>
      <c r="VAT23" s="472"/>
      <c r="VAU23" s="472"/>
      <c r="VAV23" s="472"/>
      <c r="VAW23" s="472"/>
      <c r="VAX23" s="472"/>
      <c r="VAY23" s="472"/>
      <c r="VAZ23" s="472"/>
      <c r="VBA23" s="472"/>
      <c r="VBB23" s="472"/>
      <c r="VBC23" s="472"/>
      <c r="VBD23" s="472"/>
      <c r="VBE23" s="472"/>
      <c r="VBF23" s="472"/>
      <c r="VBG23" s="472"/>
      <c r="VBH23" s="472"/>
      <c r="VBI23" s="472"/>
      <c r="VBJ23" s="472"/>
      <c r="VBK23" s="472"/>
      <c r="VBL23" s="472"/>
      <c r="VBM23" s="472"/>
      <c r="VBN23" s="472"/>
      <c r="VBO23" s="472"/>
      <c r="VBP23" s="472"/>
      <c r="VBQ23" s="472"/>
      <c r="VBR23" s="472"/>
      <c r="VBS23" s="472"/>
      <c r="VBT23" s="472"/>
      <c r="VBU23" s="472"/>
      <c r="VBV23" s="472"/>
      <c r="VBW23" s="472"/>
      <c r="VBX23" s="472"/>
      <c r="VBY23" s="472"/>
      <c r="VBZ23" s="472"/>
      <c r="VCA23" s="472"/>
      <c r="VCB23" s="472"/>
      <c r="VCC23" s="472"/>
      <c r="VCD23" s="472"/>
      <c r="VCE23" s="472"/>
      <c r="VCF23" s="472"/>
      <c r="VCG23" s="472"/>
      <c r="VCH23" s="472"/>
      <c r="VCI23" s="472"/>
      <c r="VCJ23" s="472"/>
      <c r="VCK23" s="472"/>
      <c r="VCL23" s="472"/>
      <c r="VCM23" s="472"/>
      <c r="VCN23" s="472"/>
      <c r="VCO23" s="472"/>
      <c r="VCP23" s="472"/>
      <c r="VCQ23" s="472"/>
      <c r="VCR23" s="472"/>
      <c r="VCS23" s="472"/>
      <c r="VCT23" s="472"/>
      <c r="VCU23" s="472"/>
      <c r="VCV23" s="472"/>
      <c r="VCW23" s="472"/>
      <c r="VCX23" s="472"/>
      <c r="VCY23" s="472"/>
      <c r="VCZ23" s="472"/>
      <c r="VDA23" s="472"/>
      <c r="VDB23" s="472"/>
      <c r="VDC23" s="472"/>
      <c r="VDD23" s="472"/>
      <c r="VDE23" s="472"/>
      <c r="VDF23" s="472"/>
      <c r="VDG23" s="472"/>
      <c r="VDH23" s="472"/>
      <c r="VDI23" s="472"/>
      <c r="VDJ23" s="472"/>
      <c r="VDK23" s="472"/>
      <c r="VDL23" s="472"/>
      <c r="VDM23" s="472"/>
      <c r="VDN23" s="472"/>
      <c r="VDO23" s="472"/>
      <c r="VDP23" s="472"/>
      <c r="VDQ23" s="472"/>
      <c r="VDR23" s="472"/>
      <c r="VDS23" s="472"/>
      <c r="VDT23" s="472"/>
      <c r="VDU23" s="472"/>
      <c r="VDV23" s="472"/>
      <c r="VDW23" s="472"/>
      <c r="VDX23" s="472"/>
      <c r="VDY23" s="472"/>
      <c r="VDZ23" s="472"/>
      <c r="VEA23" s="472"/>
      <c r="VEB23" s="472"/>
      <c r="VEC23" s="472"/>
      <c r="VED23" s="472"/>
      <c r="VEE23" s="472"/>
      <c r="VEF23" s="472"/>
      <c r="VEG23" s="472"/>
      <c r="VEH23" s="472"/>
      <c r="VEI23" s="472"/>
      <c r="VEJ23" s="472"/>
      <c r="VEK23" s="472"/>
      <c r="VEL23" s="472"/>
      <c r="VEM23" s="472"/>
      <c r="VEN23" s="472"/>
      <c r="VEO23" s="472"/>
      <c r="VEP23" s="472"/>
      <c r="VEQ23" s="472"/>
      <c r="VER23" s="472"/>
      <c r="VES23" s="472"/>
      <c r="VET23" s="472"/>
      <c r="VEU23" s="472"/>
      <c r="VEV23" s="472"/>
      <c r="VEW23" s="472"/>
      <c r="VEX23" s="472"/>
      <c r="VEY23" s="472"/>
      <c r="VEZ23" s="472"/>
      <c r="VFA23" s="472"/>
      <c r="VFB23" s="472"/>
      <c r="VFC23" s="472"/>
      <c r="VFD23" s="472"/>
      <c r="VFE23" s="472"/>
      <c r="VFF23" s="472"/>
      <c r="VFG23" s="472"/>
      <c r="VFH23" s="472"/>
      <c r="VFI23" s="472"/>
      <c r="VFJ23" s="472"/>
      <c r="VFK23" s="472"/>
      <c r="VFL23" s="472"/>
      <c r="VFM23" s="472"/>
      <c r="VFN23" s="472"/>
      <c r="VFO23" s="472"/>
      <c r="VFP23" s="472"/>
      <c r="VFQ23" s="472"/>
      <c r="VFR23" s="472"/>
      <c r="VFS23" s="472"/>
      <c r="VFT23" s="472"/>
      <c r="VFU23" s="472"/>
      <c r="VFV23" s="472"/>
      <c r="VFW23" s="472"/>
      <c r="VFX23" s="472"/>
      <c r="VFY23" s="472"/>
      <c r="VFZ23" s="472"/>
      <c r="VGA23" s="472"/>
      <c r="VGB23" s="472"/>
      <c r="VGC23" s="472"/>
      <c r="VGD23" s="472"/>
      <c r="VGE23" s="472"/>
      <c r="VGF23" s="472"/>
      <c r="VGG23" s="472"/>
      <c r="VGH23" s="472"/>
      <c r="VGI23" s="472"/>
      <c r="VGJ23" s="472"/>
      <c r="VGK23" s="472"/>
      <c r="VGL23" s="472"/>
      <c r="VGM23" s="472"/>
      <c r="VGN23" s="472"/>
      <c r="VGO23" s="472"/>
      <c r="VGP23" s="472"/>
      <c r="VGQ23" s="472"/>
      <c r="VGR23" s="472"/>
      <c r="VGS23" s="472"/>
      <c r="VGT23" s="472"/>
      <c r="VGU23" s="472"/>
      <c r="VGV23" s="472"/>
      <c r="VGW23" s="472"/>
      <c r="VGX23" s="472"/>
      <c r="VGY23" s="472"/>
      <c r="VGZ23" s="472"/>
      <c r="VHA23" s="472"/>
      <c r="VHB23" s="472"/>
      <c r="VHC23" s="472"/>
      <c r="VHD23" s="472"/>
      <c r="VHE23" s="472"/>
      <c r="VHF23" s="472"/>
      <c r="VHG23" s="472"/>
      <c r="VHH23" s="472"/>
      <c r="VHI23" s="472"/>
      <c r="VHJ23" s="472"/>
      <c r="VHK23" s="472"/>
      <c r="VHL23" s="472"/>
      <c r="VHM23" s="472"/>
      <c r="VHN23" s="472"/>
      <c r="VHO23" s="472"/>
      <c r="VHP23" s="472"/>
      <c r="VHQ23" s="472"/>
      <c r="VHR23" s="472"/>
      <c r="VHS23" s="472"/>
      <c r="VHT23" s="472"/>
      <c r="VHU23" s="472"/>
      <c r="VHV23" s="472"/>
      <c r="VHW23" s="472"/>
      <c r="VHX23" s="472"/>
      <c r="VHY23" s="472"/>
      <c r="VHZ23" s="472"/>
      <c r="VIA23" s="472"/>
      <c r="VIB23" s="472"/>
      <c r="VIC23" s="472"/>
      <c r="VID23" s="472"/>
      <c r="VIE23" s="472"/>
      <c r="VIF23" s="472"/>
      <c r="VIG23" s="472"/>
      <c r="VIH23" s="472"/>
      <c r="VII23" s="472"/>
      <c r="VIJ23" s="472"/>
      <c r="VIK23" s="472"/>
      <c r="VIL23" s="472"/>
      <c r="VIM23" s="472"/>
      <c r="VIN23" s="472"/>
      <c r="VIO23" s="472"/>
      <c r="VIP23" s="472"/>
      <c r="VIQ23" s="472"/>
      <c r="VIR23" s="472"/>
      <c r="VIS23" s="472"/>
      <c r="VIT23" s="472"/>
      <c r="VIU23" s="472"/>
      <c r="VIV23" s="472"/>
      <c r="VIW23" s="472"/>
      <c r="VIX23" s="472"/>
      <c r="VIY23" s="472"/>
      <c r="VIZ23" s="472"/>
      <c r="VJA23" s="472"/>
      <c r="VJB23" s="472"/>
      <c r="VJC23" s="472"/>
      <c r="VJD23" s="472"/>
      <c r="VJE23" s="472"/>
      <c r="VJF23" s="472"/>
      <c r="VJG23" s="472"/>
      <c r="VJH23" s="472"/>
      <c r="VJI23" s="472"/>
      <c r="VJJ23" s="472"/>
      <c r="VJK23" s="472"/>
      <c r="VJL23" s="472"/>
      <c r="VJM23" s="472"/>
      <c r="VJN23" s="472"/>
      <c r="VJO23" s="472"/>
      <c r="VJP23" s="472"/>
      <c r="VJQ23" s="472"/>
      <c r="VJR23" s="472"/>
      <c r="VJS23" s="472"/>
      <c r="VJT23" s="472"/>
      <c r="VJU23" s="472"/>
      <c r="VJV23" s="472"/>
      <c r="VJW23" s="472"/>
      <c r="VJX23" s="472"/>
      <c r="VJY23" s="472"/>
      <c r="VJZ23" s="472"/>
      <c r="VKA23" s="472"/>
      <c r="VKB23" s="472"/>
      <c r="VKC23" s="472"/>
      <c r="VKD23" s="472"/>
      <c r="VKE23" s="472"/>
      <c r="VKF23" s="472"/>
      <c r="VKG23" s="472"/>
      <c r="VKH23" s="472"/>
      <c r="VKI23" s="472"/>
      <c r="VKJ23" s="472"/>
      <c r="VKK23" s="472"/>
      <c r="VKL23" s="472"/>
      <c r="VKM23" s="472"/>
      <c r="VKN23" s="472"/>
      <c r="VKO23" s="472"/>
      <c r="VKP23" s="472"/>
      <c r="VKQ23" s="472"/>
      <c r="VKR23" s="472"/>
      <c r="VKS23" s="472"/>
      <c r="VKT23" s="472"/>
      <c r="VKU23" s="472"/>
      <c r="VKV23" s="472"/>
      <c r="VKW23" s="472"/>
      <c r="VKX23" s="472"/>
      <c r="VKY23" s="472"/>
      <c r="VKZ23" s="472"/>
      <c r="VLA23" s="472"/>
      <c r="VLB23" s="472"/>
      <c r="VLC23" s="472"/>
      <c r="VLD23" s="472"/>
      <c r="VLE23" s="472"/>
      <c r="VLF23" s="472"/>
      <c r="VLG23" s="472"/>
      <c r="VLH23" s="472"/>
      <c r="VLI23" s="472"/>
      <c r="VLJ23" s="472"/>
      <c r="VLK23" s="472"/>
      <c r="VLL23" s="472"/>
      <c r="VLM23" s="472"/>
      <c r="VLN23" s="472"/>
      <c r="VLO23" s="472"/>
      <c r="VLP23" s="472"/>
      <c r="VLQ23" s="472"/>
      <c r="VLR23" s="472"/>
      <c r="VLS23" s="472"/>
      <c r="VLT23" s="472"/>
      <c r="VLU23" s="472"/>
      <c r="VLV23" s="472"/>
      <c r="VLW23" s="472"/>
      <c r="VLX23" s="472"/>
      <c r="VLY23" s="472"/>
      <c r="VLZ23" s="472"/>
      <c r="VMA23" s="472"/>
      <c r="VMB23" s="472"/>
      <c r="VMC23" s="472"/>
      <c r="VMD23" s="472"/>
      <c r="VME23" s="472"/>
      <c r="VMF23" s="472"/>
      <c r="VMG23" s="472"/>
      <c r="VMH23" s="472"/>
      <c r="VMI23" s="472"/>
      <c r="VMJ23" s="472"/>
      <c r="VMK23" s="472"/>
      <c r="VML23" s="472"/>
      <c r="VMM23" s="472"/>
      <c r="VMN23" s="472"/>
      <c r="VMO23" s="472"/>
      <c r="VMP23" s="472"/>
      <c r="VMQ23" s="472"/>
      <c r="VMR23" s="472"/>
      <c r="VMS23" s="472"/>
      <c r="VMT23" s="472"/>
      <c r="VMU23" s="472"/>
      <c r="VMV23" s="472"/>
      <c r="VMW23" s="472"/>
      <c r="VMX23" s="472"/>
      <c r="VMY23" s="472"/>
      <c r="VMZ23" s="472"/>
      <c r="VNA23" s="472"/>
      <c r="VNB23" s="472"/>
      <c r="VNC23" s="472"/>
      <c r="VND23" s="472"/>
      <c r="VNE23" s="472"/>
      <c r="VNF23" s="472"/>
      <c r="VNG23" s="472"/>
      <c r="VNH23" s="472"/>
      <c r="VNI23" s="472"/>
      <c r="VNJ23" s="472"/>
      <c r="VNK23" s="472"/>
      <c r="VNL23" s="472"/>
      <c r="VNM23" s="472"/>
      <c r="VNN23" s="472"/>
      <c r="VNO23" s="472"/>
      <c r="VNP23" s="472"/>
      <c r="VNQ23" s="472"/>
      <c r="VNR23" s="472"/>
      <c r="VNS23" s="472"/>
      <c r="VNT23" s="472"/>
      <c r="VNU23" s="472"/>
      <c r="VNV23" s="472"/>
      <c r="VNW23" s="472"/>
      <c r="VNX23" s="472"/>
      <c r="VNY23" s="472"/>
      <c r="VNZ23" s="472"/>
      <c r="VOA23" s="472"/>
      <c r="VOB23" s="472"/>
      <c r="VOC23" s="472"/>
      <c r="VOD23" s="472"/>
      <c r="VOE23" s="472"/>
      <c r="VOF23" s="472"/>
      <c r="VOG23" s="472"/>
      <c r="VOH23" s="472"/>
      <c r="VOI23" s="472"/>
      <c r="VOJ23" s="472"/>
      <c r="VOK23" s="472"/>
      <c r="VOL23" s="472"/>
      <c r="VOM23" s="472"/>
      <c r="VON23" s="472"/>
      <c r="VOO23" s="472"/>
      <c r="VOP23" s="472"/>
      <c r="VOQ23" s="472"/>
      <c r="VOR23" s="472"/>
      <c r="VOS23" s="472"/>
      <c r="VOT23" s="472"/>
      <c r="VOU23" s="472"/>
      <c r="VOV23" s="472"/>
      <c r="VOW23" s="472"/>
      <c r="VOX23" s="472"/>
      <c r="VOY23" s="472"/>
      <c r="VOZ23" s="472"/>
      <c r="VPA23" s="472"/>
      <c r="VPB23" s="472"/>
      <c r="VPC23" s="472"/>
      <c r="VPD23" s="472"/>
      <c r="VPE23" s="472"/>
      <c r="VPF23" s="472"/>
      <c r="VPG23" s="472"/>
      <c r="VPH23" s="472"/>
      <c r="VPI23" s="472"/>
      <c r="VPJ23" s="472"/>
      <c r="VPK23" s="472"/>
      <c r="VPL23" s="472"/>
      <c r="VPM23" s="472"/>
      <c r="VPN23" s="472"/>
      <c r="VPO23" s="472"/>
      <c r="VPP23" s="472"/>
      <c r="VPQ23" s="472"/>
      <c r="VPR23" s="472"/>
      <c r="VPS23" s="472"/>
      <c r="VPT23" s="472"/>
      <c r="VPU23" s="472"/>
      <c r="VPV23" s="472"/>
      <c r="VPW23" s="472"/>
      <c r="VPX23" s="472"/>
      <c r="VPY23" s="472"/>
      <c r="VPZ23" s="472"/>
      <c r="VQA23" s="472"/>
      <c r="VQB23" s="472"/>
      <c r="VQC23" s="472"/>
      <c r="VQD23" s="472"/>
      <c r="VQE23" s="472"/>
      <c r="VQF23" s="472"/>
      <c r="VQG23" s="472"/>
      <c r="VQH23" s="472"/>
      <c r="VQI23" s="472"/>
      <c r="VQJ23" s="472"/>
      <c r="VQK23" s="472"/>
      <c r="VQL23" s="472"/>
      <c r="VQM23" s="472"/>
      <c r="VQN23" s="472"/>
      <c r="VQO23" s="472"/>
      <c r="VQP23" s="472"/>
      <c r="VQQ23" s="472"/>
      <c r="VQR23" s="472"/>
      <c r="VQS23" s="472"/>
      <c r="VQT23" s="472"/>
      <c r="VQU23" s="472"/>
      <c r="VQV23" s="472"/>
      <c r="VQW23" s="472"/>
      <c r="VQX23" s="472"/>
      <c r="VQY23" s="472"/>
      <c r="VQZ23" s="472"/>
      <c r="VRA23" s="472"/>
      <c r="VRB23" s="472"/>
      <c r="VRC23" s="472"/>
      <c r="VRD23" s="472"/>
      <c r="VRE23" s="472"/>
      <c r="VRF23" s="472"/>
      <c r="VRG23" s="472"/>
      <c r="VRH23" s="472"/>
      <c r="VRI23" s="472"/>
      <c r="VRJ23" s="472"/>
      <c r="VRK23" s="472"/>
      <c r="VRL23" s="472"/>
      <c r="VRM23" s="472"/>
      <c r="VRN23" s="472"/>
      <c r="VRO23" s="472"/>
      <c r="VRP23" s="472"/>
      <c r="VRQ23" s="472"/>
      <c r="VRR23" s="472"/>
      <c r="VRS23" s="472"/>
      <c r="VRT23" s="472"/>
      <c r="VRU23" s="472"/>
      <c r="VRV23" s="472"/>
      <c r="VRW23" s="472"/>
      <c r="VRX23" s="472"/>
      <c r="VRY23" s="472"/>
      <c r="VRZ23" s="472"/>
      <c r="VSA23" s="472"/>
      <c r="VSB23" s="472"/>
      <c r="VSC23" s="472"/>
      <c r="VSD23" s="472"/>
      <c r="VSE23" s="472"/>
      <c r="VSF23" s="472"/>
      <c r="VSG23" s="472"/>
      <c r="VSH23" s="472"/>
      <c r="VSI23" s="472"/>
      <c r="VSJ23" s="472"/>
      <c r="VSK23" s="472"/>
      <c r="VSL23" s="472"/>
      <c r="VSM23" s="472"/>
      <c r="VSN23" s="472"/>
      <c r="VSO23" s="472"/>
      <c r="VSP23" s="472"/>
      <c r="VSQ23" s="472"/>
      <c r="VSR23" s="472"/>
      <c r="VSS23" s="472"/>
      <c r="VST23" s="472"/>
      <c r="VSU23" s="472"/>
      <c r="VSV23" s="472"/>
      <c r="VSW23" s="472"/>
      <c r="VSX23" s="472"/>
      <c r="VSY23" s="472"/>
      <c r="VSZ23" s="472"/>
      <c r="VTA23" s="472"/>
      <c r="VTB23" s="472"/>
      <c r="VTC23" s="472"/>
      <c r="VTD23" s="472"/>
      <c r="VTE23" s="472"/>
      <c r="VTF23" s="472"/>
      <c r="VTG23" s="472"/>
      <c r="VTH23" s="472"/>
      <c r="VTI23" s="472"/>
      <c r="VTJ23" s="472"/>
      <c r="VTK23" s="472"/>
      <c r="VTL23" s="472"/>
      <c r="VTM23" s="472"/>
      <c r="VTN23" s="472"/>
      <c r="VTO23" s="472"/>
      <c r="VTP23" s="472"/>
      <c r="VTQ23" s="472"/>
      <c r="VTR23" s="472"/>
      <c r="VTS23" s="472"/>
      <c r="VTT23" s="472"/>
      <c r="VTU23" s="472"/>
      <c r="VTV23" s="472"/>
      <c r="VTW23" s="472"/>
      <c r="VTX23" s="472"/>
      <c r="VTY23" s="472"/>
      <c r="VTZ23" s="472"/>
      <c r="VUA23" s="472"/>
      <c r="VUB23" s="472"/>
      <c r="VUC23" s="472"/>
      <c r="VUD23" s="472"/>
      <c r="VUE23" s="472"/>
      <c r="VUF23" s="472"/>
      <c r="VUG23" s="472"/>
      <c r="VUH23" s="472"/>
      <c r="VUI23" s="472"/>
      <c r="VUJ23" s="472"/>
      <c r="VUK23" s="472"/>
      <c r="VUL23" s="472"/>
      <c r="VUM23" s="472"/>
      <c r="VUN23" s="472"/>
      <c r="VUO23" s="472"/>
      <c r="VUP23" s="472"/>
      <c r="VUQ23" s="472"/>
      <c r="VUR23" s="472"/>
      <c r="VUS23" s="472"/>
      <c r="VUT23" s="472"/>
      <c r="VUU23" s="472"/>
      <c r="VUV23" s="472"/>
      <c r="VUW23" s="472"/>
      <c r="VUX23" s="472"/>
      <c r="VUY23" s="472"/>
      <c r="VUZ23" s="472"/>
      <c r="VVA23" s="472"/>
      <c r="VVB23" s="472"/>
      <c r="VVC23" s="472"/>
      <c r="VVD23" s="472"/>
      <c r="VVE23" s="472"/>
      <c r="VVF23" s="472"/>
      <c r="VVG23" s="472"/>
      <c r="VVH23" s="472"/>
      <c r="VVI23" s="472"/>
      <c r="VVJ23" s="472"/>
      <c r="VVK23" s="472"/>
      <c r="VVL23" s="472"/>
      <c r="VVM23" s="472"/>
      <c r="VVN23" s="472"/>
      <c r="VVO23" s="472"/>
      <c r="VVP23" s="472"/>
      <c r="VVQ23" s="472"/>
      <c r="VVR23" s="472"/>
      <c r="VVS23" s="472"/>
      <c r="VVT23" s="472"/>
      <c r="VVU23" s="472"/>
      <c r="VVV23" s="472"/>
      <c r="VVW23" s="472"/>
      <c r="VVX23" s="472"/>
      <c r="VVY23" s="472"/>
      <c r="VVZ23" s="472"/>
      <c r="VWA23" s="472"/>
      <c r="VWB23" s="472"/>
      <c r="VWC23" s="472"/>
      <c r="VWD23" s="472"/>
      <c r="VWE23" s="472"/>
      <c r="VWF23" s="472"/>
      <c r="VWG23" s="472"/>
      <c r="VWH23" s="472"/>
      <c r="VWI23" s="472"/>
      <c r="VWJ23" s="472"/>
      <c r="VWK23" s="472"/>
      <c r="VWL23" s="472"/>
      <c r="VWM23" s="472"/>
      <c r="VWN23" s="472"/>
      <c r="VWO23" s="472"/>
      <c r="VWP23" s="472"/>
      <c r="VWQ23" s="472"/>
      <c r="VWR23" s="472"/>
      <c r="VWS23" s="472"/>
      <c r="VWT23" s="472"/>
      <c r="VWU23" s="472"/>
      <c r="VWV23" s="472"/>
      <c r="VWW23" s="472"/>
      <c r="VWX23" s="472"/>
      <c r="VWY23" s="472"/>
      <c r="VWZ23" s="472"/>
      <c r="VXA23" s="472"/>
      <c r="VXB23" s="472"/>
      <c r="VXC23" s="472"/>
      <c r="VXD23" s="472"/>
      <c r="VXE23" s="472"/>
      <c r="VXF23" s="472"/>
      <c r="VXG23" s="472"/>
      <c r="VXH23" s="472"/>
      <c r="VXI23" s="472"/>
      <c r="VXJ23" s="472"/>
      <c r="VXK23" s="472"/>
      <c r="VXL23" s="472"/>
      <c r="VXM23" s="472"/>
      <c r="VXN23" s="472"/>
      <c r="VXO23" s="472"/>
      <c r="VXP23" s="472"/>
      <c r="VXQ23" s="472"/>
      <c r="VXR23" s="472"/>
      <c r="VXS23" s="472"/>
      <c r="VXT23" s="472"/>
      <c r="VXU23" s="472"/>
      <c r="VXV23" s="472"/>
      <c r="VXW23" s="472"/>
      <c r="VXX23" s="472"/>
      <c r="VXY23" s="472"/>
      <c r="VXZ23" s="472"/>
      <c r="VYA23" s="472"/>
      <c r="VYB23" s="472"/>
      <c r="VYC23" s="472"/>
      <c r="VYD23" s="472"/>
      <c r="VYE23" s="472"/>
      <c r="VYF23" s="472"/>
      <c r="VYG23" s="472"/>
      <c r="VYH23" s="472"/>
      <c r="VYI23" s="472"/>
      <c r="VYJ23" s="472"/>
      <c r="VYK23" s="472"/>
      <c r="VYL23" s="472"/>
      <c r="VYM23" s="472"/>
      <c r="VYN23" s="472"/>
      <c r="VYO23" s="472"/>
      <c r="VYP23" s="472"/>
      <c r="VYQ23" s="472"/>
      <c r="VYR23" s="472"/>
      <c r="VYS23" s="472"/>
      <c r="VYT23" s="472"/>
      <c r="VYU23" s="472"/>
      <c r="VYV23" s="472"/>
      <c r="VYW23" s="472"/>
      <c r="VYX23" s="472"/>
      <c r="VYY23" s="472"/>
      <c r="VYZ23" s="472"/>
      <c r="VZA23" s="472"/>
      <c r="VZB23" s="472"/>
      <c r="VZC23" s="472"/>
      <c r="VZD23" s="472"/>
      <c r="VZE23" s="472"/>
      <c r="VZF23" s="472"/>
      <c r="VZG23" s="472"/>
      <c r="VZH23" s="472"/>
      <c r="VZI23" s="472"/>
      <c r="VZJ23" s="472"/>
      <c r="VZK23" s="472"/>
      <c r="VZL23" s="472"/>
      <c r="VZM23" s="472"/>
      <c r="VZN23" s="472"/>
      <c r="VZO23" s="472"/>
      <c r="VZP23" s="472"/>
      <c r="VZQ23" s="472"/>
      <c r="VZR23" s="472"/>
      <c r="VZS23" s="472"/>
      <c r="VZT23" s="472"/>
      <c r="VZU23" s="472"/>
      <c r="VZV23" s="472"/>
      <c r="VZW23" s="472"/>
      <c r="VZX23" s="472"/>
      <c r="VZY23" s="472"/>
      <c r="VZZ23" s="472"/>
      <c r="WAA23" s="472"/>
      <c r="WAB23" s="472"/>
      <c r="WAC23" s="472"/>
      <c r="WAD23" s="472"/>
      <c r="WAE23" s="472"/>
      <c r="WAF23" s="472"/>
      <c r="WAG23" s="472"/>
      <c r="WAH23" s="472"/>
      <c r="WAI23" s="472"/>
      <c r="WAJ23" s="472"/>
      <c r="WAK23" s="472"/>
      <c r="WAL23" s="472"/>
      <c r="WAM23" s="472"/>
      <c r="WAN23" s="472"/>
      <c r="WAO23" s="472"/>
      <c r="WAP23" s="472"/>
      <c r="WAQ23" s="472"/>
      <c r="WAR23" s="472"/>
      <c r="WAS23" s="472"/>
      <c r="WAT23" s="472"/>
      <c r="WAU23" s="472"/>
      <c r="WAV23" s="472"/>
      <c r="WAW23" s="472"/>
      <c r="WAX23" s="472"/>
      <c r="WAY23" s="472"/>
      <c r="WAZ23" s="472"/>
      <c r="WBA23" s="472"/>
      <c r="WBB23" s="472"/>
      <c r="WBC23" s="472"/>
      <c r="WBD23" s="472"/>
      <c r="WBE23" s="472"/>
      <c r="WBF23" s="472"/>
      <c r="WBG23" s="472"/>
      <c r="WBH23" s="472"/>
      <c r="WBI23" s="472"/>
      <c r="WBJ23" s="472"/>
      <c r="WBK23" s="472"/>
      <c r="WBL23" s="472"/>
      <c r="WBM23" s="472"/>
      <c r="WBN23" s="472"/>
      <c r="WBO23" s="472"/>
      <c r="WBP23" s="472"/>
      <c r="WBQ23" s="472"/>
      <c r="WBR23" s="472"/>
      <c r="WBS23" s="472"/>
      <c r="WBT23" s="472"/>
      <c r="WBU23" s="472"/>
      <c r="WBV23" s="472"/>
      <c r="WBW23" s="472"/>
      <c r="WBX23" s="472"/>
      <c r="WBY23" s="472"/>
      <c r="WBZ23" s="472"/>
      <c r="WCA23" s="472"/>
      <c r="WCB23" s="472"/>
      <c r="WCC23" s="472"/>
      <c r="WCD23" s="472"/>
      <c r="WCE23" s="472"/>
      <c r="WCF23" s="472"/>
      <c r="WCG23" s="472"/>
      <c r="WCH23" s="472"/>
      <c r="WCI23" s="472"/>
      <c r="WCJ23" s="472"/>
      <c r="WCK23" s="472"/>
      <c r="WCL23" s="472"/>
      <c r="WCM23" s="472"/>
      <c r="WCN23" s="472"/>
      <c r="WCO23" s="472"/>
      <c r="WCP23" s="472"/>
      <c r="WCQ23" s="472"/>
      <c r="WCR23" s="472"/>
      <c r="WCS23" s="472"/>
      <c r="WCT23" s="472"/>
      <c r="WCU23" s="472"/>
      <c r="WCV23" s="472"/>
      <c r="WCW23" s="472"/>
      <c r="WCX23" s="472"/>
      <c r="WCY23" s="472"/>
      <c r="WCZ23" s="472"/>
      <c r="WDA23" s="472"/>
      <c r="WDB23" s="472"/>
      <c r="WDC23" s="472"/>
      <c r="WDD23" s="472"/>
      <c r="WDE23" s="472"/>
      <c r="WDF23" s="472"/>
      <c r="WDG23" s="472"/>
      <c r="WDH23" s="472"/>
      <c r="WDI23" s="472"/>
      <c r="WDJ23" s="472"/>
      <c r="WDK23" s="472"/>
      <c r="WDL23" s="472"/>
      <c r="WDM23" s="472"/>
      <c r="WDN23" s="472"/>
      <c r="WDO23" s="472"/>
      <c r="WDP23" s="472"/>
      <c r="WDQ23" s="472"/>
      <c r="WDR23" s="472"/>
      <c r="WDS23" s="472"/>
      <c r="WDT23" s="472"/>
      <c r="WDU23" s="472"/>
      <c r="WDV23" s="472"/>
      <c r="WDW23" s="472"/>
      <c r="WDX23" s="472"/>
      <c r="WDY23" s="472"/>
      <c r="WDZ23" s="472"/>
      <c r="WEA23" s="472"/>
      <c r="WEB23" s="472"/>
      <c r="WEC23" s="472"/>
      <c r="WED23" s="472"/>
      <c r="WEE23" s="472"/>
      <c r="WEF23" s="472"/>
      <c r="WEG23" s="472"/>
      <c r="WEH23" s="472"/>
      <c r="WEI23" s="472"/>
      <c r="WEJ23" s="472"/>
      <c r="WEK23" s="472"/>
      <c r="WEL23" s="472"/>
      <c r="WEM23" s="472"/>
      <c r="WEN23" s="472"/>
      <c r="WEO23" s="472"/>
      <c r="WEP23" s="472"/>
      <c r="WEQ23" s="472"/>
      <c r="WER23" s="472"/>
      <c r="WES23" s="472"/>
      <c r="WET23" s="472"/>
      <c r="WEU23" s="472"/>
      <c r="WEV23" s="472"/>
      <c r="WEW23" s="472"/>
      <c r="WEX23" s="472"/>
      <c r="WEY23" s="472"/>
      <c r="WEZ23" s="472"/>
      <c r="WFA23" s="472"/>
      <c r="WFB23" s="472"/>
      <c r="WFC23" s="472"/>
      <c r="WFD23" s="472"/>
      <c r="WFE23" s="472"/>
      <c r="WFF23" s="472"/>
      <c r="WFG23" s="472"/>
      <c r="WFH23" s="472"/>
      <c r="WFI23" s="472"/>
      <c r="WFJ23" s="472"/>
      <c r="WFK23" s="472"/>
      <c r="WFL23" s="472"/>
      <c r="WFM23" s="472"/>
      <c r="WFN23" s="472"/>
      <c r="WFO23" s="472"/>
      <c r="WFP23" s="472"/>
      <c r="WFQ23" s="472"/>
      <c r="WFR23" s="472"/>
      <c r="WFS23" s="472"/>
      <c r="WFT23" s="472"/>
      <c r="WFU23" s="472"/>
      <c r="WFV23" s="472"/>
      <c r="WFW23" s="472"/>
      <c r="WFX23" s="472"/>
      <c r="WFY23" s="472"/>
      <c r="WFZ23" s="472"/>
      <c r="WGA23" s="472"/>
      <c r="WGB23" s="472"/>
      <c r="WGC23" s="472"/>
      <c r="WGD23" s="472"/>
      <c r="WGE23" s="472"/>
      <c r="WGF23" s="472"/>
      <c r="WGG23" s="472"/>
      <c r="WGH23" s="472"/>
      <c r="WGI23" s="472"/>
      <c r="WGJ23" s="472"/>
      <c r="WGK23" s="472"/>
      <c r="WGL23" s="472"/>
      <c r="WGM23" s="472"/>
      <c r="WGN23" s="472"/>
      <c r="WGO23" s="472"/>
      <c r="WGP23" s="472"/>
      <c r="WGQ23" s="472"/>
      <c r="WGR23" s="472"/>
      <c r="WGS23" s="472"/>
      <c r="WGT23" s="472"/>
      <c r="WGU23" s="472"/>
      <c r="WGV23" s="472"/>
      <c r="WGW23" s="472"/>
      <c r="WGX23" s="472"/>
      <c r="WGY23" s="472"/>
      <c r="WGZ23" s="472"/>
      <c r="WHA23" s="472"/>
      <c r="WHB23" s="472"/>
      <c r="WHC23" s="472"/>
      <c r="WHD23" s="472"/>
      <c r="WHE23" s="472"/>
      <c r="WHF23" s="472"/>
      <c r="WHG23" s="472"/>
      <c r="WHH23" s="472"/>
      <c r="WHI23" s="472"/>
      <c r="WHJ23" s="472"/>
      <c r="WHK23" s="472"/>
      <c r="WHL23" s="472"/>
      <c r="WHM23" s="472"/>
      <c r="WHN23" s="472"/>
      <c r="WHO23" s="472"/>
      <c r="WHP23" s="472"/>
      <c r="WHQ23" s="472"/>
      <c r="WHR23" s="472"/>
      <c r="WHS23" s="472"/>
      <c r="WHT23" s="472"/>
      <c r="WHU23" s="472"/>
      <c r="WHV23" s="472"/>
      <c r="WHW23" s="472"/>
      <c r="WHX23" s="472"/>
      <c r="WHY23" s="472"/>
      <c r="WHZ23" s="472"/>
      <c r="WIA23" s="472"/>
      <c r="WIB23" s="472"/>
      <c r="WIC23" s="472"/>
      <c r="WID23" s="472"/>
      <c r="WIE23" s="472"/>
      <c r="WIF23" s="472"/>
      <c r="WIG23" s="472"/>
      <c r="WIH23" s="472"/>
      <c r="WII23" s="472"/>
      <c r="WIJ23" s="472"/>
      <c r="WIK23" s="472"/>
      <c r="WIL23" s="472"/>
      <c r="WIM23" s="472"/>
      <c r="WIN23" s="472"/>
      <c r="WIO23" s="472"/>
      <c r="WIP23" s="472"/>
      <c r="WIQ23" s="472"/>
      <c r="WIR23" s="472"/>
      <c r="WIS23" s="472"/>
      <c r="WIT23" s="472"/>
      <c r="WIU23" s="472"/>
      <c r="WIV23" s="472"/>
      <c r="WIW23" s="472"/>
      <c r="WIX23" s="472"/>
      <c r="WIY23" s="472"/>
      <c r="WIZ23" s="472"/>
      <c r="WJA23" s="472"/>
      <c r="WJB23" s="472"/>
      <c r="WJC23" s="472"/>
      <c r="WJD23" s="472"/>
      <c r="WJE23" s="472"/>
      <c r="WJF23" s="472"/>
      <c r="WJG23" s="472"/>
      <c r="WJH23" s="472"/>
      <c r="WJI23" s="472"/>
      <c r="WJJ23" s="472"/>
      <c r="WJK23" s="472"/>
      <c r="WJL23" s="472"/>
      <c r="WJM23" s="472"/>
      <c r="WJN23" s="472"/>
      <c r="WJO23" s="472"/>
      <c r="WJP23" s="472"/>
      <c r="WJQ23" s="472"/>
      <c r="WJR23" s="472"/>
      <c r="WJS23" s="472"/>
      <c r="WJT23" s="472"/>
      <c r="WJU23" s="472"/>
      <c r="WJV23" s="472"/>
      <c r="WJW23" s="472"/>
      <c r="WJX23" s="472"/>
      <c r="WJY23" s="472"/>
      <c r="WJZ23" s="472"/>
      <c r="WKA23" s="472"/>
      <c r="WKB23" s="472"/>
      <c r="WKC23" s="472"/>
      <c r="WKD23" s="472"/>
      <c r="WKE23" s="472"/>
      <c r="WKF23" s="472"/>
      <c r="WKG23" s="472"/>
      <c r="WKH23" s="472"/>
      <c r="WKI23" s="472"/>
      <c r="WKJ23" s="472"/>
      <c r="WKK23" s="472"/>
      <c r="WKL23" s="472"/>
      <c r="WKM23" s="472"/>
      <c r="WKN23" s="472"/>
      <c r="WKO23" s="472"/>
      <c r="WKP23" s="472"/>
      <c r="WKQ23" s="472"/>
      <c r="WKR23" s="472"/>
      <c r="WKS23" s="472"/>
      <c r="WKT23" s="472"/>
      <c r="WKU23" s="472"/>
      <c r="WKV23" s="472"/>
      <c r="WKW23" s="472"/>
      <c r="WKX23" s="472"/>
      <c r="WKY23" s="472"/>
      <c r="WKZ23" s="472"/>
      <c r="WLA23" s="472"/>
      <c r="WLB23" s="472"/>
      <c r="WLC23" s="472"/>
      <c r="WLD23" s="472"/>
      <c r="WLE23" s="472"/>
      <c r="WLF23" s="472"/>
      <c r="WLG23" s="472"/>
      <c r="WLH23" s="472"/>
      <c r="WLI23" s="472"/>
      <c r="WLJ23" s="472"/>
      <c r="WLK23" s="472"/>
      <c r="WLL23" s="472"/>
      <c r="WLM23" s="472"/>
      <c r="WLN23" s="472"/>
      <c r="WLO23" s="472"/>
      <c r="WLP23" s="472"/>
      <c r="WLQ23" s="472"/>
      <c r="WLR23" s="472"/>
      <c r="WLS23" s="472"/>
      <c r="WLT23" s="472"/>
      <c r="WLU23" s="472"/>
      <c r="WLV23" s="472"/>
      <c r="WLW23" s="472"/>
      <c r="WLX23" s="472"/>
      <c r="WLY23" s="472"/>
      <c r="WLZ23" s="472"/>
      <c r="WMA23" s="472"/>
      <c r="WMB23" s="472"/>
      <c r="WMC23" s="472"/>
      <c r="WMD23" s="472"/>
      <c r="WME23" s="472"/>
      <c r="WMF23" s="472"/>
      <c r="WMG23" s="472"/>
      <c r="WMH23" s="472"/>
      <c r="WMI23" s="472"/>
      <c r="WMJ23" s="472"/>
      <c r="WMK23" s="472"/>
      <c r="WML23" s="472"/>
      <c r="WMM23" s="472"/>
      <c r="WMN23" s="472"/>
      <c r="WMO23" s="472"/>
      <c r="WMP23" s="472"/>
      <c r="WMQ23" s="472"/>
      <c r="WMR23" s="472"/>
      <c r="WMS23" s="472"/>
      <c r="WMT23" s="472"/>
      <c r="WMU23" s="472"/>
      <c r="WMV23" s="472"/>
      <c r="WMW23" s="472"/>
      <c r="WMX23" s="472"/>
      <c r="WMY23" s="472"/>
      <c r="WMZ23" s="472"/>
      <c r="WNA23" s="472"/>
      <c r="WNB23" s="472"/>
      <c r="WNC23" s="472"/>
      <c r="WND23" s="472"/>
      <c r="WNE23" s="472"/>
      <c r="WNF23" s="472"/>
      <c r="WNG23" s="472"/>
      <c r="WNH23" s="472"/>
      <c r="WNI23" s="472"/>
      <c r="WNJ23" s="472"/>
      <c r="WNK23" s="472"/>
      <c r="WNL23" s="472"/>
      <c r="WNM23" s="472"/>
      <c r="WNN23" s="472"/>
      <c r="WNO23" s="472"/>
      <c r="WNP23" s="472"/>
      <c r="WNQ23" s="472"/>
      <c r="WNR23" s="472"/>
      <c r="WNS23" s="472"/>
      <c r="WNT23" s="472"/>
      <c r="WNU23" s="472"/>
      <c r="WNV23" s="472"/>
      <c r="WNW23" s="472"/>
      <c r="WNX23" s="472"/>
      <c r="WNY23" s="472"/>
      <c r="WNZ23" s="472"/>
      <c r="WOA23" s="472"/>
      <c r="WOB23" s="472"/>
      <c r="WOC23" s="472"/>
      <c r="WOD23" s="472"/>
      <c r="WOE23" s="472"/>
      <c r="WOF23" s="472"/>
      <c r="WOG23" s="472"/>
      <c r="WOH23" s="472"/>
      <c r="WOI23" s="472"/>
      <c r="WOJ23" s="472"/>
      <c r="WOK23" s="472"/>
      <c r="WOL23" s="472"/>
      <c r="WOM23" s="472"/>
      <c r="WON23" s="472"/>
      <c r="WOO23" s="472"/>
      <c r="WOP23" s="472"/>
      <c r="WOQ23" s="472"/>
      <c r="WOR23" s="472"/>
      <c r="WOS23" s="472"/>
      <c r="WOT23" s="472"/>
      <c r="WOU23" s="472"/>
      <c r="WOV23" s="472"/>
      <c r="WOW23" s="472"/>
      <c r="WOX23" s="472"/>
      <c r="WOY23" s="472"/>
      <c r="WOZ23" s="472"/>
      <c r="WPA23" s="472"/>
      <c r="WPB23" s="472"/>
      <c r="WPC23" s="472"/>
      <c r="WPD23" s="472"/>
      <c r="WPE23" s="472"/>
      <c r="WPF23" s="472"/>
      <c r="WPG23" s="472"/>
      <c r="WPH23" s="472"/>
      <c r="WPI23" s="472"/>
      <c r="WPJ23" s="472"/>
      <c r="WPK23" s="472"/>
      <c r="WPL23" s="472"/>
      <c r="WPM23" s="472"/>
      <c r="WPN23" s="472"/>
      <c r="WPO23" s="472"/>
      <c r="WPP23" s="472"/>
      <c r="WPQ23" s="472"/>
      <c r="WPR23" s="472"/>
      <c r="WPS23" s="472"/>
      <c r="WPT23" s="472"/>
      <c r="WPU23" s="472"/>
      <c r="WPV23" s="472"/>
      <c r="WPW23" s="472"/>
      <c r="WPX23" s="472"/>
      <c r="WPY23" s="472"/>
      <c r="WPZ23" s="472"/>
      <c r="WQA23" s="472"/>
      <c r="WQB23" s="472"/>
      <c r="WQC23" s="472"/>
      <c r="WQD23" s="472"/>
      <c r="WQE23" s="472"/>
      <c r="WQF23" s="472"/>
      <c r="WQG23" s="472"/>
      <c r="WQH23" s="472"/>
      <c r="WQI23" s="472"/>
      <c r="WQJ23" s="472"/>
      <c r="WQK23" s="472"/>
      <c r="WQL23" s="472"/>
      <c r="WQM23" s="472"/>
      <c r="WQN23" s="472"/>
      <c r="WQO23" s="472"/>
      <c r="WQP23" s="472"/>
      <c r="WQQ23" s="472"/>
      <c r="WQR23" s="472"/>
      <c r="WQS23" s="472"/>
      <c r="WQT23" s="472"/>
      <c r="WQU23" s="472"/>
      <c r="WQV23" s="472"/>
      <c r="WQW23" s="472"/>
      <c r="WQX23" s="472"/>
      <c r="WQY23" s="472"/>
      <c r="WQZ23" s="472"/>
      <c r="WRA23" s="472"/>
      <c r="WRB23" s="472"/>
      <c r="WRC23" s="472"/>
      <c r="WRD23" s="472"/>
      <c r="WRE23" s="472"/>
      <c r="WRF23" s="472"/>
      <c r="WRG23" s="472"/>
      <c r="WRH23" s="472"/>
      <c r="WRI23" s="472"/>
      <c r="WRJ23" s="472"/>
      <c r="WRK23" s="472"/>
      <c r="WRL23" s="472"/>
      <c r="WRM23" s="472"/>
      <c r="WRN23" s="472"/>
      <c r="WRO23" s="472"/>
      <c r="WRP23" s="472"/>
      <c r="WRQ23" s="472"/>
      <c r="WRR23" s="472"/>
      <c r="WRS23" s="472"/>
      <c r="WRT23" s="472"/>
      <c r="WRU23" s="472"/>
      <c r="WRV23" s="472"/>
      <c r="WRW23" s="472"/>
      <c r="WRX23" s="472"/>
      <c r="WRY23" s="472"/>
      <c r="WRZ23" s="472"/>
      <c r="WSA23" s="472"/>
      <c r="WSB23" s="472"/>
      <c r="WSC23" s="472"/>
      <c r="WSD23" s="472"/>
      <c r="WSE23" s="472"/>
      <c r="WSF23" s="472"/>
      <c r="WSG23" s="472"/>
      <c r="WSH23" s="472"/>
      <c r="WSI23" s="472"/>
      <c r="WSJ23" s="472"/>
      <c r="WSK23" s="472"/>
      <c r="WSL23" s="472"/>
      <c r="WSM23" s="472"/>
      <c r="WSN23" s="472"/>
      <c r="WSO23" s="472"/>
      <c r="WSP23" s="472"/>
      <c r="WSQ23" s="472"/>
      <c r="WSR23" s="472"/>
      <c r="WSS23" s="472"/>
      <c r="WST23" s="472"/>
      <c r="WSU23" s="472"/>
      <c r="WSV23" s="472"/>
      <c r="WSW23" s="472"/>
      <c r="WSX23" s="472"/>
      <c r="WSY23" s="472"/>
      <c r="WSZ23" s="472"/>
      <c r="WTA23" s="472"/>
      <c r="WTB23" s="472"/>
      <c r="WTC23" s="472"/>
      <c r="WTD23" s="472"/>
      <c r="WTE23" s="472"/>
      <c r="WTF23" s="472"/>
      <c r="WTG23" s="472"/>
      <c r="WTH23" s="472"/>
      <c r="WTI23" s="472"/>
      <c r="WTJ23" s="472"/>
      <c r="WTK23" s="472"/>
      <c r="WTL23" s="472"/>
      <c r="WTM23" s="472"/>
      <c r="WTN23" s="472"/>
      <c r="WTO23" s="472"/>
      <c r="WTP23" s="472"/>
      <c r="WTQ23" s="472"/>
      <c r="WTR23" s="472"/>
      <c r="WTS23" s="472"/>
      <c r="WTT23" s="472"/>
      <c r="WTU23" s="472"/>
      <c r="WTV23" s="472"/>
      <c r="WTW23" s="472"/>
      <c r="WTX23" s="472"/>
      <c r="WTY23" s="472"/>
      <c r="WTZ23" s="472"/>
      <c r="WUA23" s="472"/>
      <c r="WUB23" s="472"/>
      <c r="WUC23" s="472"/>
      <c r="WUD23" s="472"/>
      <c r="WUE23" s="472"/>
      <c r="WUF23" s="472"/>
      <c r="WUG23" s="472"/>
      <c r="WUH23" s="472"/>
      <c r="WUI23" s="472"/>
      <c r="WUJ23" s="472"/>
      <c r="WUK23" s="472"/>
      <c r="WUL23" s="472"/>
      <c r="WUM23" s="472"/>
      <c r="WUN23" s="472"/>
      <c r="WUO23" s="472"/>
      <c r="WUP23" s="472"/>
      <c r="WUQ23" s="472"/>
      <c r="WUR23" s="472"/>
      <c r="WUS23" s="472"/>
      <c r="WUT23" s="472"/>
      <c r="WUU23" s="472"/>
      <c r="WUV23" s="472"/>
      <c r="WUW23" s="472"/>
      <c r="WUX23" s="472"/>
      <c r="WUY23" s="472"/>
      <c r="WUZ23" s="472"/>
      <c r="WVA23" s="472"/>
      <c r="WVB23" s="472"/>
      <c r="WVC23" s="472"/>
      <c r="WVD23" s="472"/>
      <c r="WVE23" s="472"/>
      <c r="WVF23" s="472"/>
      <c r="WVG23" s="472"/>
      <c r="WVH23" s="472"/>
      <c r="WVI23" s="472"/>
      <c r="WVJ23" s="472"/>
      <c r="WVK23" s="472"/>
      <c r="WVL23" s="472"/>
      <c r="WVM23" s="472"/>
      <c r="WVN23" s="472"/>
      <c r="WVO23" s="472"/>
      <c r="WVP23" s="472"/>
      <c r="WVQ23" s="472"/>
      <c r="WVR23" s="472"/>
      <c r="WVS23" s="472"/>
      <c r="WVT23" s="472"/>
      <c r="WVU23" s="472"/>
      <c r="WVV23" s="472"/>
      <c r="WVW23" s="472"/>
      <c r="WVX23" s="472"/>
      <c r="WVY23" s="472"/>
      <c r="WVZ23" s="472"/>
      <c r="WWA23" s="472"/>
      <c r="WWB23" s="472"/>
      <c r="WWC23" s="472"/>
      <c r="WWD23" s="472"/>
      <c r="WWE23" s="472"/>
      <c r="WWF23" s="472"/>
      <c r="WWG23" s="472"/>
      <c r="WWH23" s="472"/>
      <c r="WWI23" s="472"/>
      <c r="WWJ23" s="472"/>
      <c r="WWK23" s="472"/>
      <c r="WWL23" s="472"/>
      <c r="WWM23" s="472"/>
      <c r="WWN23" s="472"/>
      <c r="WWO23" s="472"/>
      <c r="WWP23" s="472"/>
      <c r="WWQ23" s="472"/>
      <c r="WWR23" s="472"/>
      <c r="WWS23" s="472"/>
      <c r="WWT23" s="472"/>
      <c r="WWU23" s="472"/>
      <c r="WWV23" s="472"/>
      <c r="WWW23" s="472"/>
      <c r="WWX23" s="472"/>
      <c r="WWY23" s="472"/>
      <c r="WWZ23" s="472"/>
      <c r="WXA23" s="472"/>
      <c r="WXB23" s="472"/>
      <c r="WXC23" s="472"/>
      <c r="WXD23" s="472"/>
      <c r="WXE23" s="472"/>
      <c r="WXF23" s="472"/>
      <c r="WXG23" s="472"/>
      <c r="WXH23" s="472"/>
      <c r="WXI23" s="472"/>
      <c r="WXJ23" s="472"/>
      <c r="WXK23" s="472"/>
      <c r="WXL23" s="472"/>
      <c r="WXM23" s="472"/>
      <c r="WXN23" s="472"/>
      <c r="WXO23" s="472"/>
      <c r="WXP23" s="472"/>
      <c r="WXQ23" s="472"/>
      <c r="WXR23" s="472"/>
      <c r="WXS23" s="472"/>
      <c r="WXT23" s="472"/>
      <c r="WXU23" s="472"/>
      <c r="WXV23" s="472"/>
      <c r="WXW23" s="472"/>
      <c r="WXX23" s="472"/>
      <c r="WXY23" s="472"/>
      <c r="WXZ23" s="472"/>
      <c r="WYA23" s="472"/>
      <c r="WYB23" s="472"/>
      <c r="WYC23" s="472"/>
      <c r="WYD23" s="472"/>
      <c r="WYE23" s="472"/>
      <c r="WYF23" s="472"/>
      <c r="WYG23" s="472"/>
      <c r="WYH23" s="472"/>
      <c r="WYI23" s="472"/>
      <c r="WYJ23" s="472"/>
      <c r="WYK23" s="472"/>
      <c r="WYL23" s="472"/>
      <c r="WYM23" s="472"/>
      <c r="WYN23" s="472"/>
      <c r="WYO23" s="472"/>
      <c r="WYP23" s="472"/>
      <c r="WYQ23" s="472"/>
      <c r="WYR23" s="472"/>
      <c r="WYS23" s="472"/>
      <c r="WYT23" s="472"/>
      <c r="WYU23" s="472"/>
      <c r="WYV23" s="472"/>
      <c r="WYW23" s="472"/>
      <c r="WYX23" s="472"/>
      <c r="WYY23" s="472"/>
      <c r="WYZ23" s="472"/>
      <c r="WZA23" s="472"/>
      <c r="WZB23" s="472"/>
      <c r="WZC23" s="472"/>
      <c r="WZD23" s="472"/>
      <c r="WZE23" s="472"/>
      <c r="WZF23" s="472"/>
      <c r="WZG23" s="472"/>
      <c r="WZH23" s="472"/>
      <c r="WZI23" s="472"/>
      <c r="WZJ23" s="472"/>
      <c r="WZK23" s="472"/>
      <c r="WZL23" s="472"/>
      <c r="WZM23" s="472"/>
      <c r="WZN23" s="472"/>
      <c r="WZO23" s="472"/>
      <c r="WZP23" s="472"/>
      <c r="WZQ23" s="472"/>
      <c r="WZR23" s="472"/>
      <c r="WZS23" s="472"/>
      <c r="WZT23" s="472"/>
      <c r="WZU23" s="472"/>
      <c r="WZV23" s="472"/>
      <c r="WZW23" s="472"/>
      <c r="WZX23" s="472"/>
      <c r="WZY23" s="472"/>
      <c r="WZZ23" s="472"/>
      <c r="XAA23" s="472"/>
      <c r="XAB23" s="472"/>
      <c r="XAC23" s="472"/>
      <c r="XAD23" s="472"/>
      <c r="XAE23" s="472"/>
      <c r="XAF23" s="472"/>
      <c r="XAG23" s="472"/>
      <c r="XAH23" s="472"/>
      <c r="XAI23" s="472"/>
      <c r="XAJ23" s="472"/>
      <c r="XAK23" s="472"/>
      <c r="XAL23" s="472"/>
      <c r="XAM23" s="472"/>
      <c r="XAN23" s="472"/>
      <c r="XAO23" s="472"/>
      <c r="XAP23" s="472"/>
      <c r="XAQ23" s="472"/>
      <c r="XAR23" s="472"/>
      <c r="XAS23" s="472"/>
      <c r="XAT23" s="472"/>
      <c r="XAU23" s="472"/>
      <c r="XAV23" s="472"/>
      <c r="XAW23" s="472"/>
      <c r="XAX23" s="472"/>
      <c r="XAY23" s="472"/>
      <c r="XAZ23" s="472"/>
      <c r="XBA23" s="472"/>
      <c r="XBB23" s="472"/>
      <c r="XBC23" s="472"/>
      <c r="XBD23" s="472"/>
      <c r="XBE23" s="472"/>
      <c r="XBF23" s="472"/>
      <c r="XBG23" s="472"/>
      <c r="XBH23" s="472"/>
      <c r="XBI23" s="472"/>
      <c r="XBJ23" s="472"/>
      <c r="XBK23" s="472"/>
      <c r="XBL23" s="472"/>
      <c r="XBM23" s="472"/>
      <c r="XBN23" s="472"/>
      <c r="XBO23" s="472"/>
      <c r="XBP23" s="472"/>
      <c r="XBQ23" s="472"/>
      <c r="XBR23" s="472"/>
      <c r="XBS23" s="472"/>
      <c r="XBT23" s="472"/>
      <c r="XBU23" s="472"/>
      <c r="XBV23" s="472"/>
      <c r="XBW23" s="472"/>
      <c r="XBX23" s="472"/>
      <c r="XBY23" s="472"/>
      <c r="XBZ23" s="472"/>
      <c r="XCA23" s="472"/>
      <c r="XCB23" s="472"/>
      <c r="XCC23" s="472"/>
      <c r="XCD23" s="472"/>
      <c r="XCE23" s="472"/>
      <c r="XCF23" s="472"/>
      <c r="XCG23" s="472"/>
      <c r="XCH23" s="472"/>
      <c r="XCI23" s="472"/>
      <c r="XCJ23" s="472"/>
      <c r="XCK23" s="472"/>
      <c r="XCL23" s="472"/>
      <c r="XCM23" s="472"/>
      <c r="XCN23" s="472"/>
      <c r="XCO23" s="472"/>
      <c r="XCP23" s="472"/>
      <c r="XCQ23" s="472"/>
      <c r="XCR23" s="472"/>
      <c r="XCS23" s="472"/>
      <c r="XCT23" s="472"/>
      <c r="XCU23" s="472"/>
      <c r="XCV23" s="472"/>
      <c r="XCW23" s="472"/>
      <c r="XCX23" s="472"/>
      <c r="XCY23" s="472"/>
      <c r="XCZ23" s="472"/>
      <c r="XDA23" s="472"/>
      <c r="XDB23" s="472"/>
      <c r="XDC23" s="472"/>
      <c r="XDD23" s="472"/>
      <c r="XDE23" s="472"/>
      <c r="XDF23" s="472"/>
      <c r="XDG23" s="472"/>
      <c r="XDH23" s="472"/>
      <c r="XDI23" s="472"/>
      <c r="XDJ23" s="472"/>
      <c r="XDK23" s="472"/>
      <c r="XDL23" s="472"/>
      <c r="XDM23" s="472"/>
      <c r="XDN23" s="472"/>
      <c r="XDO23" s="472"/>
      <c r="XDP23" s="472"/>
      <c r="XDQ23" s="472"/>
      <c r="XDR23" s="472"/>
      <c r="XDS23" s="472"/>
      <c r="XDT23" s="472"/>
      <c r="XDU23" s="472"/>
      <c r="XDV23" s="472"/>
      <c r="XDW23" s="472"/>
      <c r="XDX23" s="472"/>
      <c r="XDY23" s="472"/>
      <c r="XDZ23" s="472"/>
      <c r="XEA23" s="472"/>
      <c r="XEB23" s="472"/>
      <c r="XEC23" s="472"/>
      <c r="XED23" s="472"/>
      <c r="XEE23" s="472"/>
      <c r="XEF23" s="472"/>
      <c r="XEG23" s="472"/>
      <c r="XEH23" s="472"/>
      <c r="XEI23" s="472"/>
      <c r="XEJ23" s="472"/>
      <c r="XEK23" s="472"/>
      <c r="XEL23" s="472"/>
      <c r="XEM23" s="472"/>
      <c r="XEN23" s="472"/>
      <c r="XEO23" s="472"/>
      <c r="XEP23" s="472"/>
      <c r="XEQ23" s="472"/>
      <c r="XER23" s="472"/>
      <c r="XES23" s="472"/>
      <c r="XET23" s="472"/>
      <c r="XEU23" s="472"/>
      <c r="XEV23" s="472"/>
      <c r="XEW23" s="472"/>
      <c r="XEX23" s="472"/>
      <c r="XEY23" s="472"/>
      <c r="XEZ23" s="472"/>
      <c r="XFA23" s="472"/>
      <c r="XFB23" s="472"/>
      <c r="XFC23" s="472"/>
      <c r="XFD23" s="472"/>
    </row>
    <row r="24" spans="2:16384" s="464" customFormat="1" ht="15">
      <c r="B24" s="471" t="s">
        <v>218</v>
      </c>
      <c r="D24" s="470"/>
      <c r="E24" s="470"/>
      <c r="F24" s="470"/>
      <c r="G24" s="470"/>
      <c r="H24" s="466"/>
      <c r="I24" s="466"/>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row>
    <row r="25" spans="2:16384" s="464" customFormat="1" ht="15" outlineLevel="1">
      <c r="B25" s="458" t="s">
        <v>606</v>
      </c>
      <c r="D25" s="470"/>
      <c r="E25" s="483">
        <f>E5+E16</f>
        <v>326978</v>
      </c>
      <c r="F25" s="483">
        <f t="shared" ref="F25:H25" si="0">F5+F16</f>
        <v>78763</v>
      </c>
      <c r="G25" s="483">
        <f t="shared" si="0"/>
        <v>31246</v>
      </c>
      <c r="H25" s="483">
        <f t="shared" si="0"/>
        <v>78508</v>
      </c>
      <c r="I25" s="466"/>
      <c r="J25" s="465"/>
      <c r="K25" s="465"/>
      <c r="L25" s="465"/>
      <c r="M25" s="465"/>
      <c r="N25" s="465"/>
      <c r="O25" s="465"/>
      <c r="P25" s="465"/>
      <c r="Q25" s="465"/>
      <c r="R25" s="465"/>
      <c r="S25" s="465"/>
      <c r="T25" s="465"/>
      <c r="U25" s="465"/>
      <c r="V25" s="465"/>
      <c r="W25" s="465"/>
      <c r="X25" s="465"/>
      <c r="Y25" s="465"/>
      <c r="Z25" s="465"/>
      <c r="AA25" s="465"/>
      <c r="AB25" s="465"/>
      <c r="AC25" s="465"/>
      <c r="AD25" s="465"/>
      <c r="AE25" s="465"/>
      <c r="AF25" s="465"/>
    </row>
    <row r="26" spans="2:16384" s="464" customFormat="1" ht="15" outlineLevel="1">
      <c r="B26" s="458" t="s">
        <v>608</v>
      </c>
      <c r="D26" s="470"/>
      <c r="E26" s="483">
        <f>E6+E17</f>
        <v>231840</v>
      </c>
      <c r="F26" s="483">
        <f t="shared" ref="F26:H26" si="1">F6+F17</f>
        <v>58149</v>
      </c>
      <c r="G26" s="483">
        <f t="shared" si="1"/>
        <v>63554</v>
      </c>
      <c r="H26" s="483">
        <f t="shared" si="1"/>
        <v>59471</v>
      </c>
      <c r="I26" s="466"/>
      <c r="J26" s="466"/>
      <c r="K26" s="466"/>
      <c r="L26" s="466"/>
      <c r="M26" s="466"/>
      <c r="N26" s="465"/>
      <c r="O26" s="465"/>
      <c r="P26" s="465"/>
      <c r="Q26" s="465"/>
      <c r="R26" s="465"/>
      <c r="S26" s="465"/>
      <c r="T26" s="465"/>
      <c r="U26" s="465"/>
      <c r="V26" s="465"/>
      <c r="W26" s="465"/>
      <c r="X26" s="465"/>
      <c r="Y26" s="465"/>
      <c r="Z26" s="465"/>
      <c r="AA26" s="465"/>
      <c r="AB26" s="465"/>
      <c r="AC26" s="465"/>
      <c r="AD26" s="465"/>
      <c r="AE26" s="465"/>
      <c r="AF26" s="465"/>
    </row>
    <row r="27" spans="2:16384" s="464" customFormat="1" ht="15" outlineLevel="1">
      <c r="B27" s="458" t="s">
        <v>215</v>
      </c>
      <c r="D27" s="470"/>
      <c r="E27" s="483">
        <f>E7+E18</f>
        <v>189834</v>
      </c>
      <c r="F27" s="483">
        <f t="shared" ref="F27:H27" si="2">F7+F18</f>
        <v>43621</v>
      </c>
      <c r="G27" s="483">
        <f t="shared" si="2"/>
        <v>58674</v>
      </c>
      <c r="H27" s="483">
        <f t="shared" si="2"/>
        <v>56637</v>
      </c>
      <c r="I27" s="466"/>
      <c r="J27" s="466"/>
      <c r="K27" s="466"/>
      <c r="L27" s="466"/>
      <c r="M27" s="465"/>
      <c r="N27" s="465"/>
      <c r="O27" s="465"/>
      <c r="P27" s="465"/>
      <c r="Q27" s="465"/>
      <c r="R27" s="465"/>
      <c r="S27" s="465"/>
      <c r="T27" s="465"/>
      <c r="U27" s="465"/>
      <c r="V27" s="465"/>
      <c r="W27" s="465"/>
      <c r="X27" s="465"/>
      <c r="Y27" s="465"/>
      <c r="Z27" s="465"/>
      <c r="AA27" s="465"/>
      <c r="AB27" s="465"/>
      <c r="AC27" s="465"/>
      <c r="AD27" s="465"/>
      <c r="AE27" s="465"/>
      <c r="AF27" s="465"/>
    </row>
    <row r="28" spans="2:16384" s="464" customFormat="1" ht="15" outlineLevel="1">
      <c r="B28" s="458" t="s">
        <v>214</v>
      </c>
      <c r="D28" s="470"/>
      <c r="E28" s="483">
        <f>E8+E19</f>
        <v>82597</v>
      </c>
      <c r="F28" s="483">
        <f t="shared" ref="F28:H28" si="3">F8+F19</f>
        <v>19241</v>
      </c>
      <c r="G28" s="483">
        <f t="shared" si="3"/>
        <v>21879</v>
      </c>
      <c r="H28" s="483">
        <f t="shared" si="3"/>
        <v>21050</v>
      </c>
      <c r="I28" s="466"/>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row>
    <row r="29" spans="2:16384" s="465" customFormat="1" outlineLevel="1">
      <c r="B29" s="458" t="s">
        <v>213</v>
      </c>
      <c r="D29" s="469"/>
      <c r="E29" s="469" t="s">
        <v>716</v>
      </c>
      <c r="F29" s="469" t="s">
        <v>716</v>
      </c>
      <c r="G29" s="469" t="s">
        <v>716</v>
      </c>
      <c r="H29" s="469" t="s">
        <v>716</v>
      </c>
      <c r="I29" s="466"/>
    </row>
    <row r="30" spans="2:16384" s="465" customFormat="1" outlineLevel="1">
      <c r="B30" s="458" t="s">
        <v>212</v>
      </c>
      <c r="D30" s="469"/>
      <c r="E30" s="469" t="s">
        <v>716</v>
      </c>
      <c r="F30" s="469" t="s">
        <v>716</v>
      </c>
      <c r="G30" s="469" t="s">
        <v>716</v>
      </c>
      <c r="H30" s="469" t="s">
        <v>716</v>
      </c>
      <c r="I30" s="466"/>
    </row>
    <row r="31" spans="2:16384" s="465" customFormat="1" outlineLevel="1">
      <c r="B31" s="458" t="s">
        <v>211</v>
      </c>
      <c r="D31" s="469"/>
      <c r="E31" s="469" t="s">
        <v>716</v>
      </c>
      <c r="F31" s="469" t="s">
        <v>716</v>
      </c>
      <c r="G31" s="469" t="s">
        <v>716</v>
      </c>
      <c r="H31" s="469" t="s">
        <v>716</v>
      </c>
      <c r="I31" s="466"/>
    </row>
    <row r="32" spans="2:16384" s="465" customFormat="1" outlineLevel="1">
      <c r="B32" s="458"/>
      <c r="D32" s="469"/>
      <c r="E32" s="469"/>
      <c r="F32" s="469"/>
      <c r="G32" s="469"/>
      <c r="H32" s="469"/>
      <c r="I32" s="466"/>
    </row>
    <row r="33" spans="1:16384" s="465" customFormat="1" ht="15" outlineLevel="1">
      <c r="A33" s="464" t="s">
        <v>322</v>
      </c>
      <c r="B33" s="458" t="s">
        <v>280</v>
      </c>
      <c r="D33" s="469"/>
      <c r="E33" s="469">
        <f>E7/E6</f>
        <v>1.2843520506157495</v>
      </c>
      <c r="F33" s="469">
        <f t="shared" ref="F33:H33" si="4">F7/F6</f>
        <v>1.2468926682994941</v>
      </c>
      <c r="G33" s="469">
        <f t="shared" si="4"/>
        <v>1.4388524368559514</v>
      </c>
      <c r="H33" s="469">
        <f t="shared" si="4"/>
        <v>1.4573862387337877</v>
      </c>
      <c r="I33" s="466"/>
    </row>
    <row r="34" spans="1:16384" s="465" customFormat="1" ht="15" outlineLevel="1">
      <c r="A34" s="464" t="s">
        <v>322</v>
      </c>
      <c r="B34" s="458" t="s">
        <v>281</v>
      </c>
      <c r="D34" s="469"/>
      <c r="E34" s="469">
        <f>E8/E6</f>
        <v>0.64847474861597565</v>
      </c>
      <c r="F34" s="469">
        <f t="shared" ref="F34:H34" si="5">F8/F6</f>
        <v>0.6445281204935106</v>
      </c>
      <c r="G34" s="469">
        <f t="shared" si="5"/>
        <v>0.58579167923135311</v>
      </c>
      <c r="H34" s="469">
        <f t="shared" si="5"/>
        <v>0.62175203341393714</v>
      </c>
      <c r="I34" s="466"/>
    </row>
    <row r="35" spans="1:16384" s="465" customFormat="1" outlineLevel="1">
      <c r="B35" s="458"/>
      <c r="D35" s="469"/>
      <c r="E35" s="469"/>
      <c r="F35" s="469"/>
      <c r="G35" s="469"/>
      <c r="H35" s="469"/>
      <c r="I35" s="466"/>
    </row>
    <row r="36" spans="1:16384" ht="15">
      <c r="B36" s="472" t="s">
        <v>714</v>
      </c>
      <c r="C36" s="472"/>
      <c r="D36" s="481"/>
      <c r="E36" s="482">
        <f>E13+SUM(E16:E22)</f>
        <v>381581</v>
      </c>
      <c r="F36" s="482">
        <f>F13+SUM(F16:F22)</f>
        <v>87562</v>
      </c>
      <c r="G36" s="482">
        <f>G13+SUM(G16:G22)</f>
        <v>67798</v>
      </c>
      <c r="H36" s="482">
        <f>H13+SUM(H16:H22)</f>
        <v>96431</v>
      </c>
      <c r="I36" s="481"/>
      <c r="J36" s="472"/>
      <c r="K36" s="472"/>
      <c r="L36" s="472"/>
      <c r="M36" s="472"/>
      <c r="N36" s="472"/>
      <c r="O36" s="472"/>
      <c r="P36" s="472"/>
      <c r="Q36" s="472"/>
      <c r="R36" s="472"/>
      <c r="S36" s="472"/>
      <c r="T36" s="472"/>
      <c r="U36" s="472"/>
      <c r="V36" s="472"/>
      <c r="W36" s="472"/>
      <c r="X36" s="472"/>
      <c r="Y36" s="472"/>
      <c r="Z36" s="472"/>
      <c r="AA36" s="472"/>
      <c r="AB36" s="472"/>
      <c r="AC36" s="472"/>
      <c r="AD36" s="472"/>
      <c r="AE36" s="472"/>
      <c r="AF36" s="472"/>
      <c r="AG36" s="472"/>
      <c r="AH36" s="472"/>
      <c r="AI36" s="472"/>
      <c r="AJ36" s="472"/>
      <c r="AK36" s="472"/>
      <c r="AL36" s="472"/>
      <c r="AM36" s="472"/>
      <c r="AN36" s="472"/>
      <c r="AO36" s="472"/>
      <c r="AP36" s="472"/>
      <c r="AQ36" s="472"/>
      <c r="AR36" s="472"/>
      <c r="AS36" s="472"/>
      <c r="AT36" s="472"/>
      <c r="AU36" s="472"/>
      <c r="AV36" s="472"/>
      <c r="AW36" s="472"/>
      <c r="AX36" s="472"/>
      <c r="AY36" s="472"/>
      <c r="AZ36" s="472"/>
      <c r="BA36" s="472"/>
      <c r="BB36" s="472"/>
      <c r="BC36" s="472"/>
      <c r="BD36" s="472"/>
      <c r="BE36" s="472"/>
      <c r="BF36" s="472"/>
      <c r="BG36" s="472"/>
      <c r="BH36" s="472"/>
      <c r="BI36" s="472"/>
      <c r="BJ36" s="472"/>
      <c r="BK36" s="472"/>
      <c r="BL36" s="472"/>
      <c r="BM36" s="472"/>
      <c r="BN36" s="472"/>
      <c r="BO36" s="472"/>
      <c r="BP36" s="472"/>
      <c r="BQ36" s="472"/>
      <c r="BR36" s="472"/>
      <c r="BS36" s="472"/>
      <c r="BT36" s="472"/>
      <c r="BU36" s="472"/>
      <c r="BV36" s="472"/>
      <c r="BW36" s="472"/>
      <c r="BX36" s="472"/>
      <c r="BY36" s="472"/>
      <c r="BZ36" s="472"/>
      <c r="CA36" s="472"/>
      <c r="CB36" s="472"/>
      <c r="CC36" s="472"/>
      <c r="CD36" s="472"/>
      <c r="CE36" s="472"/>
      <c r="CF36" s="472"/>
      <c r="CG36" s="472"/>
      <c r="CH36" s="472"/>
      <c r="CI36" s="472"/>
      <c r="CJ36" s="472"/>
      <c r="CK36" s="472"/>
      <c r="CL36" s="472"/>
      <c r="CM36" s="472"/>
      <c r="CN36" s="472"/>
      <c r="CO36" s="472"/>
      <c r="CP36" s="472"/>
      <c r="CQ36" s="472"/>
      <c r="CR36" s="472"/>
      <c r="CS36" s="472"/>
      <c r="CT36" s="472"/>
      <c r="CU36" s="472"/>
      <c r="CV36" s="472"/>
      <c r="CW36" s="472"/>
      <c r="CX36" s="472"/>
      <c r="CY36" s="472"/>
      <c r="CZ36" s="472"/>
      <c r="DA36" s="472"/>
      <c r="DB36" s="472"/>
      <c r="DC36" s="472"/>
      <c r="DD36" s="472"/>
      <c r="DE36" s="472"/>
      <c r="DF36" s="472"/>
      <c r="DG36" s="472"/>
      <c r="DH36" s="472"/>
      <c r="DI36" s="472"/>
      <c r="DJ36" s="472"/>
      <c r="DK36" s="472"/>
      <c r="DL36" s="472"/>
      <c r="DM36" s="472"/>
      <c r="DN36" s="472"/>
      <c r="DO36" s="472"/>
      <c r="DP36" s="472"/>
      <c r="DQ36" s="472"/>
      <c r="DR36" s="472"/>
      <c r="DS36" s="472"/>
      <c r="DT36" s="472"/>
      <c r="DU36" s="472"/>
      <c r="DV36" s="472"/>
      <c r="DW36" s="472"/>
      <c r="DX36" s="472"/>
      <c r="DY36" s="472"/>
      <c r="DZ36" s="472"/>
      <c r="EA36" s="472"/>
      <c r="EB36" s="472"/>
      <c r="EC36" s="472"/>
      <c r="ED36" s="472"/>
      <c r="EE36" s="472"/>
      <c r="EF36" s="472"/>
      <c r="EG36" s="472"/>
      <c r="EH36" s="472"/>
      <c r="EI36" s="472"/>
      <c r="EJ36" s="472"/>
      <c r="EK36" s="472"/>
      <c r="EL36" s="472"/>
      <c r="EM36" s="472"/>
      <c r="EN36" s="472"/>
      <c r="EO36" s="472"/>
      <c r="EP36" s="472"/>
      <c r="EQ36" s="472"/>
      <c r="ER36" s="472"/>
      <c r="ES36" s="472"/>
      <c r="ET36" s="472"/>
      <c r="EU36" s="472"/>
      <c r="EV36" s="472"/>
      <c r="EW36" s="472"/>
      <c r="EX36" s="472"/>
      <c r="EY36" s="472"/>
      <c r="EZ36" s="472"/>
      <c r="FA36" s="472"/>
      <c r="FB36" s="472"/>
      <c r="FC36" s="472"/>
      <c r="FD36" s="472"/>
      <c r="FE36" s="472"/>
      <c r="FF36" s="472"/>
      <c r="FG36" s="472"/>
      <c r="FH36" s="472"/>
      <c r="FI36" s="472"/>
      <c r="FJ36" s="472"/>
      <c r="FK36" s="472"/>
      <c r="FL36" s="472"/>
      <c r="FM36" s="472"/>
      <c r="FN36" s="472"/>
      <c r="FO36" s="472"/>
      <c r="FP36" s="472"/>
      <c r="FQ36" s="472"/>
      <c r="FR36" s="472"/>
      <c r="FS36" s="472"/>
      <c r="FT36" s="472"/>
      <c r="FU36" s="472"/>
      <c r="FV36" s="472"/>
      <c r="FW36" s="472"/>
      <c r="FX36" s="472"/>
      <c r="FY36" s="472"/>
      <c r="FZ36" s="472"/>
      <c r="GA36" s="472"/>
      <c r="GB36" s="472"/>
      <c r="GC36" s="472"/>
      <c r="GD36" s="472"/>
      <c r="GE36" s="472"/>
      <c r="GF36" s="472"/>
      <c r="GG36" s="472"/>
      <c r="GH36" s="472"/>
      <c r="GI36" s="472"/>
      <c r="GJ36" s="472"/>
      <c r="GK36" s="472"/>
      <c r="GL36" s="472"/>
      <c r="GM36" s="472"/>
      <c r="GN36" s="472"/>
      <c r="GO36" s="472"/>
      <c r="GP36" s="472"/>
      <c r="GQ36" s="472"/>
      <c r="GR36" s="472"/>
      <c r="GS36" s="472"/>
      <c r="GT36" s="472"/>
      <c r="GU36" s="472"/>
      <c r="GV36" s="472"/>
      <c r="GW36" s="472"/>
      <c r="GX36" s="472"/>
      <c r="GY36" s="472"/>
      <c r="GZ36" s="472"/>
      <c r="HA36" s="472"/>
      <c r="HB36" s="472"/>
      <c r="HC36" s="472"/>
      <c r="HD36" s="472"/>
      <c r="HE36" s="472"/>
      <c r="HF36" s="472"/>
      <c r="HG36" s="472"/>
      <c r="HH36" s="472"/>
      <c r="HI36" s="472"/>
      <c r="HJ36" s="472"/>
      <c r="HK36" s="472"/>
      <c r="HL36" s="472"/>
      <c r="HM36" s="472"/>
      <c r="HN36" s="472"/>
      <c r="HO36" s="472"/>
      <c r="HP36" s="472"/>
      <c r="HQ36" s="472"/>
      <c r="HR36" s="472"/>
      <c r="HS36" s="472"/>
      <c r="HT36" s="472"/>
      <c r="HU36" s="472"/>
      <c r="HV36" s="472"/>
      <c r="HW36" s="472"/>
      <c r="HX36" s="472"/>
      <c r="HY36" s="472"/>
      <c r="HZ36" s="472"/>
      <c r="IA36" s="472"/>
      <c r="IB36" s="472"/>
      <c r="IC36" s="472"/>
      <c r="ID36" s="472"/>
      <c r="IE36" s="472"/>
      <c r="IF36" s="472"/>
      <c r="IG36" s="472"/>
      <c r="IH36" s="472"/>
      <c r="II36" s="472"/>
      <c r="IJ36" s="472"/>
      <c r="IK36" s="472"/>
      <c r="IL36" s="472"/>
      <c r="IM36" s="472"/>
      <c r="IN36" s="472"/>
      <c r="IO36" s="472"/>
      <c r="IP36" s="472"/>
      <c r="IQ36" s="472"/>
      <c r="IR36" s="472"/>
      <c r="IS36" s="472"/>
      <c r="IT36" s="472"/>
      <c r="IU36" s="472"/>
      <c r="IV36" s="472"/>
      <c r="IW36" s="472"/>
      <c r="IX36" s="472"/>
      <c r="IY36" s="472"/>
      <c r="IZ36" s="472"/>
      <c r="JA36" s="472"/>
      <c r="JB36" s="472"/>
      <c r="JC36" s="472"/>
      <c r="JD36" s="472"/>
      <c r="JE36" s="472"/>
      <c r="JF36" s="472"/>
      <c r="JG36" s="472"/>
      <c r="JH36" s="472"/>
      <c r="JI36" s="472"/>
      <c r="JJ36" s="472"/>
      <c r="JK36" s="472"/>
      <c r="JL36" s="472"/>
      <c r="JM36" s="472"/>
      <c r="JN36" s="472"/>
      <c r="JO36" s="472"/>
      <c r="JP36" s="472"/>
      <c r="JQ36" s="472"/>
      <c r="JR36" s="472"/>
      <c r="JS36" s="472"/>
      <c r="JT36" s="472"/>
      <c r="JU36" s="472"/>
      <c r="JV36" s="472"/>
      <c r="JW36" s="472"/>
      <c r="JX36" s="472"/>
      <c r="JY36" s="472"/>
      <c r="JZ36" s="472"/>
      <c r="KA36" s="472"/>
      <c r="KB36" s="472"/>
      <c r="KC36" s="472"/>
      <c r="KD36" s="472"/>
      <c r="KE36" s="472"/>
      <c r="KF36" s="472"/>
      <c r="KG36" s="472"/>
      <c r="KH36" s="472"/>
      <c r="KI36" s="472"/>
      <c r="KJ36" s="472"/>
      <c r="KK36" s="472"/>
      <c r="KL36" s="472"/>
      <c r="KM36" s="472"/>
      <c r="KN36" s="472"/>
      <c r="KO36" s="472"/>
      <c r="KP36" s="472"/>
      <c r="KQ36" s="472"/>
      <c r="KR36" s="472"/>
      <c r="KS36" s="472"/>
      <c r="KT36" s="472"/>
      <c r="KU36" s="472"/>
      <c r="KV36" s="472"/>
      <c r="KW36" s="472"/>
      <c r="KX36" s="472"/>
      <c r="KY36" s="472"/>
      <c r="KZ36" s="472"/>
      <c r="LA36" s="472"/>
      <c r="LB36" s="472"/>
      <c r="LC36" s="472"/>
      <c r="LD36" s="472"/>
      <c r="LE36" s="472"/>
      <c r="LF36" s="472"/>
      <c r="LG36" s="472"/>
      <c r="LH36" s="472"/>
      <c r="LI36" s="472"/>
      <c r="LJ36" s="472"/>
      <c r="LK36" s="472"/>
      <c r="LL36" s="472"/>
      <c r="LM36" s="472"/>
      <c r="LN36" s="472"/>
      <c r="LO36" s="472"/>
      <c r="LP36" s="472"/>
      <c r="LQ36" s="472"/>
      <c r="LR36" s="472"/>
      <c r="LS36" s="472"/>
      <c r="LT36" s="472"/>
      <c r="LU36" s="472"/>
      <c r="LV36" s="472"/>
      <c r="LW36" s="472"/>
      <c r="LX36" s="472"/>
      <c r="LY36" s="472"/>
      <c r="LZ36" s="472"/>
      <c r="MA36" s="472"/>
      <c r="MB36" s="472"/>
      <c r="MC36" s="472"/>
      <c r="MD36" s="472"/>
      <c r="ME36" s="472"/>
      <c r="MF36" s="472"/>
      <c r="MG36" s="472"/>
      <c r="MH36" s="472"/>
      <c r="MI36" s="472"/>
      <c r="MJ36" s="472"/>
      <c r="MK36" s="472"/>
      <c r="ML36" s="472"/>
      <c r="MM36" s="472"/>
      <c r="MN36" s="472"/>
      <c r="MO36" s="472"/>
      <c r="MP36" s="472"/>
      <c r="MQ36" s="472"/>
      <c r="MR36" s="472"/>
      <c r="MS36" s="472"/>
      <c r="MT36" s="472"/>
      <c r="MU36" s="472"/>
      <c r="MV36" s="472"/>
      <c r="MW36" s="472"/>
      <c r="MX36" s="472"/>
      <c r="MY36" s="472"/>
      <c r="MZ36" s="472"/>
      <c r="NA36" s="472"/>
      <c r="NB36" s="472"/>
      <c r="NC36" s="472"/>
      <c r="ND36" s="472"/>
      <c r="NE36" s="472"/>
      <c r="NF36" s="472"/>
      <c r="NG36" s="472"/>
      <c r="NH36" s="472"/>
      <c r="NI36" s="472"/>
      <c r="NJ36" s="472"/>
      <c r="NK36" s="472"/>
      <c r="NL36" s="472"/>
      <c r="NM36" s="472"/>
      <c r="NN36" s="472"/>
      <c r="NO36" s="472"/>
      <c r="NP36" s="472"/>
      <c r="NQ36" s="472"/>
      <c r="NR36" s="472"/>
      <c r="NS36" s="472"/>
      <c r="NT36" s="472"/>
      <c r="NU36" s="472"/>
      <c r="NV36" s="472"/>
      <c r="NW36" s="472"/>
      <c r="NX36" s="472"/>
      <c r="NY36" s="472"/>
      <c r="NZ36" s="472"/>
      <c r="OA36" s="472"/>
      <c r="OB36" s="472"/>
      <c r="OC36" s="472"/>
      <c r="OD36" s="472"/>
      <c r="OE36" s="472"/>
      <c r="OF36" s="472"/>
      <c r="OG36" s="472"/>
      <c r="OH36" s="472"/>
      <c r="OI36" s="472"/>
      <c r="OJ36" s="472"/>
      <c r="OK36" s="472"/>
      <c r="OL36" s="472"/>
      <c r="OM36" s="472"/>
      <c r="ON36" s="472"/>
      <c r="OO36" s="472"/>
      <c r="OP36" s="472"/>
      <c r="OQ36" s="472"/>
      <c r="OR36" s="472"/>
      <c r="OS36" s="472"/>
      <c r="OT36" s="472"/>
      <c r="OU36" s="472"/>
      <c r="OV36" s="472"/>
      <c r="OW36" s="472"/>
      <c r="OX36" s="472"/>
      <c r="OY36" s="472"/>
      <c r="OZ36" s="472"/>
      <c r="PA36" s="472"/>
      <c r="PB36" s="472"/>
      <c r="PC36" s="472"/>
      <c r="PD36" s="472"/>
      <c r="PE36" s="472"/>
      <c r="PF36" s="472"/>
      <c r="PG36" s="472"/>
      <c r="PH36" s="472"/>
      <c r="PI36" s="472"/>
      <c r="PJ36" s="472"/>
      <c r="PK36" s="472"/>
      <c r="PL36" s="472"/>
      <c r="PM36" s="472"/>
      <c r="PN36" s="472"/>
      <c r="PO36" s="472"/>
      <c r="PP36" s="472"/>
      <c r="PQ36" s="472"/>
      <c r="PR36" s="472"/>
      <c r="PS36" s="472"/>
      <c r="PT36" s="472"/>
      <c r="PU36" s="472"/>
      <c r="PV36" s="472"/>
      <c r="PW36" s="472"/>
      <c r="PX36" s="472"/>
      <c r="PY36" s="472"/>
      <c r="PZ36" s="472"/>
      <c r="QA36" s="472"/>
      <c r="QB36" s="472"/>
      <c r="QC36" s="472"/>
      <c r="QD36" s="472"/>
      <c r="QE36" s="472"/>
      <c r="QF36" s="472"/>
      <c r="QG36" s="472"/>
      <c r="QH36" s="472"/>
      <c r="QI36" s="472"/>
      <c r="QJ36" s="472"/>
      <c r="QK36" s="472"/>
      <c r="QL36" s="472"/>
      <c r="QM36" s="472"/>
      <c r="QN36" s="472"/>
      <c r="QO36" s="472"/>
      <c r="QP36" s="472"/>
      <c r="QQ36" s="472"/>
      <c r="QR36" s="472"/>
      <c r="QS36" s="472"/>
      <c r="QT36" s="472"/>
      <c r="QU36" s="472"/>
      <c r="QV36" s="472"/>
      <c r="QW36" s="472"/>
      <c r="QX36" s="472"/>
      <c r="QY36" s="472"/>
      <c r="QZ36" s="472"/>
      <c r="RA36" s="472"/>
      <c r="RB36" s="472"/>
      <c r="RC36" s="472"/>
      <c r="RD36" s="472"/>
      <c r="RE36" s="472"/>
      <c r="RF36" s="472"/>
      <c r="RG36" s="472"/>
      <c r="RH36" s="472"/>
      <c r="RI36" s="472"/>
      <c r="RJ36" s="472"/>
      <c r="RK36" s="472"/>
      <c r="RL36" s="472"/>
      <c r="RM36" s="472"/>
      <c r="RN36" s="472"/>
      <c r="RO36" s="472"/>
      <c r="RP36" s="472"/>
      <c r="RQ36" s="472"/>
      <c r="RR36" s="472"/>
      <c r="RS36" s="472"/>
      <c r="RT36" s="472"/>
      <c r="RU36" s="472"/>
      <c r="RV36" s="472"/>
      <c r="RW36" s="472"/>
      <c r="RX36" s="472"/>
      <c r="RY36" s="472"/>
      <c r="RZ36" s="472"/>
      <c r="SA36" s="472"/>
      <c r="SB36" s="472"/>
      <c r="SC36" s="472"/>
      <c r="SD36" s="472"/>
      <c r="SE36" s="472"/>
      <c r="SF36" s="472"/>
      <c r="SG36" s="472"/>
      <c r="SH36" s="472"/>
      <c r="SI36" s="472"/>
      <c r="SJ36" s="472"/>
      <c r="SK36" s="472"/>
      <c r="SL36" s="472"/>
      <c r="SM36" s="472"/>
      <c r="SN36" s="472"/>
      <c r="SO36" s="472"/>
      <c r="SP36" s="472"/>
      <c r="SQ36" s="472"/>
      <c r="SR36" s="472"/>
      <c r="SS36" s="472"/>
      <c r="ST36" s="472"/>
      <c r="SU36" s="472"/>
      <c r="SV36" s="472"/>
      <c r="SW36" s="472"/>
      <c r="SX36" s="472"/>
      <c r="SY36" s="472"/>
      <c r="SZ36" s="472"/>
      <c r="TA36" s="472"/>
      <c r="TB36" s="472"/>
      <c r="TC36" s="472"/>
      <c r="TD36" s="472"/>
      <c r="TE36" s="472"/>
      <c r="TF36" s="472"/>
      <c r="TG36" s="472"/>
      <c r="TH36" s="472"/>
      <c r="TI36" s="472"/>
      <c r="TJ36" s="472"/>
      <c r="TK36" s="472"/>
      <c r="TL36" s="472"/>
      <c r="TM36" s="472"/>
      <c r="TN36" s="472"/>
      <c r="TO36" s="472"/>
      <c r="TP36" s="472"/>
      <c r="TQ36" s="472"/>
      <c r="TR36" s="472"/>
      <c r="TS36" s="472"/>
      <c r="TT36" s="472"/>
      <c r="TU36" s="472"/>
      <c r="TV36" s="472"/>
      <c r="TW36" s="472"/>
      <c r="TX36" s="472"/>
      <c r="TY36" s="472"/>
      <c r="TZ36" s="472"/>
      <c r="UA36" s="472"/>
      <c r="UB36" s="472"/>
      <c r="UC36" s="472"/>
      <c r="UD36" s="472"/>
      <c r="UE36" s="472"/>
      <c r="UF36" s="472"/>
      <c r="UG36" s="472"/>
      <c r="UH36" s="472"/>
      <c r="UI36" s="472"/>
      <c r="UJ36" s="472"/>
      <c r="UK36" s="472"/>
      <c r="UL36" s="472"/>
      <c r="UM36" s="472"/>
      <c r="UN36" s="472"/>
      <c r="UO36" s="472"/>
      <c r="UP36" s="472"/>
      <c r="UQ36" s="472"/>
      <c r="UR36" s="472"/>
      <c r="US36" s="472"/>
      <c r="UT36" s="472"/>
      <c r="UU36" s="472"/>
      <c r="UV36" s="472"/>
      <c r="UW36" s="472"/>
      <c r="UX36" s="472"/>
      <c r="UY36" s="472"/>
      <c r="UZ36" s="472"/>
      <c r="VA36" s="472"/>
      <c r="VB36" s="472"/>
      <c r="VC36" s="472"/>
      <c r="VD36" s="472"/>
      <c r="VE36" s="472"/>
      <c r="VF36" s="472"/>
      <c r="VG36" s="472"/>
      <c r="VH36" s="472"/>
      <c r="VI36" s="472"/>
      <c r="VJ36" s="472"/>
      <c r="VK36" s="472"/>
      <c r="VL36" s="472"/>
      <c r="VM36" s="472"/>
      <c r="VN36" s="472"/>
      <c r="VO36" s="472"/>
      <c r="VP36" s="472"/>
      <c r="VQ36" s="472"/>
      <c r="VR36" s="472"/>
      <c r="VS36" s="472"/>
      <c r="VT36" s="472"/>
      <c r="VU36" s="472"/>
      <c r="VV36" s="472"/>
      <c r="VW36" s="472"/>
      <c r="VX36" s="472"/>
      <c r="VY36" s="472"/>
      <c r="VZ36" s="472"/>
      <c r="WA36" s="472"/>
      <c r="WB36" s="472"/>
      <c r="WC36" s="472"/>
      <c r="WD36" s="472"/>
      <c r="WE36" s="472"/>
      <c r="WF36" s="472"/>
      <c r="WG36" s="472"/>
      <c r="WH36" s="472"/>
      <c r="WI36" s="472"/>
      <c r="WJ36" s="472"/>
      <c r="WK36" s="472"/>
      <c r="WL36" s="472"/>
      <c r="WM36" s="472"/>
      <c r="WN36" s="472"/>
      <c r="WO36" s="472"/>
      <c r="WP36" s="472"/>
      <c r="WQ36" s="472"/>
      <c r="WR36" s="472"/>
      <c r="WS36" s="472"/>
      <c r="WT36" s="472"/>
      <c r="WU36" s="472"/>
      <c r="WV36" s="472"/>
      <c r="WW36" s="472"/>
      <c r="WX36" s="472"/>
      <c r="WY36" s="472"/>
      <c r="WZ36" s="472"/>
      <c r="XA36" s="472"/>
      <c r="XB36" s="472"/>
      <c r="XC36" s="472"/>
      <c r="XD36" s="472"/>
      <c r="XE36" s="472"/>
      <c r="XF36" s="472"/>
      <c r="XG36" s="472"/>
      <c r="XH36" s="472"/>
      <c r="XI36" s="472"/>
      <c r="XJ36" s="472"/>
      <c r="XK36" s="472"/>
      <c r="XL36" s="472"/>
      <c r="XM36" s="472"/>
      <c r="XN36" s="472"/>
      <c r="XO36" s="472"/>
      <c r="XP36" s="472"/>
      <c r="XQ36" s="472"/>
      <c r="XR36" s="472"/>
      <c r="XS36" s="472"/>
      <c r="XT36" s="472"/>
      <c r="XU36" s="472"/>
      <c r="XV36" s="472"/>
      <c r="XW36" s="472"/>
      <c r="XX36" s="472"/>
      <c r="XY36" s="472"/>
      <c r="XZ36" s="472"/>
      <c r="YA36" s="472"/>
      <c r="YB36" s="472"/>
      <c r="YC36" s="472"/>
      <c r="YD36" s="472"/>
      <c r="YE36" s="472"/>
      <c r="YF36" s="472"/>
      <c r="YG36" s="472"/>
      <c r="YH36" s="472"/>
      <c r="YI36" s="472"/>
      <c r="YJ36" s="472"/>
      <c r="YK36" s="472"/>
      <c r="YL36" s="472"/>
      <c r="YM36" s="472"/>
      <c r="YN36" s="472"/>
      <c r="YO36" s="472"/>
      <c r="YP36" s="472"/>
      <c r="YQ36" s="472"/>
      <c r="YR36" s="472"/>
      <c r="YS36" s="472"/>
      <c r="YT36" s="472"/>
      <c r="YU36" s="472"/>
      <c r="YV36" s="472"/>
      <c r="YW36" s="472"/>
      <c r="YX36" s="472"/>
      <c r="YY36" s="472"/>
      <c r="YZ36" s="472"/>
      <c r="ZA36" s="472"/>
      <c r="ZB36" s="472"/>
      <c r="ZC36" s="472"/>
      <c r="ZD36" s="472"/>
      <c r="ZE36" s="472"/>
      <c r="ZF36" s="472"/>
      <c r="ZG36" s="472"/>
      <c r="ZH36" s="472"/>
      <c r="ZI36" s="472"/>
      <c r="ZJ36" s="472"/>
      <c r="ZK36" s="472"/>
      <c r="ZL36" s="472"/>
      <c r="ZM36" s="472"/>
      <c r="ZN36" s="472"/>
      <c r="ZO36" s="472"/>
      <c r="ZP36" s="472"/>
      <c r="ZQ36" s="472"/>
      <c r="ZR36" s="472"/>
      <c r="ZS36" s="472"/>
      <c r="ZT36" s="472"/>
      <c r="ZU36" s="472"/>
      <c r="ZV36" s="472"/>
      <c r="ZW36" s="472"/>
      <c r="ZX36" s="472"/>
      <c r="ZY36" s="472"/>
      <c r="ZZ36" s="472"/>
      <c r="AAA36" s="472"/>
      <c r="AAB36" s="472"/>
      <c r="AAC36" s="472"/>
      <c r="AAD36" s="472"/>
      <c r="AAE36" s="472"/>
      <c r="AAF36" s="472"/>
      <c r="AAG36" s="472"/>
      <c r="AAH36" s="472"/>
      <c r="AAI36" s="472"/>
      <c r="AAJ36" s="472"/>
      <c r="AAK36" s="472"/>
      <c r="AAL36" s="472"/>
      <c r="AAM36" s="472"/>
      <c r="AAN36" s="472"/>
      <c r="AAO36" s="472"/>
      <c r="AAP36" s="472"/>
      <c r="AAQ36" s="472"/>
      <c r="AAR36" s="472"/>
      <c r="AAS36" s="472"/>
      <c r="AAT36" s="472"/>
      <c r="AAU36" s="472"/>
      <c r="AAV36" s="472"/>
      <c r="AAW36" s="472"/>
      <c r="AAX36" s="472"/>
      <c r="AAY36" s="472"/>
      <c r="AAZ36" s="472"/>
      <c r="ABA36" s="472"/>
      <c r="ABB36" s="472"/>
      <c r="ABC36" s="472"/>
      <c r="ABD36" s="472"/>
      <c r="ABE36" s="472"/>
      <c r="ABF36" s="472"/>
      <c r="ABG36" s="472"/>
      <c r="ABH36" s="472"/>
      <c r="ABI36" s="472"/>
      <c r="ABJ36" s="472"/>
      <c r="ABK36" s="472"/>
      <c r="ABL36" s="472"/>
      <c r="ABM36" s="472"/>
      <c r="ABN36" s="472"/>
      <c r="ABO36" s="472"/>
      <c r="ABP36" s="472"/>
      <c r="ABQ36" s="472"/>
      <c r="ABR36" s="472"/>
      <c r="ABS36" s="472"/>
      <c r="ABT36" s="472"/>
      <c r="ABU36" s="472"/>
      <c r="ABV36" s="472"/>
      <c r="ABW36" s="472"/>
      <c r="ABX36" s="472"/>
      <c r="ABY36" s="472"/>
      <c r="ABZ36" s="472"/>
      <c r="ACA36" s="472"/>
      <c r="ACB36" s="472"/>
      <c r="ACC36" s="472"/>
      <c r="ACD36" s="472"/>
      <c r="ACE36" s="472"/>
      <c r="ACF36" s="472"/>
      <c r="ACG36" s="472"/>
      <c r="ACH36" s="472"/>
      <c r="ACI36" s="472"/>
      <c r="ACJ36" s="472"/>
      <c r="ACK36" s="472"/>
      <c r="ACL36" s="472"/>
      <c r="ACM36" s="472"/>
      <c r="ACN36" s="472"/>
      <c r="ACO36" s="472"/>
      <c r="ACP36" s="472"/>
      <c r="ACQ36" s="472"/>
      <c r="ACR36" s="472"/>
      <c r="ACS36" s="472"/>
      <c r="ACT36" s="472"/>
      <c r="ACU36" s="472"/>
      <c r="ACV36" s="472"/>
      <c r="ACW36" s="472"/>
      <c r="ACX36" s="472"/>
      <c r="ACY36" s="472"/>
      <c r="ACZ36" s="472"/>
      <c r="ADA36" s="472"/>
      <c r="ADB36" s="472"/>
      <c r="ADC36" s="472"/>
      <c r="ADD36" s="472"/>
      <c r="ADE36" s="472"/>
      <c r="ADF36" s="472"/>
      <c r="ADG36" s="472"/>
      <c r="ADH36" s="472"/>
      <c r="ADI36" s="472"/>
      <c r="ADJ36" s="472"/>
      <c r="ADK36" s="472"/>
      <c r="ADL36" s="472"/>
      <c r="ADM36" s="472"/>
      <c r="ADN36" s="472"/>
      <c r="ADO36" s="472"/>
      <c r="ADP36" s="472"/>
      <c r="ADQ36" s="472"/>
      <c r="ADR36" s="472"/>
      <c r="ADS36" s="472"/>
      <c r="ADT36" s="472"/>
      <c r="ADU36" s="472"/>
      <c r="ADV36" s="472"/>
      <c r="ADW36" s="472"/>
      <c r="ADX36" s="472"/>
      <c r="ADY36" s="472"/>
      <c r="ADZ36" s="472"/>
      <c r="AEA36" s="472"/>
      <c r="AEB36" s="472"/>
      <c r="AEC36" s="472"/>
      <c r="AED36" s="472"/>
      <c r="AEE36" s="472"/>
      <c r="AEF36" s="472"/>
      <c r="AEG36" s="472"/>
      <c r="AEH36" s="472"/>
      <c r="AEI36" s="472"/>
      <c r="AEJ36" s="472"/>
      <c r="AEK36" s="472"/>
      <c r="AEL36" s="472"/>
      <c r="AEM36" s="472"/>
      <c r="AEN36" s="472"/>
      <c r="AEO36" s="472"/>
      <c r="AEP36" s="472"/>
      <c r="AEQ36" s="472"/>
      <c r="AER36" s="472"/>
      <c r="AES36" s="472"/>
      <c r="AET36" s="472"/>
      <c r="AEU36" s="472"/>
      <c r="AEV36" s="472"/>
      <c r="AEW36" s="472"/>
      <c r="AEX36" s="472"/>
      <c r="AEY36" s="472"/>
      <c r="AEZ36" s="472"/>
      <c r="AFA36" s="472"/>
      <c r="AFB36" s="472"/>
      <c r="AFC36" s="472"/>
      <c r="AFD36" s="472"/>
      <c r="AFE36" s="472"/>
      <c r="AFF36" s="472"/>
      <c r="AFG36" s="472"/>
      <c r="AFH36" s="472"/>
      <c r="AFI36" s="472"/>
      <c r="AFJ36" s="472"/>
      <c r="AFK36" s="472"/>
      <c r="AFL36" s="472"/>
      <c r="AFM36" s="472"/>
      <c r="AFN36" s="472"/>
      <c r="AFO36" s="472"/>
      <c r="AFP36" s="472"/>
      <c r="AFQ36" s="472"/>
      <c r="AFR36" s="472"/>
      <c r="AFS36" s="472"/>
      <c r="AFT36" s="472"/>
      <c r="AFU36" s="472"/>
      <c r="AFV36" s="472"/>
      <c r="AFW36" s="472"/>
      <c r="AFX36" s="472"/>
      <c r="AFY36" s="472"/>
      <c r="AFZ36" s="472"/>
      <c r="AGA36" s="472"/>
      <c r="AGB36" s="472"/>
      <c r="AGC36" s="472"/>
      <c r="AGD36" s="472"/>
      <c r="AGE36" s="472"/>
      <c r="AGF36" s="472"/>
      <c r="AGG36" s="472"/>
      <c r="AGH36" s="472"/>
      <c r="AGI36" s="472"/>
      <c r="AGJ36" s="472"/>
      <c r="AGK36" s="472"/>
      <c r="AGL36" s="472"/>
      <c r="AGM36" s="472"/>
      <c r="AGN36" s="472"/>
      <c r="AGO36" s="472"/>
      <c r="AGP36" s="472"/>
      <c r="AGQ36" s="472"/>
      <c r="AGR36" s="472"/>
      <c r="AGS36" s="472"/>
      <c r="AGT36" s="472"/>
      <c r="AGU36" s="472"/>
      <c r="AGV36" s="472"/>
      <c r="AGW36" s="472"/>
      <c r="AGX36" s="472"/>
      <c r="AGY36" s="472"/>
      <c r="AGZ36" s="472"/>
      <c r="AHA36" s="472"/>
      <c r="AHB36" s="472"/>
      <c r="AHC36" s="472"/>
      <c r="AHD36" s="472"/>
      <c r="AHE36" s="472"/>
      <c r="AHF36" s="472"/>
      <c r="AHG36" s="472"/>
      <c r="AHH36" s="472"/>
      <c r="AHI36" s="472"/>
      <c r="AHJ36" s="472"/>
      <c r="AHK36" s="472"/>
      <c r="AHL36" s="472"/>
      <c r="AHM36" s="472"/>
      <c r="AHN36" s="472"/>
      <c r="AHO36" s="472"/>
      <c r="AHP36" s="472"/>
      <c r="AHQ36" s="472"/>
      <c r="AHR36" s="472"/>
      <c r="AHS36" s="472"/>
      <c r="AHT36" s="472"/>
      <c r="AHU36" s="472"/>
      <c r="AHV36" s="472"/>
      <c r="AHW36" s="472"/>
      <c r="AHX36" s="472"/>
      <c r="AHY36" s="472"/>
      <c r="AHZ36" s="472"/>
      <c r="AIA36" s="472"/>
      <c r="AIB36" s="472"/>
      <c r="AIC36" s="472"/>
      <c r="AID36" s="472"/>
      <c r="AIE36" s="472"/>
      <c r="AIF36" s="472"/>
      <c r="AIG36" s="472"/>
      <c r="AIH36" s="472"/>
      <c r="AII36" s="472"/>
      <c r="AIJ36" s="472"/>
      <c r="AIK36" s="472"/>
      <c r="AIL36" s="472"/>
      <c r="AIM36" s="472"/>
      <c r="AIN36" s="472"/>
      <c r="AIO36" s="472"/>
      <c r="AIP36" s="472"/>
      <c r="AIQ36" s="472"/>
      <c r="AIR36" s="472"/>
      <c r="AIS36" s="472"/>
      <c r="AIT36" s="472"/>
      <c r="AIU36" s="472"/>
      <c r="AIV36" s="472"/>
      <c r="AIW36" s="472"/>
      <c r="AIX36" s="472"/>
      <c r="AIY36" s="472"/>
      <c r="AIZ36" s="472"/>
      <c r="AJA36" s="472"/>
      <c r="AJB36" s="472"/>
      <c r="AJC36" s="472"/>
      <c r="AJD36" s="472"/>
      <c r="AJE36" s="472"/>
      <c r="AJF36" s="472"/>
      <c r="AJG36" s="472"/>
      <c r="AJH36" s="472"/>
      <c r="AJI36" s="472"/>
      <c r="AJJ36" s="472"/>
      <c r="AJK36" s="472"/>
      <c r="AJL36" s="472"/>
      <c r="AJM36" s="472"/>
      <c r="AJN36" s="472"/>
      <c r="AJO36" s="472"/>
      <c r="AJP36" s="472"/>
      <c r="AJQ36" s="472"/>
      <c r="AJR36" s="472"/>
      <c r="AJS36" s="472"/>
      <c r="AJT36" s="472"/>
      <c r="AJU36" s="472"/>
      <c r="AJV36" s="472"/>
      <c r="AJW36" s="472"/>
      <c r="AJX36" s="472"/>
      <c r="AJY36" s="472"/>
      <c r="AJZ36" s="472"/>
      <c r="AKA36" s="472"/>
      <c r="AKB36" s="472"/>
      <c r="AKC36" s="472"/>
      <c r="AKD36" s="472"/>
      <c r="AKE36" s="472"/>
      <c r="AKF36" s="472"/>
      <c r="AKG36" s="472"/>
      <c r="AKH36" s="472"/>
      <c r="AKI36" s="472"/>
      <c r="AKJ36" s="472"/>
      <c r="AKK36" s="472"/>
      <c r="AKL36" s="472"/>
      <c r="AKM36" s="472"/>
      <c r="AKN36" s="472"/>
      <c r="AKO36" s="472"/>
      <c r="AKP36" s="472"/>
      <c r="AKQ36" s="472"/>
      <c r="AKR36" s="472"/>
      <c r="AKS36" s="472"/>
      <c r="AKT36" s="472"/>
      <c r="AKU36" s="472"/>
      <c r="AKV36" s="472"/>
      <c r="AKW36" s="472"/>
      <c r="AKX36" s="472"/>
      <c r="AKY36" s="472"/>
      <c r="AKZ36" s="472"/>
      <c r="ALA36" s="472"/>
      <c r="ALB36" s="472"/>
      <c r="ALC36" s="472"/>
      <c r="ALD36" s="472"/>
      <c r="ALE36" s="472"/>
      <c r="ALF36" s="472"/>
      <c r="ALG36" s="472"/>
      <c r="ALH36" s="472"/>
      <c r="ALI36" s="472"/>
      <c r="ALJ36" s="472"/>
      <c r="ALK36" s="472"/>
      <c r="ALL36" s="472"/>
      <c r="ALM36" s="472"/>
      <c r="ALN36" s="472"/>
      <c r="ALO36" s="472"/>
      <c r="ALP36" s="472"/>
      <c r="ALQ36" s="472"/>
      <c r="ALR36" s="472"/>
      <c r="ALS36" s="472"/>
      <c r="ALT36" s="472"/>
      <c r="ALU36" s="472"/>
      <c r="ALV36" s="472"/>
      <c r="ALW36" s="472"/>
      <c r="ALX36" s="472"/>
      <c r="ALY36" s="472"/>
      <c r="ALZ36" s="472"/>
      <c r="AMA36" s="472"/>
      <c r="AMB36" s="472"/>
      <c r="AMC36" s="472"/>
      <c r="AMD36" s="472"/>
      <c r="AME36" s="472"/>
      <c r="AMF36" s="472"/>
      <c r="AMG36" s="472"/>
      <c r="AMH36" s="472"/>
      <c r="AMI36" s="472"/>
      <c r="AMJ36" s="472"/>
      <c r="AMK36" s="472"/>
      <c r="AML36" s="472"/>
      <c r="AMM36" s="472"/>
      <c r="AMN36" s="472"/>
      <c r="AMO36" s="472"/>
      <c r="AMP36" s="472"/>
      <c r="AMQ36" s="472"/>
      <c r="AMR36" s="472"/>
      <c r="AMS36" s="472"/>
      <c r="AMT36" s="472"/>
      <c r="AMU36" s="472"/>
      <c r="AMV36" s="472"/>
      <c r="AMW36" s="472"/>
      <c r="AMX36" s="472"/>
      <c r="AMY36" s="472"/>
      <c r="AMZ36" s="472"/>
      <c r="ANA36" s="472"/>
      <c r="ANB36" s="472"/>
      <c r="ANC36" s="472"/>
      <c r="AND36" s="472"/>
      <c r="ANE36" s="472"/>
      <c r="ANF36" s="472"/>
      <c r="ANG36" s="472"/>
      <c r="ANH36" s="472"/>
      <c r="ANI36" s="472"/>
      <c r="ANJ36" s="472"/>
      <c r="ANK36" s="472"/>
      <c r="ANL36" s="472"/>
      <c r="ANM36" s="472"/>
      <c r="ANN36" s="472"/>
      <c r="ANO36" s="472"/>
      <c r="ANP36" s="472"/>
      <c r="ANQ36" s="472"/>
      <c r="ANR36" s="472"/>
      <c r="ANS36" s="472"/>
      <c r="ANT36" s="472"/>
      <c r="ANU36" s="472"/>
      <c r="ANV36" s="472"/>
      <c r="ANW36" s="472"/>
      <c r="ANX36" s="472"/>
      <c r="ANY36" s="472"/>
      <c r="ANZ36" s="472"/>
      <c r="AOA36" s="472"/>
      <c r="AOB36" s="472"/>
      <c r="AOC36" s="472"/>
      <c r="AOD36" s="472"/>
      <c r="AOE36" s="472"/>
      <c r="AOF36" s="472"/>
      <c r="AOG36" s="472"/>
      <c r="AOH36" s="472"/>
      <c r="AOI36" s="472"/>
      <c r="AOJ36" s="472"/>
      <c r="AOK36" s="472"/>
      <c r="AOL36" s="472"/>
      <c r="AOM36" s="472"/>
      <c r="AON36" s="472"/>
      <c r="AOO36" s="472"/>
      <c r="AOP36" s="472"/>
      <c r="AOQ36" s="472"/>
      <c r="AOR36" s="472"/>
      <c r="AOS36" s="472"/>
      <c r="AOT36" s="472"/>
      <c r="AOU36" s="472"/>
      <c r="AOV36" s="472"/>
      <c r="AOW36" s="472"/>
      <c r="AOX36" s="472"/>
      <c r="AOY36" s="472"/>
      <c r="AOZ36" s="472"/>
      <c r="APA36" s="472"/>
      <c r="APB36" s="472"/>
      <c r="APC36" s="472"/>
      <c r="APD36" s="472"/>
      <c r="APE36" s="472"/>
      <c r="APF36" s="472"/>
      <c r="APG36" s="472"/>
      <c r="APH36" s="472"/>
      <c r="API36" s="472"/>
      <c r="APJ36" s="472"/>
      <c r="APK36" s="472"/>
      <c r="APL36" s="472"/>
      <c r="APM36" s="472"/>
      <c r="APN36" s="472"/>
      <c r="APO36" s="472"/>
      <c r="APP36" s="472"/>
      <c r="APQ36" s="472"/>
      <c r="APR36" s="472"/>
      <c r="APS36" s="472"/>
      <c r="APT36" s="472"/>
      <c r="APU36" s="472"/>
      <c r="APV36" s="472"/>
      <c r="APW36" s="472"/>
      <c r="APX36" s="472"/>
      <c r="APY36" s="472"/>
      <c r="APZ36" s="472"/>
      <c r="AQA36" s="472"/>
      <c r="AQB36" s="472"/>
      <c r="AQC36" s="472"/>
      <c r="AQD36" s="472"/>
      <c r="AQE36" s="472"/>
      <c r="AQF36" s="472"/>
      <c r="AQG36" s="472"/>
      <c r="AQH36" s="472"/>
      <c r="AQI36" s="472"/>
      <c r="AQJ36" s="472"/>
      <c r="AQK36" s="472"/>
      <c r="AQL36" s="472"/>
      <c r="AQM36" s="472"/>
      <c r="AQN36" s="472"/>
      <c r="AQO36" s="472"/>
      <c r="AQP36" s="472"/>
      <c r="AQQ36" s="472"/>
      <c r="AQR36" s="472"/>
      <c r="AQS36" s="472"/>
      <c r="AQT36" s="472"/>
      <c r="AQU36" s="472"/>
      <c r="AQV36" s="472"/>
      <c r="AQW36" s="472"/>
      <c r="AQX36" s="472"/>
      <c r="AQY36" s="472"/>
      <c r="AQZ36" s="472"/>
      <c r="ARA36" s="472"/>
      <c r="ARB36" s="472"/>
      <c r="ARC36" s="472"/>
      <c r="ARD36" s="472"/>
      <c r="ARE36" s="472"/>
      <c r="ARF36" s="472"/>
      <c r="ARG36" s="472"/>
      <c r="ARH36" s="472"/>
      <c r="ARI36" s="472"/>
      <c r="ARJ36" s="472"/>
      <c r="ARK36" s="472"/>
      <c r="ARL36" s="472"/>
      <c r="ARM36" s="472"/>
      <c r="ARN36" s="472"/>
      <c r="ARO36" s="472"/>
      <c r="ARP36" s="472"/>
      <c r="ARQ36" s="472"/>
      <c r="ARR36" s="472"/>
      <c r="ARS36" s="472"/>
      <c r="ART36" s="472"/>
      <c r="ARU36" s="472"/>
      <c r="ARV36" s="472"/>
      <c r="ARW36" s="472"/>
      <c r="ARX36" s="472"/>
      <c r="ARY36" s="472"/>
      <c r="ARZ36" s="472"/>
      <c r="ASA36" s="472"/>
      <c r="ASB36" s="472"/>
      <c r="ASC36" s="472"/>
      <c r="ASD36" s="472"/>
      <c r="ASE36" s="472"/>
      <c r="ASF36" s="472"/>
      <c r="ASG36" s="472"/>
      <c r="ASH36" s="472"/>
      <c r="ASI36" s="472"/>
      <c r="ASJ36" s="472"/>
      <c r="ASK36" s="472"/>
      <c r="ASL36" s="472"/>
      <c r="ASM36" s="472"/>
      <c r="ASN36" s="472"/>
      <c r="ASO36" s="472"/>
      <c r="ASP36" s="472"/>
      <c r="ASQ36" s="472"/>
      <c r="ASR36" s="472"/>
      <c r="ASS36" s="472"/>
      <c r="AST36" s="472"/>
      <c r="ASU36" s="472"/>
      <c r="ASV36" s="472"/>
      <c r="ASW36" s="472"/>
      <c r="ASX36" s="472"/>
      <c r="ASY36" s="472"/>
      <c r="ASZ36" s="472"/>
      <c r="ATA36" s="472"/>
      <c r="ATB36" s="472"/>
      <c r="ATC36" s="472"/>
      <c r="ATD36" s="472"/>
      <c r="ATE36" s="472"/>
      <c r="ATF36" s="472"/>
      <c r="ATG36" s="472"/>
      <c r="ATH36" s="472"/>
      <c r="ATI36" s="472"/>
      <c r="ATJ36" s="472"/>
      <c r="ATK36" s="472"/>
      <c r="ATL36" s="472"/>
      <c r="ATM36" s="472"/>
      <c r="ATN36" s="472"/>
      <c r="ATO36" s="472"/>
      <c r="ATP36" s="472"/>
      <c r="ATQ36" s="472"/>
      <c r="ATR36" s="472"/>
      <c r="ATS36" s="472"/>
      <c r="ATT36" s="472"/>
      <c r="ATU36" s="472"/>
      <c r="ATV36" s="472"/>
      <c r="ATW36" s="472"/>
      <c r="ATX36" s="472"/>
      <c r="ATY36" s="472"/>
      <c r="ATZ36" s="472"/>
      <c r="AUA36" s="472"/>
      <c r="AUB36" s="472"/>
      <c r="AUC36" s="472"/>
      <c r="AUD36" s="472"/>
      <c r="AUE36" s="472"/>
      <c r="AUF36" s="472"/>
      <c r="AUG36" s="472"/>
      <c r="AUH36" s="472"/>
      <c r="AUI36" s="472"/>
      <c r="AUJ36" s="472"/>
      <c r="AUK36" s="472"/>
      <c r="AUL36" s="472"/>
      <c r="AUM36" s="472"/>
      <c r="AUN36" s="472"/>
      <c r="AUO36" s="472"/>
      <c r="AUP36" s="472"/>
      <c r="AUQ36" s="472"/>
      <c r="AUR36" s="472"/>
      <c r="AUS36" s="472"/>
      <c r="AUT36" s="472"/>
      <c r="AUU36" s="472"/>
      <c r="AUV36" s="472"/>
      <c r="AUW36" s="472"/>
      <c r="AUX36" s="472"/>
      <c r="AUY36" s="472"/>
      <c r="AUZ36" s="472"/>
      <c r="AVA36" s="472"/>
      <c r="AVB36" s="472"/>
      <c r="AVC36" s="472"/>
      <c r="AVD36" s="472"/>
      <c r="AVE36" s="472"/>
      <c r="AVF36" s="472"/>
      <c r="AVG36" s="472"/>
      <c r="AVH36" s="472"/>
      <c r="AVI36" s="472"/>
      <c r="AVJ36" s="472"/>
      <c r="AVK36" s="472"/>
      <c r="AVL36" s="472"/>
      <c r="AVM36" s="472"/>
      <c r="AVN36" s="472"/>
      <c r="AVO36" s="472"/>
      <c r="AVP36" s="472"/>
      <c r="AVQ36" s="472"/>
      <c r="AVR36" s="472"/>
      <c r="AVS36" s="472"/>
      <c r="AVT36" s="472"/>
      <c r="AVU36" s="472"/>
      <c r="AVV36" s="472"/>
      <c r="AVW36" s="472"/>
      <c r="AVX36" s="472"/>
      <c r="AVY36" s="472"/>
      <c r="AVZ36" s="472"/>
      <c r="AWA36" s="472"/>
      <c r="AWB36" s="472"/>
      <c r="AWC36" s="472"/>
      <c r="AWD36" s="472"/>
      <c r="AWE36" s="472"/>
      <c r="AWF36" s="472"/>
      <c r="AWG36" s="472"/>
      <c r="AWH36" s="472"/>
      <c r="AWI36" s="472"/>
      <c r="AWJ36" s="472"/>
      <c r="AWK36" s="472"/>
      <c r="AWL36" s="472"/>
      <c r="AWM36" s="472"/>
      <c r="AWN36" s="472"/>
      <c r="AWO36" s="472"/>
      <c r="AWP36" s="472"/>
      <c r="AWQ36" s="472"/>
      <c r="AWR36" s="472"/>
      <c r="AWS36" s="472"/>
      <c r="AWT36" s="472"/>
      <c r="AWU36" s="472"/>
      <c r="AWV36" s="472"/>
      <c r="AWW36" s="472"/>
      <c r="AWX36" s="472"/>
      <c r="AWY36" s="472"/>
      <c r="AWZ36" s="472"/>
      <c r="AXA36" s="472"/>
      <c r="AXB36" s="472"/>
      <c r="AXC36" s="472"/>
      <c r="AXD36" s="472"/>
      <c r="AXE36" s="472"/>
      <c r="AXF36" s="472"/>
      <c r="AXG36" s="472"/>
      <c r="AXH36" s="472"/>
      <c r="AXI36" s="472"/>
      <c r="AXJ36" s="472"/>
      <c r="AXK36" s="472"/>
      <c r="AXL36" s="472"/>
      <c r="AXM36" s="472"/>
      <c r="AXN36" s="472"/>
      <c r="AXO36" s="472"/>
      <c r="AXP36" s="472"/>
      <c r="AXQ36" s="472"/>
      <c r="AXR36" s="472"/>
      <c r="AXS36" s="472"/>
      <c r="AXT36" s="472"/>
      <c r="AXU36" s="472"/>
      <c r="AXV36" s="472"/>
      <c r="AXW36" s="472"/>
      <c r="AXX36" s="472"/>
      <c r="AXY36" s="472"/>
      <c r="AXZ36" s="472"/>
      <c r="AYA36" s="472"/>
      <c r="AYB36" s="472"/>
      <c r="AYC36" s="472"/>
      <c r="AYD36" s="472"/>
      <c r="AYE36" s="472"/>
      <c r="AYF36" s="472"/>
      <c r="AYG36" s="472"/>
      <c r="AYH36" s="472"/>
      <c r="AYI36" s="472"/>
      <c r="AYJ36" s="472"/>
      <c r="AYK36" s="472"/>
      <c r="AYL36" s="472"/>
      <c r="AYM36" s="472"/>
      <c r="AYN36" s="472"/>
      <c r="AYO36" s="472"/>
      <c r="AYP36" s="472"/>
      <c r="AYQ36" s="472"/>
      <c r="AYR36" s="472"/>
      <c r="AYS36" s="472"/>
      <c r="AYT36" s="472"/>
      <c r="AYU36" s="472"/>
      <c r="AYV36" s="472"/>
      <c r="AYW36" s="472"/>
      <c r="AYX36" s="472"/>
      <c r="AYY36" s="472"/>
      <c r="AYZ36" s="472"/>
      <c r="AZA36" s="472"/>
      <c r="AZB36" s="472"/>
      <c r="AZC36" s="472"/>
      <c r="AZD36" s="472"/>
      <c r="AZE36" s="472"/>
      <c r="AZF36" s="472"/>
      <c r="AZG36" s="472"/>
      <c r="AZH36" s="472"/>
      <c r="AZI36" s="472"/>
      <c r="AZJ36" s="472"/>
      <c r="AZK36" s="472"/>
      <c r="AZL36" s="472"/>
      <c r="AZM36" s="472"/>
      <c r="AZN36" s="472"/>
      <c r="AZO36" s="472"/>
      <c r="AZP36" s="472"/>
      <c r="AZQ36" s="472"/>
      <c r="AZR36" s="472"/>
      <c r="AZS36" s="472"/>
      <c r="AZT36" s="472"/>
      <c r="AZU36" s="472"/>
      <c r="AZV36" s="472"/>
      <c r="AZW36" s="472"/>
      <c r="AZX36" s="472"/>
      <c r="AZY36" s="472"/>
      <c r="AZZ36" s="472"/>
      <c r="BAA36" s="472"/>
      <c r="BAB36" s="472"/>
      <c r="BAC36" s="472"/>
      <c r="BAD36" s="472"/>
      <c r="BAE36" s="472"/>
      <c r="BAF36" s="472"/>
      <c r="BAG36" s="472"/>
      <c r="BAH36" s="472"/>
      <c r="BAI36" s="472"/>
      <c r="BAJ36" s="472"/>
      <c r="BAK36" s="472"/>
      <c r="BAL36" s="472"/>
      <c r="BAM36" s="472"/>
      <c r="BAN36" s="472"/>
      <c r="BAO36" s="472"/>
      <c r="BAP36" s="472"/>
      <c r="BAQ36" s="472"/>
      <c r="BAR36" s="472"/>
      <c r="BAS36" s="472"/>
      <c r="BAT36" s="472"/>
      <c r="BAU36" s="472"/>
      <c r="BAV36" s="472"/>
      <c r="BAW36" s="472"/>
      <c r="BAX36" s="472"/>
      <c r="BAY36" s="472"/>
      <c r="BAZ36" s="472"/>
      <c r="BBA36" s="472"/>
      <c r="BBB36" s="472"/>
      <c r="BBC36" s="472"/>
      <c r="BBD36" s="472"/>
      <c r="BBE36" s="472"/>
      <c r="BBF36" s="472"/>
      <c r="BBG36" s="472"/>
      <c r="BBH36" s="472"/>
      <c r="BBI36" s="472"/>
      <c r="BBJ36" s="472"/>
      <c r="BBK36" s="472"/>
      <c r="BBL36" s="472"/>
      <c r="BBM36" s="472"/>
      <c r="BBN36" s="472"/>
      <c r="BBO36" s="472"/>
      <c r="BBP36" s="472"/>
      <c r="BBQ36" s="472"/>
      <c r="BBR36" s="472"/>
      <c r="BBS36" s="472"/>
      <c r="BBT36" s="472"/>
      <c r="BBU36" s="472"/>
      <c r="BBV36" s="472"/>
      <c r="BBW36" s="472"/>
      <c r="BBX36" s="472"/>
      <c r="BBY36" s="472"/>
      <c r="BBZ36" s="472"/>
      <c r="BCA36" s="472"/>
      <c r="BCB36" s="472"/>
      <c r="BCC36" s="472"/>
      <c r="BCD36" s="472"/>
      <c r="BCE36" s="472"/>
      <c r="BCF36" s="472"/>
      <c r="BCG36" s="472"/>
      <c r="BCH36" s="472"/>
      <c r="BCI36" s="472"/>
      <c r="BCJ36" s="472"/>
      <c r="BCK36" s="472"/>
      <c r="BCL36" s="472"/>
      <c r="BCM36" s="472"/>
      <c r="BCN36" s="472"/>
      <c r="BCO36" s="472"/>
      <c r="BCP36" s="472"/>
      <c r="BCQ36" s="472"/>
      <c r="BCR36" s="472"/>
      <c r="BCS36" s="472"/>
      <c r="BCT36" s="472"/>
      <c r="BCU36" s="472"/>
      <c r="BCV36" s="472"/>
      <c r="BCW36" s="472"/>
      <c r="BCX36" s="472"/>
      <c r="BCY36" s="472"/>
      <c r="BCZ36" s="472"/>
      <c r="BDA36" s="472"/>
      <c r="BDB36" s="472"/>
      <c r="BDC36" s="472"/>
      <c r="BDD36" s="472"/>
      <c r="BDE36" s="472"/>
      <c r="BDF36" s="472"/>
      <c r="BDG36" s="472"/>
      <c r="BDH36" s="472"/>
      <c r="BDI36" s="472"/>
      <c r="BDJ36" s="472"/>
      <c r="BDK36" s="472"/>
      <c r="BDL36" s="472"/>
      <c r="BDM36" s="472"/>
      <c r="BDN36" s="472"/>
      <c r="BDO36" s="472"/>
      <c r="BDP36" s="472"/>
      <c r="BDQ36" s="472"/>
      <c r="BDR36" s="472"/>
      <c r="BDS36" s="472"/>
      <c r="BDT36" s="472"/>
      <c r="BDU36" s="472"/>
      <c r="BDV36" s="472"/>
      <c r="BDW36" s="472"/>
      <c r="BDX36" s="472"/>
      <c r="BDY36" s="472"/>
      <c r="BDZ36" s="472"/>
      <c r="BEA36" s="472"/>
      <c r="BEB36" s="472"/>
      <c r="BEC36" s="472"/>
      <c r="BED36" s="472"/>
      <c r="BEE36" s="472"/>
      <c r="BEF36" s="472"/>
      <c r="BEG36" s="472"/>
      <c r="BEH36" s="472"/>
      <c r="BEI36" s="472"/>
      <c r="BEJ36" s="472"/>
      <c r="BEK36" s="472"/>
      <c r="BEL36" s="472"/>
      <c r="BEM36" s="472"/>
      <c r="BEN36" s="472"/>
      <c r="BEO36" s="472"/>
      <c r="BEP36" s="472"/>
      <c r="BEQ36" s="472"/>
      <c r="BER36" s="472"/>
      <c r="BES36" s="472"/>
      <c r="BET36" s="472"/>
      <c r="BEU36" s="472"/>
      <c r="BEV36" s="472"/>
      <c r="BEW36" s="472"/>
      <c r="BEX36" s="472"/>
      <c r="BEY36" s="472"/>
      <c r="BEZ36" s="472"/>
      <c r="BFA36" s="472"/>
      <c r="BFB36" s="472"/>
      <c r="BFC36" s="472"/>
      <c r="BFD36" s="472"/>
      <c r="BFE36" s="472"/>
      <c r="BFF36" s="472"/>
      <c r="BFG36" s="472"/>
      <c r="BFH36" s="472"/>
      <c r="BFI36" s="472"/>
      <c r="BFJ36" s="472"/>
      <c r="BFK36" s="472"/>
      <c r="BFL36" s="472"/>
      <c r="BFM36" s="472"/>
      <c r="BFN36" s="472"/>
      <c r="BFO36" s="472"/>
      <c r="BFP36" s="472"/>
      <c r="BFQ36" s="472"/>
      <c r="BFR36" s="472"/>
      <c r="BFS36" s="472"/>
      <c r="BFT36" s="472"/>
      <c r="BFU36" s="472"/>
      <c r="BFV36" s="472"/>
      <c r="BFW36" s="472"/>
      <c r="BFX36" s="472"/>
      <c r="BFY36" s="472"/>
      <c r="BFZ36" s="472"/>
      <c r="BGA36" s="472"/>
      <c r="BGB36" s="472"/>
      <c r="BGC36" s="472"/>
      <c r="BGD36" s="472"/>
      <c r="BGE36" s="472"/>
      <c r="BGF36" s="472"/>
      <c r="BGG36" s="472"/>
      <c r="BGH36" s="472"/>
      <c r="BGI36" s="472"/>
      <c r="BGJ36" s="472"/>
      <c r="BGK36" s="472"/>
      <c r="BGL36" s="472"/>
      <c r="BGM36" s="472"/>
      <c r="BGN36" s="472"/>
      <c r="BGO36" s="472"/>
      <c r="BGP36" s="472"/>
      <c r="BGQ36" s="472"/>
      <c r="BGR36" s="472"/>
      <c r="BGS36" s="472"/>
      <c r="BGT36" s="472"/>
      <c r="BGU36" s="472"/>
      <c r="BGV36" s="472"/>
      <c r="BGW36" s="472"/>
      <c r="BGX36" s="472"/>
      <c r="BGY36" s="472"/>
      <c r="BGZ36" s="472"/>
      <c r="BHA36" s="472"/>
      <c r="BHB36" s="472"/>
      <c r="BHC36" s="472"/>
      <c r="BHD36" s="472"/>
      <c r="BHE36" s="472"/>
      <c r="BHF36" s="472"/>
      <c r="BHG36" s="472"/>
      <c r="BHH36" s="472"/>
      <c r="BHI36" s="472"/>
      <c r="BHJ36" s="472"/>
      <c r="BHK36" s="472"/>
      <c r="BHL36" s="472"/>
      <c r="BHM36" s="472"/>
      <c r="BHN36" s="472"/>
      <c r="BHO36" s="472"/>
      <c r="BHP36" s="472"/>
      <c r="BHQ36" s="472"/>
      <c r="BHR36" s="472"/>
      <c r="BHS36" s="472"/>
      <c r="BHT36" s="472"/>
      <c r="BHU36" s="472"/>
      <c r="BHV36" s="472"/>
      <c r="BHW36" s="472"/>
      <c r="BHX36" s="472"/>
      <c r="BHY36" s="472"/>
      <c r="BHZ36" s="472"/>
      <c r="BIA36" s="472"/>
      <c r="BIB36" s="472"/>
      <c r="BIC36" s="472"/>
      <c r="BID36" s="472"/>
      <c r="BIE36" s="472"/>
      <c r="BIF36" s="472"/>
      <c r="BIG36" s="472"/>
      <c r="BIH36" s="472"/>
      <c r="BII36" s="472"/>
      <c r="BIJ36" s="472"/>
      <c r="BIK36" s="472"/>
      <c r="BIL36" s="472"/>
      <c r="BIM36" s="472"/>
      <c r="BIN36" s="472"/>
      <c r="BIO36" s="472"/>
      <c r="BIP36" s="472"/>
      <c r="BIQ36" s="472"/>
      <c r="BIR36" s="472"/>
      <c r="BIS36" s="472"/>
      <c r="BIT36" s="472"/>
      <c r="BIU36" s="472"/>
      <c r="BIV36" s="472"/>
      <c r="BIW36" s="472"/>
      <c r="BIX36" s="472"/>
      <c r="BIY36" s="472"/>
      <c r="BIZ36" s="472"/>
      <c r="BJA36" s="472"/>
      <c r="BJB36" s="472"/>
      <c r="BJC36" s="472"/>
      <c r="BJD36" s="472"/>
      <c r="BJE36" s="472"/>
      <c r="BJF36" s="472"/>
      <c r="BJG36" s="472"/>
      <c r="BJH36" s="472"/>
      <c r="BJI36" s="472"/>
      <c r="BJJ36" s="472"/>
      <c r="BJK36" s="472"/>
      <c r="BJL36" s="472"/>
      <c r="BJM36" s="472"/>
      <c r="BJN36" s="472"/>
      <c r="BJO36" s="472"/>
      <c r="BJP36" s="472"/>
      <c r="BJQ36" s="472"/>
      <c r="BJR36" s="472"/>
      <c r="BJS36" s="472"/>
      <c r="BJT36" s="472"/>
      <c r="BJU36" s="472"/>
      <c r="BJV36" s="472"/>
      <c r="BJW36" s="472"/>
      <c r="BJX36" s="472"/>
      <c r="BJY36" s="472"/>
      <c r="BJZ36" s="472"/>
      <c r="BKA36" s="472"/>
      <c r="BKB36" s="472"/>
      <c r="BKC36" s="472"/>
      <c r="BKD36" s="472"/>
      <c r="BKE36" s="472"/>
      <c r="BKF36" s="472"/>
      <c r="BKG36" s="472"/>
      <c r="BKH36" s="472"/>
      <c r="BKI36" s="472"/>
      <c r="BKJ36" s="472"/>
      <c r="BKK36" s="472"/>
      <c r="BKL36" s="472"/>
      <c r="BKM36" s="472"/>
      <c r="BKN36" s="472"/>
      <c r="BKO36" s="472"/>
      <c r="BKP36" s="472"/>
      <c r="BKQ36" s="472"/>
      <c r="BKR36" s="472"/>
      <c r="BKS36" s="472"/>
      <c r="BKT36" s="472"/>
      <c r="BKU36" s="472"/>
      <c r="BKV36" s="472"/>
      <c r="BKW36" s="472"/>
      <c r="BKX36" s="472"/>
      <c r="BKY36" s="472"/>
      <c r="BKZ36" s="472"/>
      <c r="BLA36" s="472"/>
      <c r="BLB36" s="472"/>
      <c r="BLC36" s="472"/>
      <c r="BLD36" s="472"/>
      <c r="BLE36" s="472"/>
      <c r="BLF36" s="472"/>
      <c r="BLG36" s="472"/>
      <c r="BLH36" s="472"/>
      <c r="BLI36" s="472"/>
      <c r="BLJ36" s="472"/>
      <c r="BLK36" s="472"/>
      <c r="BLL36" s="472"/>
      <c r="BLM36" s="472"/>
      <c r="BLN36" s="472"/>
      <c r="BLO36" s="472"/>
      <c r="BLP36" s="472"/>
      <c r="BLQ36" s="472"/>
      <c r="BLR36" s="472"/>
      <c r="BLS36" s="472"/>
      <c r="BLT36" s="472"/>
      <c r="BLU36" s="472"/>
      <c r="BLV36" s="472"/>
      <c r="BLW36" s="472"/>
      <c r="BLX36" s="472"/>
      <c r="BLY36" s="472"/>
      <c r="BLZ36" s="472"/>
      <c r="BMA36" s="472"/>
      <c r="BMB36" s="472"/>
      <c r="BMC36" s="472"/>
      <c r="BMD36" s="472"/>
      <c r="BME36" s="472"/>
      <c r="BMF36" s="472"/>
      <c r="BMG36" s="472"/>
      <c r="BMH36" s="472"/>
      <c r="BMI36" s="472"/>
      <c r="BMJ36" s="472"/>
      <c r="BMK36" s="472"/>
      <c r="BML36" s="472"/>
      <c r="BMM36" s="472"/>
      <c r="BMN36" s="472"/>
      <c r="BMO36" s="472"/>
      <c r="BMP36" s="472"/>
      <c r="BMQ36" s="472"/>
      <c r="BMR36" s="472"/>
      <c r="BMS36" s="472"/>
      <c r="BMT36" s="472"/>
      <c r="BMU36" s="472"/>
      <c r="BMV36" s="472"/>
      <c r="BMW36" s="472"/>
      <c r="BMX36" s="472"/>
      <c r="BMY36" s="472"/>
      <c r="BMZ36" s="472"/>
      <c r="BNA36" s="472"/>
      <c r="BNB36" s="472"/>
      <c r="BNC36" s="472"/>
      <c r="BND36" s="472"/>
      <c r="BNE36" s="472"/>
      <c r="BNF36" s="472"/>
      <c r="BNG36" s="472"/>
      <c r="BNH36" s="472"/>
      <c r="BNI36" s="472"/>
      <c r="BNJ36" s="472"/>
      <c r="BNK36" s="472"/>
      <c r="BNL36" s="472"/>
      <c r="BNM36" s="472"/>
      <c r="BNN36" s="472"/>
      <c r="BNO36" s="472"/>
      <c r="BNP36" s="472"/>
      <c r="BNQ36" s="472"/>
      <c r="BNR36" s="472"/>
      <c r="BNS36" s="472"/>
      <c r="BNT36" s="472"/>
      <c r="BNU36" s="472"/>
      <c r="BNV36" s="472"/>
      <c r="BNW36" s="472"/>
      <c r="BNX36" s="472"/>
      <c r="BNY36" s="472"/>
      <c r="BNZ36" s="472"/>
      <c r="BOA36" s="472"/>
      <c r="BOB36" s="472"/>
      <c r="BOC36" s="472"/>
      <c r="BOD36" s="472"/>
      <c r="BOE36" s="472"/>
      <c r="BOF36" s="472"/>
      <c r="BOG36" s="472"/>
      <c r="BOH36" s="472"/>
      <c r="BOI36" s="472"/>
      <c r="BOJ36" s="472"/>
      <c r="BOK36" s="472"/>
      <c r="BOL36" s="472"/>
      <c r="BOM36" s="472"/>
      <c r="BON36" s="472"/>
      <c r="BOO36" s="472"/>
      <c r="BOP36" s="472"/>
      <c r="BOQ36" s="472"/>
      <c r="BOR36" s="472"/>
      <c r="BOS36" s="472"/>
      <c r="BOT36" s="472"/>
      <c r="BOU36" s="472"/>
      <c r="BOV36" s="472"/>
      <c r="BOW36" s="472"/>
      <c r="BOX36" s="472"/>
      <c r="BOY36" s="472"/>
      <c r="BOZ36" s="472"/>
      <c r="BPA36" s="472"/>
      <c r="BPB36" s="472"/>
      <c r="BPC36" s="472"/>
      <c r="BPD36" s="472"/>
      <c r="BPE36" s="472"/>
      <c r="BPF36" s="472"/>
      <c r="BPG36" s="472"/>
      <c r="BPH36" s="472"/>
      <c r="BPI36" s="472"/>
      <c r="BPJ36" s="472"/>
      <c r="BPK36" s="472"/>
      <c r="BPL36" s="472"/>
      <c r="BPM36" s="472"/>
      <c r="BPN36" s="472"/>
      <c r="BPO36" s="472"/>
      <c r="BPP36" s="472"/>
      <c r="BPQ36" s="472"/>
      <c r="BPR36" s="472"/>
      <c r="BPS36" s="472"/>
      <c r="BPT36" s="472"/>
      <c r="BPU36" s="472"/>
      <c r="BPV36" s="472"/>
      <c r="BPW36" s="472"/>
      <c r="BPX36" s="472"/>
      <c r="BPY36" s="472"/>
      <c r="BPZ36" s="472"/>
      <c r="BQA36" s="472"/>
      <c r="BQB36" s="472"/>
      <c r="BQC36" s="472"/>
      <c r="BQD36" s="472"/>
      <c r="BQE36" s="472"/>
      <c r="BQF36" s="472"/>
      <c r="BQG36" s="472"/>
      <c r="BQH36" s="472"/>
      <c r="BQI36" s="472"/>
      <c r="BQJ36" s="472"/>
      <c r="BQK36" s="472"/>
      <c r="BQL36" s="472"/>
      <c r="BQM36" s="472"/>
      <c r="BQN36" s="472"/>
      <c r="BQO36" s="472"/>
      <c r="BQP36" s="472"/>
      <c r="BQQ36" s="472"/>
      <c r="BQR36" s="472"/>
      <c r="BQS36" s="472"/>
      <c r="BQT36" s="472"/>
      <c r="BQU36" s="472"/>
      <c r="BQV36" s="472"/>
      <c r="BQW36" s="472"/>
      <c r="BQX36" s="472"/>
      <c r="BQY36" s="472"/>
      <c r="BQZ36" s="472"/>
      <c r="BRA36" s="472"/>
      <c r="BRB36" s="472"/>
      <c r="BRC36" s="472"/>
      <c r="BRD36" s="472"/>
      <c r="BRE36" s="472"/>
      <c r="BRF36" s="472"/>
      <c r="BRG36" s="472"/>
      <c r="BRH36" s="472"/>
      <c r="BRI36" s="472"/>
      <c r="BRJ36" s="472"/>
      <c r="BRK36" s="472"/>
      <c r="BRL36" s="472"/>
      <c r="BRM36" s="472"/>
      <c r="BRN36" s="472"/>
      <c r="BRO36" s="472"/>
      <c r="BRP36" s="472"/>
      <c r="BRQ36" s="472"/>
      <c r="BRR36" s="472"/>
      <c r="BRS36" s="472"/>
      <c r="BRT36" s="472"/>
      <c r="BRU36" s="472"/>
      <c r="BRV36" s="472"/>
      <c r="BRW36" s="472"/>
      <c r="BRX36" s="472"/>
      <c r="BRY36" s="472"/>
      <c r="BRZ36" s="472"/>
      <c r="BSA36" s="472"/>
      <c r="BSB36" s="472"/>
      <c r="BSC36" s="472"/>
      <c r="BSD36" s="472"/>
      <c r="BSE36" s="472"/>
      <c r="BSF36" s="472"/>
      <c r="BSG36" s="472"/>
      <c r="BSH36" s="472"/>
      <c r="BSI36" s="472"/>
      <c r="BSJ36" s="472"/>
      <c r="BSK36" s="472"/>
      <c r="BSL36" s="472"/>
      <c r="BSM36" s="472"/>
      <c r="BSN36" s="472"/>
      <c r="BSO36" s="472"/>
      <c r="BSP36" s="472"/>
      <c r="BSQ36" s="472"/>
      <c r="BSR36" s="472"/>
      <c r="BSS36" s="472"/>
      <c r="BST36" s="472"/>
      <c r="BSU36" s="472"/>
      <c r="BSV36" s="472"/>
      <c r="BSW36" s="472"/>
      <c r="BSX36" s="472"/>
      <c r="BSY36" s="472"/>
      <c r="BSZ36" s="472"/>
      <c r="BTA36" s="472"/>
      <c r="BTB36" s="472"/>
      <c r="BTC36" s="472"/>
      <c r="BTD36" s="472"/>
      <c r="BTE36" s="472"/>
      <c r="BTF36" s="472"/>
      <c r="BTG36" s="472"/>
      <c r="BTH36" s="472"/>
      <c r="BTI36" s="472"/>
      <c r="BTJ36" s="472"/>
      <c r="BTK36" s="472"/>
      <c r="BTL36" s="472"/>
      <c r="BTM36" s="472"/>
      <c r="BTN36" s="472"/>
      <c r="BTO36" s="472"/>
      <c r="BTP36" s="472"/>
      <c r="BTQ36" s="472"/>
      <c r="BTR36" s="472"/>
      <c r="BTS36" s="472"/>
      <c r="BTT36" s="472"/>
      <c r="BTU36" s="472"/>
      <c r="BTV36" s="472"/>
      <c r="BTW36" s="472"/>
      <c r="BTX36" s="472"/>
      <c r="BTY36" s="472"/>
      <c r="BTZ36" s="472"/>
      <c r="BUA36" s="472"/>
      <c r="BUB36" s="472"/>
      <c r="BUC36" s="472"/>
      <c r="BUD36" s="472"/>
      <c r="BUE36" s="472"/>
      <c r="BUF36" s="472"/>
      <c r="BUG36" s="472"/>
      <c r="BUH36" s="472"/>
      <c r="BUI36" s="472"/>
      <c r="BUJ36" s="472"/>
      <c r="BUK36" s="472"/>
      <c r="BUL36" s="472"/>
      <c r="BUM36" s="472"/>
      <c r="BUN36" s="472"/>
      <c r="BUO36" s="472"/>
      <c r="BUP36" s="472"/>
      <c r="BUQ36" s="472"/>
      <c r="BUR36" s="472"/>
      <c r="BUS36" s="472"/>
      <c r="BUT36" s="472"/>
      <c r="BUU36" s="472"/>
      <c r="BUV36" s="472"/>
      <c r="BUW36" s="472"/>
      <c r="BUX36" s="472"/>
      <c r="BUY36" s="472"/>
      <c r="BUZ36" s="472"/>
      <c r="BVA36" s="472"/>
      <c r="BVB36" s="472"/>
      <c r="BVC36" s="472"/>
      <c r="BVD36" s="472"/>
      <c r="BVE36" s="472"/>
      <c r="BVF36" s="472"/>
      <c r="BVG36" s="472"/>
      <c r="BVH36" s="472"/>
      <c r="BVI36" s="472"/>
      <c r="BVJ36" s="472"/>
      <c r="BVK36" s="472"/>
      <c r="BVL36" s="472"/>
      <c r="BVM36" s="472"/>
      <c r="BVN36" s="472"/>
      <c r="BVO36" s="472"/>
      <c r="BVP36" s="472"/>
      <c r="BVQ36" s="472"/>
      <c r="BVR36" s="472"/>
      <c r="BVS36" s="472"/>
      <c r="BVT36" s="472"/>
      <c r="BVU36" s="472"/>
      <c r="BVV36" s="472"/>
      <c r="BVW36" s="472"/>
      <c r="BVX36" s="472"/>
      <c r="BVY36" s="472"/>
      <c r="BVZ36" s="472"/>
      <c r="BWA36" s="472"/>
      <c r="BWB36" s="472"/>
      <c r="BWC36" s="472"/>
      <c r="BWD36" s="472"/>
      <c r="BWE36" s="472"/>
      <c r="BWF36" s="472"/>
      <c r="BWG36" s="472"/>
      <c r="BWH36" s="472"/>
      <c r="BWI36" s="472"/>
      <c r="BWJ36" s="472"/>
      <c r="BWK36" s="472"/>
      <c r="BWL36" s="472"/>
      <c r="BWM36" s="472"/>
      <c r="BWN36" s="472"/>
      <c r="BWO36" s="472"/>
      <c r="BWP36" s="472"/>
      <c r="BWQ36" s="472"/>
      <c r="BWR36" s="472"/>
      <c r="BWS36" s="472"/>
      <c r="BWT36" s="472"/>
      <c r="BWU36" s="472"/>
      <c r="BWV36" s="472"/>
      <c r="BWW36" s="472"/>
      <c r="BWX36" s="472"/>
      <c r="BWY36" s="472"/>
      <c r="BWZ36" s="472"/>
      <c r="BXA36" s="472"/>
      <c r="BXB36" s="472"/>
      <c r="BXC36" s="472"/>
      <c r="BXD36" s="472"/>
      <c r="BXE36" s="472"/>
      <c r="BXF36" s="472"/>
      <c r="BXG36" s="472"/>
      <c r="BXH36" s="472"/>
      <c r="BXI36" s="472"/>
      <c r="BXJ36" s="472"/>
      <c r="BXK36" s="472"/>
      <c r="BXL36" s="472"/>
      <c r="BXM36" s="472"/>
      <c r="BXN36" s="472"/>
      <c r="BXO36" s="472"/>
      <c r="BXP36" s="472"/>
      <c r="BXQ36" s="472"/>
      <c r="BXR36" s="472"/>
      <c r="BXS36" s="472"/>
      <c r="BXT36" s="472"/>
      <c r="BXU36" s="472"/>
      <c r="BXV36" s="472"/>
      <c r="BXW36" s="472"/>
      <c r="BXX36" s="472"/>
      <c r="BXY36" s="472"/>
      <c r="BXZ36" s="472"/>
      <c r="BYA36" s="472"/>
      <c r="BYB36" s="472"/>
      <c r="BYC36" s="472"/>
      <c r="BYD36" s="472"/>
      <c r="BYE36" s="472"/>
      <c r="BYF36" s="472"/>
      <c r="BYG36" s="472"/>
      <c r="BYH36" s="472"/>
      <c r="BYI36" s="472"/>
      <c r="BYJ36" s="472"/>
      <c r="BYK36" s="472"/>
      <c r="BYL36" s="472"/>
      <c r="BYM36" s="472"/>
      <c r="BYN36" s="472"/>
      <c r="BYO36" s="472"/>
      <c r="BYP36" s="472"/>
      <c r="BYQ36" s="472"/>
      <c r="BYR36" s="472"/>
      <c r="BYS36" s="472"/>
      <c r="BYT36" s="472"/>
      <c r="BYU36" s="472"/>
      <c r="BYV36" s="472"/>
      <c r="BYW36" s="472"/>
      <c r="BYX36" s="472"/>
      <c r="BYY36" s="472"/>
      <c r="BYZ36" s="472"/>
      <c r="BZA36" s="472"/>
      <c r="BZB36" s="472"/>
      <c r="BZC36" s="472"/>
      <c r="BZD36" s="472"/>
      <c r="BZE36" s="472"/>
      <c r="BZF36" s="472"/>
      <c r="BZG36" s="472"/>
      <c r="BZH36" s="472"/>
      <c r="BZI36" s="472"/>
      <c r="BZJ36" s="472"/>
      <c r="BZK36" s="472"/>
      <c r="BZL36" s="472"/>
      <c r="BZM36" s="472"/>
      <c r="BZN36" s="472"/>
      <c r="BZO36" s="472"/>
      <c r="BZP36" s="472"/>
      <c r="BZQ36" s="472"/>
      <c r="BZR36" s="472"/>
      <c r="BZS36" s="472"/>
      <c r="BZT36" s="472"/>
      <c r="BZU36" s="472"/>
      <c r="BZV36" s="472"/>
      <c r="BZW36" s="472"/>
      <c r="BZX36" s="472"/>
      <c r="BZY36" s="472"/>
      <c r="BZZ36" s="472"/>
      <c r="CAA36" s="472"/>
      <c r="CAB36" s="472"/>
      <c r="CAC36" s="472"/>
      <c r="CAD36" s="472"/>
      <c r="CAE36" s="472"/>
      <c r="CAF36" s="472"/>
      <c r="CAG36" s="472"/>
      <c r="CAH36" s="472"/>
      <c r="CAI36" s="472"/>
      <c r="CAJ36" s="472"/>
      <c r="CAK36" s="472"/>
      <c r="CAL36" s="472"/>
      <c r="CAM36" s="472"/>
      <c r="CAN36" s="472"/>
      <c r="CAO36" s="472"/>
      <c r="CAP36" s="472"/>
      <c r="CAQ36" s="472"/>
      <c r="CAR36" s="472"/>
      <c r="CAS36" s="472"/>
      <c r="CAT36" s="472"/>
      <c r="CAU36" s="472"/>
      <c r="CAV36" s="472"/>
      <c r="CAW36" s="472"/>
      <c r="CAX36" s="472"/>
      <c r="CAY36" s="472"/>
      <c r="CAZ36" s="472"/>
      <c r="CBA36" s="472"/>
      <c r="CBB36" s="472"/>
      <c r="CBC36" s="472"/>
      <c r="CBD36" s="472"/>
      <c r="CBE36" s="472"/>
      <c r="CBF36" s="472"/>
      <c r="CBG36" s="472"/>
      <c r="CBH36" s="472"/>
      <c r="CBI36" s="472"/>
      <c r="CBJ36" s="472"/>
      <c r="CBK36" s="472"/>
      <c r="CBL36" s="472"/>
      <c r="CBM36" s="472"/>
      <c r="CBN36" s="472"/>
      <c r="CBO36" s="472"/>
      <c r="CBP36" s="472"/>
      <c r="CBQ36" s="472"/>
      <c r="CBR36" s="472"/>
      <c r="CBS36" s="472"/>
      <c r="CBT36" s="472"/>
      <c r="CBU36" s="472"/>
      <c r="CBV36" s="472"/>
      <c r="CBW36" s="472"/>
      <c r="CBX36" s="472"/>
      <c r="CBY36" s="472"/>
      <c r="CBZ36" s="472"/>
      <c r="CCA36" s="472"/>
      <c r="CCB36" s="472"/>
      <c r="CCC36" s="472"/>
      <c r="CCD36" s="472"/>
      <c r="CCE36" s="472"/>
      <c r="CCF36" s="472"/>
      <c r="CCG36" s="472"/>
      <c r="CCH36" s="472"/>
      <c r="CCI36" s="472"/>
      <c r="CCJ36" s="472"/>
      <c r="CCK36" s="472"/>
      <c r="CCL36" s="472"/>
      <c r="CCM36" s="472"/>
      <c r="CCN36" s="472"/>
      <c r="CCO36" s="472"/>
      <c r="CCP36" s="472"/>
      <c r="CCQ36" s="472"/>
      <c r="CCR36" s="472"/>
      <c r="CCS36" s="472"/>
      <c r="CCT36" s="472"/>
      <c r="CCU36" s="472"/>
      <c r="CCV36" s="472"/>
      <c r="CCW36" s="472"/>
      <c r="CCX36" s="472"/>
      <c r="CCY36" s="472"/>
      <c r="CCZ36" s="472"/>
      <c r="CDA36" s="472"/>
      <c r="CDB36" s="472"/>
      <c r="CDC36" s="472"/>
      <c r="CDD36" s="472"/>
      <c r="CDE36" s="472"/>
      <c r="CDF36" s="472"/>
      <c r="CDG36" s="472"/>
      <c r="CDH36" s="472"/>
      <c r="CDI36" s="472"/>
      <c r="CDJ36" s="472"/>
      <c r="CDK36" s="472"/>
      <c r="CDL36" s="472"/>
      <c r="CDM36" s="472"/>
      <c r="CDN36" s="472"/>
      <c r="CDO36" s="472"/>
      <c r="CDP36" s="472"/>
      <c r="CDQ36" s="472"/>
      <c r="CDR36" s="472"/>
      <c r="CDS36" s="472"/>
      <c r="CDT36" s="472"/>
      <c r="CDU36" s="472"/>
      <c r="CDV36" s="472"/>
      <c r="CDW36" s="472"/>
      <c r="CDX36" s="472"/>
      <c r="CDY36" s="472"/>
      <c r="CDZ36" s="472"/>
      <c r="CEA36" s="472"/>
      <c r="CEB36" s="472"/>
      <c r="CEC36" s="472"/>
      <c r="CED36" s="472"/>
      <c r="CEE36" s="472"/>
      <c r="CEF36" s="472"/>
      <c r="CEG36" s="472"/>
      <c r="CEH36" s="472"/>
      <c r="CEI36" s="472"/>
      <c r="CEJ36" s="472"/>
      <c r="CEK36" s="472"/>
      <c r="CEL36" s="472"/>
      <c r="CEM36" s="472"/>
      <c r="CEN36" s="472"/>
      <c r="CEO36" s="472"/>
      <c r="CEP36" s="472"/>
      <c r="CEQ36" s="472"/>
      <c r="CER36" s="472"/>
      <c r="CES36" s="472"/>
      <c r="CET36" s="472"/>
      <c r="CEU36" s="472"/>
      <c r="CEV36" s="472"/>
      <c r="CEW36" s="472"/>
      <c r="CEX36" s="472"/>
      <c r="CEY36" s="472"/>
      <c r="CEZ36" s="472"/>
      <c r="CFA36" s="472"/>
      <c r="CFB36" s="472"/>
      <c r="CFC36" s="472"/>
      <c r="CFD36" s="472"/>
      <c r="CFE36" s="472"/>
      <c r="CFF36" s="472"/>
      <c r="CFG36" s="472"/>
      <c r="CFH36" s="472"/>
      <c r="CFI36" s="472"/>
      <c r="CFJ36" s="472"/>
      <c r="CFK36" s="472"/>
      <c r="CFL36" s="472"/>
      <c r="CFM36" s="472"/>
      <c r="CFN36" s="472"/>
      <c r="CFO36" s="472"/>
      <c r="CFP36" s="472"/>
      <c r="CFQ36" s="472"/>
      <c r="CFR36" s="472"/>
      <c r="CFS36" s="472"/>
      <c r="CFT36" s="472"/>
      <c r="CFU36" s="472"/>
      <c r="CFV36" s="472"/>
      <c r="CFW36" s="472"/>
      <c r="CFX36" s="472"/>
      <c r="CFY36" s="472"/>
      <c r="CFZ36" s="472"/>
      <c r="CGA36" s="472"/>
      <c r="CGB36" s="472"/>
      <c r="CGC36" s="472"/>
      <c r="CGD36" s="472"/>
      <c r="CGE36" s="472"/>
      <c r="CGF36" s="472"/>
      <c r="CGG36" s="472"/>
      <c r="CGH36" s="472"/>
      <c r="CGI36" s="472"/>
      <c r="CGJ36" s="472"/>
      <c r="CGK36" s="472"/>
      <c r="CGL36" s="472"/>
      <c r="CGM36" s="472"/>
      <c r="CGN36" s="472"/>
      <c r="CGO36" s="472"/>
      <c r="CGP36" s="472"/>
      <c r="CGQ36" s="472"/>
      <c r="CGR36" s="472"/>
      <c r="CGS36" s="472"/>
      <c r="CGT36" s="472"/>
      <c r="CGU36" s="472"/>
      <c r="CGV36" s="472"/>
      <c r="CGW36" s="472"/>
      <c r="CGX36" s="472"/>
      <c r="CGY36" s="472"/>
      <c r="CGZ36" s="472"/>
      <c r="CHA36" s="472"/>
      <c r="CHB36" s="472"/>
      <c r="CHC36" s="472"/>
      <c r="CHD36" s="472"/>
      <c r="CHE36" s="472"/>
      <c r="CHF36" s="472"/>
      <c r="CHG36" s="472"/>
      <c r="CHH36" s="472"/>
      <c r="CHI36" s="472"/>
      <c r="CHJ36" s="472"/>
      <c r="CHK36" s="472"/>
      <c r="CHL36" s="472"/>
      <c r="CHM36" s="472"/>
      <c r="CHN36" s="472"/>
      <c r="CHO36" s="472"/>
      <c r="CHP36" s="472"/>
      <c r="CHQ36" s="472"/>
      <c r="CHR36" s="472"/>
      <c r="CHS36" s="472"/>
      <c r="CHT36" s="472"/>
      <c r="CHU36" s="472"/>
      <c r="CHV36" s="472"/>
      <c r="CHW36" s="472"/>
      <c r="CHX36" s="472"/>
      <c r="CHY36" s="472"/>
      <c r="CHZ36" s="472"/>
      <c r="CIA36" s="472"/>
      <c r="CIB36" s="472"/>
      <c r="CIC36" s="472"/>
      <c r="CID36" s="472"/>
      <c r="CIE36" s="472"/>
      <c r="CIF36" s="472"/>
      <c r="CIG36" s="472"/>
      <c r="CIH36" s="472"/>
      <c r="CII36" s="472"/>
      <c r="CIJ36" s="472"/>
      <c r="CIK36" s="472"/>
      <c r="CIL36" s="472"/>
      <c r="CIM36" s="472"/>
      <c r="CIN36" s="472"/>
      <c r="CIO36" s="472"/>
      <c r="CIP36" s="472"/>
      <c r="CIQ36" s="472"/>
      <c r="CIR36" s="472"/>
      <c r="CIS36" s="472"/>
      <c r="CIT36" s="472"/>
      <c r="CIU36" s="472"/>
      <c r="CIV36" s="472"/>
      <c r="CIW36" s="472"/>
      <c r="CIX36" s="472"/>
      <c r="CIY36" s="472"/>
      <c r="CIZ36" s="472"/>
      <c r="CJA36" s="472"/>
      <c r="CJB36" s="472"/>
      <c r="CJC36" s="472"/>
      <c r="CJD36" s="472"/>
      <c r="CJE36" s="472"/>
      <c r="CJF36" s="472"/>
      <c r="CJG36" s="472"/>
      <c r="CJH36" s="472"/>
      <c r="CJI36" s="472"/>
      <c r="CJJ36" s="472"/>
      <c r="CJK36" s="472"/>
      <c r="CJL36" s="472"/>
      <c r="CJM36" s="472"/>
      <c r="CJN36" s="472"/>
      <c r="CJO36" s="472"/>
      <c r="CJP36" s="472"/>
      <c r="CJQ36" s="472"/>
      <c r="CJR36" s="472"/>
      <c r="CJS36" s="472"/>
      <c r="CJT36" s="472"/>
      <c r="CJU36" s="472"/>
      <c r="CJV36" s="472"/>
      <c r="CJW36" s="472"/>
      <c r="CJX36" s="472"/>
      <c r="CJY36" s="472"/>
      <c r="CJZ36" s="472"/>
      <c r="CKA36" s="472"/>
      <c r="CKB36" s="472"/>
      <c r="CKC36" s="472"/>
      <c r="CKD36" s="472"/>
      <c r="CKE36" s="472"/>
      <c r="CKF36" s="472"/>
      <c r="CKG36" s="472"/>
      <c r="CKH36" s="472"/>
      <c r="CKI36" s="472"/>
      <c r="CKJ36" s="472"/>
      <c r="CKK36" s="472"/>
      <c r="CKL36" s="472"/>
      <c r="CKM36" s="472"/>
      <c r="CKN36" s="472"/>
      <c r="CKO36" s="472"/>
      <c r="CKP36" s="472"/>
      <c r="CKQ36" s="472"/>
      <c r="CKR36" s="472"/>
      <c r="CKS36" s="472"/>
      <c r="CKT36" s="472"/>
      <c r="CKU36" s="472"/>
      <c r="CKV36" s="472"/>
      <c r="CKW36" s="472"/>
      <c r="CKX36" s="472"/>
      <c r="CKY36" s="472"/>
      <c r="CKZ36" s="472"/>
      <c r="CLA36" s="472"/>
      <c r="CLB36" s="472"/>
      <c r="CLC36" s="472"/>
      <c r="CLD36" s="472"/>
      <c r="CLE36" s="472"/>
      <c r="CLF36" s="472"/>
      <c r="CLG36" s="472"/>
      <c r="CLH36" s="472"/>
      <c r="CLI36" s="472"/>
      <c r="CLJ36" s="472"/>
      <c r="CLK36" s="472"/>
      <c r="CLL36" s="472"/>
      <c r="CLM36" s="472"/>
      <c r="CLN36" s="472"/>
      <c r="CLO36" s="472"/>
      <c r="CLP36" s="472"/>
      <c r="CLQ36" s="472"/>
      <c r="CLR36" s="472"/>
      <c r="CLS36" s="472"/>
      <c r="CLT36" s="472"/>
      <c r="CLU36" s="472"/>
      <c r="CLV36" s="472"/>
      <c r="CLW36" s="472"/>
      <c r="CLX36" s="472"/>
      <c r="CLY36" s="472"/>
      <c r="CLZ36" s="472"/>
      <c r="CMA36" s="472"/>
      <c r="CMB36" s="472"/>
      <c r="CMC36" s="472"/>
      <c r="CMD36" s="472"/>
      <c r="CME36" s="472"/>
      <c r="CMF36" s="472"/>
      <c r="CMG36" s="472"/>
      <c r="CMH36" s="472"/>
      <c r="CMI36" s="472"/>
      <c r="CMJ36" s="472"/>
      <c r="CMK36" s="472"/>
      <c r="CML36" s="472"/>
      <c r="CMM36" s="472"/>
      <c r="CMN36" s="472"/>
      <c r="CMO36" s="472"/>
      <c r="CMP36" s="472"/>
      <c r="CMQ36" s="472"/>
      <c r="CMR36" s="472"/>
      <c r="CMS36" s="472"/>
      <c r="CMT36" s="472"/>
      <c r="CMU36" s="472"/>
      <c r="CMV36" s="472"/>
      <c r="CMW36" s="472"/>
      <c r="CMX36" s="472"/>
      <c r="CMY36" s="472"/>
      <c r="CMZ36" s="472"/>
      <c r="CNA36" s="472"/>
      <c r="CNB36" s="472"/>
      <c r="CNC36" s="472"/>
      <c r="CND36" s="472"/>
      <c r="CNE36" s="472"/>
      <c r="CNF36" s="472"/>
      <c r="CNG36" s="472"/>
      <c r="CNH36" s="472"/>
      <c r="CNI36" s="472"/>
      <c r="CNJ36" s="472"/>
      <c r="CNK36" s="472"/>
      <c r="CNL36" s="472"/>
      <c r="CNM36" s="472"/>
      <c r="CNN36" s="472"/>
      <c r="CNO36" s="472"/>
      <c r="CNP36" s="472"/>
      <c r="CNQ36" s="472"/>
      <c r="CNR36" s="472"/>
      <c r="CNS36" s="472"/>
      <c r="CNT36" s="472"/>
      <c r="CNU36" s="472"/>
      <c r="CNV36" s="472"/>
      <c r="CNW36" s="472"/>
      <c r="CNX36" s="472"/>
      <c r="CNY36" s="472"/>
      <c r="CNZ36" s="472"/>
      <c r="COA36" s="472"/>
      <c r="COB36" s="472"/>
      <c r="COC36" s="472"/>
      <c r="COD36" s="472"/>
      <c r="COE36" s="472"/>
      <c r="COF36" s="472"/>
      <c r="COG36" s="472"/>
      <c r="COH36" s="472"/>
      <c r="COI36" s="472"/>
      <c r="COJ36" s="472"/>
      <c r="COK36" s="472"/>
      <c r="COL36" s="472"/>
      <c r="COM36" s="472"/>
      <c r="CON36" s="472"/>
      <c r="COO36" s="472"/>
      <c r="COP36" s="472"/>
      <c r="COQ36" s="472"/>
      <c r="COR36" s="472"/>
      <c r="COS36" s="472"/>
      <c r="COT36" s="472"/>
      <c r="COU36" s="472"/>
      <c r="COV36" s="472"/>
      <c r="COW36" s="472"/>
      <c r="COX36" s="472"/>
      <c r="COY36" s="472"/>
      <c r="COZ36" s="472"/>
      <c r="CPA36" s="472"/>
      <c r="CPB36" s="472"/>
      <c r="CPC36" s="472"/>
      <c r="CPD36" s="472"/>
      <c r="CPE36" s="472"/>
      <c r="CPF36" s="472"/>
      <c r="CPG36" s="472"/>
      <c r="CPH36" s="472"/>
      <c r="CPI36" s="472"/>
      <c r="CPJ36" s="472"/>
      <c r="CPK36" s="472"/>
      <c r="CPL36" s="472"/>
      <c r="CPM36" s="472"/>
      <c r="CPN36" s="472"/>
      <c r="CPO36" s="472"/>
      <c r="CPP36" s="472"/>
      <c r="CPQ36" s="472"/>
      <c r="CPR36" s="472"/>
      <c r="CPS36" s="472"/>
      <c r="CPT36" s="472"/>
      <c r="CPU36" s="472"/>
      <c r="CPV36" s="472"/>
      <c r="CPW36" s="472"/>
      <c r="CPX36" s="472"/>
      <c r="CPY36" s="472"/>
      <c r="CPZ36" s="472"/>
      <c r="CQA36" s="472"/>
      <c r="CQB36" s="472"/>
      <c r="CQC36" s="472"/>
      <c r="CQD36" s="472"/>
      <c r="CQE36" s="472"/>
      <c r="CQF36" s="472"/>
      <c r="CQG36" s="472"/>
      <c r="CQH36" s="472"/>
      <c r="CQI36" s="472"/>
      <c r="CQJ36" s="472"/>
      <c r="CQK36" s="472"/>
      <c r="CQL36" s="472"/>
      <c r="CQM36" s="472"/>
      <c r="CQN36" s="472"/>
      <c r="CQO36" s="472"/>
      <c r="CQP36" s="472"/>
      <c r="CQQ36" s="472"/>
      <c r="CQR36" s="472"/>
      <c r="CQS36" s="472"/>
      <c r="CQT36" s="472"/>
      <c r="CQU36" s="472"/>
      <c r="CQV36" s="472"/>
      <c r="CQW36" s="472"/>
      <c r="CQX36" s="472"/>
      <c r="CQY36" s="472"/>
      <c r="CQZ36" s="472"/>
      <c r="CRA36" s="472"/>
      <c r="CRB36" s="472"/>
      <c r="CRC36" s="472"/>
      <c r="CRD36" s="472"/>
      <c r="CRE36" s="472"/>
      <c r="CRF36" s="472"/>
      <c r="CRG36" s="472"/>
      <c r="CRH36" s="472"/>
      <c r="CRI36" s="472"/>
      <c r="CRJ36" s="472"/>
      <c r="CRK36" s="472"/>
      <c r="CRL36" s="472"/>
      <c r="CRM36" s="472"/>
      <c r="CRN36" s="472"/>
      <c r="CRO36" s="472"/>
      <c r="CRP36" s="472"/>
      <c r="CRQ36" s="472"/>
      <c r="CRR36" s="472"/>
      <c r="CRS36" s="472"/>
      <c r="CRT36" s="472"/>
      <c r="CRU36" s="472"/>
      <c r="CRV36" s="472"/>
      <c r="CRW36" s="472"/>
      <c r="CRX36" s="472"/>
      <c r="CRY36" s="472"/>
      <c r="CRZ36" s="472"/>
      <c r="CSA36" s="472"/>
      <c r="CSB36" s="472"/>
      <c r="CSC36" s="472"/>
      <c r="CSD36" s="472"/>
      <c r="CSE36" s="472"/>
      <c r="CSF36" s="472"/>
      <c r="CSG36" s="472"/>
      <c r="CSH36" s="472"/>
      <c r="CSI36" s="472"/>
      <c r="CSJ36" s="472"/>
      <c r="CSK36" s="472"/>
      <c r="CSL36" s="472"/>
      <c r="CSM36" s="472"/>
      <c r="CSN36" s="472"/>
      <c r="CSO36" s="472"/>
      <c r="CSP36" s="472"/>
      <c r="CSQ36" s="472"/>
      <c r="CSR36" s="472"/>
      <c r="CSS36" s="472"/>
      <c r="CST36" s="472"/>
      <c r="CSU36" s="472"/>
      <c r="CSV36" s="472"/>
      <c r="CSW36" s="472"/>
      <c r="CSX36" s="472"/>
      <c r="CSY36" s="472"/>
      <c r="CSZ36" s="472"/>
      <c r="CTA36" s="472"/>
      <c r="CTB36" s="472"/>
      <c r="CTC36" s="472"/>
      <c r="CTD36" s="472"/>
      <c r="CTE36" s="472"/>
      <c r="CTF36" s="472"/>
      <c r="CTG36" s="472"/>
      <c r="CTH36" s="472"/>
      <c r="CTI36" s="472"/>
      <c r="CTJ36" s="472"/>
      <c r="CTK36" s="472"/>
      <c r="CTL36" s="472"/>
      <c r="CTM36" s="472"/>
      <c r="CTN36" s="472"/>
      <c r="CTO36" s="472"/>
      <c r="CTP36" s="472"/>
      <c r="CTQ36" s="472"/>
      <c r="CTR36" s="472"/>
      <c r="CTS36" s="472"/>
      <c r="CTT36" s="472"/>
      <c r="CTU36" s="472"/>
      <c r="CTV36" s="472"/>
      <c r="CTW36" s="472"/>
      <c r="CTX36" s="472"/>
      <c r="CTY36" s="472"/>
      <c r="CTZ36" s="472"/>
      <c r="CUA36" s="472"/>
      <c r="CUB36" s="472"/>
      <c r="CUC36" s="472"/>
      <c r="CUD36" s="472"/>
      <c r="CUE36" s="472"/>
      <c r="CUF36" s="472"/>
      <c r="CUG36" s="472"/>
      <c r="CUH36" s="472"/>
      <c r="CUI36" s="472"/>
      <c r="CUJ36" s="472"/>
      <c r="CUK36" s="472"/>
      <c r="CUL36" s="472"/>
      <c r="CUM36" s="472"/>
      <c r="CUN36" s="472"/>
      <c r="CUO36" s="472"/>
      <c r="CUP36" s="472"/>
      <c r="CUQ36" s="472"/>
      <c r="CUR36" s="472"/>
      <c r="CUS36" s="472"/>
      <c r="CUT36" s="472"/>
      <c r="CUU36" s="472"/>
      <c r="CUV36" s="472"/>
      <c r="CUW36" s="472"/>
      <c r="CUX36" s="472"/>
      <c r="CUY36" s="472"/>
      <c r="CUZ36" s="472"/>
      <c r="CVA36" s="472"/>
      <c r="CVB36" s="472"/>
      <c r="CVC36" s="472"/>
      <c r="CVD36" s="472"/>
      <c r="CVE36" s="472"/>
      <c r="CVF36" s="472"/>
      <c r="CVG36" s="472"/>
      <c r="CVH36" s="472"/>
      <c r="CVI36" s="472"/>
      <c r="CVJ36" s="472"/>
      <c r="CVK36" s="472"/>
      <c r="CVL36" s="472"/>
      <c r="CVM36" s="472"/>
      <c r="CVN36" s="472"/>
      <c r="CVO36" s="472"/>
      <c r="CVP36" s="472"/>
      <c r="CVQ36" s="472"/>
      <c r="CVR36" s="472"/>
      <c r="CVS36" s="472"/>
      <c r="CVT36" s="472"/>
      <c r="CVU36" s="472"/>
      <c r="CVV36" s="472"/>
      <c r="CVW36" s="472"/>
      <c r="CVX36" s="472"/>
      <c r="CVY36" s="472"/>
      <c r="CVZ36" s="472"/>
      <c r="CWA36" s="472"/>
      <c r="CWB36" s="472"/>
      <c r="CWC36" s="472"/>
      <c r="CWD36" s="472"/>
      <c r="CWE36" s="472"/>
      <c r="CWF36" s="472"/>
      <c r="CWG36" s="472"/>
      <c r="CWH36" s="472"/>
      <c r="CWI36" s="472"/>
      <c r="CWJ36" s="472"/>
      <c r="CWK36" s="472"/>
      <c r="CWL36" s="472"/>
      <c r="CWM36" s="472"/>
      <c r="CWN36" s="472"/>
      <c r="CWO36" s="472"/>
      <c r="CWP36" s="472"/>
      <c r="CWQ36" s="472"/>
      <c r="CWR36" s="472"/>
      <c r="CWS36" s="472"/>
      <c r="CWT36" s="472"/>
      <c r="CWU36" s="472"/>
      <c r="CWV36" s="472"/>
      <c r="CWW36" s="472"/>
      <c r="CWX36" s="472"/>
      <c r="CWY36" s="472"/>
      <c r="CWZ36" s="472"/>
      <c r="CXA36" s="472"/>
      <c r="CXB36" s="472"/>
      <c r="CXC36" s="472"/>
      <c r="CXD36" s="472"/>
      <c r="CXE36" s="472"/>
      <c r="CXF36" s="472"/>
      <c r="CXG36" s="472"/>
      <c r="CXH36" s="472"/>
      <c r="CXI36" s="472"/>
      <c r="CXJ36" s="472"/>
      <c r="CXK36" s="472"/>
      <c r="CXL36" s="472"/>
      <c r="CXM36" s="472"/>
      <c r="CXN36" s="472"/>
      <c r="CXO36" s="472"/>
      <c r="CXP36" s="472"/>
      <c r="CXQ36" s="472"/>
      <c r="CXR36" s="472"/>
      <c r="CXS36" s="472"/>
      <c r="CXT36" s="472"/>
      <c r="CXU36" s="472"/>
      <c r="CXV36" s="472"/>
      <c r="CXW36" s="472"/>
      <c r="CXX36" s="472"/>
      <c r="CXY36" s="472"/>
      <c r="CXZ36" s="472"/>
      <c r="CYA36" s="472"/>
      <c r="CYB36" s="472"/>
      <c r="CYC36" s="472"/>
      <c r="CYD36" s="472"/>
      <c r="CYE36" s="472"/>
      <c r="CYF36" s="472"/>
      <c r="CYG36" s="472"/>
      <c r="CYH36" s="472"/>
      <c r="CYI36" s="472"/>
      <c r="CYJ36" s="472"/>
      <c r="CYK36" s="472"/>
      <c r="CYL36" s="472"/>
      <c r="CYM36" s="472"/>
      <c r="CYN36" s="472"/>
      <c r="CYO36" s="472"/>
      <c r="CYP36" s="472"/>
      <c r="CYQ36" s="472"/>
      <c r="CYR36" s="472"/>
      <c r="CYS36" s="472"/>
      <c r="CYT36" s="472"/>
      <c r="CYU36" s="472"/>
      <c r="CYV36" s="472"/>
      <c r="CYW36" s="472"/>
      <c r="CYX36" s="472"/>
      <c r="CYY36" s="472"/>
      <c r="CYZ36" s="472"/>
      <c r="CZA36" s="472"/>
      <c r="CZB36" s="472"/>
      <c r="CZC36" s="472"/>
      <c r="CZD36" s="472"/>
      <c r="CZE36" s="472"/>
      <c r="CZF36" s="472"/>
      <c r="CZG36" s="472"/>
      <c r="CZH36" s="472"/>
      <c r="CZI36" s="472"/>
      <c r="CZJ36" s="472"/>
      <c r="CZK36" s="472"/>
      <c r="CZL36" s="472"/>
      <c r="CZM36" s="472"/>
      <c r="CZN36" s="472"/>
      <c r="CZO36" s="472"/>
      <c r="CZP36" s="472"/>
      <c r="CZQ36" s="472"/>
      <c r="CZR36" s="472"/>
      <c r="CZS36" s="472"/>
      <c r="CZT36" s="472"/>
      <c r="CZU36" s="472"/>
      <c r="CZV36" s="472"/>
      <c r="CZW36" s="472"/>
      <c r="CZX36" s="472"/>
      <c r="CZY36" s="472"/>
      <c r="CZZ36" s="472"/>
      <c r="DAA36" s="472"/>
      <c r="DAB36" s="472"/>
      <c r="DAC36" s="472"/>
      <c r="DAD36" s="472"/>
      <c r="DAE36" s="472"/>
      <c r="DAF36" s="472"/>
      <c r="DAG36" s="472"/>
      <c r="DAH36" s="472"/>
      <c r="DAI36" s="472"/>
      <c r="DAJ36" s="472"/>
      <c r="DAK36" s="472"/>
      <c r="DAL36" s="472"/>
      <c r="DAM36" s="472"/>
      <c r="DAN36" s="472"/>
      <c r="DAO36" s="472"/>
      <c r="DAP36" s="472"/>
      <c r="DAQ36" s="472"/>
      <c r="DAR36" s="472"/>
      <c r="DAS36" s="472"/>
      <c r="DAT36" s="472"/>
      <c r="DAU36" s="472"/>
      <c r="DAV36" s="472"/>
      <c r="DAW36" s="472"/>
      <c r="DAX36" s="472"/>
      <c r="DAY36" s="472"/>
      <c r="DAZ36" s="472"/>
      <c r="DBA36" s="472"/>
      <c r="DBB36" s="472"/>
      <c r="DBC36" s="472"/>
      <c r="DBD36" s="472"/>
      <c r="DBE36" s="472"/>
      <c r="DBF36" s="472"/>
      <c r="DBG36" s="472"/>
      <c r="DBH36" s="472"/>
      <c r="DBI36" s="472"/>
      <c r="DBJ36" s="472"/>
      <c r="DBK36" s="472"/>
      <c r="DBL36" s="472"/>
      <c r="DBM36" s="472"/>
      <c r="DBN36" s="472"/>
      <c r="DBO36" s="472"/>
      <c r="DBP36" s="472"/>
      <c r="DBQ36" s="472"/>
      <c r="DBR36" s="472"/>
      <c r="DBS36" s="472"/>
      <c r="DBT36" s="472"/>
      <c r="DBU36" s="472"/>
      <c r="DBV36" s="472"/>
      <c r="DBW36" s="472"/>
      <c r="DBX36" s="472"/>
      <c r="DBY36" s="472"/>
      <c r="DBZ36" s="472"/>
      <c r="DCA36" s="472"/>
      <c r="DCB36" s="472"/>
      <c r="DCC36" s="472"/>
      <c r="DCD36" s="472"/>
      <c r="DCE36" s="472"/>
      <c r="DCF36" s="472"/>
      <c r="DCG36" s="472"/>
      <c r="DCH36" s="472"/>
      <c r="DCI36" s="472"/>
      <c r="DCJ36" s="472"/>
      <c r="DCK36" s="472"/>
      <c r="DCL36" s="472"/>
      <c r="DCM36" s="472"/>
      <c r="DCN36" s="472"/>
      <c r="DCO36" s="472"/>
      <c r="DCP36" s="472"/>
      <c r="DCQ36" s="472"/>
      <c r="DCR36" s="472"/>
      <c r="DCS36" s="472"/>
      <c r="DCT36" s="472"/>
      <c r="DCU36" s="472"/>
      <c r="DCV36" s="472"/>
      <c r="DCW36" s="472"/>
      <c r="DCX36" s="472"/>
      <c r="DCY36" s="472"/>
      <c r="DCZ36" s="472"/>
      <c r="DDA36" s="472"/>
      <c r="DDB36" s="472"/>
      <c r="DDC36" s="472"/>
      <c r="DDD36" s="472"/>
      <c r="DDE36" s="472"/>
      <c r="DDF36" s="472"/>
      <c r="DDG36" s="472"/>
      <c r="DDH36" s="472"/>
      <c r="DDI36" s="472"/>
      <c r="DDJ36" s="472"/>
      <c r="DDK36" s="472"/>
      <c r="DDL36" s="472"/>
      <c r="DDM36" s="472"/>
      <c r="DDN36" s="472"/>
      <c r="DDO36" s="472"/>
      <c r="DDP36" s="472"/>
      <c r="DDQ36" s="472"/>
      <c r="DDR36" s="472"/>
      <c r="DDS36" s="472"/>
      <c r="DDT36" s="472"/>
      <c r="DDU36" s="472"/>
      <c r="DDV36" s="472"/>
      <c r="DDW36" s="472"/>
      <c r="DDX36" s="472"/>
      <c r="DDY36" s="472"/>
      <c r="DDZ36" s="472"/>
      <c r="DEA36" s="472"/>
      <c r="DEB36" s="472"/>
      <c r="DEC36" s="472"/>
      <c r="DED36" s="472"/>
      <c r="DEE36" s="472"/>
      <c r="DEF36" s="472"/>
      <c r="DEG36" s="472"/>
      <c r="DEH36" s="472"/>
      <c r="DEI36" s="472"/>
      <c r="DEJ36" s="472"/>
      <c r="DEK36" s="472"/>
      <c r="DEL36" s="472"/>
      <c r="DEM36" s="472"/>
      <c r="DEN36" s="472"/>
      <c r="DEO36" s="472"/>
      <c r="DEP36" s="472"/>
      <c r="DEQ36" s="472"/>
      <c r="DER36" s="472"/>
      <c r="DES36" s="472"/>
      <c r="DET36" s="472"/>
      <c r="DEU36" s="472"/>
      <c r="DEV36" s="472"/>
      <c r="DEW36" s="472"/>
      <c r="DEX36" s="472"/>
      <c r="DEY36" s="472"/>
      <c r="DEZ36" s="472"/>
      <c r="DFA36" s="472"/>
      <c r="DFB36" s="472"/>
      <c r="DFC36" s="472"/>
      <c r="DFD36" s="472"/>
      <c r="DFE36" s="472"/>
      <c r="DFF36" s="472"/>
      <c r="DFG36" s="472"/>
      <c r="DFH36" s="472"/>
      <c r="DFI36" s="472"/>
      <c r="DFJ36" s="472"/>
      <c r="DFK36" s="472"/>
      <c r="DFL36" s="472"/>
      <c r="DFM36" s="472"/>
      <c r="DFN36" s="472"/>
      <c r="DFO36" s="472"/>
      <c r="DFP36" s="472"/>
      <c r="DFQ36" s="472"/>
      <c r="DFR36" s="472"/>
      <c r="DFS36" s="472"/>
      <c r="DFT36" s="472"/>
      <c r="DFU36" s="472"/>
      <c r="DFV36" s="472"/>
      <c r="DFW36" s="472"/>
      <c r="DFX36" s="472"/>
      <c r="DFY36" s="472"/>
      <c r="DFZ36" s="472"/>
      <c r="DGA36" s="472"/>
      <c r="DGB36" s="472"/>
      <c r="DGC36" s="472"/>
      <c r="DGD36" s="472"/>
      <c r="DGE36" s="472"/>
      <c r="DGF36" s="472"/>
      <c r="DGG36" s="472"/>
      <c r="DGH36" s="472"/>
      <c r="DGI36" s="472"/>
      <c r="DGJ36" s="472"/>
      <c r="DGK36" s="472"/>
      <c r="DGL36" s="472"/>
      <c r="DGM36" s="472"/>
      <c r="DGN36" s="472"/>
      <c r="DGO36" s="472"/>
      <c r="DGP36" s="472"/>
      <c r="DGQ36" s="472"/>
      <c r="DGR36" s="472"/>
      <c r="DGS36" s="472"/>
      <c r="DGT36" s="472"/>
      <c r="DGU36" s="472"/>
      <c r="DGV36" s="472"/>
      <c r="DGW36" s="472"/>
      <c r="DGX36" s="472"/>
      <c r="DGY36" s="472"/>
      <c r="DGZ36" s="472"/>
      <c r="DHA36" s="472"/>
      <c r="DHB36" s="472"/>
      <c r="DHC36" s="472"/>
      <c r="DHD36" s="472"/>
      <c r="DHE36" s="472"/>
      <c r="DHF36" s="472"/>
      <c r="DHG36" s="472"/>
      <c r="DHH36" s="472"/>
      <c r="DHI36" s="472"/>
      <c r="DHJ36" s="472"/>
      <c r="DHK36" s="472"/>
      <c r="DHL36" s="472"/>
      <c r="DHM36" s="472"/>
      <c r="DHN36" s="472"/>
      <c r="DHO36" s="472"/>
      <c r="DHP36" s="472"/>
      <c r="DHQ36" s="472"/>
      <c r="DHR36" s="472"/>
      <c r="DHS36" s="472"/>
      <c r="DHT36" s="472"/>
      <c r="DHU36" s="472"/>
      <c r="DHV36" s="472"/>
      <c r="DHW36" s="472"/>
      <c r="DHX36" s="472"/>
      <c r="DHY36" s="472"/>
      <c r="DHZ36" s="472"/>
      <c r="DIA36" s="472"/>
      <c r="DIB36" s="472"/>
      <c r="DIC36" s="472"/>
      <c r="DID36" s="472"/>
      <c r="DIE36" s="472"/>
      <c r="DIF36" s="472"/>
      <c r="DIG36" s="472"/>
      <c r="DIH36" s="472"/>
      <c r="DII36" s="472"/>
      <c r="DIJ36" s="472"/>
      <c r="DIK36" s="472"/>
      <c r="DIL36" s="472"/>
      <c r="DIM36" s="472"/>
      <c r="DIN36" s="472"/>
      <c r="DIO36" s="472"/>
      <c r="DIP36" s="472"/>
      <c r="DIQ36" s="472"/>
      <c r="DIR36" s="472"/>
      <c r="DIS36" s="472"/>
      <c r="DIT36" s="472"/>
      <c r="DIU36" s="472"/>
      <c r="DIV36" s="472"/>
      <c r="DIW36" s="472"/>
      <c r="DIX36" s="472"/>
      <c r="DIY36" s="472"/>
      <c r="DIZ36" s="472"/>
      <c r="DJA36" s="472"/>
      <c r="DJB36" s="472"/>
      <c r="DJC36" s="472"/>
      <c r="DJD36" s="472"/>
      <c r="DJE36" s="472"/>
      <c r="DJF36" s="472"/>
      <c r="DJG36" s="472"/>
      <c r="DJH36" s="472"/>
      <c r="DJI36" s="472"/>
      <c r="DJJ36" s="472"/>
      <c r="DJK36" s="472"/>
      <c r="DJL36" s="472"/>
      <c r="DJM36" s="472"/>
      <c r="DJN36" s="472"/>
      <c r="DJO36" s="472"/>
      <c r="DJP36" s="472"/>
      <c r="DJQ36" s="472"/>
      <c r="DJR36" s="472"/>
      <c r="DJS36" s="472"/>
      <c r="DJT36" s="472"/>
      <c r="DJU36" s="472"/>
      <c r="DJV36" s="472"/>
      <c r="DJW36" s="472"/>
      <c r="DJX36" s="472"/>
      <c r="DJY36" s="472"/>
      <c r="DJZ36" s="472"/>
      <c r="DKA36" s="472"/>
      <c r="DKB36" s="472"/>
      <c r="DKC36" s="472"/>
      <c r="DKD36" s="472"/>
      <c r="DKE36" s="472"/>
      <c r="DKF36" s="472"/>
      <c r="DKG36" s="472"/>
      <c r="DKH36" s="472"/>
      <c r="DKI36" s="472"/>
      <c r="DKJ36" s="472"/>
      <c r="DKK36" s="472"/>
      <c r="DKL36" s="472"/>
      <c r="DKM36" s="472"/>
      <c r="DKN36" s="472"/>
      <c r="DKO36" s="472"/>
      <c r="DKP36" s="472"/>
      <c r="DKQ36" s="472"/>
      <c r="DKR36" s="472"/>
      <c r="DKS36" s="472"/>
      <c r="DKT36" s="472"/>
      <c r="DKU36" s="472"/>
      <c r="DKV36" s="472"/>
      <c r="DKW36" s="472"/>
      <c r="DKX36" s="472"/>
      <c r="DKY36" s="472"/>
      <c r="DKZ36" s="472"/>
      <c r="DLA36" s="472"/>
      <c r="DLB36" s="472"/>
      <c r="DLC36" s="472"/>
      <c r="DLD36" s="472"/>
      <c r="DLE36" s="472"/>
      <c r="DLF36" s="472"/>
      <c r="DLG36" s="472"/>
      <c r="DLH36" s="472"/>
      <c r="DLI36" s="472"/>
      <c r="DLJ36" s="472"/>
      <c r="DLK36" s="472"/>
      <c r="DLL36" s="472"/>
      <c r="DLM36" s="472"/>
      <c r="DLN36" s="472"/>
      <c r="DLO36" s="472"/>
      <c r="DLP36" s="472"/>
      <c r="DLQ36" s="472"/>
      <c r="DLR36" s="472"/>
      <c r="DLS36" s="472"/>
      <c r="DLT36" s="472"/>
      <c r="DLU36" s="472"/>
      <c r="DLV36" s="472"/>
      <c r="DLW36" s="472"/>
      <c r="DLX36" s="472"/>
      <c r="DLY36" s="472"/>
      <c r="DLZ36" s="472"/>
      <c r="DMA36" s="472"/>
      <c r="DMB36" s="472"/>
      <c r="DMC36" s="472"/>
      <c r="DMD36" s="472"/>
      <c r="DME36" s="472"/>
      <c r="DMF36" s="472"/>
      <c r="DMG36" s="472"/>
      <c r="DMH36" s="472"/>
      <c r="DMI36" s="472"/>
      <c r="DMJ36" s="472"/>
      <c r="DMK36" s="472"/>
      <c r="DML36" s="472"/>
      <c r="DMM36" s="472"/>
      <c r="DMN36" s="472"/>
      <c r="DMO36" s="472"/>
      <c r="DMP36" s="472"/>
      <c r="DMQ36" s="472"/>
      <c r="DMR36" s="472"/>
      <c r="DMS36" s="472"/>
      <c r="DMT36" s="472"/>
      <c r="DMU36" s="472"/>
      <c r="DMV36" s="472"/>
      <c r="DMW36" s="472"/>
      <c r="DMX36" s="472"/>
      <c r="DMY36" s="472"/>
      <c r="DMZ36" s="472"/>
      <c r="DNA36" s="472"/>
      <c r="DNB36" s="472"/>
      <c r="DNC36" s="472"/>
      <c r="DND36" s="472"/>
      <c r="DNE36" s="472"/>
      <c r="DNF36" s="472"/>
      <c r="DNG36" s="472"/>
      <c r="DNH36" s="472"/>
      <c r="DNI36" s="472"/>
      <c r="DNJ36" s="472"/>
      <c r="DNK36" s="472"/>
      <c r="DNL36" s="472"/>
      <c r="DNM36" s="472"/>
      <c r="DNN36" s="472"/>
      <c r="DNO36" s="472"/>
      <c r="DNP36" s="472"/>
      <c r="DNQ36" s="472"/>
      <c r="DNR36" s="472"/>
      <c r="DNS36" s="472"/>
      <c r="DNT36" s="472"/>
      <c r="DNU36" s="472"/>
      <c r="DNV36" s="472"/>
      <c r="DNW36" s="472"/>
      <c r="DNX36" s="472"/>
      <c r="DNY36" s="472"/>
      <c r="DNZ36" s="472"/>
      <c r="DOA36" s="472"/>
      <c r="DOB36" s="472"/>
      <c r="DOC36" s="472"/>
      <c r="DOD36" s="472"/>
      <c r="DOE36" s="472"/>
      <c r="DOF36" s="472"/>
      <c r="DOG36" s="472"/>
      <c r="DOH36" s="472"/>
      <c r="DOI36" s="472"/>
      <c r="DOJ36" s="472"/>
      <c r="DOK36" s="472"/>
      <c r="DOL36" s="472"/>
      <c r="DOM36" s="472"/>
      <c r="DON36" s="472"/>
      <c r="DOO36" s="472"/>
      <c r="DOP36" s="472"/>
      <c r="DOQ36" s="472"/>
      <c r="DOR36" s="472"/>
      <c r="DOS36" s="472"/>
      <c r="DOT36" s="472"/>
      <c r="DOU36" s="472"/>
      <c r="DOV36" s="472"/>
      <c r="DOW36" s="472"/>
      <c r="DOX36" s="472"/>
      <c r="DOY36" s="472"/>
      <c r="DOZ36" s="472"/>
      <c r="DPA36" s="472"/>
      <c r="DPB36" s="472"/>
      <c r="DPC36" s="472"/>
      <c r="DPD36" s="472"/>
      <c r="DPE36" s="472"/>
      <c r="DPF36" s="472"/>
      <c r="DPG36" s="472"/>
      <c r="DPH36" s="472"/>
      <c r="DPI36" s="472"/>
      <c r="DPJ36" s="472"/>
      <c r="DPK36" s="472"/>
      <c r="DPL36" s="472"/>
      <c r="DPM36" s="472"/>
      <c r="DPN36" s="472"/>
      <c r="DPO36" s="472"/>
      <c r="DPP36" s="472"/>
      <c r="DPQ36" s="472"/>
      <c r="DPR36" s="472"/>
      <c r="DPS36" s="472"/>
      <c r="DPT36" s="472"/>
      <c r="DPU36" s="472"/>
      <c r="DPV36" s="472"/>
      <c r="DPW36" s="472"/>
      <c r="DPX36" s="472"/>
      <c r="DPY36" s="472"/>
      <c r="DPZ36" s="472"/>
      <c r="DQA36" s="472"/>
      <c r="DQB36" s="472"/>
      <c r="DQC36" s="472"/>
      <c r="DQD36" s="472"/>
      <c r="DQE36" s="472"/>
      <c r="DQF36" s="472"/>
      <c r="DQG36" s="472"/>
      <c r="DQH36" s="472"/>
      <c r="DQI36" s="472"/>
      <c r="DQJ36" s="472"/>
      <c r="DQK36" s="472"/>
      <c r="DQL36" s="472"/>
      <c r="DQM36" s="472"/>
      <c r="DQN36" s="472"/>
      <c r="DQO36" s="472"/>
      <c r="DQP36" s="472"/>
      <c r="DQQ36" s="472"/>
      <c r="DQR36" s="472"/>
      <c r="DQS36" s="472"/>
      <c r="DQT36" s="472"/>
      <c r="DQU36" s="472"/>
      <c r="DQV36" s="472"/>
      <c r="DQW36" s="472"/>
      <c r="DQX36" s="472"/>
      <c r="DQY36" s="472"/>
      <c r="DQZ36" s="472"/>
      <c r="DRA36" s="472"/>
      <c r="DRB36" s="472"/>
      <c r="DRC36" s="472"/>
      <c r="DRD36" s="472"/>
      <c r="DRE36" s="472"/>
      <c r="DRF36" s="472"/>
      <c r="DRG36" s="472"/>
      <c r="DRH36" s="472"/>
      <c r="DRI36" s="472"/>
      <c r="DRJ36" s="472"/>
      <c r="DRK36" s="472"/>
      <c r="DRL36" s="472"/>
      <c r="DRM36" s="472"/>
      <c r="DRN36" s="472"/>
      <c r="DRO36" s="472"/>
      <c r="DRP36" s="472"/>
      <c r="DRQ36" s="472"/>
      <c r="DRR36" s="472"/>
      <c r="DRS36" s="472"/>
      <c r="DRT36" s="472"/>
      <c r="DRU36" s="472"/>
      <c r="DRV36" s="472"/>
      <c r="DRW36" s="472"/>
      <c r="DRX36" s="472"/>
      <c r="DRY36" s="472"/>
      <c r="DRZ36" s="472"/>
      <c r="DSA36" s="472"/>
      <c r="DSB36" s="472"/>
      <c r="DSC36" s="472"/>
      <c r="DSD36" s="472"/>
      <c r="DSE36" s="472"/>
      <c r="DSF36" s="472"/>
      <c r="DSG36" s="472"/>
      <c r="DSH36" s="472"/>
      <c r="DSI36" s="472"/>
      <c r="DSJ36" s="472"/>
      <c r="DSK36" s="472"/>
      <c r="DSL36" s="472"/>
      <c r="DSM36" s="472"/>
      <c r="DSN36" s="472"/>
      <c r="DSO36" s="472"/>
      <c r="DSP36" s="472"/>
      <c r="DSQ36" s="472"/>
      <c r="DSR36" s="472"/>
      <c r="DSS36" s="472"/>
      <c r="DST36" s="472"/>
      <c r="DSU36" s="472"/>
      <c r="DSV36" s="472"/>
      <c r="DSW36" s="472"/>
      <c r="DSX36" s="472"/>
      <c r="DSY36" s="472"/>
      <c r="DSZ36" s="472"/>
      <c r="DTA36" s="472"/>
      <c r="DTB36" s="472"/>
      <c r="DTC36" s="472"/>
      <c r="DTD36" s="472"/>
      <c r="DTE36" s="472"/>
      <c r="DTF36" s="472"/>
      <c r="DTG36" s="472"/>
      <c r="DTH36" s="472"/>
      <c r="DTI36" s="472"/>
      <c r="DTJ36" s="472"/>
      <c r="DTK36" s="472"/>
      <c r="DTL36" s="472"/>
      <c r="DTM36" s="472"/>
      <c r="DTN36" s="472"/>
      <c r="DTO36" s="472"/>
      <c r="DTP36" s="472"/>
      <c r="DTQ36" s="472"/>
      <c r="DTR36" s="472"/>
      <c r="DTS36" s="472"/>
      <c r="DTT36" s="472"/>
      <c r="DTU36" s="472"/>
      <c r="DTV36" s="472"/>
      <c r="DTW36" s="472"/>
      <c r="DTX36" s="472"/>
      <c r="DTY36" s="472"/>
      <c r="DTZ36" s="472"/>
      <c r="DUA36" s="472"/>
      <c r="DUB36" s="472"/>
      <c r="DUC36" s="472"/>
      <c r="DUD36" s="472"/>
      <c r="DUE36" s="472"/>
      <c r="DUF36" s="472"/>
      <c r="DUG36" s="472"/>
      <c r="DUH36" s="472"/>
      <c r="DUI36" s="472"/>
      <c r="DUJ36" s="472"/>
      <c r="DUK36" s="472"/>
      <c r="DUL36" s="472"/>
      <c r="DUM36" s="472"/>
      <c r="DUN36" s="472"/>
      <c r="DUO36" s="472"/>
      <c r="DUP36" s="472"/>
      <c r="DUQ36" s="472"/>
      <c r="DUR36" s="472"/>
      <c r="DUS36" s="472"/>
      <c r="DUT36" s="472"/>
      <c r="DUU36" s="472"/>
      <c r="DUV36" s="472"/>
      <c r="DUW36" s="472"/>
      <c r="DUX36" s="472"/>
      <c r="DUY36" s="472"/>
      <c r="DUZ36" s="472"/>
      <c r="DVA36" s="472"/>
      <c r="DVB36" s="472"/>
      <c r="DVC36" s="472"/>
      <c r="DVD36" s="472"/>
      <c r="DVE36" s="472"/>
      <c r="DVF36" s="472"/>
      <c r="DVG36" s="472"/>
      <c r="DVH36" s="472"/>
      <c r="DVI36" s="472"/>
      <c r="DVJ36" s="472"/>
      <c r="DVK36" s="472"/>
      <c r="DVL36" s="472"/>
      <c r="DVM36" s="472"/>
      <c r="DVN36" s="472"/>
      <c r="DVO36" s="472"/>
      <c r="DVP36" s="472"/>
      <c r="DVQ36" s="472"/>
      <c r="DVR36" s="472"/>
      <c r="DVS36" s="472"/>
      <c r="DVT36" s="472"/>
      <c r="DVU36" s="472"/>
      <c r="DVV36" s="472"/>
      <c r="DVW36" s="472"/>
      <c r="DVX36" s="472"/>
      <c r="DVY36" s="472"/>
      <c r="DVZ36" s="472"/>
      <c r="DWA36" s="472"/>
      <c r="DWB36" s="472"/>
      <c r="DWC36" s="472"/>
      <c r="DWD36" s="472"/>
      <c r="DWE36" s="472"/>
      <c r="DWF36" s="472"/>
      <c r="DWG36" s="472"/>
      <c r="DWH36" s="472"/>
      <c r="DWI36" s="472"/>
      <c r="DWJ36" s="472"/>
      <c r="DWK36" s="472"/>
      <c r="DWL36" s="472"/>
      <c r="DWM36" s="472"/>
      <c r="DWN36" s="472"/>
      <c r="DWO36" s="472"/>
      <c r="DWP36" s="472"/>
      <c r="DWQ36" s="472"/>
      <c r="DWR36" s="472"/>
      <c r="DWS36" s="472"/>
      <c r="DWT36" s="472"/>
      <c r="DWU36" s="472"/>
      <c r="DWV36" s="472"/>
      <c r="DWW36" s="472"/>
      <c r="DWX36" s="472"/>
      <c r="DWY36" s="472"/>
      <c r="DWZ36" s="472"/>
      <c r="DXA36" s="472"/>
      <c r="DXB36" s="472"/>
      <c r="DXC36" s="472"/>
      <c r="DXD36" s="472"/>
      <c r="DXE36" s="472"/>
      <c r="DXF36" s="472"/>
      <c r="DXG36" s="472"/>
      <c r="DXH36" s="472"/>
      <c r="DXI36" s="472"/>
      <c r="DXJ36" s="472"/>
      <c r="DXK36" s="472"/>
      <c r="DXL36" s="472"/>
      <c r="DXM36" s="472"/>
      <c r="DXN36" s="472"/>
      <c r="DXO36" s="472"/>
      <c r="DXP36" s="472"/>
      <c r="DXQ36" s="472"/>
      <c r="DXR36" s="472"/>
      <c r="DXS36" s="472"/>
      <c r="DXT36" s="472"/>
      <c r="DXU36" s="472"/>
      <c r="DXV36" s="472"/>
      <c r="DXW36" s="472"/>
      <c r="DXX36" s="472"/>
      <c r="DXY36" s="472"/>
      <c r="DXZ36" s="472"/>
      <c r="DYA36" s="472"/>
      <c r="DYB36" s="472"/>
      <c r="DYC36" s="472"/>
      <c r="DYD36" s="472"/>
      <c r="DYE36" s="472"/>
      <c r="DYF36" s="472"/>
      <c r="DYG36" s="472"/>
      <c r="DYH36" s="472"/>
      <c r="DYI36" s="472"/>
      <c r="DYJ36" s="472"/>
      <c r="DYK36" s="472"/>
      <c r="DYL36" s="472"/>
      <c r="DYM36" s="472"/>
      <c r="DYN36" s="472"/>
      <c r="DYO36" s="472"/>
      <c r="DYP36" s="472"/>
      <c r="DYQ36" s="472"/>
      <c r="DYR36" s="472"/>
      <c r="DYS36" s="472"/>
      <c r="DYT36" s="472"/>
      <c r="DYU36" s="472"/>
      <c r="DYV36" s="472"/>
      <c r="DYW36" s="472"/>
      <c r="DYX36" s="472"/>
      <c r="DYY36" s="472"/>
      <c r="DYZ36" s="472"/>
      <c r="DZA36" s="472"/>
      <c r="DZB36" s="472"/>
      <c r="DZC36" s="472"/>
      <c r="DZD36" s="472"/>
      <c r="DZE36" s="472"/>
      <c r="DZF36" s="472"/>
      <c r="DZG36" s="472"/>
      <c r="DZH36" s="472"/>
      <c r="DZI36" s="472"/>
      <c r="DZJ36" s="472"/>
      <c r="DZK36" s="472"/>
      <c r="DZL36" s="472"/>
      <c r="DZM36" s="472"/>
      <c r="DZN36" s="472"/>
      <c r="DZO36" s="472"/>
      <c r="DZP36" s="472"/>
      <c r="DZQ36" s="472"/>
      <c r="DZR36" s="472"/>
      <c r="DZS36" s="472"/>
      <c r="DZT36" s="472"/>
      <c r="DZU36" s="472"/>
      <c r="DZV36" s="472"/>
      <c r="DZW36" s="472"/>
      <c r="DZX36" s="472"/>
      <c r="DZY36" s="472"/>
      <c r="DZZ36" s="472"/>
      <c r="EAA36" s="472"/>
      <c r="EAB36" s="472"/>
      <c r="EAC36" s="472"/>
      <c r="EAD36" s="472"/>
      <c r="EAE36" s="472"/>
      <c r="EAF36" s="472"/>
      <c r="EAG36" s="472"/>
      <c r="EAH36" s="472"/>
      <c r="EAI36" s="472"/>
      <c r="EAJ36" s="472"/>
      <c r="EAK36" s="472"/>
      <c r="EAL36" s="472"/>
      <c r="EAM36" s="472"/>
      <c r="EAN36" s="472"/>
      <c r="EAO36" s="472"/>
      <c r="EAP36" s="472"/>
      <c r="EAQ36" s="472"/>
      <c r="EAR36" s="472"/>
      <c r="EAS36" s="472"/>
      <c r="EAT36" s="472"/>
      <c r="EAU36" s="472"/>
      <c r="EAV36" s="472"/>
      <c r="EAW36" s="472"/>
      <c r="EAX36" s="472"/>
      <c r="EAY36" s="472"/>
      <c r="EAZ36" s="472"/>
      <c r="EBA36" s="472"/>
      <c r="EBB36" s="472"/>
      <c r="EBC36" s="472"/>
      <c r="EBD36" s="472"/>
      <c r="EBE36" s="472"/>
      <c r="EBF36" s="472"/>
      <c r="EBG36" s="472"/>
      <c r="EBH36" s="472"/>
      <c r="EBI36" s="472"/>
      <c r="EBJ36" s="472"/>
      <c r="EBK36" s="472"/>
      <c r="EBL36" s="472"/>
      <c r="EBM36" s="472"/>
      <c r="EBN36" s="472"/>
      <c r="EBO36" s="472"/>
      <c r="EBP36" s="472"/>
      <c r="EBQ36" s="472"/>
      <c r="EBR36" s="472"/>
      <c r="EBS36" s="472"/>
      <c r="EBT36" s="472"/>
      <c r="EBU36" s="472"/>
      <c r="EBV36" s="472"/>
      <c r="EBW36" s="472"/>
      <c r="EBX36" s="472"/>
      <c r="EBY36" s="472"/>
      <c r="EBZ36" s="472"/>
      <c r="ECA36" s="472"/>
      <c r="ECB36" s="472"/>
      <c r="ECC36" s="472"/>
      <c r="ECD36" s="472"/>
      <c r="ECE36" s="472"/>
      <c r="ECF36" s="472"/>
      <c r="ECG36" s="472"/>
      <c r="ECH36" s="472"/>
      <c r="ECI36" s="472"/>
      <c r="ECJ36" s="472"/>
      <c r="ECK36" s="472"/>
      <c r="ECL36" s="472"/>
      <c r="ECM36" s="472"/>
      <c r="ECN36" s="472"/>
      <c r="ECO36" s="472"/>
      <c r="ECP36" s="472"/>
      <c r="ECQ36" s="472"/>
      <c r="ECR36" s="472"/>
      <c r="ECS36" s="472"/>
      <c r="ECT36" s="472"/>
      <c r="ECU36" s="472"/>
      <c r="ECV36" s="472"/>
      <c r="ECW36" s="472"/>
      <c r="ECX36" s="472"/>
      <c r="ECY36" s="472"/>
      <c r="ECZ36" s="472"/>
      <c r="EDA36" s="472"/>
      <c r="EDB36" s="472"/>
      <c r="EDC36" s="472"/>
      <c r="EDD36" s="472"/>
      <c r="EDE36" s="472"/>
      <c r="EDF36" s="472"/>
      <c r="EDG36" s="472"/>
      <c r="EDH36" s="472"/>
      <c r="EDI36" s="472"/>
      <c r="EDJ36" s="472"/>
      <c r="EDK36" s="472"/>
      <c r="EDL36" s="472"/>
      <c r="EDM36" s="472"/>
      <c r="EDN36" s="472"/>
      <c r="EDO36" s="472"/>
      <c r="EDP36" s="472"/>
      <c r="EDQ36" s="472"/>
      <c r="EDR36" s="472"/>
      <c r="EDS36" s="472"/>
      <c r="EDT36" s="472"/>
      <c r="EDU36" s="472"/>
      <c r="EDV36" s="472"/>
      <c r="EDW36" s="472"/>
      <c r="EDX36" s="472"/>
      <c r="EDY36" s="472"/>
      <c r="EDZ36" s="472"/>
      <c r="EEA36" s="472"/>
      <c r="EEB36" s="472"/>
      <c r="EEC36" s="472"/>
      <c r="EED36" s="472"/>
      <c r="EEE36" s="472"/>
      <c r="EEF36" s="472"/>
      <c r="EEG36" s="472"/>
      <c r="EEH36" s="472"/>
      <c r="EEI36" s="472"/>
      <c r="EEJ36" s="472"/>
      <c r="EEK36" s="472"/>
      <c r="EEL36" s="472"/>
      <c r="EEM36" s="472"/>
      <c r="EEN36" s="472"/>
      <c r="EEO36" s="472"/>
      <c r="EEP36" s="472"/>
      <c r="EEQ36" s="472"/>
      <c r="EER36" s="472"/>
      <c r="EES36" s="472"/>
      <c r="EET36" s="472"/>
      <c r="EEU36" s="472"/>
      <c r="EEV36" s="472"/>
      <c r="EEW36" s="472"/>
      <c r="EEX36" s="472"/>
      <c r="EEY36" s="472"/>
      <c r="EEZ36" s="472"/>
      <c r="EFA36" s="472"/>
      <c r="EFB36" s="472"/>
      <c r="EFC36" s="472"/>
      <c r="EFD36" s="472"/>
      <c r="EFE36" s="472"/>
      <c r="EFF36" s="472"/>
      <c r="EFG36" s="472"/>
      <c r="EFH36" s="472"/>
      <c r="EFI36" s="472"/>
      <c r="EFJ36" s="472"/>
      <c r="EFK36" s="472"/>
      <c r="EFL36" s="472"/>
      <c r="EFM36" s="472"/>
      <c r="EFN36" s="472"/>
      <c r="EFO36" s="472"/>
      <c r="EFP36" s="472"/>
      <c r="EFQ36" s="472"/>
      <c r="EFR36" s="472"/>
      <c r="EFS36" s="472"/>
      <c r="EFT36" s="472"/>
      <c r="EFU36" s="472"/>
      <c r="EFV36" s="472"/>
      <c r="EFW36" s="472"/>
      <c r="EFX36" s="472"/>
      <c r="EFY36" s="472"/>
      <c r="EFZ36" s="472"/>
      <c r="EGA36" s="472"/>
      <c r="EGB36" s="472"/>
      <c r="EGC36" s="472"/>
      <c r="EGD36" s="472"/>
      <c r="EGE36" s="472"/>
      <c r="EGF36" s="472"/>
      <c r="EGG36" s="472"/>
      <c r="EGH36" s="472"/>
      <c r="EGI36" s="472"/>
      <c r="EGJ36" s="472"/>
      <c r="EGK36" s="472"/>
      <c r="EGL36" s="472"/>
      <c r="EGM36" s="472"/>
      <c r="EGN36" s="472"/>
      <c r="EGO36" s="472"/>
      <c r="EGP36" s="472"/>
      <c r="EGQ36" s="472"/>
      <c r="EGR36" s="472"/>
      <c r="EGS36" s="472"/>
      <c r="EGT36" s="472"/>
      <c r="EGU36" s="472"/>
      <c r="EGV36" s="472"/>
      <c r="EGW36" s="472"/>
      <c r="EGX36" s="472"/>
      <c r="EGY36" s="472"/>
      <c r="EGZ36" s="472"/>
      <c r="EHA36" s="472"/>
      <c r="EHB36" s="472"/>
      <c r="EHC36" s="472"/>
      <c r="EHD36" s="472"/>
      <c r="EHE36" s="472"/>
      <c r="EHF36" s="472"/>
      <c r="EHG36" s="472"/>
      <c r="EHH36" s="472"/>
      <c r="EHI36" s="472"/>
      <c r="EHJ36" s="472"/>
      <c r="EHK36" s="472"/>
      <c r="EHL36" s="472"/>
      <c r="EHM36" s="472"/>
      <c r="EHN36" s="472"/>
      <c r="EHO36" s="472"/>
      <c r="EHP36" s="472"/>
      <c r="EHQ36" s="472"/>
      <c r="EHR36" s="472"/>
      <c r="EHS36" s="472"/>
      <c r="EHT36" s="472"/>
      <c r="EHU36" s="472"/>
      <c r="EHV36" s="472"/>
      <c r="EHW36" s="472"/>
      <c r="EHX36" s="472"/>
      <c r="EHY36" s="472"/>
      <c r="EHZ36" s="472"/>
      <c r="EIA36" s="472"/>
      <c r="EIB36" s="472"/>
      <c r="EIC36" s="472"/>
      <c r="EID36" s="472"/>
      <c r="EIE36" s="472"/>
      <c r="EIF36" s="472"/>
      <c r="EIG36" s="472"/>
      <c r="EIH36" s="472"/>
      <c r="EII36" s="472"/>
      <c r="EIJ36" s="472"/>
      <c r="EIK36" s="472"/>
      <c r="EIL36" s="472"/>
      <c r="EIM36" s="472"/>
      <c r="EIN36" s="472"/>
      <c r="EIO36" s="472"/>
      <c r="EIP36" s="472"/>
      <c r="EIQ36" s="472"/>
      <c r="EIR36" s="472"/>
      <c r="EIS36" s="472"/>
      <c r="EIT36" s="472"/>
      <c r="EIU36" s="472"/>
      <c r="EIV36" s="472"/>
      <c r="EIW36" s="472"/>
      <c r="EIX36" s="472"/>
      <c r="EIY36" s="472"/>
      <c r="EIZ36" s="472"/>
      <c r="EJA36" s="472"/>
      <c r="EJB36" s="472"/>
      <c r="EJC36" s="472"/>
      <c r="EJD36" s="472"/>
      <c r="EJE36" s="472"/>
      <c r="EJF36" s="472"/>
      <c r="EJG36" s="472"/>
      <c r="EJH36" s="472"/>
      <c r="EJI36" s="472"/>
      <c r="EJJ36" s="472"/>
      <c r="EJK36" s="472"/>
      <c r="EJL36" s="472"/>
      <c r="EJM36" s="472"/>
      <c r="EJN36" s="472"/>
      <c r="EJO36" s="472"/>
      <c r="EJP36" s="472"/>
      <c r="EJQ36" s="472"/>
      <c r="EJR36" s="472"/>
      <c r="EJS36" s="472"/>
      <c r="EJT36" s="472"/>
      <c r="EJU36" s="472"/>
      <c r="EJV36" s="472"/>
      <c r="EJW36" s="472"/>
      <c r="EJX36" s="472"/>
      <c r="EJY36" s="472"/>
      <c r="EJZ36" s="472"/>
      <c r="EKA36" s="472"/>
      <c r="EKB36" s="472"/>
      <c r="EKC36" s="472"/>
      <c r="EKD36" s="472"/>
      <c r="EKE36" s="472"/>
      <c r="EKF36" s="472"/>
      <c r="EKG36" s="472"/>
      <c r="EKH36" s="472"/>
      <c r="EKI36" s="472"/>
      <c r="EKJ36" s="472"/>
      <c r="EKK36" s="472"/>
      <c r="EKL36" s="472"/>
      <c r="EKM36" s="472"/>
      <c r="EKN36" s="472"/>
      <c r="EKO36" s="472"/>
      <c r="EKP36" s="472"/>
      <c r="EKQ36" s="472"/>
      <c r="EKR36" s="472"/>
      <c r="EKS36" s="472"/>
      <c r="EKT36" s="472"/>
      <c r="EKU36" s="472"/>
      <c r="EKV36" s="472"/>
      <c r="EKW36" s="472"/>
      <c r="EKX36" s="472"/>
      <c r="EKY36" s="472"/>
      <c r="EKZ36" s="472"/>
      <c r="ELA36" s="472"/>
      <c r="ELB36" s="472"/>
      <c r="ELC36" s="472"/>
      <c r="ELD36" s="472"/>
      <c r="ELE36" s="472"/>
      <c r="ELF36" s="472"/>
      <c r="ELG36" s="472"/>
      <c r="ELH36" s="472"/>
      <c r="ELI36" s="472"/>
      <c r="ELJ36" s="472"/>
      <c r="ELK36" s="472"/>
      <c r="ELL36" s="472"/>
      <c r="ELM36" s="472"/>
      <c r="ELN36" s="472"/>
      <c r="ELO36" s="472"/>
      <c r="ELP36" s="472"/>
      <c r="ELQ36" s="472"/>
      <c r="ELR36" s="472"/>
      <c r="ELS36" s="472"/>
      <c r="ELT36" s="472"/>
      <c r="ELU36" s="472"/>
      <c r="ELV36" s="472"/>
      <c r="ELW36" s="472"/>
      <c r="ELX36" s="472"/>
      <c r="ELY36" s="472"/>
      <c r="ELZ36" s="472"/>
      <c r="EMA36" s="472"/>
      <c r="EMB36" s="472"/>
      <c r="EMC36" s="472"/>
      <c r="EMD36" s="472"/>
      <c r="EME36" s="472"/>
      <c r="EMF36" s="472"/>
      <c r="EMG36" s="472"/>
      <c r="EMH36" s="472"/>
      <c r="EMI36" s="472"/>
      <c r="EMJ36" s="472"/>
      <c r="EMK36" s="472"/>
      <c r="EML36" s="472"/>
      <c r="EMM36" s="472"/>
      <c r="EMN36" s="472"/>
      <c r="EMO36" s="472"/>
      <c r="EMP36" s="472"/>
      <c r="EMQ36" s="472"/>
      <c r="EMR36" s="472"/>
      <c r="EMS36" s="472"/>
      <c r="EMT36" s="472"/>
      <c r="EMU36" s="472"/>
      <c r="EMV36" s="472"/>
      <c r="EMW36" s="472"/>
      <c r="EMX36" s="472"/>
      <c r="EMY36" s="472"/>
      <c r="EMZ36" s="472"/>
      <c r="ENA36" s="472"/>
      <c r="ENB36" s="472"/>
      <c r="ENC36" s="472"/>
      <c r="END36" s="472"/>
      <c r="ENE36" s="472"/>
      <c r="ENF36" s="472"/>
      <c r="ENG36" s="472"/>
      <c r="ENH36" s="472"/>
      <c r="ENI36" s="472"/>
      <c r="ENJ36" s="472"/>
      <c r="ENK36" s="472"/>
      <c r="ENL36" s="472"/>
      <c r="ENM36" s="472"/>
      <c r="ENN36" s="472"/>
      <c r="ENO36" s="472"/>
      <c r="ENP36" s="472"/>
      <c r="ENQ36" s="472"/>
      <c r="ENR36" s="472"/>
      <c r="ENS36" s="472"/>
      <c r="ENT36" s="472"/>
      <c r="ENU36" s="472"/>
      <c r="ENV36" s="472"/>
      <c r="ENW36" s="472"/>
      <c r="ENX36" s="472"/>
      <c r="ENY36" s="472"/>
      <c r="ENZ36" s="472"/>
      <c r="EOA36" s="472"/>
      <c r="EOB36" s="472"/>
      <c r="EOC36" s="472"/>
      <c r="EOD36" s="472"/>
      <c r="EOE36" s="472"/>
      <c r="EOF36" s="472"/>
      <c r="EOG36" s="472"/>
      <c r="EOH36" s="472"/>
      <c r="EOI36" s="472"/>
      <c r="EOJ36" s="472"/>
      <c r="EOK36" s="472"/>
      <c r="EOL36" s="472"/>
      <c r="EOM36" s="472"/>
      <c r="EON36" s="472"/>
      <c r="EOO36" s="472"/>
      <c r="EOP36" s="472"/>
      <c r="EOQ36" s="472"/>
      <c r="EOR36" s="472"/>
      <c r="EOS36" s="472"/>
      <c r="EOT36" s="472"/>
      <c r="EOU36" s="472"/>
      <c r="EOV36" s="472"/>
      <c r="EOW36" s="472"/>
      <c r="EOX36" s="472"/>
      <c r="EOY36" s="472"/>
      <c r="EOZ36" s="472"/>
      <c r="EPA36" s="472"/>
      <c r="EPB36" s="472"/>
      <c r="EPC36" s="472"/>
      <c r="EPD36" s="472"/>
      <c r="EPE36" s="472"/>
      <c r="EPF36" s="472"/>
      <c r="EPG36" s="472"/>
      <c r="EPH36" s="472"/>
      <c r="EPI36" s="472"/>
      <c r="EPJ36" s="472"/>
      <c r="EPK36" s="472"/>
      <c r="EPL36" s="472"/>
      <c r="EPM36" s="472"/>
      <c r="EPN36" s="472"/>
      <c r="EPO36" s="472"/>
      <c r="EPP36" s="472"/>
      <c r="EPQ36" s="472"/>
      <c r="EPR36" s="472"/>
      <c r="EPS36" s="472"/>
      <c r="EPT36" s="472"/>
      <c r="EPU36" s="472"/>
      <c r="EPV36" s="472"/>
      <c r="EPW36" s="472"/>
      <c r="EPX36" s="472"/>
      <c r="EPY36" s="472"/>
      <c r="EPZ36" s="472"/>
      <c r="EQA36" s="472"/>
      <c r="EQB36" s="472"/>
      <c r="EQC36" s="472"/>
      <c r="EQD36" s="472"/>
      <c r="EQE36" s="472"/>
      <c r="EQF36" s="472"/>
      <c r="EQG36" s="472"/>
      <c r="EQH36" s="472"/>
      <c r="EQI36" s="472"/>
      <c r="EQJ36" s="472"/>
      <c r="EQK36" s="472"/>
      <c r="EQL36" s="472"/>
      <c r="EQM36" s="472"/>
      <c r="EQN36" s="472"/>
      <c r="EQO36" s="472"/>
      <c r="EQP36" s="472"/>
      <c r="EQQ36" s="472"/>
      <c r="EQR36" s="472"/>
      <c r="EQS36" s="472"/>
      <c r="EQT36" s="472"/>
      <c r="EQU36" s="472"/>
      <c r="EQV36" s="472"/>
      <c r="EQW36" s="472"/>
      <c r="EQX36" s="472"/>
      <c r="EQY36" s="472"/>
      <c r="EQZ36" s="472"/>
      <c r="ERA36" s="472"/>
      <c r="ERB36" s="472"/>
      <c r="ERC36" s="472"/>
      <c r="ERD36" s="472"/>
      <c r="ERE36" s="472"/>
      <c r="ERF36" s="472"/>
      <c r="ERG36" s="472"/>
      <c r="ERH36" s="472"/>
      <c r="ERI36" s="472"/>
      <c r="ERJ36" s="472"/>
      <c r="ERK36" s="472"/>
      <c r="ERL36" s="472"/>
      <c r="ERM36" s="472"/>
      <c r="ERN36" s="472"/>
      <c r="ERO36" s="472"/>
      <c r="ERP36" s="472"/>
      <c r="ERQ36" s="472"/>
      <c r="ERR36" s="472"/>
      <c r="ERS36" s="472"/>
      <c r="ERT36" s="472"/>
      <c r="ERU36" s="472"/>
      <c r="ERV36" s="472"/>
      <c r="ERW36" s="472"/>
      <c r="ERX36" s="472"/>
      <c r="ERY36" s="472"/>
      <c r="ERZ36" s="472"/>
      <c r="ESA36" s="472"/>
      <c r="ESB36" s="472"/>
      <c r="ESC36" s="472"/>
      <c r="ESD36" s="472"/>
      <c r="ESE36" s="472"/>
      <c r="ESF36" s="472"/>
      <c r="ESG36" s="472"/>
      <c r="ESH36" s="472"/>
      <c r="ESI36" s="472"/>
      <c r="ESJ36" s="472"/>
      <c r="ESK36" s="472"/>
      <c r="ESL36" s="472"/>
      <c r="ESM36" s="472"/>
      <c r="ESN36" s="472"/>
      <c r="ESO36" s="472"/>
      <c r="ESP36" s="472"/>
      <c r="ESQ36" s="472"/>
      <c r="ESR36" s="472"/>
      <c r="ESS36" s="472"/>
      <c r="EST36" s="472"/>
      <c r="ESU36" s="472"/>
      <c r="ESV36" s="472"/>
      <c r="ESW36" s="472"/>
      <c r="ESX36" s="472"/>
      <c r="ESY36" s="472"/>
      <c r="ESZ36" s="472"/>
      <c r="ETA36" s="472"/>
      <c r="ETB36" s="472"/>
      <c r="ETC36" s="472"/>
      <c r="ETD36" s="472"/>
      <c r="ETE36" s="472"/>
      <c r="ETF36" s="472"/>
      <c r="ETG36" s="472"/>
      <c r="ETH36" s="472"/>
      <c r="ETI36" s="472"/>
      <c r="ETJ36" s="472"/>
      <c r="ETK36" s="472"/>
      <c r="ETL36" s="472"/>
      <c r="ETM36" s="472"/>
      <c r="ETN36" s="472"/>
      <c r="ETO36" s="472"/>
      <c r="ETP36" s="472"/>
      <c r="ETQ36" s="472"/>
      <c r="ETR36" s="472"/>
      <c r="ETS36" s="472"/>
      <c r="ETT36" s="472"/>
      <c r="ETU36" s="472"/>
      <c r="ETV36" s="472"/>
      <c r="ETW36" s="472"/>
      <c r="ETX36" s="472"/>
      <c r="ETY36" s="472"/>
      <c r="ETZ36" s="472"/>
      <c r="EUA36" s="472"/>
      <c r="EUB36" s="472"/>
      <c r="EUC36" s="472"/>
      <c r="EUD36" s="472"/>
      <c r="EUE36" s="472"/>
      <c r="EUF36" s="472"/>
      <c r="EUG36" s="472"/>
      <c r="EUH36" s="472"/>
      <c r="EUI36" s="472"/>
      <c r="EUJ36" s="472"/>
      <c r="EUK36" s="472"/>
      <c r="EUL36" s="472"/>
      <c r="EUM36" s="472"/>
      <c r="EUN36" s="472"/>
      <c r="EUO36" s="472"/>
      <c r="EUP36" s="472"/>
      <c r="EUQ36" s="472"/>
      <c r="EUR36" s="472"/>
      <c r="EUS36" s="472"/>
      <c r="EUT36" s="472"/>
      <c r="EUU36" s="472"/>
      <c r="EUV36" s="472"/>
      <c r="EUW36" s="472"/>
      <c r="EUX36" s="472"/>
      <c r="EUY36" s="472"/>
      <c r="EUZ36" s="472"/>
      <c r="EVA36" s="472"/>
      <c r="EVB36" s="472"/>
      <c r="EVC36" s="472"/>
      <c r="EVD36" s="472"/>
      <c r="EVE36" s="472"/>
      <c r="EVF36" s="472"/>
      <c r="EVG36" s="472"/>
      <c r="EVH36" s="472"/>
      <c r="EVI36" s="472"/>
      <c r="EVJ36" s="472"/>
      <c r="EVK36" s="472"/>
      <c r="EVL36" s="472"/>
      <c r="EVM36" s="472"/>
      <c r="EVN36" s="472"/>
      <c r="EVO36" s="472"/>
      <c r="EVP36" s="472"/>
      <c r="EVQ36" s="472"/>
      <c r="EVR36" s="472"/>
      <c r="EVS36" s="472"/>
      <c r="EVT36" s="472"/>
      <c r="EVU36" s="472"/>
      <c r="EVV36" s="472"/>
      <c r="EVW36" s="472"/>
      <c r="EVX36" s="472"/>
      <c r="EVY36" s="472"/>
      <c r="EVZ36" s="472"/>
      <c r="EWA36" s="472"/>
      <c r="EWB36" s="472"/>
      <c r="EWC36" s="472"/>
      <c r="EWD36" s="472"/>
      <c r="EWE36" s="472"/>
      <c r="EWF36" s="472"/>
      <c r="EWG36" s="472"/>
      <c r="EWH36" s="472"/>
      <c r="EWI36" s="472"/>
      <c r="EWJ36" s="472"/>
      <c r="EWK36" s="472"/>
      <c r="EWL36" s="472"/>
      <c r="EWM36" s="472"/>
      <c r="EWN36" s="472"/>
      <c r="EWO36" s="472"/>
      <c r="EWP36" s="472"/>
      <c r="EWQ36" s="472"/>
      <c r="EWR36" s="472"/>
      <c r="EWS36" s="472"/>
      <c r="EWT36" s="472"/>
      <c r="EWU36" s="472"/>
      <c r="EWV36" s="472"/>
      <c r="EWW36" s="472"/>
      <c r="EWX36" s="472"/>
      <c r="EWY36" s="472"/>
      <c r="EWZ36" s="472"/>
      <c r="EXA36" s="472"/>
      <c r="EXB36" s="472"/>
      <c r="EXC36" s="472"/>
      <c r="EXD36" s="472"/>
      <c r="EXE36" s="472"/>
      <c r="EXF36" s="472"/>
      <c r="EXG36" s="472"/>
      <c r="EXH36" s="472"/>
      <c r="EXI36" s="472"/>
      <c r="EXJ36" s="472"/>
      <c r="EXK36" s="472"/>
      <c r="EXL36" s="472"/>
      <c r="EXM36" s="472"/>
      <c r="EXN36" s="472"/>
      <c r="EXO36" s="472"/>
      <c r="EXP36" s="472"/>
      <c r="EXQ36" s="472"/>
      <c r="EXR36" s="472"/>
      <c r="EXS36" s="472"/>
      <c r="EXT36" s="472"/>
      <c r="EXU36" s="472"/>
      <c r="EXV36" s="472"/>
      <c r="EXW36" s="472"/>
      <c r="EXX36" s="472"/>
      <c r="EXY36" s="472"/>
      <c r="EXZ36" s="472"/>
      <c r="EYA36" s="472"/>
      <c r="EYB36" s="472"/>
      <c r="EYC36" s="472"/>
      <c r="EYD36" s="472"/>
      <c r="EYE36" s="472"/>
      <c r="EYF36" s="472"/>
      <c r="EYG36" s="472"/>
      <c r="EYH36" s="472"/>
      <c r="EYI36" s="472"/>
      <c r="EYJ36" s="472"/>
      <c r="EYK36" s="472"/>
      <c r="EYL36" s="472"/>
      <c r="EYM36" s="472"/>
      <c r="EYN36" s="472"/>
      <c r="EYO36" s="472"/>
      <c r="EYP36" s="472"/>
      <c r="EYQ36" s="472"/>
      <c r="EYR36" s="472"/>
      <c r="EYS36" s="472"/>
      <c r="EYT36" s="472"/>
      <c r="EYU36" s="472"/>
      <c r="EYV36" s="472"/>
      <c r="EYW36" s="472"/>
      <c r="EYX36" s="472"/>
      <c r="EYY36" s="472"/>
      <c r="EYZ36" s="472"/>
      <c r="EZA36" s="472"/>
      <c r="EZB36" s="472"/>
      <c r="EZC36" s="472"/>
      <c r="EZD36" s="472"/>
      <c r="EZE36" s="472"/>
      <c r="EZF36" s="472"/>
      <c r="EZG36" s="472"/>
      <c r="EZH36" s="472"/>
      <c r="EZI36" s="472"/>
      <c r="EZJ36" s="472"/>
      <c r="EZK36" s="472"/>
      <c r="EZL36" s="472"/>
      <c r="EZM36" s="472"/>
      <c r="EZN36" s="472"/>
      <c r="EZO36" s="472"/>
      <c r="EZP36" s="472"/>
      <c r="EZQ36" s="472"/>
      <c r="EZR36" s="472"/>
      <c r="EZS36" s="472"/>
      <c r="EZT36" s="472"/>
      <c r="EZU36" s="472"/>
      <c r="EZV36" s="472"/>
      <c r="EZW36" s="472"/>
      <c r="EZX36" s="472"/>
      <c r="EZY36" s="472"/>
      <c r="EZZ36" s="472"/>
      <c r="FAA36" s="472"/>
      <c r="FAB36" s="472"/>
      <c r="FAC36" s="472"/>
      <c r="FAD36" s="472"/>
      <c r="FAE36" s="472"/>
      <c r="FAF36" s="472"/>
      <c r="FAG36" s="472"/>
      <c r="FAH36" s="472"/>
      <c r="FAI36" s="472"/>
      <c r="FAJ36" s="472"/>
      <c r="FAK36" s="472"/>
      <c r="FAL36" s="472"/>
      <c r="FAM36" s="472"/>
      <c r="FAN36" s="472"/>
      <c r="FAO36" s="472"/>
      <c r="FAP36" s="472"/>
      <c r="FAQ36" s="472"/>
      <c r="FAR36" s="472"/>
      <c r="FAS36" s="472"/>
      <c r="FAT36" s="472"/>
      <c r="FAU36" s="472"/>
      <c r="FAV36" s="472"/>
      <c r="FAW36" s="472"/>
      <c r="FAX36" s="472"/>
      <c r="FAY36" s="472"/>
      <c r="FAZ36" s="472"/>
      <c r="FBA36" s="472"/>
      <c r="FBB36" s="472"/>
      <c r="FBC36" s="472"/>
      <c r="FBD36" s="472"/>
      <c r="FBE36" s="472"/>
      <c r="FBF36" s="472"/>
      <c r="FBG36" s="472"/>
      <c r="FBH36" s="472"/>
      <c r="FBI36" s="472"/>
      <c r="FBJ36" s="472"/>
      <c r="FBK36" s="472"/>
      <c r="FBL36" s="472"/>
      <c r="FBM36" s="472"/>
      <c r="FBN36" s="472"/>
      <c r="FBO36" s="472"/>
      <c r="FBP36" s="472"/>
      <c r="FBQ36" s="472"/>
      <c r="FBR36" s="472"/>
      <c r="FBS36" s="472"/>
      <c r="FBT36" s="472"/>
      <c r="FBU36" s="472"/>
      <c r="FBV36" s="472"/>
      <c r="FBW36" s="472"/>
      <c r="FBX36" s="472"/>
      <c r="FBY36" s="472"/>
      <c r="FBZ36" s="472"/>
      <c r="FCA36" s="472"/>
      <c r="FCB36" s="472"/>
      <c r="FCC36" s="472"/>
      <c r="FCD36" s="472"/>
      <c r="FCE36" s="472"/>
      <c r="FCF36" s="472"/>
      <c r="FCG36" s="472"/>
      <c r="FCH36" s="472"/>
      <c r="FCI36" s="472"/>
      <c r="FCJ36" s="472"/>
      <c r="FCK36" s="472"/>
      <c r="FCL36" s="472"/>
      <c r="FCM36" s="472"/>
      <c r="FCN36" s="472"/>
      <c r="FCO36" s="472"/>
      <c r="FCP36" s="472"/>
      <c r="FCQ36" s="472"/>
      <c r="FCR36" s="472"/>
      <c r="FCS36" s="472"/>
      <c r="FCT36" s="472"/>
      <c r="FCU36" s="472"/>
      <c r="FCV36" s="472"/>
      <c r="FCW36" s="472"/>
      <c r="FCX36" s="472"/>
      <c r="FCY36" s="472"/>
      <c r="FCZ36" s="472"/>
      <c r="FDA36" s="472"/>
      <c r="FDB36" s="472"/>
      <c r="FDC36" s="472"/>
      <c r="FDD36" s="472"/>
      <c r="FDE36" s="472"/>
      <c r="FDF36" s="472"/>
      <c r="FDG36" s="472"/>
      <c r="FDH36" s="472"/>
      <c r="FDI36" s="472"/>
      <c r="FDJ36" s="472"/>
      <c r="FDK36" s="472"/>
      <c r="FDL36" s="472"/>
      <c r="FDM36" s="472"/>
      <c r="FDN36" s="472"/>
      <c r="FDO36" s="472"/>
      <c r="FDP36" s="472"/>
      <c r="FDQ36" s="472"/>
      <c r="FDR36" s="472"/>
      <c r="FDS36" s="472"/>
      <c r="FDT36" s="472"/>
      <c r="FDU36" s="472"/>
      <c r="FDV36" s="472"/>
      <c r="FDW36" s="472"/>
      <c r="FDX36" s="472"/>
      <c r="FDY36" s="472"/>
      <c r="FDZ36" s="472"/>
      <c r="FEA36" s="472"/>
      <c r="FEB36" s="472"/>
      <c r="FEC36" s="472"/>
      <c r="FED36" s="472"/>
      <c r="FEE36" s="472"/>
      <c r="FEF36" s="472"/>
      <c r="FEG36" s="472"/>
      <c r="FEH36" s="472"/>
      <c r="FEI36" s="472"/>
      <c r="FEJ36" s="472"/>
      <c r="FEK36" s="472"/>
      <c r="FEL36" s="472"/>
      <c r="FEM36" s="472"/>
      <c r="FEN36" s="472"/>
      <c r="FEO36" s="472"/>
      <c r="FEP36" s="472"/>
      <c r="FEQ36" s="472"/>
      <c r="FER36" s="472"/>
      <c r="FES36" s="472"/>
      <c r="FET36" s="472"/>
      <c r="FEU36" s="472"/>
      <c r="FEV36" s="472"/>
      <c r="FEW36" s="472"/>
      <c r="FEX36" s="472"/>
      <c r="FEY36" s="472"/>
      <c r="FEZ36" s="472"/>
      <c r="FFA36" s="472"/>
      <c r="FFB36" s="472"/>
      <c r="FFC36" s="472"/>
      <c r="FFD36" s="472"/>
      <c r="FFE36" s="472"/>
      <c r="FFF36" s="472"/>
      <c r="FFG36" s="472"/>
      <c r="FFH36" s="472"/>
      <c r="FFI36" s="472"/>
      <c r="FFJ36" s="472"/>
      <c r="FFK36" s="472"/>
      <c r="FFL36" s="472"/>
      <c r="FFM36" s="472"/>
      <c r="FFN36" s="472"/>
      <c r="FFO36" s="472"/>
      <c r="FFP36" s="472"/>
      <c r="FFQ36" s="472"/>
      <c r="FFR36" s="472"/>
      <c r="FFS36" s="472"/>
      <c r="FFT36" s="472"/>
      <c r="FFU36" s="472"/>
      <c r="FFV36" s="472"/>
      <c r="FFW36" s="472"/>
      <c r="FFX36" s="472"/>
      <c r="FFY36" s="472"/>
      <c r="FFZ36" s="472"/>
      <c r="FGA36" s="472"/>
      <c r="FGB36" s="472"/>
      <c r="FGC36" s="472"/>
      <c r="FGD36" s="472"/>
      <c r="FGE36" s="472"/>
      <c r="FGF36" s="472"/>
      <c r="FGG36" s="472"/>
      <c r="FGH36" s="472"/>
      <c r="FGI36" s="472"/>
      <c r="FGJ36" s="472"/>
      <c r="FGK36" s="472"/>
      <c r="FGL36" s="472"/>
      <c r="FGM36" s="472"/>
      <c r="FGN36" s="472"/>
      <c r="FGO36" s="472"/>
      <c r="FGP36" s="472"/>
      <c r="FGQ36" s="472"/>
      <c r="FGR36" s="472"/>
      <c r="FGS36" s="472"/>
      <c r="FGT36" s="472"/>
      <c r="FGU36" s="472"/>
      <c r="FGV36" s="472"/>
      <c r="FGW36" s="472"/>
      <c r="FGX36" s="472"/>
      <c r="FGY36" s="472"/>
      <c r="FGZ36" s="472"/>
      <c r="FHA36" s="472"/>
      <c r="FHB36" s="472"/>
      <c r="FHC36" s="472"/>
      <c r="FHD36" s="472"/>
      <c r="FHE36" s="472"/>
      <c r="FHF36" s="472"/>
      <c r="FHG36" s="472"/>
      <c r="FHH36" s="472"/>
      <c r="FHI36" s="472"/>
      <c r="FHJ36" s="472"/>
      <c r="FHK36" s="472"/>
      <c r="FHL36" s="472"/>
      <c r="FHM36" s="472"/>
      <c r="FHN36" s="472"/>
      <c r="FHO36" s="472"/>
      <c r="FHP36" s="472"/>
      <c r="FHQ36" s="472"/>
      <c r="FHR36" s="472"/>
      <c r="FHS36" s="472"/>
      <c r="FHT36" s="472"/>
      <c r="FHU36" s="472"/>
      <c r="FHV36" s="472"/>
      <c r="FHW36" s="472"/>
      <c r="FHX36" s="472"/>
      <c r="FHY36" s="472"/>
      <c r="FHZ36" s="472"/>
      <c r="FIA36" s="472"/>
      <c r="FIB36" s="472"/>
      <c r="FIC36" s="472"/>
      <c r="FID36" s="472"/>
      <c r="FIE36" s="472"/>
      <c r="FIF36" s="472"/>
      <c r="FIG36" s="472"/>
      <c r="FIH36" s="472"/>
      <c r="FII36" s="472"/>
      <c r="FIJ36" s="472"/>
      <c r="FIK36" s="472"/>
      <c r="FIL36" s="472"/>
      <c r="FIM36" s="472"/>
      <c r="FIN36" s="472"/>
      <c r="FIO36" s="472"/>
      <c r="FIP36" s="472"/>
      <c r="FIQ36" s="472"/>
      <c r="FIR36" s="472"/>
      <c r="FIS36" s="472"/>
      <c r="FIT36" s="472"/>
      <c r="FIU36" s="472"/>
      <c r="FIV36" s="472"/>
      <c r="FIW36" s="472"/>
      <c r="FIX36" s="472"/>
      <c r="FIY36" s="472"/>
      <c r="FIZ36" s="472"/>
      <c r="FJA36" s="472"/>
      <c r="FJB36" s="472"/>
      <c r="FJC36" s="472"/>
      <c r="FJD36" s="472"/>
      <c r="FJE36" s="472"/>
      <c r="FJF36" s="472"/>
      <c r="FJG36" s="472"/>
      <c r="FJH36" s="472"/>
      <c r="FJI36" s="472"/>
      <c r="FJJ36" s="472"/>
      <c r="FJK36" s="472"/>
      <c r="FJL36" s="472"/>
      <c r="FJM36" s="472"/>
      <c r="FJN36" s="472"/>
      <c r="FJO36" s="472"/>
      <c r="FJP36" s="472"/>
      <c r="FJQ36" s="472"/>
      <c r="FJR36" s="472"/>
      <c r="FJS36" s="472"/>
      <c r="FJT36" s="472"/>
      <c r="FJU36" s="472"/>
      <c r="FJV36" s="472"/>
      <c r="FJW36" s="472"/>
      <c r="FJX36" s="472"/>
      <c r="FJY36" s="472"/>
      <c r="FJZ36" s="472"/>
      <c r="FKA36" s="472"/>
      <c r="FKB36" s="472"/>
      <c r="FKC36" s="472"/>
      <c r="FKD36" s="472"/>
      <c r="FKE36" s="472"/>
      <c r="FKF36" s="472"/>
      <c r="FKG36" s="472"/>
      <c r="FKH36" s="472"/>
      <c r="FKI36" s="472"/>
      <c r="FKJ36" s="472"/>
      <c r="FKK36" s="472"/>
      <c r="FKL36" s="472"/>
      <c r="FKM36" s="472"/>
      <c r="FKN36" s="472"/>
      <c r="FKO36" s="472"/>
      <c r="FKP36" s="472"/>
      <c r="FKQ36" s="472"/>
      <c r="FKR36" s="472"/>
      <c r="FKS36" s="472"/>
      <c r="FKT36" s="472"/>
      <c r="FKU36" s="472"/>
      <c r="FKV36" s="472"/>
      <c r="FKW36" s="472"/>
      <c r="FKX36" s="472"/>
      <c r="FKY36" s="472"/>
      <c r="FKZ36" s="472"/>
      <c r="FLA36" s="472"/>
      <c r="FLB36" s="472"/>
      <c r="FLC36" s="472"/>
      <c r="FLD36" s="472"/>
      <c r="FLE36" s="472"/>
      <c r="FLF36" s="472"/>
      <c r="FLG36" s="472"/>
      <c r="FLH36" s="472"/>
      <c r="FLI36" s="472"/>
      <c r="FLJ36" s="472"/>
      <c r="FLK36" s="472"/>
      <c r="FLL36" s="472"/>
      <c r="FLM36" s="472"/>
      <c r="FLN36" s="472"/>
      <c r="FLO36" s="472"/>
      <c r="FLP36" s="472"/>
      <c r="FLQ36" s="472"/>
      <c r="FLR36" s="472"/>
      <c r="FLS36" s="472"/>
      <c r="FLT36" s="472"/>
      <c r="FLU36" s="472"/>
      <c r="FLV36" s="472"/>
      <c r="FLW36" s="472"/>
      <c r="FLX36" s="472"/>
      <c r="FLY36" s="472"/>
      <c r="FLZ36" s="472"/>
      <c r="FMA36" s="472"/>
      <c r="FMB36" s="472"/>
      <c r="FMC36" s="472"/>
      <c r="FMD36" s="472"/>
      <c r="FME36" s="472"/>
      <c r="FMF36" s="472"/>
      <c r="FMG36" s="472"/>
      <c r="FMH36" s="472"/>
      <c r="FMI36" s="472"/>
      <c r="FMJ36" s="472"/>
      <c r="FMK36" s="472"/>
      <c r="FML36" s="472"/>
      <c r="FMM36" s="472"/>
      <c r="FMN36" s="472"/>
      <c r="FMO36" s="472"/>
      <c r="FMP36" s="472"/>
      <c r="FMQ36" s="472"/>
      <c r="FMR36" s="472"/>
      <c r="FMS36" s="472"/>
      <c r="FMT36" s="472"/>
      <c r="FMU36" s="472"/>
      <c r="FMV36" s="472"/>
      <c r="FMW36" s="472"/>
      <c r="FMX36" s="472"/>
      <c r="FMY36" s="472"/>
      <c r="FMZ36" s="472"/>
      <c r="FNA36" s="472"/>
      <c r="FNB36" s="472"/>
      <c r="FNC36" s="472"/>
      <c r="FND36" s="472"/>
      <c r="FNE36" s="472"/>
      <c r="FNF36" s="472"/>
      <c r="FNG36" s="472"/>
      <c r="FNH36" s="472"/>
      <c r="FNI36" s="472"/>
      <c r="FNJ36" s="472"/>
      <c r="FNK36" s="472"/>
      <c r="FNL36" s="472"/>
      <c r="FNM36" s="472"/>
      <c r="FNN36" s="472"/>
      <c r="FNO36" s="472"/>
      <c r="FNP36" s="472"/>
      <c r="FNQ36" s="472"/>
      <c r="FNR36" s="472"/>
      <c r="FNS36" s="472"/>
      <c r="FNT36" s="472"/>
      <c r="FNU36" s="472"/>
      <c r="FNV36" s="472"/>
      <c r="FNW36" s="472"/>
      <c r="FNX36" s="472"/>
      <c r="FNY36" s="472"/>
      <c r="FNZ36" s="472"/>
      <c r="FOA36" s="472"/>
      <c r="FOB36" s="472"/>
      <c r="FOC36" s="472"/>
      <c r="FOD36" s="472"/>
      <c r="FOE36" s="472"/>
      <c r="FOF36" s="472"/>
      <c r="FOG36" s="472"/>
      <c r="FOH36" s="472"/>
      <c r="FOI36" s="472"/>
      <c r="FOJ36" s="472"/>
      <c r="FOK36" s="472"/>
      <c r="FOL36" s="472"/>
      <c r="FOM36" s="472"/>
      <c r="FON36" s="472"/>
      <c r="FOO36" s="472"/>
      <c r="FOP36" s="472"/>
      <c r="FOQ36" s="472"/>
      <c r="FOR36" s="472"/>
      <c r="FOS36" s="472"/>
      <c r="FOT36" s="472"/>
      <c r="FOU36" s="472"/>
      <c r="FOV36" s="472"/>
      <c r="FOW36" s="472"/>
      <c r="FOX36" s="472"/>
      <c r="FOY36" s="472"/>
      <c r="FOZ36" s="472"/>
      <c r="FPA36" s="472"/>
      <c r="FPB36" s="472"/>
      <c r="FPC36" s="472"/>
      <c r="FPD36" s="472"/>
      <c r="FPE36" s="472"/>
      <c r="FPF36" s="472"/>
      <c r="FPG36" s="472"/>
      <c r="FPH36" s="472"/>
      <c r="FPI36" s="472"/>
      <c r="FPJ36" s="472"/>
      <c r="FPK36" s="472"/>
      <c r="FPL36" s="472"/>
      <c r="FPM36" s="472"/>
      <c r="FPN36" s="472"/>
      <c r="FPO36" s="472"/>
      <c r="FPP36" s="472"/>
      <c r="FPQ36" s="472"/>
      <c r="FPR36" s="472"/>
      <c r="FPS36" s="472"/>
      <c r="FPT36" s="472"/>
      <c r="FPU36" s="472"/>
      <c r="FPV36" s="472"/>
      <c r="FPW36" s="472"/>
      <c r="FPX36" s="472"/>
      <c r="FPY36" s="472"/>
      <c r="FPZ36" s="472"/>
      <c r="FQA36" s="472"/>
      <c r="FQB36" s="472"/>
      <c r="FQC36" s="472"/>
      <c r="FQD36" s="472"/>
      <c r="FQE36" s="472"/>
      <c r="FQF36" s="472"/>
      <c r="FQG36" s="472"/>
      <c r="FQH36" s="472"/>
      <c r="FQI36" s="472"/>
      <c r="FQJ36" s="472"/>
      <c r="FQK36" s="472"/>
      <c r="FQL36" s="472"/>
      <c r="FQM36" s="472"/>
      <c r="FQN36" s="472"/>
      <c r="FQO36" s="472"/>
      <c r="FQP36" s="472"/>
      <c r="FQQ36" s="472"/>
      <c r="FQR36" s="472"/>
      <c r="FQS36" s="472"/>
      <c r="FQT36" s="472"/>
      <c r="FQU36" s="472"/>
      <c r="FQV36" s="472"/>
      <c r="FQW36" s="472"/>
      <c r="FQX36" s="472"/>
      <c r="FQY36" s="472"/>
      <c r="FQZ36" s="472"/>
      <c r="FRA36" s="472"/>
      <c r="FRB36" s="472"/>
      <c r="FRC36" s="472"/>
      <c r="FRD36" s="472"/>
      <c r="FRE36" s="472"/>
      <c r="FRF36" s="472"/>
      <c r="FRG36" s="472"/>
      <c r="FRH36" s="472"/>
      <c r="FRI36" s="472"/>
      <c r="FRJ36" s="472"/>
      <c r="FRK36" s="472"/>
      <c r="FRL36" s="472"/>
      <c r="FRM36" s="472"/>
      <c r="FRN36" s="472"/>
      <c r="FRO36" s="472"/>
      <c r="FRP36" s="472"/>
      <c r="FRQ36" s="472"/>
      <c r="FRR36" s="472"/>
      <c r="FRS36" s="472"/>
      <c r="FRT36" s="472"/>
      <c r="FRU36" s="472"/>
      <c r="FRV36" s="472"/>
      <c r="FRW36" s="472"/>
      <c r="FRX36" s="472"/>
      <c r="FRY36" s="472"/>
      <c r="FRZ36" s="472"/>
      <c r="FSA36" s="472"/>
      <c r="FSB36" s="472"/>
      <c r="FSC36" s="472"/>
      <c r="FSD36" s="472"/>
      <c r="FSE36" s="472"/>
      <c r="FSF36" s="472"/>
      <c r="FSG36" s="472"/>
      <c r="FSH36" s="472"/>
      <c r="FSI36" s="472"/>
      <c r="FSJ36" s="472"/>
      <c r="FSK36" s="472"/>
      <c r="FSL36" s="472"/>
      <c r="FSM36" s="472"/>
      <c r="FSN36" s="472"/>
      <c r="FSO36" s="472"/>
      <c r="FSP36" s="472"/>
      <c r="FSQ36" s="472"/>
      <c r="FSR36" s="472"/>
      <c r="FSS36" s="472"/>
      <c r="FST36" s="472"/>
      <c r="FSU36" s="472"/>
      <c r="FSV36" s="472"/>
      <c r="FSW36" s="472"/>
      <c r="FSX36" s="472"/>
      <c r="FSY36" s="472"/>
      <c r="FSZ36" s="472"/>
      <c r="FTA36" s="472"/>
      <c r="FTB36" s="472"/>
      <c r="FTC36" s="472"/>
      <c r="FTD36" s="472"/>
      <c r="FTE36" s="472"/>
      <c r="FTF36" s="472"/>
      <c r="FTG36" s="472"/>
      <c r="FTH36" s="472"/>
      <c r="FTI36" s="472"/>
      <c r="FTJ36" s="472"/>
      <c r="FTK36" s="472"/>
      <c r="FTL36" s="472"/>
      <c r="FTM36" s="472"/>
      <c r="FTN36" s="472"/>
      <c r="FTO36" s="472"/>
      <c r="FTP36" s="472"/>
      <c r="FTQ36" s="472"/>
      <c r="FTR36" s="472"/>
      <c r="FTS36" s="472"/>
      <c r="FTT36" s="472"/>
      <c r="FTU36" s="472"/>
      <c r="FTV36" s="472"/>
      <c r="FTW36" s="472"/>
      <c r="FTX36" s="472"/>
      <c r="FTY36" s="472"/>
      <c r="FTZ36" s="472"/>
      <c r="FUA36" s="472"/>
      <c r="FUB36" s="472"/>
      <c r="FUC36" s="472"/>
      <c r="FUD36" s="472"/>
      <c r="FUE36" s="472"/>
      <c r="FUF36" s="472"/>
      <c r="FUG36" s="472"/>
      <c r="FUH36" s="472"/>
      <c r="FUI36" s="472"/>
      <c r="FUJ36" s="472"/>
      <c r="FUK36" s="472"/>
      <c r="FUL36" s="472"/>
      <c r="FUM36" s="472"/>
      <c r="FUN36" s="472"/>
      <c r="FUO36" s="472"/>
      <c r="FUP36" s="472"/>
      <c r="FUQ36" s="472"/>
      <c r="FUR36" s="472"/>
      <c r="FUS36" s="472"/>
      <c r="FUT36" s="472"/>
      <c r="FUU36" s="472"/>
      <c r="FUV36" s="472"/>
      <c r="FUW36" s="472"/>
      <c r="FUX36" s="472"/>
      <c r="FUY36" s="472"/>
      <c r="FUZ36" s="472"/>
      <c r="FVA36" s="472"/>
      <c r="FVB36" s="472"/>
      <c r="FVC36" s="472"/>
      <c r="FVD36" s="472"/>
      <c r="FVE36" s="472"/>
      <c r="FVF36" s="472"/>
      <c r="FVG36" s="472"/>
      <c r="FVH36" s="472"/>
      <c r="FVI36" s="472"/>
      <c r="FVJ36" s="472"/>
      <c r="FVK36" s="472"/>
      <c r="FVL36" s="472"/>
      <c r="FVM36" s="472"/>
      <c r="FVN36" s="472"/>
      <c r="FVO36" s="472"/>
      <c r="FVP36" s="472"/>
      <c r="FVQ36" s="472"/>
      <c r="FVR36" s="472"/>
      <c r="FVS36" s="472"/>
      <c r="FVT36" s="472"/>
      <c r="FVU36" s="472"/>
      <c r="FVV36" s="472"/>
      <c r="FVW36" s="472"/>
      <c r="FVX36" s="472"/>
      <c r="FVY36" s="472"/>
      <c r="FVZ36" s="472"/>
      <c r="FWA36" s="472"/>
      <c r="FWB36" s="472"/>
      <c r="FWC36" s="472"/>
      <c r="FWD36" s="472"/>
      <c r="FWE36" s="472"/>
      <c r="FWF36" s="472"/>
      <c r="FWG36" s="472"/>
      <c r="FWH36" s="472"/>
      <c r="FWI36" s="472"/>
      <c r="FWJ36" s="472"/>
      <c r="FWK36" s="472"/>
      <c r="FWL36" s="472"/>
      <c r="FWM36" s="472"/>
      <c r="FWN36" s="472"/>
      <c r="FWO36" s="472"/>
      <c r="FWP36" s="472"/>
      <c r="FWQ36" s="472"/>
      <c r="FWR36" s="472"/>
      <c r="FWS36" s="472"/>
      <c r="FWT36" s="472"/>
      <c r="FWU36" s="472"/>
      <c r="FWV36" s="472"/>
      <c r="FWW36" s="472"/>
      <c r="FWX36" s="472"/>
      <c r="FWY36" s="472"/>
      <c r="FWZ36" s="472"/>
      <c r="FXA36" s="472"/>
      <c r="FXB36" s="472"/>
      <c r="FXC36" s="472"/>
      <c r="FXD36" s="472"/>
      <c r="FXE36" s="472"/>
      <c r="FXF36" s="472"/>
      <c r="FXG36" s="472"/>
      <c r="FXH36" s="472"/>
      <c r="FXI36" s="472"/>
      <c r="FXJ36" s="472"/>
      <c r="FXK36" s="472"/>
      <c r="FXL36" s="472"/>
      <c r="FXM36" s="472"/>
      <c r="FXN36" s="472"/>
      <c r="FXO36" s="472"/>
      <c r="FXP36" s="472"/>
      <c r="FXQ36" s="472"/>
      <c r="FXR36" s="472"/>
      <c r="FXS36" s="472"/>
      <c r="FXT36" s="472"/>
      <c r="FXU36" s="472"/>
      <c r="FXV36" s="472"/>
      <c r="FXW36" s="472"/>
      <c r="FXX36" s="472"/>
      <c r="FXY36" s="472"/>
      <c r="FXZ36" s="472"/>
      <c r="FYA36" s="472"/>
      <c r="FYB36" s="472"/>
      <c r="FYC36" s="472"/>
      <c r="FYD36" s="472"/>
      <c r="FYE36" s="472"/>
      <c r="FYF36" s="472"/>
      <c r="FYG36" s="472"/>
      <c r="FYH36" s="472"/>
      <c r="FYI36" s="472"/>
      <c r="FYJ36" s="472"/>
      <c r="FYK36" s="472"/>
      <c r="FYL36" s="472"/>
      <c r="FYM36" s="472"/>
      <c r="FYN36" s="472"/>
      <c r="FYO36" s="472"/>
      <c r="FYP36" s="472"/>
      <c r="FYQ36" s="472"/>
      <c r="FYR36" s="472"/>
      <c r="FYS36" s="472"/>
      <c r="FYT36" s="472"/>
      <c r="FYU36" s="472"/>
      <c r="FYV36" s="472"/>
      <c r="FYW36" s="472"/>
      <c r="FYX36" s="472"/>
      <c r="FYY36" s="472"/>
      <c r="FYZ36" s="472"/>
      <c r="FZA36" s="472"/>
      <c r="FZB36" s="472"/>
      <c r="FZC36" s="472"/>
      <c r="FZD36" s="472"/>
      <c r="FZE36" s="472"/>
      <c r="FZF36" s="472"/>
      <c r="FZG36" s="472"/>
      <c r="FZH36" s="472"/>
      <c r="FZI36" s="472"/>
      <c r="FZJ36" s="472"/>
      <c r="FZK36" s="472"/>
      <c r="FZL36" s="472"/>
      <c r="FZM36" s="472"/>
      <c r="FZN36" s="472"/>
      <c r="FZO36" s="472"/>
      <c r="FZP36" s="472"/>
      <c r="FZQ36" s="472"/>
      <c r="FZR36" s="472"/>
      <c r="FZS36" s="472"/>
      <c r="FZT36" s="472"/>
      <c r="FZU36" s="472"/>
      <c r="FZV36" s="472"/>
      <c r="FZW36" s="472"/>
      <c r="FZX36" s="472"/>
      <c r="FZY36" s="472"/>
      <c r="FZZ36" s="472"/>
      <c r="GAA36" s="472"/>
      <c r="GAB36" s="472"/>
      <c r="GAC36" s="472"/>
      <c r="GAD36" s="472"/>
      <c r="GAE36" s="472"/>
      <c r="GAF36" s="472"/>
      <c r="GAG36" s="472"/>
      <c r="GAH36" s="472"/>
      <c r="GAI36" s="472"/>
      <c r="GAJ36" s="472"/>
      <c r="GAK36" s="472"/>
      <c r="GAL36" s="472"/>
      <c r="GAM36" s="472"/>
      <c r="GAN36" s="472"/>
      <c r="GAO36" s="472"/>
      <c r="GAP36" s="472"/>
      <c r="GAQ36" s="472"/>
      <c r="GAR36" s="472"/>
      <c r="GAS36" s="472"/>
      <c r="GAT36" s="472"/>
      <c r="GAU36" s="472"/>
      <c r="GAV36" s="472"/>
      <c r="GAW36" s="472"/>
      <c r="GAX36" s="472"/>
      <c r="GAY36" s="472"/>
      <c r="GAZ36" s="472"/>
      <c r="GBA36" s="472"/>
      <c r="GBB36" s="472"/>
      <c r="GBC36" s="472"/>
      <c r="GBD36" s="472"/>
      <c r="GBE36" s="472"/>
      <c r="GBF36" s="472"/>
      <c r="GBG36" s="472"/>
      <c r="GBH36" s="472"/>
      <c r="GBI36" s="472"/>
      <c r="GBJ36" s="472"/>
      <c r="GBK36" s="472"/>
      <c r="GBL36" s="472"/>
      <c r="GBM36" s="472"/>
      <c r="GBN36" s="472"/>
      <c r="GBO36" s="472"/>
      <c r="GBP36" s="472"/>
      <c r="GBQ36" s="472"/>
      <c r="GBR36" s="472"/>
      <c r="GBS36" s="472"/>
      <c r="GBT36" s="472"/>
      <c r="GBU36" s="472"/>
      <c r="GBV36" s="472"/>
      <c r="GBW36" s="472"/>
      <c r="GBX36" s="472"/>
      <c r="GBY36" s="472"/>
      <c r="GBZ36" s="472"/>
      <c r="GCA36" s="472"/>
      <c r="GCB36" s="472"/>
      <c r="GCC36" s="472"/>
      <c r="GCD36" s="472"/>
      <c r="GCE36" s="472"/>
      <c r="GCF36" s="472"/>
      <c r="GCG36" s="472"/>
      <c r="GCH36" s="472"/>
      <c r="GCI36" s="472"/>
      <c r="GCJ36" s="472"/>
      <c r="GCK36" s="472"/>
      <c r="GCL36" s="472"/>
      <c r="GCM36" s="472"/>
      <c r="GCN36" s="472"/>
      <c r="GCO36" s="472"/>
      <c r="GCP36" s="472"/>
      <c r="GCQ36" s="472"/>
      <c r="GCR36" s="472"/>
      <c r="GCS36" s="472"/>
      <c r="GCT36" s="472"/>
      <c r="GCU36" s="472"/>
      <c r="GCV36" s="472"/>
      <c r="GCW36" s="472"/>
      <c r="GCX36" s="472"/>
      <c r="GCY36" s="472"/>
      <c r="GCZ36" s="472"/>
      <c r="GDA36" s="472"/>
      <c r="GDB36" s="472"/>
      <c r="GDC36" s="472"/>
      <c r="GDD36" s="472"/>
      <c r="GDE36" s="472"/>
      <c r="GDF36" s="472"/>
      <c r="GDG36" s="472"/>
      <c r="GDH36" s="472"/>
      <c r="GDI36" s="472"/>
      <c r="GDJ36" s="472"/>
      <c r="GDK36" s="472"/>
      <c r="GDL36" s="472"/>
      <c r="GDM36" s="472"/>
      <c r="GDN36" s="472"/>
      <c r="GDO36" s="472"/>
      <c r="GDP36" s="472"/>
      <c r="GDQ36" s="472"/>
      <c r="GDR36" s="472"/>
      <c r="GDS36" s="472"/>
      <c r="GDT36" s="472"/>
      <c r="GDU36" s="472"/>
      <c r="GDV36" s="472"/>
      <c r="GDW36" s="472"/>
      <c r="GDX36" s="472"/>
      <c r="GDY36" s="472"/>
      <c r="GDZ36" s="472"/>
      <c r="GEA36" s="472"/>
      <c r="GEB36" s="472"/>
      <c r="GEC36" s="472"/>
      <c r="GED36" s="472"/>
      <c r="GEE36" s="472"/>
      <c r="GEF36" s="472"/>
      <c r="GEG36" s="472"/>
      <c r="GEH36" s="472"/>
      <c r="GEI36" s="472"/>
      <c r="GEJ36" s="472"/>
      <c r="GEK36" s="472"/>
      <c r="GEL36" s="472"/>
      <c r="GEM36" s="472"/>
      <c r="GEN36" s="472"/>
      <c r="GEO36" s="472"/>
      <c r="GEP36" s="472"/>
      <c r="GEQ36" s="472"/>
      <c r="GER36" s="472"/>
      <c r="GES36" s="472"/>
      <c r="GET36" s="472"/>
      <c r="GEU36" s="472"/>
      <c r="GEV36" s="472"/>
      <c r="GEW36" s="472"/>
      <c r="GEX36" s="472"/>
      <c r="GEY36" s="472"/>
      <c r="GEZ36" s="472"/>
      <c r="GFA36" s="472"/>
      <c r="GFB36" s="472"/>
      <c r="GFC36" s="472"/>
      <c r="GFD36" s="472"/>
      <c r="GFE36" s="472"/>
      <c r="GFF36" s="472"/>
      <c r="GFG36" s="472"/>
      <c r="GFH36" s="472"/>
      <c r="GFI36" s="472"/>
      <c r="GFJ36" s="472"/>
      <c r="GFK36" s="472"/>
      <c r="GFL36" s="472"/>
      <c r="GFM36" s="472"/>
      <c r="GFN36" s="472"/>
      <c r="GFO36" s="472"/>
      <c r="GFP36" s="472"/>
      <c r="GFQ36" s="472"/>
      <c r="GFR36" s="472"/>
      <c r="GFS36" s="472"/>
      <c r="GFT36" s="472"/>
      <c r="GFU36" s="472"/>
      <c r="GFV36" s="472"/>
      <c r="GFW36" s="472"/>
      <c r="GFX36" s="472"/>
      <c r="GFY36" s="472"/>
      <c r="GFZ36" s="472"/>
      <c r="GGA36" s="472"/>
      <c r="GGB36" s="472"/>
      <c r="GGC36" s="472"/>
      <c r="GGD36" s="472"/>
      <c r="GGE36" s="472"/>
      <c r="GGF36" s="472"/>
      <c r="GGG36" s="472"/>
      <c r="GGH36" s="472"/>
      <c r="GGI36" s="472"/>
      <c r="GGJ36" s="472"/>
      <c r="GGK36" s="472"/>
      <c r="GGL36" s="472"/>
      <c r="GGM36" s="472"/>
      <c r="GGN36" s="472"/>
      <c r="GGO36" s="472"/>
      <c r="GGP36" s="472"/>
      <c r="GGQ36" s="472"/>
      <c r="GGR36" s="472"/>
      <c r="GGS36" s="472"/>
      <c r="GGT36" s="472"/>
      <c r="GGU36" s="472"/>
      <c r="GGV36" s="472"/>
      <c r="GGW36" s="472"/>
      <c r="GGX36" s="472"/>
      <c r="GGY36" s="472"/>
      <c r="GGZ36" s="472"/>
      <c r="GHA36" s="472"/>
      <c r="GHB36" s="472"/>
      <c r="GHC36" s="472"/>
      <c r="GHD36" s="472"/>
      <c r="GHE36" s="472"/>
      <c r="GHF36" s="472"/>
      <c r="GHG36" s="472"/>
      <c r="GHH36" s="472"/>
      <c r="GHI36" s="472"/>
      <c r="GHJ36" s="472"/>
      <c r="GHK36" s="472"/>
      <c r="GHL36" s="472"/>
      <c r="GHM36" s="472"/>
      <c r="GHN36" s="472"/>
      <c r="GHO36" s="472"/>
      <c r="GHP36" s="472"/>
      <c r="GHQ36" s="472"/>
      <c r="GHR36" s="472"/>
      <c r="GHS36" s="472"/>
      <c r="GHT36" s="472"/>
      <c r="GHU36" s="472"/>
      <c r="GHV36" s="472"/>
      <c r="GHW36" s="472"/>
      <c r="GHX36" s="472"/>
      <c r="GHY36" s="472"/>
      <c r="GHZ36" s="472"/>
      <c r="GIA36" s="472"/>
      <c r="GIB36" s="472"/>
      <c r="GIC36" s="472"/>
      <c r="GID36" s="472"/>
      <c r="GIE36" s="472"/>
      <c r="GIF36" s="472"/>
      <c r="GIG36" s="472"/>
      <c r="GIH36" s="472"/>
      <c r="GII36" s="472"/>
      <c r="GIJ36" s="472"/>
      <c r="GIK36" s="472"/>
      <c r="GIL36" s="472"/>
      <c r="GIM36" s="472"/>
      <c r="GIN36" s="472"/>
      <c r="GIO36" s="472"/>
      <c r="GIP36" s="472"/>
      <c r="GIQ36" s="472"/>
      <c r="GIR36" s="472"/>
      <c r="GIS36" s="472"/>
      <c r="GIT36" s="472"/>
      <c r="GIU36" s="472"/>
      <c r="GIV36" s="472"/>
      <c r="GIW36" s="472"/>
      <c r="GIX36" s="472"/>
      <c r="GIY36" s="472"/>
      <c r="GIZ36" s="472"/>
      <c r="GJA36" s="472"/>
      <c r="GJB36" s="472"/>
      <c r="GJC36" s="472"/>
      <c r="GJD36" s="472"/>
      <c r="GJE36" s="472"/>
      <c r="GJF36" s="472"/>
      <c r="GJG36" s="472"/>
      <c r="GJH36" s="472"/>
      <c r="GJI36" s="472"/>
      <c r="GJJ36" s="472"/>
      <c r="GJK36" s="472"/>
      <c r="GJL36" s="472"/>
      <c r="GJM36" s="472"/>
      <c r="GJN36" s="472"/>
      <c r="GJO36" s="472"/>
      <c r="GJP36" s="472"/>
      <c r="GJQ36" s="472"/>
      <c r="GJR36" s="472"/>
      <c r="GJS36" s="472"/>
      <c r="GJT36" s="472"/>
      <c r="GJU36" s="472"/>
      <c r="GJV36" s="472"/>
      <c r="GJW36" s="472"/>
      <c r="GJX36" s="472"/>
      <c r="GJY36" s="472"/>
      <c r="GJZ36" s="472"/>
      <c r="GKA36" s="472"/>
      <c r="GKB36" s="472"/>
      <c r="GKC36" s="472"/>
      <c r="GKD36" s="472"/>
      <c r="GKE36" s="472"/>
      <c r="GKF36" s="472"/>
      <c r="GKG36" s="472"/>
      <c r="GKH36" s="472"/>
      <c r="GKI36" s="472"/>
      <c r="GKJ36" s="472"/>
      <c r="GKK36" s="472"/>
      <c r="GKL36" s="472"/>
      <c r="GKM36" s="472"/>
      <c r="GKN36" s="472"/>
      <c r="GKO36" s="472"/>
      <c r="GKP36" s="472"/>
      <c r="GKQ36" s="472"/>
      <c r="GKR36" s="472"/>
      <c r="GKS36" s="472"/>
      <c r="GKT36" s="472"/>
      <c r="GKU36" s="472"/>
      <c r="GKV36" s="472"/>
      <c r="GKW36" s="472"/>
      <c r="GKX36" s="472"/>
      <c r="GKY36" s="472"/>
      <c r="GKZ36" s="472"/>
      <c r="GLA36" s="472"/>
      <c r="GLB36" s="472"/>
      <c r="GLC36" s="472"/>
      <c r="GLD36" s="472"/>
      <c r="GLE36" s="472"/>
      <c r="GLF36" s="472"/>
      <c r="GLG36" s="472"/>
      <c r="GLH36" s="472"/>
      <c r="GLI36" s="472"/>
      <c r="GLJ36" s="472"/>
      <c r="GLK36" s="472"/>
      <c r="GLL36" s="472"/>
      <c r="GLM36" s="472"/>
      <c r="GLN36" s="472"/>
      <c r="GLO36" s="472"/>
      <c r="GLP36" s="472"/>
      <c r="GLQ36" s="472"/>
      <c r="GLR36" s="472"/>
      <c r="GLS36" s="472"/>
      <c r="GLT36" s="472"/>
      <c r="GLU36" s="472"/>
      <c r="GLV36" s="472"/>
      <c r="GLW36" s="472"/>
      <c r="GLX36" s="472"/>
      <c r="GLY36" s="472"/>
      <c r="GLZ36" s="472"/>
      <c r="GMA36" s="472"/>
      <c r="GMB36" s="472"/>
      <c r="GMC36" s="472"/>
      <c r="GMD36" s="472"/>
      <c r="GME36" s="472"/>
      <c r="GMF36" s="472"/>
      <c r="GMG36" s="472"/>
      <c r="GMH36" s="472"/>
      <c r="GMI36" s="472"/>
      <c r="GMJ36" s="472"/>
      <c r="GMK36" s="472"/>
      <c r="GML36" s="472"/>
      <c r="GMM36" s="472"/>
      <c r="GMN36" s="472"/>
      <c r="GMO36" s="472"/>
      <c r="GMP36" s="472"/>
      <c r="GMQ36" s="472"/>
      <c r="GMR36" s="472"/>
      <c r="GMS36" s="472"/>
      <c r="GMT36" s="472"/>
      <c r="GMU36" s="472"/>
      <c r="GMV36" s="472"/>
      <c r="GMW36" s="472"/>
      <c r="GMX36" s="472"/>
      <c r="GMY36" s="472"/>
      <c r="GMZ36" s="472"/>
      <c r="GNA36" s="472"/>
      <c r="GNB36" s="472"/>
      <c r="GNC36" s="472"/>
      <c r="GND36" s="472"/>
      <c r="GNE36" s="472"/>
      <c r="GNF36" s="472"/>
      <c r="GNG36" s="472"/>
      <c r="GNH36" s="472"/>
      <c r="GNI36" s="472"/>
      <c r="GNJ36" s="472"/>
      <c r="GNK36" s="472"/>
      <c r="GNL36" s="472"/>
      <c r="GNM36" s="472"/>
      <c r="GNN36" s="472"/>
      <c r="GNO36" s="472"/>
      <c r="GNP36" s="472"/>
      <c r="GNQ36" s="472"/>
      <c r="GNR36" s="472"/>
      <c r="GNS36" s="472"/>
      <c r="GNT36" s="472"/>
      <c r="GNU36" s="472"/>
      <c r="GNV36" s="472"/>
      <c r="GNW36" s="472"/>
      <c r="GNX36" s="472"/>
      <c r="GNY36" s="472"/>
      <c r="GNZ36" s="472"/>
      <c r="GOA36" s="472"/>
      <c r="GOB36" s="472"/>
      <c r="GOC36" s="472"/>
      <c r="GOD36" s="472"/>
      <c r="GOE36" s="472"/>
      <c r="GOF36" s="472"/>
      <c r="GOG36" s="472"/>
      <c r="GOH36" s="472"/>
      <c r="GOI36" s="472"/>
      <c r="GOJ36" s="472"/>
      <c r="GOK36" s="472"/>
      <c r="GOL36" s="472"/>
      <c r="GOM36" s="472"/>
      <c r="GON36" s="472"/>
      <c r="GOO36" s="472"/>
      <c r="GOP36" s="472"/>
      <c r="GOQ36" s="472"/>
      <c r="GOR36" s="472"/>
      <c r="GOS36" s="472"/>
      <c r="GOT36" s="472"/>
      <c r="GOU36" s="472"/>
      <c r="GOV36" s="472"/>
      <c r="GOW36" s="472"/>
      <c r="GOX36" s="472"/>
      <c r="GOY36" s="472"/>
      <c r="GOZ36" s="472"/>
      <c r="GPA36" s="472"/>
      <c r="GPB36" s="472"/>
      <c r="GPC36" s="472"/>
      <c r="GPD36" s="472"/>
      <c r="GPE36" s="472"/>
      <c r="GPF36" s="472"/>
      <c r="GPG36" s="472"/>
      <c r="GPH36" s="472"/>
      <c r="GPI36" s="472"/>
      <c r="GPJ36" s="472"/>
      <c r="GPK36" s="472"/>
      <c r="GPL36" s="472"/>
      <c r="GPM36" s="472"/>
      <c r="GPN36" s="472"/>
      <c r="GPO36" s="472"/>
      <c r="GPP36" s="472"/>
      <c r="GPQ36" s="472"/>
      <c r="GPR36" s="472"/>
      <c r="GPS36" s="472"/>
      <c r="GPT36" s="472"/>
      <c r="GPU36" s="472"/>
      <c r="GPV36" s="472"/>
      <c r="GPW36" s="472"/>
      <c r="GPX36" s="472"/>
      <c r="GPY36" s="472"/>
      <c r="GPZ36" s="472"/>
      <c r="GQA36" s="472"/>
      <c r="GQB36" s="472"/>
      <c r="GQC36" s="472"/>
      <c r="GQD36" s="472"/>
      <c r="GQE36" s="472"/>
      <c r="GQF36" s="472"/>
      <c r="GQG36" s="472"/>
      <c r="GQH36" s="472"/>
      <c r="GQI36" s="472"/>
      <c r="GQJ36" s="472"/>
      <c r="GQK36" s="472"/>
      <c r="GQL36" s="472"/>
      <c r="GQM36" s="472"/>
      <c r="GQN36" s="472"/>
      <c r="GQO36" s="472"/>
      <c r="GQP36" s="472"/>
      <c r="GQQ36" s="472"/>
      <c r="GQR36" s="472"/>
      <c r="GQS36" s="472"/>
      <c r="GQT36" s="472"/>
      <c r="GQU36" s="472"/>
      <c r="GQV36" s="472"/>
      <c r="GQW36" s="472"/>
      <c r="GQX36" s="472"/>
      <c r="GQY36" s="472"/>
      <c r="GQZ36" s="472"/>
      <c r="GRA36" s="472"/>
      <c r="GRB36" s="472"/>
      <c r="GRC36" s="472"/>
      <c r="GRD36" s="472"/>
      <c r="GRE36" s="472"/>
      <c r="GRF36" s="472"/>
      <c r="GRG36" s="472"/>
      <c r="GRH36" s="472"/>
      <c r="GRI36" s="472"/>
      <c r="GRJ36" s="472"/>
      <c r="GRK36" s="472"/>
      <c r="GRL36" s="472"/>
      <c r="GRM36" s="472"/>
      <c r="GRN36" s="472"/>
      <c r="GRO36" s="472"/>
      <c r="GRP36" s="472"/>
      <c r="GRQ36" s="472"/>
      <c r="GRR36" s="472"/>
      <c r="GRS36" s="472"/>
      <c r="GRT36" s="472"/>
      <c r="GRU36" s="472"/>
      <c r="GRV36" s="472"/>
      <c r="GRW36" s="472"/>
      <c r="GRX36" s="472"/>
      <c r="GRY36" s="472"/>
      <c r="GRZ36" s="472"/>
      <c r="GSA36" s="472"/>
      <c r="GSB36" s="472"/>
      <c r="GSC36" s="472"/>
      <c r="GSD36" s="472"/>
      <c r="GSE36" s="472"/>
      <c r="GSF36" s="472"/>
      <c r="GSG36" s="472"/>
      <c r="GSH36" s="472"/>
      <c r="GSI36" s="472"/>
      <c r="GSJ36" s="472"/>
      <c r="GSK36" s="472"/>
      <c r="GSL36" s="472"/>
      <c r="GSM36" s="472"/>
      <c r="GSN36" s="472"/>
      <c r="GSO36" s="472"/>
      <c r="GSP36" s="472"/>
      <c r="GSQ36" s="472"/>
      <c r="GSR36" s="472"/>
      <c r="GSS36" s="472"/>
      <c r="GST36" s="472"/>
      <c r="GSU36" s="472"/>
      <c r="GSV36" s="472"/>
      <c r="GSW36" s="472"/>
      <c r="GSX36" s="472"/>
      <c r="GSY36" s="472"/>
      <c r="GSZ36" s="472"/>
      <c r="GTA36" s="472"/>
      <c r="GTB36" s="472"/>
      <c r="GTC36" s="472"/>
      <c r="GTD36" s="472"/>
      <c r="GTE36" s="472"/>
      <c r="GTF36" s="472"/>
      <c r="GTG36" s="472"/>
      <c r="GTH36" s="472"/>
      <c r="GTI36" s="472"/>
      <c r="GTJ36" s="472"/>
      <c r="GTK36" s="472"/>
      <c r="GTL36" s="472"/>
      <c r="GTM36" s="472"/>
      <c r="GTN36" s="472"/>
      <c r="GTO36" s="472"/>
      <c r="GTP36" s="472"/>
      <c r="GTQ36" s="472"/>
      <c r="GTR36" s="472"/>
      <c r="GTS36" s="472"/>
      <c r="GTT36" s="472"/>
      <c r="GTU36" s="472"/>
      <c r="GTV36" s="472"/>
      <c r="GTW36" s="472"/>
      <c r="GTX36" s="472"/>
      <c r="GTY36" s="472"/>
      <c r="GTZ36" s="472"/>
      <c r="GUA36" s="472"/>
      <c r="GUB36" s="472"/>
      <c r="GUC36" s="472"/>
      <c r="GUD36" s="472"/>
      <c r="GUE36" s="472"/>
      <c r="GUF36" s="472"/>
      <c r="GUG36" s="472"/>
      <c r="GUH36" s="472"/>
      <c r="GUI36" s="472"/>
      <c r="GUJ36" s="472"/>
      <c r="GUK36" s="472"/>
      <c r="GUL36" s="472"/>
      <c r="GUM36" s="472"/>
      <c r="GUN36" s="472"/>
      <c r="GUO36" s="472"/>
      <c r="GUP36" s="472"/>
      <c r="GUQ36" s="472"/>
      <c r="GUR36" s="472"/>
      <c r="GUS36" s="472"/>
      <c r="GUT36" s="472"/>
      <c r="GUU36" s="472"/>
      <c r="GUV36" s="472"/>
      <c r="GUW36" s="472"/>
      <c r="GUX36" s="472"/>
      <c r="GUY36" s="472"/>
      <c r="GUZ36" s="472"/>
      <c r="GVA36" s="472"/>
      <c r="GVB36" s="472"/>
      <c r="GVC36" s="472"/>
      <c r="GVD36" s="472"/>
      <c r="GVE36" s="472"/>
      <c r="GVF36" s="472"/>
      <c r="GVG36" s="472"/>
      <c r="GVH36" s="472"/>
      <c r="GVI36" s="472"/>
      <c r="GVJ36" s="472"/>
      <c r="GVK36" s="472"/>
      <c r="GVL36" s="472"/>
      <c r="GVM36" s="472"/>
      <c r="GVN36" s="472"/>
      <c r="GVO36" s="472"/>
      <c r="GVP36" s="472"/>
      <c r="GVQ36" s="472"/>
      <c r="GVR36" s="472"/>
      <c r="GVS36" s="472"/>
      <c r="GVT36" s="472"/>
      <c r="GVU36" s="472"/>
      <c r="GVV36" s="472"/>
      <c r="GVW36" s="472"/>
      <c r="GVX36" s="472"/>
      <c r="GVY36" s="472"/>
      <c r="GVZ36" s="472"/>
      <c r="GWA36" s="472"/>
      <c r="GWB36" s="472"/>
      <c r="GWC36" s="472"/>
      <c r="GWD36" s="472"/>
      <c r="GWE36" s="472"/>
      <c r="GWF36" s="472"/>
      <c r="GWG36" s="472"/>
      <c r="GWH36" s="472"/>
      <c r="GWI36" s="472"/>
      <c r="GWJ36" s="472"/>
      <c r="GWK36" s="472"/>
      <c r="GWL36" s="472"/>
      <c r="GWM36" s="472"/>
      <c r="GWN36" s="472"/>
      <c r="GWO36" s="472"/>
      <c r="GWP36" s="472"/>
      <c r="GWQ36" s="472"/>
      <c r="GWR36" s="472"/>
      <c r="GWS36" s="472"/>
      <c r="GWT36" s="472"/>
      <c r="GWU36" s="472"/>
      <c r="GWV36" s="472"/>
      <c r="GWW36" s="472"/>
      <c r="GWX36" s="472"/>
      <c r="GWY36" s="472"/>
      <c r="GWZ36" s="472"/>
      <c r="GXA36" s="472"/>
      <c r="GXB36" s="472"/>
      <c r="GXC36" s="472"/>
      <c r="GXD36" s="472"/>
      <c r="GXE36" s="472"/>
      <c r="GXF36" s="472"/>
      <c r="GXG36" s="472"/>
      <c r="GXH36" s="472"/>
      <c r="GXI36" s="472"/>
      <c r="GXJ36" s="472"/>
      <c r="GXK36" s="472"/>
      <c r="GXL36" s="472"/>
      <c r="GXM36" s="472"/>
      <c r="GXN36" s="472"/>
      <c r="GXO36" s="472"/>
      <c r="GXP36" s="472"/>
      <c r="GXQ36" s="472"/>
      <c r="GXR36" s="472"/>
      <c r="GXS36" s="472"/>
      <c r="GXT36" s="472"/>
      <c r="GXU36" s="472"/>
      <c r="GXV36" s="472"/>
      <c r="GXW36" s="472"/>
      <c r="GXX36" s="472"/>
      <c r="GXY36" s="472"/>
      <c r="GXZ36" s="472"/>
      <c r="GYA36" s="472"/>
      <c r="GYB36" s="472"/>
      <c r="GYC36" s="472"/>
      <c r="GYD36" s="472"/>
      <c r="GYE36" s="472"/>
      <c r="GYF36" s="472"/>
      <c r="GYG36" s="472"/>
      <c r="GYH36" s="472"/>
      <c r="GYI36" s="472"/>
      <c r="GYJ36" s="472"/>
      <c r="GYK36" s="472"/>
      <c r="GYL36" s="472"/>
      <c r="GYM36" s="472"/>
      <c r="GYN36" s="472"/>
      <c r="GYO36" s="472"/>
      <c r="GYP36" s="472"/>
      <c r="GYQ36" s="472"/>
      <c r="GYR36" s="472"/>
      <c r="GYS36" s="472"/>
      <c r="GYT36" s="472"/>
      <c r="GYU36" s="472"/>
      <c r="GYV36" s="472"/>
      <c r="GYW36" s="472"/>
      <c r="GYX36" s="472"/>
      <c r="GYY36" s="472"/>
      <c r="GYZ36" s="472"/>
      <c r="GZA36" s="472"/>
      <c r="GZB36" s="472"/>
      <c r="GZC36" s="472"/>
      <c r="GZD36" s="472"/>
      <c r="GZE36" s="472"/>
      <c r="GZF36" s="472"/>
      <c r="GZG36" s="472"/>
      <c r="GZH36" s="472"/>
      <c r="GZI36" s="472"/>
      <c r="GZJ36" s="472"/>
      <c r="GZK36" s="472"/>
      <c r="GZL36" s="472"/>
      <c r="GZM36" s="472"/>
      <c r="GZN36" s="472"/>
      <c r="GZO36" s="472"/>
      <c r="GZP36" s="472"/>
      <c r="GZQ36" s="472"/>
      <c r="GZR36" s="472"/>
      <c r="GZS36" s="472"/>
      <c r="GZT36" s="472"/>
      <c r="GZU36" s="472"/>
      <c r="GZV36" s="472"/>
      <c r="GZW36" s="472"/>
      <c r="GZX36" s="472"/>
      <c r="GZY36" s="472"/>
      <c r="GZZ36" s="472"/>
      <c r="HAA36" s="472"/>
      <c r="HAB36" s="472"/>
      <c r="HAC36" s="472"/>
      <c r="HAD36" s="472"/>
      <c r="HAE36" s="472"/>
      <c r="HAF36" s="472"/>
      <c r="HAG36" s="472"/>
      <c r="HAH36" s="472"/>
      <c r="HAI36" s="472"/>
      <c r="HAJ36" s="472"/>
      <c r="HAK36" s="472"/>
      <c r="HAL36" s="472"/>
      <c r="HAM36" s="472"/>
      <c r="HAN36" s="472"/>
      <c r="HAO36" s="472"/>
      <c r="HAP36" s="472"/>
      <c r="HAQ36" s="472"/>
      <c r="HAR36" s="472"/>
      <c r="HAS36" s="472"/>
      <c r="HAT36" s="472"/>
      <c r="HAU36" s="472"/>
      <c r="HAV36" s="472"/>
      <c r="HAW36" s="472"/>
      <c r="HAX36" s="472"/>
      <c r="HAY36" s="472"/>
      <c r="HAZ36" s="472"/>
      <c r="HBA36" s="472"/>
      <c r="HBB36" s="472"/>
      <c r="HBC36" s="472"/>
      <c r="HBD36" s="472"/>
      <c r="HBE36" s="472"/>
      <c r="HBF36" s="472"/>
      <c r="HBG36" s="472"/>
      <c r="HBH36" s="472"/>
      <c r="HBI36" s="472"/>
      <c r="HBJ36" s="472"/>
      <c r="HBK36" s="472"/>
      <c r="HBL36" s="472"/>
      <c r="HBM36" s="472"/>
      <c r="HBN36" s="472"/>
      <c r="HBO36" s="472"/>
      <c r="HBP36" s="472"/>
      <c r="HBQ36" s="472"/>
      <c r="HBR36" s="472"/>
      <c r="HBS36" s="472"/>
      <c r="HBT36" s="472"/>
      <c r="HBU36" s="472"/>
      <c r="HBV36" s="472"/>
      <c r="HBW36" s="472"/>
      <c r="HBX36" s="472"/>
      <c r="HBY36" s="472"/>
      <c r="HBZ36" s="472"/>
      <c r="HCA36" s="472"/>
      <c r="HCB36" s="472"/>
      <c r="HCC36" s="472"/>
      <c r="HCD36" s="472"/>
      <c r="HCE36" s="472"/>
      <c r="HCF36" s="472"/>
      <c r="HCG36" s="472"/>
      <c r="HCH36" s="472"/>
      <c r="HCI36" s="472"/>
      <c r="HCJ36" s="472"/>
      <c r="HCK36" s="472"/>
      <c r="HCL36" s="472"/>
      <c r="HCM36" s="472"/>
      <c r="HCN36" s="472"/>
      <c r="HCO36" s="472"/>
      <c r="HCP36" s="472"/>
      <c r="HCQ36" s="472"/>
      <c r="HCR36" s="472"/>
      <c r="HCS36" s="472"/>
      <c r="HCT36" s="472"/>
      <c r="HCU36" s="472"/>
      <c r="HCV36" s="472"/>
      <c r="HCW36" s="472"/>
      <c r="HCX36" s="472"/>
      <c r="HCY36" s="472"/>
      <c r="HCZ36" s="472"/>
      <c r="HDA36" s="472"/>
      <c r="HDB36" s="472"/>
      <c r="HDC36" s="472"/>
      <c r="HDD36" s="472"/>
      <c r="HDE36" s="472"/>
      <c r="HDF36" s="472"/>
      <c r="HDG36" s="472"/>
      <c r="HDH36" s="472"/>
      <c r="HDI36" s="472"/>
      <c r="HDJ36" s="472"/>
      <c r="HDK36" s="472"/>
      <c r="HDL36" s="472"/>
      <c r="HDM36" s="472"/>
      <c r="HDN36" s="472"/>
      <c r="HDO36" s="472"/>
      <c r="HDP36" s="472"/>
      <c r="HDQ36" s="472"/>
      <c r="HDR36" s="472"/>
      <c r="HDS36" s="472"/>
      <c r="HDT36" s="472"/>
      <c r="HDU36" s="472"/>
      <c r="HDV36" s="472"/>
      <c r="HDW36" s="472"/>
      <c r="HDX36" s="472"/>
      <c r="HDY36" s="472"/>
      <c r="HDZ36" s="472"/>
      <c r="HEA36" s="472"/>
      <c r="HEB36" s="472"/>
      <c r="HEC36" s="472"/>
      <c r="HED36" s="472"/>
      <c r="HEE36" s="472"/>
      <c r="HEF36" s="472"/>
      <c r="HEG36" s="472"/>
      <c r="HEH36" s="472"/>
      <c r="HEI36" s="472"/>
      <c r="HEJ36" s="472"/>
      <c r="HEK36" s="472"/>
      <c r="HEL36" s="472"/>
      <c r="HEM36" s="472"/>
      <c r="HEN36" s="472"/>
      <c r="HEO36" s="472"/>
      <c r="HEP36" s="472"/>
      <c r="HEQ36" s="472"/>
      <c r="HER36" s="472"/>
      <c r="HES36" s="472"/>
      <c r="HET36" s="472"/>
      <c r="HEU36" s="472"/>
      <c r="HEV36" s="472"/>
      <c r="HEW36" s="472"/>
      <c r="HEX36" s="472"/>
      <c r="HEY36" s="472"/>
      <c r="HEZ36" s="472"/>
      <c r="HFA36" s="472"/>
      <c r="HFB36" s="472"/>
      <c r="HFC36" s="472"/>
      <c r="HFD36" s="472"/>
      <c r="HFE36" s="472"/>
      <c r="HFF36" s="472"/>
      <c r="HFG36" s="472"/>
      <c r="HFH36" s="472"/>
      <c r="HFI36" s="472"/>
      <c r="HFJ36" s="472"/>
      <c r="HFK36" s="472"/>
      <c r="HFL36" s="472"/>
      <c r="HFM36" s="472"/>
      <c r="HFN36" s="472"/>
      <c r="HFO36" s="472"/>
      <c r="HFP36" s="472"/>
      <c r="HFQ36" s="472"/>
      <c r="HFR36" s="472"/>
      <c r="HFS36" s="472"/>
      <c r="HFT36" s="472"/>
      <c r="HFU36" s="472"/>
      <c r="HFV36" s="472"/>
      <c r="HFW36" s="472"/>
      <c r="HFX36" s="472"/>
      <c r="HFY36" s="472"/>
      <c r="HFZ36" s="472"/>
      <c r="HGA36" s="472"/>
      <c r="HGB36" s="472"/>
      <c r="HGC36" s="472"/>
      <c r="HGD36" s="472"/>
      <c r="HGE36" s="472"/>
      <c r="HGF36" s="472"/>
      <c r="HGG36" s="472"/>
      <c r="HGH36" s="472"/>
      <c r="HGI36" s="472"/>
      <c r="HGJ36" s="472"/>
      <c r="HGK36" s="472"/>
      <c r="HGL36" s="472"/>
      <c r="HGM36" s="472"/>
      <c r="HGN36" s="472"/>
      <c r="HGO36" s="472"/>
      <c r="HGP36" s="472"/>
      <c r="HGQ36" s="472"/>
      <c r="HGR36" s="472"/>
      <c r="HGS36" s="472"/>
      <c r="HGT36" s="472"/>
      <c r="HGU36" s="472"/>
      <c r="HGV36" s="472"/>
      <c r="HGW36" s="472"/>
      <c r="HGX36" s="472"/>
      <c r="HGY36" s="472"/>
      <c r="HGZ36" s="472"/>
      <c r="HHA36" s="472"/>
      <c r="HHB36" s="472"/>
      <c r="HHC36" s="472"/>
      <c r="HHD36" s="472"/>
      <c r="HHE36" s="472"/>
      <c r="HHF36" s="472"/>
      <c r="HHG36" s="472"/>
      <c r="HHH36" s="472"/>
      <c r="HHI36" s="472"/>
      <c r="HHJ36" s="472"/>
      <c r="HHK36" s="472"/>
      <c r="HHL36" s="472"/>
      <c r="HHM36" s="472"/>
      <c r="HHN36" s="472"/>
      <c r="HHO36" s="472"/>
      <c r="HHP36" s="472"/>
      <c r="HHQ36" s="472"/>
      <c r="HHR36" s="472"/>
      <c r="HHS36" s="472"/>
      <c r="HHT36" s="472"/>
      <c r="HHU36" s="472"/>
      <c r="HHV36" s="472"/>
      <c r="HHW36" s="472"/>
      <c r="HHX36" s="472"/>
      <c r="HHY36" s="472"/>
      <c r="HHZ36" s="472"/>
      <c r="HIA36" s="472"/>
      <c r="HIB36" s="472"/>
      <c r="HIC36" s="472"/>
      <c r="HID36" s="472"/>
      <c r="HIE36" s="472"/>
      <c r="HIF36" s="472"/>
      <c r="HIG36" s="472"/>
      <c r="HIH36" s="472"/>
      <c r="HII36" s="472"/>
      <c r="HIJ36" s="472"/>
      <c r="HIK36" s="472"/>
      <c r="HIL36" s="472"/>
      <c r="HIM36" s="472"/>
      <c r="HIN36" s="472"/>
      <c r="HIO36" s="472"/>
      <c r="HIP36" s="472"/>
      <c r="HIQ36" s="472"/>
      <c r="HIR36" s="472"/>
      <c r="HIS36" s="472"/>
      <c r="HIT36" s="472"/>
      <c r="HIU36" s="472"/>
      <c r="HIV36" s="472"/>
      <c r="HIW36" s="472"/>
      <c r="HIX36" s="472"/>
      <c r="HIY36" s="472"/>
      <c r="HIZ36" s="472"/>
      <c r="HJA36" s="472"/>
      <c r="HJB36" s="472"/>
      <c r="HJC36" s="472"/>
      <c r="HJD36" s="472"/>
      <c r="HJE36" s="472"/>
      <c r="HJF36" s="472"/>
      <c r="HJG36" s="472"/>
      <c r="HJH36" s="472"/>
      <c r="HJI36" s="472"/>
      <c r="HJJ36" s="472"/>
      <c r="HJK36" s="472"/>
      <c r="HJL36" s="472"/>
      <c r="HJM36" s="472"/>
      <c r="HJN36" s="472"/>
      <c r="HJO36" s="472"/>
      <c r="HJP36" s="472"/>
      <c r="HJQ36" s="472"/>
      <c r="HJR36" s="472"/>
      <c r="HJS36" s="472"/>
      <c r="HJT36" s="472"/>
      <c r="HJU36" s="472"/>
      <c r="HJV36" s="472"/>
      <c r="HJW36" s="472"/>
      <c r="HJX36" s="472"/>
      <c r="HJY36" s="472"/>
      <c r="HJZ36" s="472"/>
      <c r="HKA36" s="472"/>
      <c r="HKB36" s="472"/>
      <c r="HKC36" s="472"/>
      <c r="HKD36" s="472"/>
      <c r="HKE36" s="472"/>
      <c r="HKF36" s="472"/>
      <c r="HKG36" s="472"/>
      <c r="HKH36" s="472"/>
      <c r="HKI36" s="472"/>
      <c r="HKJ36" s="472"/>
      <c r="HKK36" s="472"/>
      <c r="HKL36" s="472"/>
      <c r="HKM36" s="472"/>
      <c r="HKN36" s="472"/>
      <c r="HKO36" s="472"/>
      <c r="HKP36" s="472"/>
      <c r="HKQ36" s="472"/>
      <c r="HKR36" s="472"/>
      <c r="HKS36" s="472"/>
      <c r="HKT36" s="472"/>
      <c r="HKU36" s="472"/>
      <c r="HKV36" s="472"/>
      <c r="HKW36" s="472"/>
      <c r="HKX36" s="472"/>
      <c r="HKY36" s="472"/>
      <c r="HKZ36" s="472"/>
      <c r="HLA36" s="472"/>
      <c r="HLB36" s="472"/>
      <c r="HLC36" s="472"/>
      <c r="HLD36" s="472"/>
      <c r="HLE36" s="472"/>
      <c r="HLF36" s="472"/>
      <c r="HLG36" s="472"/>
      <c r="HLH36" s="472"/>
      <c r="HLI36" s="472"/>
      <c r="HLJ36" s="472"/>
      <c r="HLK36" s="472"/>
      <c r="HLL36" s="472"/>
      <c r="HLM36" s="472"/>
      <c r="HLN36" s="472"/>
      <c r="HLO36" s="472"/>
      <c r="HLP36" s="472"/>
      <c r="HLQ36" s="472"/>
      <c r="HLR36" s="472"/>
      <c r="HLS36" s="472"/>
      <c r="HLT36" s="472"/>
      <c r="HLU36" s="472"/>
      <c r="HLV36" s="472"/>
      <c r="HLW36" s="472"/>
      <c r="HLX36" s="472"/>
      <c r="HLY36" s="472"/>
      <c r="HLZ36" s="472"/>
      <c r="HMA36" s="472"/>
      <c r="HMB36" s="472"/>
      <c r="HMC36" s="472"/>
      <c r="HMD36" s="472"/>
      <c r="HME36" s="472"/>
      <c r="HMF36" s="472"/>
      <c r="HMG36" s="472"/>
      <c r="HMH36" s="472"/>
      <c r="HMI36" s="472"/>
      <c r="HMJ36" s="472"/>
      <c r="HMK36" s="472"/>
      <c r="HML36" s="472"/>
      <c r="HMM36" s="472"/>
      <c r="HMN36" s="472"/>
      <c r="HMO36" s="472"/>
      <c r="HMP36" s="472"/>
      <c r="HMQ36" s="472"/>
      <c r="HMR36" s="472"/>
      <c r="HMS36" s="472"/>
      <c r="HMT36" s="472"/>
      <c r="HMU36" s="472"/>
      <c r="HMV36" s="472"/>
      <c r="HMW36" s="472"/>
      <c r="HMX36" s="472"/>
      <c r="HMY36" s="472"/>
      <c r="HMZ36" s="472"/>
      <c r="HNA36" s="472"/>
      <c r="HNB36" s="472"/>
      <c r="HNC36" s="472"/>
      <c r="HND36" s="472"/>
      <c r="HNE36" s="472"/>
      <c r="HNF36" s="472"/>
      <c r="HNG36" s="472"/>
      <c r="HNH36" s="472"/>
      <c r="HNI36" s="472"/>
      <c r="HNJ36" s="472"/>
      <c r="HNK36" s="472"/>
      <c r="HNL36" s="472"/>
      <c r="HNM36" s="472"/>
      <c r="HNN36" s="472"/>
      <c r="HNO36" s="472"/>
      <c r="HNP36" s="472"/>
      <c r="HNQ36" s="472"/>
      <c r="HNR36" s="472"/>
      <c r="HNS36" s="472"/>
      <c r="HNT36" s="472"/>
      <c r="HNU36" s="472"/>
      <c r="HNV36" s="472"/>
      <c r="HNW36" s="472"/>
      <c r="HNX36" s="472"/>
      <c r="HNY36" s="472"/>
      <c r="HNZ36" s="472"/>
      <c r="HOA36" s="472"/>
      <c r="HOB36" s="472"/>
      <c r="HOC36" s="472"/>
      <c r="HOD36" s="472"/>
      <c r="HOE36" s="472"/>
      <c r="HOF36" s="472"/>
      <c r="HOG36" s="472"/>
      <c r="HOH36" s="472"/>
      <c r="HOI36" s="472"/>
      <c r="HOJ36" s="472"/>
      <c r="HOK36" s="472"/>
      <c r="HOL36" s="472"/>
      <c r="HOM36" s="472"/>
      <c r="HON36" s="472"/>
      <c r="HOO36" s="472"/>
      <c r="HOP36" s="472"/>
      <c r="HOQ36" s="472"/>
      <c r="HOR36" s="472"/>
      <c r="HOS36" s="472"/>
      <c r="HOT36" s="472"/>
      <c r="HOU36" s="472"/>
      <c r="HOV36" s="472"/>
      <c r="HOW36" s="472"/>
      <c r="HOX36" s="472"/>
      <c r="HOY36" s="472"/>
      <c r="HOZ36" s="472"/>
      <c r="HPA36" s="472"/>
      <c r="HPB36" s="472"/>
      <c r="HPC36" s="472"/>
      <c r="HPD36" s="472"/>
      <c r="HPE36" s="472"/>
      <c r="HPF36" s="472"/>
      <c r="HPG36" s="472"/>
      <c r="HPH36" s="472"/>
      <c r="HPI36" s="472"/>
      <c r="HPJ36" s="472"/>
      <c r="HPK36" s="472"/>
      <c r="HPL36" s="472"/>
      <c r="HPM36" s="472"/>
      <c r="HPN36" s="472"/>
      <c r="HPO36" s="472"/>
      <c r="HPP36" s="472"/>
      <c r="HPQ36" s="472"/>
      <c r="HPR36" s="472"/>
      <c r="HPS36" s="472"/>
      <c r="HPT36" s="472"/>
      <c r="HPU36" s="472"/>
      <c r="HPV36" s="472"/>
      <c r="HPW36" s="472"/>
      <c r="HPX36" s="472"/>
      <c r="HPY36" s="472"/>
      <c r="HPZ36" s="472"/>
      <c r="HQA36" s="472"/>
      <c r="HQB36" s="472"/>
      <c r="HQC36" s="472"/>
      <c r="HQD36" s="472"/>
      <c r="HQE36" s="472"/>
      <c r="HQF36" s="472"/>
      <c r="HQG36" s="472"/>
      <c r="HQH36" s="472"/>
      <c r="HQI36" s="472"/>
      <c r="HQJ36" s="472"/>
      <c r="HQK36" s="472"/>
      <c r="HQL36" s="472"/>
      <c r="HQM36" s="472"/>
      <c r="HQN36" s="472"/>
      <c r="HQO36" s="472"/>
      <c r="HQP36" s="472"/>
      <c r="HQQ36" s="472"/>
      <c r="HQR36" s="472"/>
      <c r="HQS36" s="472"/>
      <c r="HQT36" s="472"/>
      <c r="HQU36" s="472"/>
      <c r="HQV36" s="472"/>
      <c r="HQW36" s="472"/>
      <c r="HQX36" s="472"/>
      <c r="HQY36" s="472"/>
      <c r="HQZ36" s="472"/>
      <c r="HRA36" s="472"/>
      <c r="HRB36" s="472"/>
      <c r="HRC36" s="472"/>
      <c r="HRD36" s="472"/>
      <c r="HRE36" s="472"/>
      <c r="HRF36" s="472"/>
      <c r="HRG36" s="472"/>
      <c r="HRH36" s="472"/>
      <c r="HRI36" s="472"/>
      <c r="HRJ36" s="472"/>
      <c r="HRK36" s="472"/>
      <c r="HRL36" s="472"/>
      <c r="HRM36" s="472"/>
      <c r="HRN36" s="472"/>
      <c r="HRO36" s="472"/>
      <c r="HRP36" s="472"/>
      <c r="HRQ36" s="472"/>
      <c r="HRR36" s="472"/>
      <c r="HRS36" s="472"/>
      <c r="HRT36" s="472"/>
      <c r="HRU36" s="472"/>
      <c r="HRV36" s="472"/>
      <c r="HRW36" s="472"/>
      <c r="HRX36" s="472"/>
      <c r="HRY36" s="472"/>
      <c r="HRZ36" s="472"/>
      <c r="HSA36" s="472"/>
      <c r="HSB36" s="472"/>
      <c r="HSC36" s="472"/>
      <c r="HSD36" s="472"/>
      <c r="HSE36" s="472"/>
      <c r="HSF36" s="472"/>
      <c r="HSG36" s="472"/>
      <c r="HSH36" s="472"/>
      <c r="HSI36" s="472"/>
      <c r="HSJ36" s="472"/>
      <c r="HSK36" s="472"/>
      <c r="HSL36" s="472"/>
      <c r="HSM36" s="472"/>
      <c r="HSN36" s="472"/>
      <c r="HSO36" s="472"/>
      <c r="HSP36" s="472"/>
      <c r="HSQ36" s="472"/>
      <c r="HSR36" s="472"/>
      <c r="HSS36" s="472"/>
      <c r="HST36" s="472"/>
      <c r="HSU36" s="472"/>
      <c r="HSV36" s="472"/>
      <c r="HSW36" s="472"/>
      <c r="HSX36" s="472"/>
      <c r="HSY36" s="472"/>
      <c r="HSZ36" s="472"/>
      <c r="HTA36" s="472"/>
      <c r="HTB36" s="472"/>
      <c r="HTC36" s="472"/>
      <c r="HTD36" s="472"/>
      <c r="HTE36" s="472"/>
      <c r="HTF36" s="472"/>
      <c r="HTG36" s="472"/>
      <c r="HTH36" s="472"/>
      <c r="HTI36" s="472"/>
      <c r="HTJ36" s="472"/>
      <c r="HTK36" s="472"/>
      <c r="HTL36" s="472"/>
      <c r="HTM36" s="472"/>
      <c r="HTN36" s="472"/>
      <c r="HTO36" s="472"/>
      <c r="HTP36" s="472"/>
      <c r="HTQ36" s="472"/>
      <c r="HTR36" s="472"/>
      <c r="HTS36" s="472"/>
      <c r="HTT36" s="472"/>
      <c r="HTU36" s="472"/>
      <c r="HTV36" s="472"/>
      <c r="HTW36" s="472"/>
      <c r="HTX36" s="472"/>
      <c r="HTY36" s="472"/>
      <c r="HTZ36" s="472"/>
      <c r="HUA36" s="472"/>
      <c r="HUB36" s="472"/>
      <c r="HUC36" s="472"/>
      <c r="HUD36" s="472"/>
      <c r="HUE36" s="472"/>
      <c r="HUF36" s="472"/>
      <c r="HUG36" s="472"/>
      <c r="HUH36" s="472"/>
      <c r="HUI36" s="472"/>
      <c r="HUJ36" s="472"/>
      <c r="HUK36" s="472"/>
      <c r="HUL36" s="472"/>
      <c r="HUM36" s="472"/>
      <c r="HUN36" s="472"/>
      <c r="HUO36" s="472"/>
      <c r="HUP36" s="472"/>
      <c r="HUQ36" s="472"/>
      <c r="HUR36" s="472"/>
      <c r="HUS36" s="472"/>
      <c r="HUT36" s="472"/>
      <c r="HUU36" s="472"/>
      <c r="HUV36" s="472"/>
      <c r="HUW36" s="472"/>
      <c r="HUX36" s="472"/>
      <c r="HUY36" s="472"/>
      <c r="HUZ36" s="472"/>
      <c r="HVA36" s="472"/>
      <c r="HVB36" s="472"/>
      <c r="HVC36" s="472"/>
      <c r="HVD36" s="472"/>
      <c r="HVE36" s="472"/>
      <c r="HVF36" s="472"/>
      <c r="HVG36" s="472"/>
      <c r="HVH36" s="472"/>
      <c r="HVI36" s="472"/>
      <c r="HVJ36" s="472"/>
      <c r="HVK36" s="472"/>
      <c r="HVL36" s="472"/>
      <c r="HVM36" s="472"/>
      <c r="HVN36" s="472"/>
      <c r="HVO36" s="472"/>
      <c r="HVP36" s="472"/>
      <c r="HVQ36" s="472"/>
      <c r="HVR36" s="472"/>
      <c r="HVS36" s="472"/>
      <c r="HVT36" s="472"/>
      <c r="HVU36" s="472"/>
      <c r="HVV36" s="472"/>
      <c r="HVW36" s="472"/>
      <c r="HVX36" s="472"/>
      <c r="HVY36" s="472"/>
      <c r="HVZ36" s="472"/>
      <c r="HWA36" s="472"/>
      <c r="HWB36" s="472"/>
      <c r="HWC36" s="472"/>
      <c r="HWD36" s="472"/>
      <c r="HWE36" s="472"/>
      <c r="HWF36" s="472"/>
      <c r="HWG36" s="472"/>
      <c r="HWH36" s="472"/>
      <c r="HWI36" s="472"/>
      <c r="HWJ36" s="472"/>
      <c r="HWK36" s="472"/>
      <c r="HWL36" s="472"/>
      <c r="HWM36" s="472"/>
      <c r="HWN36" s="472"/>
      <c r="HWO36" s="472"/>
      <c r="HWP36" s="472"/>
      <c r="HWQ36" s="472"/>
      <c r="HWR36" s="472"/>
      <c r="HWS36" s="472"/>
      <c r="HWT36" s="472"/>
      <c r="HWU36" s="472"/>
      <c r="HWV36" s="472"/>
      <c r="HWW36" s="472"/>
      <c r="HWX36" s="472"/>
      <c r="HWY36" s="472"/>
      <c r="HWZ36" s="472"/>
      <c r="HXA36" s="472"/>
      <c r="HXB36" s="472"/>
      <c r="HXC36" s="472"/>
      <c r="HXD36" s="472"/>
      <c r="HXE36" s="472"/>
      <c r="HXF36" s="472"/>
      <c r="HXG36" s="472"/>
      <c r="HXH36" s="472"/>
      <c r="HXI36" s="472"/>
      <c r="HXJ36" s="472"/>
      <c r="HXK36" s="472"/>
      <c r="HXL36" s="472"/>
      <c r="HXM36" s="472"/>
      <c r="HXN36" s="472"/>
      <c r="HXO36" s="472"/>
      <c r="HXP36" s="472"/>
      <c r="HXQ36" s="472"/>
      <c r="HXR36" s="472"/>
      <c r="HXS36" s="472"/>
      <c r="HXT36" s="472"/>
      <c r="HXU36" s="472"/>
      <c r="HXV36" s="472"/>
      <c r="HXW36" s="472"/>
      <c r="HXX36" s="472"/>
      <c r="HXY36" s="472"/>
      <c r="HXZ36" s="472"/>
      <c r="HYA36" s="472"/>
      <c r="HYB36" s="472"/>
      <c r="HYC36" s="472"/>
      <c r="HYD36" s="472"/>
      <c r="HYE36" s="472"/>
      <c r="HYF36" s="472"/>
      <c r="HYG36" s="472"/>
      <c r="HYH36" s="472"/>
      <c r="HYI36" s="472"/>
      <c r="HYJ36" s="472"/>
      <c r="HYK36" s="472"/>
      <c r="HYL36" s="472"/>
      <c r="HYM36" s="472"/>
      <c r="HYN36" s="472"/>
      <c r="HYO36" s="472"/>
      <c r="HYP36" s="472"/>
      <c r="HYQ36" s="472"/>
      <c r="HYR36" s="472"/>
      <c r="HYS36" s="472"/>
      <c r="HYT36" s="472"/>
      <c r="HYU36" s="472"/>
      <c r="HYV36" s="472"/>
      <c r="HYW36" s="472"/>
      <c r="HYX36" s="472"/>
      <c r="HYY36" s="472"/>
      <c r="HYZ36" s="472"/>
      <c r="HZA36" s="472"/>
      <c r="HZB36" s="472"/>
      <c r="HZC36" s="472"/>
      <c r="HZD36" s="472"/>
      <c r="HZE36" s="472"/>
      <c r="HZF36" s="472"/>
      <c r="HZG36" s="472"/>
      <c r="HZH36" s="472"/>
      <c r="HZI36" s="472"/>
      <c r="HZJ36" s="472"/>
      <c r="HZK36" s="472"/>
      <c r="HZL36" s="472"/>
      <c r="HZM36" s="472"/>
      <c r="HZN36" s="472"/>
      <c r="HZO36" s="472"/>
      <c r="HZP36" s="472"/>
      <c r="HZQ36" s="472"/>
      <c r="HZR36" s="472"/>
      <c r="HZS36" s="472"/>
      <c r="HZT36" s="472"/>
      <c r="HZU36" s="472"/>
      <c r="HZV36" s="472"/>
      <c r="HZW36" s="472"/>
      <c r="HZX36" s="472"/>
      <c r="HZY36" s="472"/>
      <c r="HZZ36" s="472"/>
      <c r="IAA36" s="472"/>
      <c r="IAB36" s="472"/>
      <c r="IAC36" s="472"/>
      <c r="IAD36" s="472"/>
      <c r="IAE36" s="472"/>
      <c r="IAF36" s="472"/>
      <c r="IAG36" s="472"/>
      <c r="IAH36" s="472"/>
      <c r="IAI36" s="472"/>
      <c r="IAJ36" s="472"/>
      <c r="IAK36" s="472"/>
      <c r="IAL36" s="472"/>
      <c r="IAM36" s="472"/>
      <c r="IAN36" s="472"/>
      <c r="IAO36" s="472"/>
      <c r="IAP36" s="472"/>
      <c r="IAQ36" s="472"/>
      <c r="IAR36" s="472"/>
      <c r="IAS36" s="472"/>
      <c r="IAT36" s="472"/>
      <c r="IAU36" s="472"/>
      <c r="IAV36" s="472"/>
      <c r="IAW36" s="472"/>
      <c r="IAX36" s="472"/>
      <c r="IAY36" s="472"/>
      <c r="IAZ36" s="472"/>
      <c r="IBA36" s="472"/>
      <c r="IBB36" s="472"/>
      <c r="IBC36" s="472"/>
      <c r="IBD36" s="472"/>
      <c r="IBE36" s="472"/>
      <c r="IBF36" s="472"/>
      <c r="IBG36" s="472"/>
      <c r="IBH36" s="472"/>
      <c r="IBI36" s="472"/>
      <c r="IBJ36" s="472"/>
      <c r="IBK36" s="472"/>
      <c r="IBL36" s="472"/>
      <c r="IBM36" s="472"/>
      <c r="IBN36" s="472"/>
      <c r="IBO36" s="472"/>
      <c r="IBP36" s="472"/>
      <c r="IBQ36" s="472"/>
      <c r="IBR36" s="472"/>
      <c r="IBS36" s="472"/>
      <c r="IBT36" s="472"/>
      <c r="IBU36" s="472"/>
      <c r="IBV36" s="472"/>
      <c r="IBW36" s="472"/>
      <c r="IBX36" s="472"/>
      <c r="IBY36" s="472"/>
      <c r="IBZ36" s="472"/>
      <c r="ICA36" s="472"/>
      <c r="ICB36" s="472"/>
      <c r="ICC36" s="472"/>
      <c r="ICD36" s="472"/>
      <c r="ICE36" s="472"/>
      <c r="ICF36" s="472"/>
      <c r="ICG36" s="472"/>
      <c r="ICH36" s="472"/>
      <c r="ICI36" s="472"/>
      <c r="ICJ36" s="472"/>
      <c r="ICK36" s="472"/>
      <c r="ICL36" s="472"/>
      <c r="ICM36" s="472"/>
      <c r="ICN36" s="472"/>
      <c r="ICO36" s="472"/>
      <c r="ICP36" s="472"/>
      <c r="ICQ36" s="472"/>
      <c r="ICR36" s="472"/>
      <c r="ICS36" s="472"/>
      <c r="ICT36" s="472"/>
      <c r="ICU36" s="472"/>
      <c r="ICV36" s="472"/>
      <c r="ICW36" s="472"/>
      <c r="ICX36" s="472"/>
      <c r="ICY36" s="472"/>
      <c r="ICZ36" s="472"/>
      <c r="IDA36" s="472"/>
      <c r="IDB36" s="472"/>
      <c r="IDC36" s="472"/>
      <c r="IDD36" s="472"/>
      <c r="IDE36" s="472"/>
      <c r="IDF36" s="472"/>
      <c r="IDG36" s="472"/>
      <c r="IDH36" s="472"/>
      <c r="IDI36" s="472"/>
      <c r="IDJ36" s="472"/>
      <c r="IDK36" s="472"/>
      <c r="IDL36" s="472"/>
      <c r="IDM36" s="472"/>
      <c r="IDN36" s="472"/>
      <c r="IDO36" s="472"/>
      <c r="IDP36" s="472"/>
      <c r="IDQ36" s="472"/>
      <c r="IDR36" s="472"/>
      <c r="IDS36" s="472"/>
      <c r="IDT36" s="472"/>
      <c r="IDU36" s="472"/>
      <c r="IDV36" s="472"/>
      <c r="IDW36" s="472"/>
      <c r="IDX36" s="472"/>
      <c r="IDY36" s="472"/>
      <c r="IDZ36" s="472"/>
      <c r="IEA36" s="472"/>
      <c r="IEB36" s="472"/>
      <c r="IEC36" s="472"/>
      <c r="IED36" s="472"/>
      <c r="IEE36" s="472"/>
      <c r="IEF36" s="472"/>
      <c r="IEG36" s="472"/>
      <c r="IEH36" s="472"/>
      <c r="IEI36" s="472"/>
      <c r="IEJ36" s="472"/>
      <c r="IEK36" s="472"/>
      <c r="IEL36" s="472"/>
      <c r="IEM36" s="472"/>
      <c r="IEN36" s="472"/>
      <c r="IEO36" s="472"/>
      <c r="IEP36" s="472"/>
      <c r="IEQ36" s="472"/>
      <c r="IER36" s="472"/>
      <c r="IES36" s="472"/>
      <c r="IET36" s="472"/>
      <c r="IEU36" s="472"/>
      <c r="IEV36" s="472"/>
      <c r="IEW36" s="472"/>
      <c r="IEX36" s="472"/>
      <c r="IEY36" s="472"/>
      <c r="IEZ36" s="472"/>
      <c r="IFA36" s="472"/>
      <c r="IFB36" s="472"/>
      <c r="IFC36" s="472"/>
      <c r="IFD36" s="472"/>
      <c r="IFE36" s="472"/>
      <c r="IFF36" s="472"/>
      <c r="IFG36" s="472"/>
      <c r="IFH36" s="472"/>
      <c r="IFI36" s="472"/>
      <c r="IFJ36" s="472"/>
      <c r="IFK36" s="472"/>
      <c r="IFL36" s="472"/>
      <c r="IFM36" s="472"/>
      <c r="IFN36" s="472"/>
      <c r="IFO36" s="472"/>
      <c r="IFP36" s="472"/>
      <c r="IFQ36" s="472"/>
      <c r="IFR36" s="472"/>
      <c r="IFS36" s="472"/>
      <c r="IFT36" s="472"/>
      <c r="IFU36" s="472"/>
      <c r="IFV36" s="472"/>
      <c r="IFW36" s="472"/>
      <c r="IFX36" s="472"/>
      <c r="IFY36" s="472"/>
      <c r="IFZ36" s="472"/>
      <c r="IGA36" s="472"/>
      <c r="IGB36" s="472"/>
      <c r="IGC36" s="472"/>
      <c r="IGD36" s="472"/>
      <c r="IGE36" s="472"/>
      <c r="IGF36" s="472"/>
      <c r="IGG36" s="472"/>
      <c r="IGH36" s="472"/>
      <c r="IGI36" s="472"/>
      <c r="IGJ36" s="472"/>
      <c r="IGK36" s="472"/>
      <c r="IGL36" s="472"/>
      <c r="IGM36" s="472"/>
      <c r="IGN36" s="472"/>
      <c r="IGO36" s="472"/>
      <c r="IGP36" s="472"/>
      <c r="IGQ36" s="472"/>
      <c r="IGR36" s="472"/>
      <c r="IGS36" s="472"/>
      <c r="IGT36" s="472"/>
      <c r="IGU36" s="472"/>
      <c r="IGV36" s="472"/>
      <c r="IGW36" s="472"/>
      <c r="IGX36" s="472"/>
      <c r="IGY36" s="472"/>
      <c r="IGZ36" s="472"/>
      <c r="IHA36" s="472"/>
      <c r="IHB36" s="472"/>
      <c r="IHC36" s="472"/>
      <c r="IHD36" s="472"/>
      <c r="IHE36" s="472"/>
      <c r="IHF36" s="472"/>
      <c r="IHG36" s="472"/>
      <c r="IHH36" s="472"/>
      <c r="IHI36" s="472"/>
      <c r="IHJ36" s="472"/>
      <c r="IHK36" s="472"/>
      <c r="IHL36" s="472"/>
      <c r="IHM36" s="472"/>
      <c r="IHN36" s="472"/>
      <c r="IHO36" s="472"/>
      <c r="IHP36" s="472"/>
      <c r="IHQ36" s="472"/>
      <c r="IHR36" s="472"/>
      <c r="IHS36" s="472"/>
      <c r="IHT36" s="472"/>
      <c r="IHU36" s="472"/>
      <c r="IHV36" s="472"/>
      <c r="IHW36" s="472"/>
      <c r="IHX36" s="472"/>
      <c r="IHY36" s="472"/>
      <c r="IHZ36" s="472"/>
      <c r="IIA36" s="472"/>
      <c r="IIB36" s="472"/>
      <c r="IIC36" s="472"/>
      <c r="IID36" s="472"/>
      <c r="IIE36" s="472"/>
      <c r="IIF36" s="472"/>
      <c r="IIG36" s="472"/>
      <c r="IIH36" s="472"/>
      <c r="III36" s="472"/>
      <c r="IIJ36" s="472"/>
      <c r="IIK36" s="472"/>
      <c r="IIL36" s="472"/>
      <c r="IIM36" s="472"/>
      <c r="IIN36" s="472"/>
      <c r="IIO36" s="472"/>
      <c r="IIP36" s="472"/>
      <c r="IIQ36" s="472"/>
      <c r="IIR36" s="472"/>
      <c r="IIS36" s="472"/>
      <c r="IIT36" s="472"/>
      <c r="IIU36" s="472"/>
      <c r="IIV36" s="472"/>
      <c r="IIW36" s="472"/>
      <c r="IIX36" s="472"/>
      <c r="IIY36" s="472"/>
      <c r="IIZ36" s="472"/>
      <c r="IJA36" s="472"/>
      <c r="IJB36" s="472"/>
      <c r="IJC36" s="472"/>
      <c r="IJD36" s="472"/>
      <c r="IJE36" s="472"/>
      <c r="IJF36" s="472"/>
      <c r="IJG36" s="472"/>
      <c r="IJH36" s="472"/>
      <c r="IJI36" s="472"/>
      <c r="IJJ36" s="472"/>
      <c r="IJK36" s="472"/>
      <c r="IJL36" s="472"/>
      <c r="IJM36" s="472"/>
      <c r="IJN36" s="472"/>
      <c r="IJO36" s="472"/>
      <c r="IJP36" s="472"/>
      <c r="IJQ36" s="472"/>
      <c r="IJR36" s="472"/>
      <c r="IJS36" s="472"/>
      <c r="IJT36" s="472"/>
      <c r="IJU36" s="472"/>
      <c r="IJV36" s="472"/>
      <c r="IJW36" s="472"/>
      <c r="IJX36" s="472"/>
      <c r="IJY36" s="472"/>
      <c r="IJZ36" s="472"/>
      <c r="IKA36" s="472"/>
      <c r="IKB36" s="472"/>
      <c r="IKC36" s="472"/>
      <c r="IKD36" s="472"/>
      <c r="IKE36" s="472"/>
      <c r="IKF36" s="472"/>
      <c r="IKG36" s="472"/>
      <c r="IKH36" s="472"/>
      <c r="IKI36" s="472"/>
      <c r="IKJ36" s="472"/>
      <c r="IKK36" s="472"/>
      <c r="IKL36" s="472"/>
      <c r="IKM36" s="472"/>
      <c r="IKN36" s="472"/>
      <c r="IKO36" s="472"/>
      <c r="IKP36" s="472"/>
      <c r="IKQ36" s="472"/>
      <c r="IKR36" s="472"/>
      <c r="IKS36" s="472"/>
      <c r="IKT36" s="472"/>
      <c r="IKU36" s="472"/>
      <c r="IKV36" s="472"/>
      <c r="IKW36" s="472"/>
      <c r="IKX36" s="472"/>
      <c r="IKY36" s="472"/>
      <c r="IKZ36" s="472"/>
      <c r="ILA36" s="472"/>
      <c r="ILB36" s="472"/>
      <c r="ILC36" s="472"/>
      <c r="ILD36" s="472"/>
      <c r="ILE36" s="472"/>
      <c r="ILF36" s="472"/>
      <c r="ILG36" s="472"/>
      <c r="ILH36" s="472"/>
      <c r="ILI36" s="472"/>
      <c r="ILJ36" s="472"/>
      <c r="ILK36" s="472"/>
      <c r="ILL36" s="472"/>
      <c r="ILM36" s="472"/>
      <c r="ILN36" s="472"/>
      <c r="ILO36" s="472"/>
      <c r="ILP36" s="472"/>
      <c r="ILQ36" s="472"/>
      <c r="ILR36" s="472"/>
      <c r="ILS36" s="472"/>
      <c r="ILT36" s="472"/>
      <c r="ILU36" s="472"/>
      <c r="ILV36" s="472"/>
      <c r="ILW36" s="472"/>
      <c r="ILX36" s="472"/>
      <c r="ILY36" s="472"/>
      <c r="ILZ36" s="472"/>
      <c r="IMA36" s="472"/>
      <c r="IMB36" s="472"/>
      <c r="IMC36" s="472"/>
      <c r="IMD36" s="472"/>
      <c r="IME36" s="472"/>
      <c r="IMF36" s="472"/>
      <c r="IMG36" s="472"/>
      <c r="IMH36" s="472"/>
      <c r="IMI36" s="472"/>
      <c r="IMJ36" s="472"/>
      <c r="IMK36" s="472"/>
      <c r="IML36" s="472"/>
      <c r="IMM36" s="472"/>
      <c r="IMN36" s="472"/>
      <c r="IMO36" s="472"/>
      <c r="IMP36" s="472"/>
      <c r="IMQ36" s="472"/>
      <c r="IMR36" s="472"/>
      <c r="IMS36" s="472"/>
      <c r="IMT36" s="472"/>
      <c r="IMU36" s="472"/>
      <c r="IMV36" s="472"/>
      <c r="IMW36" s="472"/>
      <c r="IMX36" s="472"/>
      <c r="IMY36" s="472"/>
      <c r="IMZ36" s="472"/>
      <c r="INA36" s="472"/>
      <c r="INB36" s="472"/>
      <c r="INC36" s="472"/>
      <c r="IND36" s="472"/>
      <c r="INE36" s="472"/>
      <c r="INF36" s="472"/>
      <c r="ING36" s="472"/>
      <c r="INH36" s="472"/>
      <c r="INI36" s="472"/>
      <c r="INJ36" s="472"/>
      <c r="INK36" s="472"/>
      <c r="INL36" s="472"/>
      <c r="INM36" s="472"/>
      <c r="INN36" s="472"/>
      <c r="INO36" s="472"/>
      <c r="INP36" s="472"/>
      <c r="INQ36" s="472"/>
      <c r="INR36" s="472"/>
      <c r="INS36" s="472"/>
      <c r="INT36" s="472"/>
      <c r="INU36" s="472"/>
      <c r="INV36" s="472"/>
      <c r="INW36" s="472"/>
      <c r="INX36" s="472"/>
      <c r="INY36" s="472"/>
      <c r="INZ36" s="472"/>
      <c r="IOA36" s="472"/>
      <c r="IOB36" s="472"/>
      <c r="IOC36" s="472"/>
      <c r="IOD36" s="472"/>
      <c r="IOE36" s="472"/>
      <c r="IOF36" s="472"/>
      <c r="IOG36" s="472"/>
      <c r="IOH36" s="472"/>
      <c r="IOI36" s="472"/>
      <c r="IOJ36" s="472"/>
      <c r="IOK36" s="472"/>
      <c r="IOL36" s="472"/>
      <c r="IOM36" s="472"/>
      <c r="ION36" s="472"/>
      <c r="IOO36" s="472"/>
      <c r="IOP36" s="472"/>
      <c r="IOQ36" s="472"/>
      <c r="IOR36" s="472"/>
      <c r="IOS36" s="472"/>
      <c r="IOT36" s="472"/>
      <c r="IOU36" s="472"/>
      <c r="IOV36" s="472"/>
      <c r="IOW36" s="472"/>
      <c r="IOX36" s="472"/>
      <c r="IOY36" s="472"/>
      <c r="IOZ36" s="472"/>
      <c r="IPA36" s="472"/>
      <c r="IPB36" s="472"/>
      <c r="IPC36" s="472"/>
      <c r="IPD36" s="472"/>
      <c r="IPE36" s="472"/>
      <c r="IPF36" s="472"/>
      <c r="IPG36" s="472"/>
      <c r="IPH36" s="472"/>
      <c r="IPI36" s="472"/>
      <c r="IPJ36" s="472"/>
      <c r="IPK36" s="472"/>
      <c r="IPL36" s="472"/>
      <c r="IPM36" s="472"/>
      <c r="IPN36" s="472"/>
      <c r="IPO36" s="472"/>
      <c r="IPP36" s="472"/>
      <c r="IPQ36" s="472"/>
      <c r="IPR36" s="472"/>
      <c r="IPS36" s="472"/>
      <c r="IPT36" s="472"/>
      <c r="IPU36" s="472"/>
      <c r="IPV36" s="472"/>
      <c r="IPW36" s="472"/>
      <c r="IPX36" s="472"/>
      <c r="IPY36" s="472"/>
      <c r="IPZ36" s="472"/>
      <c r="IQA36" s="472"/>
      <c r="IQB36" s="472"/>
      <c r="IQC36" s="472"/>
      <c r="IQD36" s="472"/>
      <c r="IQE36" s="472"/>
      <c r="IQF36" s="472"/>
      <c r="IQG36" s="472"/>
      <c r="IQH36" s="472"/>
      <c r="IQI36" s="472"/>
      <c r="IQJ36" s="472"/>
      <c r="IQK36" s="472"/>
      <c r="IQL36" s="472"/>
      <c r="IQM36" s="472"/>
      <c r="IQN36" s="472"/>
      <c r="IQO36" s="472"/>
      <c r="IQP36" s="472"/>
      <c r="IQQ36" s="472"/>
      <c r="IQR36" s="472"/>
      <c r="IQS36" s="472"/>
      <c r="IQT36" s="472"/>
      <c r="IQU36" s="472"/>
      <c r="IQV36" s="472"/>
      <c r="IQW36" s="472"/>
      <c r="IQX36" s="472"/>
      <c r="IQY36" s="472"/>
      <c r="IQZ36" s="472"/>
      <c r="IRA36" s="472"/>
      <c r="IRB36" s="472"/>
      <c r="IRC36" s="472"/>
      <c r="IRD36" s="472"/>
      <c r="IRE36" s="472"/>
      <c r="IRF36" s="472"/>
      <c r="IRG36" s="472"/>
      <c r="IRH36" s="472"/>
      <c r="IRI36" s="472"/>
      <c r="IRJ36" s="472"/>
      <c r="IRK36" s="472"/>
      <c r="IRL36" s="472"/>
      <c r="IRM36" s="472"/>
      <c r="IRN36" s="472"/>
      <c r="IRO36" s="472"/>
      <c r="IRP36" s="472"/>
      <c r="IRQ36" s="472"/>
      <c r="IRR36" s="472"/>
      <c r="IRS36" s="472"/>
      <c r="IRT36" s="472"/>
      <c r="IRU36" s="472"/>
      <c r="IRV36" s="472"/>
      <c r="IRW36" s="472"/>
      <c r="IRX36" s="472"/>
      <c r="IRY36" s="472"/>
      <c r="IRZ36" s="472"/>
      <c r="ISA36" s="472"/>
      <c r="ISB36" s="472"/>
      <c r="ISC36" s="472"/>
      <c r="ISD36" s="472"/>
      <c r="ISE36" s="472"/>
      <c r="ISF36" s="472"/>
      <c r="ISG36" s="472"/>
      <c r="ISH36" s="472"/>
      <c r="ISI36" s="472"/>
      <c r="ISJ36" s="472"/>
      <c r="ISK36" s="472"/>
      <c r="ISL36" s="472"/>
      <c r="ISM36" s="472"/>
      <c r="ISN36" s="472"/>
      <c r="ISO36" s="472"/>
      <c r="ISP36" s="472"/>
      <c r="ISQ36" s="472"/>
      <c r="ISR36" s="472"/>
      <c r="ISS36" s="472"/>
      <c r="IST36" s="472"/>
      <c r="ISU36" s="472"/>
      <c r="ISV36" s="472"/>
      <c r="ISW36" s="472"/>
      <c r="ISX36" s="472"/>
      <c r="ISY36" s="472"/>
      <c r="ISZ36" s="472"/>
      <c r="ITA36" s="472"/>
      <c r="ITB36" s="472"/>
      <c r="ITC36" s="472"/>
      <c r="ITD36" s="472"/>
      <c r="ITE36" s="472"/>
      <c r="ITF36" s="472"/>
      <c r="ITG36" s="472"/>
      <c r="ITH36" s="472"/>
      <c r="ITI36" s="472"/>
      <c r="ITJ36" s="472"/>
      <c r="ITK36" s="472"/>
      <c r="ITL36" s="472"/>
      <c r="ITM36" s="472"/>
      <c r="ITN36" s="472"/>
      <c r="ITO36" s="472"/>
      <c r="ITP36" s="472"/>
      <c r="ITQ36" s="472"/>
      <c r="ITR36" s="472"/>
      <c r="ITS36" s="472"/>
      <c r="ITT36" s="472"/>
      <c r="ITU36" s="472"/>
      <c r="ITV36" s="472"/>
      <c r="ITW36" s="472"/>
      <c r="ITX36" s="472"/>
      <c r="ITY36" s="472"/>
      <c r="ITZ36" s="472"/>
      <c r="IUA36" s="472"/>
      <c r="IUB36" s="472"/>
      <c r="IUC36" s="472"/>
      <c r="IUD36" s="472"/>
      <c r="IUE36" s="472"/>
      <c r="IUF36" s="472"/>
      <c r="IUG36" s="472"/>
      <c r="IUH36" s="472"/>
      <c r="IUI36" s="472"/>
      <c r="IUJ36" s="472"/>
      <c r="IUK36" s="472"/>
      <c r="IUL36" s="472"/>
      <c r="IUM36" s="472"/>
      <c r="IUN36" s="472"/>
      <c r="IUO36" s="472"/>
      <c r="IUP36" s="472"/>
      <c r="IUQ36" s="472"/>
      <c r="IUR36" s="472"/>
      <c r="IUS36" s="472"/>
      <c r="IUT36" s="472"/>
      <c r="IUU36" s="472"/>
      <c r="IUV36" s="472"/>
      <c r="IUW36" s="472"/>
      <c r="IUX36" s="472"/>
      <c r="IUY36" s="472"/>
      <c r="IUZ36" s="472"/>
      <c r="IVA36" s="472"/>
      <c r="IVB36" s="472"/>
      <c r="IVC36" s="472"/>
      <c r="IVD36" s="472"/>
      <c r="IVE36" s="472"/>
      <c r="IVF36" s="472"/>
      <c r="IVG36" s="472"/>
      <c r="IVH36" s="472"/>
      <c r="IVI36" s="472"/>
      <c r="IVJ36" s="472"/>
      <c r="IVK36" s="472"/>
      <c r="IVL36" s="472"/>
      <c r="IVM36" s="472"/>
      <c r="IVN36" s="472"/>
      <c r="IVO36" s="472"/>
      <c r="IVP36" s="472"/>
      <c r="IVQ36" s="472"/>
      <c r="IVR36" s="472"/>
      <c r="IVS36" s="472"/>
      <c r="IVT36" s="472"/>
      <c r="IVU36" s="472"/>
      <c r="IVV36" s="472"/>
      <c r="IVW36" s="472"/>
      <c r="IVX36" s="472"/>
      <c r="IVY36" s="472"/>
      <c r="IVZ36" s="472"/>
      <c r="IWA36" s="472"/>
      <c r="IWB36" s="472"/>
      <c r="IWC36" s="472"/>
      <c r="IWD36" s="472"/>
      <c r="IWE36" s="472"/>
      <c r="IWF36" s="472"/>
      <c r="IWG36" s="472"/>
      <c r="IWH36" s="472"/>
      <c r="IWI36" s="472"/>
      <c r="IWJ36" s="472"/>
      <c r="IWK36" s="472"/>
      <c r="IWL36" s="472"/>
      <c r="IWM36" s="472"/>
      <c r="IWN36" s="472"/>
      <c r="IWO36" s="472"/>
      <c r="IWP36" s="472"/>
      <c r="IWQ36" s="472"/>
      <c r="IWR36" s="472"/>
      <c r="IWS36" s="472"/>
      <c r="IWT36" s="472"/>
      <c r="IWU36" s="472"/>
      <c r="IWV36" s="472"/>
      <c r="IWW36" s="472"/>
      <c r="IWX36" s="472"/>
      <c r="IWY36" s="472"/>
      <c r="IWZ36" s="472"/>
      <c r="IXA36" s="472"/>
      <c r="IXB36" s="472"/>
      <c r="IXC36" s="472"/>
      <c r="IXD36" s="472"/>
      <c r="IXE36" s="472"/>
      <c r="IXF36" s="472"/>
      <c r="IXG36" s="472"/>
      <c r="IXH36" s="472"/>
      <c r="IXI36" s="472"/>
      <c r="IXJ36" s="472"/>
      <c r="IXK36" s="472"/>
      <c r="IXL36" s="472"/>
      <c r="IXM36" s="472"/>
      <c r="IXN36" s="472"/>
      <c r="IXO36" s="472"/>
      <c r="IXP36" s="472"/>
      <c r="IXQ36" s="472"/>
      <c r="IXR36" s="472"/>
      <c r="IXS36" s="472"/>
      <c r="IXT36" s="472"/>
      <c r="IXU36" s="472"/>
      <c r="IXV36" s="472"/>
      <c r="IXW36" s="472"/>
      <c r="IXX36" s="472"/>
      <c r="IXY36" s="472"/>
      <c r="IXZ36" s="472"/>
      <c r="IYA36" s="472"/>
      <c r="IYB36" s="472"/>
      <c r="IYC36" s="472"/>
      <c r="IYD36" s="472"/>
      <c r="IYE36" s="472"/>
      <c r="IYF36" s="472"/>
      <c r="IYG36" s="472"/>
      <c r="IYH36" s="472"/>
      <c r="IYI36" s="472"/>
      <c r="IYJ36" s="472"/>
      <c r="IYK36" s="472"/>
      <c r="IYL36" s="472"/>
      <c r="IYM36" s="472"/>
      <c r="IYN36" s="472"/>
      <c r="IYO36" s="472"/>
      <c r="IYP36" s="472"/>
      <c r="IYQ36" s="472"/>
      <c r="IYR36" s="472"/>
      <c r="IYS36" s="472"/>
      <c r="IYT36" s="472"/>
      <c r="IYU36" s="472"/>
      <c r="IYV36" s="472"/>
      <c r="IYW36" s="472"/>
      <c r="IYX36" s="472"/>
      <c r="IYY36" s="472"/>
      <c r="IYZ36" s="472"/>
      <c r="IZA36" s="472"/>
      <c r="IZB36" s="472"/>
      <c r="IZC36" s="472"/>
      <c r="IZD36" s="472"/>
      <c r="IZE36" s="472"/>
      <c r="IZF36" s="472"/>
      <c r="IZG36" s="472"/>
      <c r="IZH36" s="472"/>
      <c r="IZI36" s="472"/>
      <c r="IZJ36" s="472"/>
      <c r="IZK36" s="472"/>
      <c r="IZL36" s="472"/>
      <c r="IZM36" s="472"/>
      <c r="IZN36" s="472"/>
      <c r="IZO36" s="472"/>
      <c r="IZP36" s="472"/>
      <c r="IZQ36" s="472"/>
      <c r="IZR36" s="472"/>
      <c r="IZS36" s="472"/>
      <c r="IZT36" s="472"/>
      <c r="IZU36" s="472"/>
      <c r="IZV36" s="472"/>
      <c r="IZW36" s="472"/>
      <c r="IZX36" s="472"/>
      <c r="IZY36" s="472"/>
      <c r="IZZ36" s="472"/>
      <c r="JAA36" s="472"/>
      <c r="JAB36" s="472"/>
      <c r="JAC36" s="472"/>
      <c r="JAD36" s="472"/>
      <c r="JAE36" s="472"/>
      <c r="JAF36" s="472"/>
      <c r="JAG36" s="472"/>
      <c r="JAH36" s="472"/>
      <c r="JAI36" s="472"/>
      <c r="JAJ36" s="472"/>
      <c r="JAK36" s="472"/>
      <c r="JAL36" s="472"/>
      <c r="JAM36" s="472"/>
      <c r="JAN36" s="472"/>
      <c r="JAO36" s="472"/>
      <c r="JAP36" s="472"/>
      <c r="JAQ36" s="472"/>
      <c r="JAR36" s="472"/>
      <c r="JAS36" s="472"/>
      <c r="JAT36" s="472"/>
      <c r="JAU36" s="472"/>
      <c r="JAV36" s="472"/>
      <c r="JAW36" s="472"/>
      <c r="JAX36" s="472"/>
      <c r="JAY36" s="472"/>
      <c r="JAZ36" s="472"/>
      <c r="JBA36" s="472"/>
      <c r="JBB36" s="472"/>
      <c r="JBC36" s="472"/>
      <c r="JBD36" s="472"/>
      <c r="JBE36" s="472"/>
      <c r="JBF36" s="472"/>
      <c r="JBG36" s="472"/>
      <c r="JBH36" s="472"/>
      <c r="JBI36" s="472"/>
      <c r="JBJ36" s="472"/>
      <c r="JBK36" s="472"/>
      <c r="JBL36" s="472"/>
      <c r="JBM36" s="472"/>
      <c r="JBN36" s="472"/>
      <c r="JBO36" s="472"/>
      <c r="JBP36" s="472"/>
      <c r="JBQ36" s="472"/>
      <c r="JBR36" s="472"/>
      <c r="JBS36" s="472"/>
      <c r="JBT36" s="472"/>
      <c r="JBU36" s="472"/>
      <c r="JBV36" s="472"/>
      <c r="JBW36" s="472"/>
      <c r="JBX36" s="472"/>
      <c r="JBY36" s="472"/>
      <c r="JBZ36" s="472"/>
      <c r="JCA36" s="472"/>
      <c r="JCB36" s="472"/>
      <c r="JCC36" s="472"/>
      <c r="JCD36" s="472"/>
      <c r="JCE36" s="472"/>
      <c r="JCF36" s="472"/>
      <c r="JCG36" s="472"/>
      <c r="JCH36" s="472"/>
      <c r="JCI36" s="472"/>
      <c r="JCJ36" s="472"/>
      <c r="JCK36" s="472"/>
      <c r="JCL36" s="472"/>
      <c r="JCM36" s="472"/>
      <c r="JCN36" s="472"/>
      <c r="JCO36" s="472"/>
      <c r="JCP36" s="472"/>
      <c r="JCQ36" s="472"/>
      <c r="JCR36" s="472"/>
      <c r="JCS36" s="472"/>
      <c r="JCT36" s="472"/>
      <c r="JCU36" s="472"/>
      <c r="JCV36" s="472"/>
      <c r="JCW36" s="472"/>
      <c r="JCX36" s="472"/>
      <c r="JCY36" s="472"/>
      <c r="JCZ36" s="472"/>
      <c r="JDA36" s="472"/>
      <c r="JDB36" s="472"/>
      <c r="JDC36" s="472"/>
      <c r="JDD36" s="472"/>
      <c r="JDE36" s="472"/>
      <c r="JDF36" s="472"/>
      <c r="JDG36" s="472"/>
      <c r="JDH36" s="472"/>
      <c r="JDI36" s="472"/>
      <c r="JDJ36" s="472"/>
      <c r="JDK36" s="472"/>
      <c r="JDL36" s="472"/>
      <c r="JDM36" s="472"/>
      <c r="JDN36" s="472"/>
      <c r="JDO36" s="472"/>
      <c r="JDP36" s="472"/>
      <c r="JDQ36" s="472"/>
      <c r="JDR36" s="472"/>
      <c r="JDS36" s="472"/>
      <c r="JDT36" s="472"/>
      <c r="JDU36" s="472"/>
      <c r="JDV36" s="472"/>
      <c r="JDW36" s="472"/>
      <c r="JDX36" s="472"/>
      <c r="JDY36" s="472"/>
      <c r="JDZ36" s="472"/>
      <c r="JEA36" s="472"/>
      <c r="JEB36" s="472"/>
      <c r="JEC36" s="472"/>
      <c r="JED36" s="472"/>
      <c r="JEE36" s="472"/>
      <c r="JEF36" s="472"/>
      <c r="JEG36" s="472"/>
      <c r="JEH36" s="472"/>
      <c r="JEI36" s="472"/>
      <c r="JEJ36" s="472"/>
      <c r="JEK36" s="472"/>
      <c r="JEL36" s="472"/>
      <c r="JEM36" s="472"/>
      <c r="JEN36" s="472"/>
      <c r="JEO36" s="472"/>
      <c r="JEP36" s="472"/>
      <c r="JEQ36" s="472"/>
      <c r="JER36" s="472"/>
      <c r="JES36" s="472"/>
      <c r="JET36" s="472"/>
      <c r="JEU36" s="472"/>
      <c r="JEV36" s="472"/>
      <c r="JEW36" s="472"/>
      <c r="JEX36" s="472"/>
      <c r="JEY36" s="472"/>
      <c r="JEZ36" s="472"/>
      <c r="JFA36" s="472"/>
      <c r="JFB36" s="472"/>
      <c r="JFC36" s="472"/>
      <c r="JFD36" s="472"/>
      <c r="JFE36" s="472"/>
      <c r="JFF36" s="472"/>
      <c r="JFG36" s="472"/>
      <c r="JFH36" s="472"/>
      <c r="JFI36" s="472"/>
      <c r="JFJ36" s="472"/>
      <c r="JFK36" s="472"/>
      <c r="JFL36" s="472"/>
      <c r="JFM36" s="472"/>
      <c r="JFN36" s="472"/>
      <c r="JFO36" s="472"/>
      <c r="JFP36" s="472"/>
      <c r="JFQ36" s="472"/>
      <c r="JFR36" s="472"/>
      <c r="JFS36" s="472"/>
      <c r="JFT36" s="472"/>
      <c r="JFU36" s="472"/>
      <c r="JFV36" s="472"/>
      <c r="JFW36" s="472"/>
      <c r="JFX36" s="472"/>
      <c r="JFY36" s="472"/>
      <c r="JFZ36" s="472"/>
      <c r="JGA36" s="472"/>
      <c r="JGB36" s="472"/>
      <c r="JGC36" s="472"/>
      <c r="JGD36" s="472"/>
      <c r="JGE36" s="472"/>
      <c r="JGF36" s="472"/>
      <c r="JGG36" s="472"/>
      <c r="JGH36" s="472"/>
      <c r="JGI36" s="472"/>
      <c r="JGJ36" s="472"/>
      <c r="JGK36" s="472"/>
      <c r="JGL36" s="472"/>
      <c r="JGM36" s="472"/>
      <c r="JGN36" s="472"/>
      <c r="JGO36" s="472"/>
      <c r="JGP36" s="472"/>
      <c r="JGQ36" s="472"/>
      <c r="JGR36" s="472"/>
      <c r="JGS36" s="472"/>
      <c r="JGT36" s="472"/>
      <c r="JGU36" s="472"/>
      <c r="JGV36" s="472"/>
      <c r="JGW36" s="472"/>
      <c r="JGX36" s="472"/>
      <c r="JGY36" s="472"/>
      <c r="JGZ36" s="472"/>
      <c r="JHA36" s="472"/>
      <c r="JHB36" s="472"/>
      <c r="JHC36" s="472"/>
      <c r="JHD36" s="472"/>
      <c r="JHE36" s="472"/>
      <c r="JHF36" s="472"/>
      <c r="JHG36" s="472"/>
      <c r="JHH36" s="472"/>
      <c r="JHI36" s="472"/>
      <c r="JHJ36" s="472"/>
      <c r="JHK36" s="472"/>
      <c r="JHL36" s="472"/>
      <c r="JHM36" s="472"/>
      <c r="JHN36" s="472"/>
      <c r="JHO36" s="472"/>
      <c r="JHP36" s="472"/>
      <c r="JHQ36" s="472"/>
      <c r="JHR36" s="472"/>
      <c r="JHS36" s="472"/>
      <c r="JHT36" s="472"/>
      <c r="JHU36" s="472"/>
      <c r="JHV36" s="472"/>
      <c r="JHW36" s="472"/>
      <c r="JHX36" s="472"/>
      <c r="JHY36" s="472"/>
      <c r="JHZ36" s="472"/>
      <c r="JIA36" s="472"/>
      <c r="JIB36" s="472"/>
      <c r="JIC36" s="472"/>
      <c r="JID36" s="472"/>
      <c r="JIE36" s="472"/>
      <c r="JIF36" s="472"/>
      <c r="JIG36" s="472"/>
      <c r="JIH36" s="472"/>
      <c r="JII36" s="472"/>
      <c r="JIJ36" s="472"/>
      <c r="JIK36" s="472"/>
      <c r="JIL36" s="472"/>
      <c r="JIM36" s="472"/>
      <c r="JIN36" s="472"/>
      <c r="JIO36" s="472"/>
      <c r="JIP36" s="472"/>
      <c r="JIQ36" s="472"/>
      <c r="JIR36" s="472"/>
      <c r="JIS36" s="472"/>
      <c r="JIT36" s="472"/>
      <c r="JIU36" s="472"/>
      <c r="JIV36" s="472"/>
      <c r="JIW36" s="472"/>
      <c r="JIX36" s="472"/>
      <c r="JIY36" s="472"/>
      <c r="JIZ36" s="472"/>
      <c r="JJA36" s="472"/>
      <c r="JJB36" s="472"/>
      <c r="JJC36" s="472"/>
      <c r="JJD36" s="472"/>
      <c r="JJE36" s="472"/>
      <c r="JJF36" s="472"/>
      <c r="JJG36" s="472"/>
      <c r="JJH36" s="472"/>
      <c r="JJI36" s="472"/>
      <c r="JJJ36" s="472"/>
      <c r="JJK36" s="472"/>
      <c r="JJL36" s="472"/>
      <c r="JJM36" s="472"/>
      <c r="JJN36" s="472"/>
      <c r="JJO36" s="472"/>
      <c r="JJP36" s="472"/>
      <c r="JJQ36" s="472"/>
      <c r="JJR36" s="472"/>
      <c r="JJS36" s="472"/>
      <c r="JJT36" s="472"/>
      <c r="JJU36" s="472"/>
      <c r="JJV36" s="472"/>
      <c r="JJW36" s="472"/>
      <c r="JJX36" s="472"/>
      <c r="JJY36" s="472"/>
      <c r="JJZ36" s="472"/>
      <c r="JKA36" s="472"/>
      <c r="JKB36" s="472"/>
      <c r="JKC36" s="472"/>
      <c r="JKD36" s="472"/>
      <c r="JKE36" s="472"/>
      <c r="JKF36" s="472"/>
      <c r="JKG36" s="472"/>
      <c r="JKH36" s="472"/>
      <c r="JKI36" s="472"/>
      <c r="JKJ36" s="472"/>
      <c r="JKK36" s="472"/>
      <c r="JKL36" s="472"/>
      <c r="JKM36" s="472"/>
      <c r="JKN36" s="472"/>
      <c r="JKO36" s="472"/>
      <c r="JKP36" s="472"/>
      <c r="JKQ36" s="472"/>
      <c r="JKR36" s="472"/>
      <c r="JKS36" s="472"/>
      <c r="JKT36" s="472"/>
      <c r="JKU36" s="472"/>
      <c r="JKV36" s="472"/>
      <c r="JKW36" s="472"/>
      <c r="JKX36" s="472"/>
      <c r="JKY36" s="472"/>
      <c r="JKZ36" s="472"/>
      <c r="JLA36" s="472"/>
      <c r="JLB36" s="472"/>
      <c r="JLC36" s="472"/>
      <c r="JLD36" s="472"/>
      <c r="JLE36" s="472"/>
      <c r="JLF36" s="472"/>
      <c r="JLG36" s="472"/>
      <c r="JLH36" s="472"/>
      <c r="JLI36" s="472"/>
      <c r="JLJ36" s="472"/>
      <c r="JLK36" s="472"/>
      <c r="JLL36" s="472"/>
      <c r="JLM36" s="472"/>
      <c r="JLN36" s="472"/>
      <c r="JLO36" s="472"/>
      <c r="JLP36" s="472"/>
      <c r="JLQ36" s="472"/>
      <c r="JLR36" s="472"/>
      <c r="JLS36" s="472"/>
      <c r="JLT36" s="472"/>
      <c r="JLU36" s="472"/>
      <c r="JLV36" s="472"/>
      <c r="JLW36" s="472"/>
      <c r="JLX36" s="472"/>
      <c r="JLY36" s="472"/>
      <c r="JLZ36" s="472"/>
      <c r="JMA36" s="472"/>
      <c r="JMB36" s="472"/>
      <c r="JMC36" s="472"/>
      <c r="JMD36" s="472"/>
      <c r="JME36" s="472"/>
      <c r="JMF36" s="472"/>
      <c r="JMG36" s="472"/>
      <c r="JMH36" s="472"/>
      <c r="JMI36" s="472"/>
      <c r="JMJ36" s="472"/>
      <c r="JMK36" s="472"/>
      <c r="JML36" s="472"/>
      <c r="JMM36" s="472"/>
      <c r="JMN36" s="472"/>
      <c r="JMO36" s="472"/>
      <c r="JMP36" s="472"/>
      <c r="JMQ36" s="472"/>
      <c r="JMR36" s="472"/>
      <c r="JMS36" s="472"/>
      <c r="JMT36" s="472"/>
      <c r="JMU36" s="472"/>
      <c r="JMV36" s="472"/>
      <c r="JMW36" s="472"/>
      <c r="JMX36" s="472"/>
      <c r="JMY36" s="472"/>
      <c r="JMZ36" s="472"/>
      <c r="JNA36" s="472"/>
      <c r="JNB36" s="472"/>
      <c r="JNC36" s="472"/>
      <c r="JND36" s="472"/>
      <c r="JNE36" s="472"/>
      <c r="JNF36" s="472"/>
      <c r="JNG36" s="472"/>
      <c r="JNH36" s="472"/>
      <c r="JNI36" s="472"/>
      <c r="JNJ36" s="472"/>
      <c r="JNK36" s="472"/>
      <c r="JNL36" s="472"/>
      <c r="JNM36" s="472"/>
      <c r="JNN36" s="472"/>
      <c r="JNO36" s="472"/>
      <c r="JNP36" s="472"/>
      <c r="JNQ36" s="472"/>
      <c r="JNR36" s="472"/>
      <c r="JNS36" s="472"/>
      <c r="JNT36" s="472"/>
      <c r="JNU36" s="472"/>
      <c r="JNV36" s="472"/>
      <c r="JNW36" s="472"/>
      <c r="JNX36" s="472"/>
      <c r="JNY36" s="472"/>
      <c r="JNZ36" s="472"/>
      <c r="JOA36" s="472"/>
      <c r="JOB36" s="472"/>
      <c r="JOC36" s="472"/>
      <c r="JOD36" s="472"/>
      <c r="JOE36" s="472"/>
      <c r="JOF36" s="472"/>
      <c r="JOG36" s="472"/>
      <c r="JOH36" s="472"/>
      <c r="JOI36" s="472"/>
      <c r="JOJ36" s="472"/>
      <c r="JOK36" s="472"/>
      <c r="JOL36" s="472"/>
      <c r="JOM36" s="472"/>
      <c r="JON36" s="472"/>
      <c r="JOO36" s="472"/>
      <c r="JOP36" s="472"/>
      <c r="JOQ36" s="472"/>
      <c r="JOR36" s="472"/>
      <c r="JOS36" s="472"/>
      <c r="JOT36" s="472"/>
      <c r="JOU36" s="472"/>
      <c r="JOV36" s="472"/>
      <c r="JOW36" s="472"/>
      <c r="JOX36" s="472"/>
      <c r="JOY36" s="472"/>
      <c r="JOZ36" s="472"/>
      <c r="JPA36" s="472"/>
      <c r="JPB36" s="472"/>
      <c r="JPC36" s="472"/>
      <c r="JPD36" s="472"/>
      <c r="JPE36" s="472"/>
      <c r="JPF36" s="472"/>
      <c r="JPG36" s="472"/>
      <c r="JPH36" s="472"/>
      <c r="JPI36" s="472"/>
      <c r="JPJ36" s="472"/>
      <c r="JPK36" s="472"/>
      <c r="JPL36" s="472"/>
      <c r="JPM36" s="472"/>
      <c r="JPN36" s="472"/>
      <c r="JPO36" s="472"/>
      <c r="JPP36" s="472"/>
      <c r="JPQ36" s="472"/>
      <c r="JPR36" s="472"/>
      <c r="JPS36" s="472"/>
      <c r="JPT36" s="472"/>
      <c r="JPU36" s="472"/>
      <c r="JPV36" s="472"/>
      <c r="JPW36" s="472"/>
      <c r="JPX36" s="472"/>
      <c r="JPY36" s="472"/>
      <c r="JPZ36" s="472"/>
      <c r="JQA36" s="472"/>
      <c r="JQB36" s="472"/>
      <c r="JQC36" s="472"/>
      <c r="JQD36" s="472"/>
      <c r="JQE36" s="472"/>
      <c r="JQF36" s="472"/>
      <c r="JQG36" s="472"/>
      <c r="JQH36" s="472"/>
      <c r="JQI36" s="472"/>
      <c r="JQJ36" s="472"/>
      <c r="JQK36" s="472"/>
      <c r="JQL36" s="472"/>
      <c r="JQM36" s="472"/>
      <c r="JQN36" s="472"/>
      <c r="JQO36" s="472"/>
      <c r="JQP36" s="472"/>
      <c r="JQQ36" s="472"/>
      <c r="JQR36" s="472"/>
      <c r="JQS36" s="472"/>
      <c r="JQT36" s="472"/>
      <c r="JQU36" s="472"/>
      <c r="JQV36" s="472"/>
      <c r="JQW36" s="472"/>
      <c r="JQX36" s="472"/>
      <c r="JQY36" s="472"/>
      <c r="JQZ36" s="472"/>
      <c r="JRA36" s="472"/>
      <c r="JRB36" s="472"/>
      <c r="JRC36" s="472"/>
      <c r="JRD36" s="472"/>
      <c r="JRE36" s="472"/>
      <c r="JRF36" s="472"/>
      <c r="JRG36" s="472"/>
      <c r="JRH36" s="472"/>
      <c r="JRI36" s="472"/>
      <c r="JRJ36" s="472"/>
      <c r="JRK36" s="472"/>
      <c r="JRL36" s="472"/>
      <c r="JRM36" s="472"/>
      <c r="JRN36" s="472"/>
      <c r="JRO36" s="472"/>
      <c r="JRP36" s="472"/>
      <c r="JRQ36" s="472"/>
      <c r="JRR36" s="472"/>
      <c r="JRS36" s="472"/>
      <c r="JRT36" s="472"/>
      <c r="JRU36" s="472"/>
      <c r="JRV36" s="472"/>
      <c r="JRW36" s="472"/>
      <c r="JRX36" s="472"/>
      <c r="JRY36" s="472"/>
      <c r="JRZ36" s="472"/>
      <c r="JSA36" s="472"/>
      <c r="JSB36" s="472"/>
      <c r="JSC36" s="472"/>
      <c r="JSD36" s="472"/>
      <c r="JSE36" s="472"/>
      <c r="JSF36" s="472"/>
      <c r="JSG36" s="472"/>
      <c r="JSH36" s="472"/>
      <c r="JSI36" s="472"/>
      <c r="JSJ36" s="472"/>
      <c r="JSK36" s="472"/>
      <c r="JSL36" s="472"/>
      <c r="JSM36" s="472"/>
      <c r="JSN36" s="472"/>
      <c r="JSO36" s="472"/>
      <c r="JSP36" s="472"/>
      <c r="JSQ36" s="472"/>
      <c r="JSR36" s="472"/>
      <c r="JSS36" s="472"/>
      <c r="JST36" s="472"/>
      <c r="JSU36" s="472"/>
      <c r="JSV36" s="472"/>
      <c r="JSW36" s="472"/>
      <c r="JSX36" s="472"/>
      <c r="JSY36" s="472"/>
      <c r="JSZ36" s="472"/>
      <c r="JTA36" s="472"/>
      <c r="JTB36" s="472"/>
      <c r="JTC36" s="472"/>
      <c r="JTD36" s="472"/>
      <c r="JTE36" s="472"/>
      <c r="JTF36" s="472"/>
      <c r="JTG36" s="472"/>
      <c r="JTH36" s="472"/>
      <c r="JTI36" s="472"/>
      <c r="JTJ36" s="472"/>
      <c r="JTK36" s="472"/>
      <c r="JTL36" s="472"/>
      <c r="JTM36" s="472"/>
      <c r="JTN36" s="472"/>
      <c r="JTO36" s="472"/>
      <c r="JTP36" s="472"/>
      <c r="JTQ36" s="472"/>
      <c r="JTR36" s="472"/>
      <c r="JTS36" s="472"/>
      <c r="JTT36" s="472"/>
      <c r="JTU36" s="472"/>
      <c r="JTV36" s="472"/>
      <c r="JTW36" s="472"/>
      <c r="JTX36" s="472"/>
      <c r="JTY36" s="472"/>
      <c r="JTZ36" s="472"/>
      <c r="JUA36" s="472"/>
      <c r="JUB36" s="472"/>
      <c r="JUC36" s="472"/>
      <c r="JUD36" s="472"/>
      <c r="JUE36" s="472"/>
      <c r="JUF36" s="472"/>
      <c r="JUG36" s="472"/>
      <c r="JUH36" s="472"/>
      <c r="JUI36" s="472"/>
      <c r="JUJ36" s="472"/>
      <c r="JUK36" s="472"/>
      <c r="JUL36" s="472"/>
      <c r="JUM36" s="472"/>
      <c r="JUN36" s="472"/>
      <c r="JUO36" s="472"/>
      <c r="JUP36" s="472"/>
      <c r="JUQ36" s="472"/>
      <c r="JUR36" s="472"/>
      <c r="JUS36" s="472"/>
      <c r="JUT36" s="472"/>
      <c r="JUU36" s="472"/>
      <c r="JUV36" s="472"/>
      <c r="JUW36" s="472"/>
      <c r="JUX36" s="472"/>
      <c r="JUY36" s="472"/>
      <c r="JUZ36" s="472"/>
      <c r="JVA36" s="472"/>
      <c r="JVB36" s="472"/>
      <c r="JVC36" s="472"/>
      <c r="JVD36" s="472"/>
      <c r="JVE36" s="472"/>
      <c r="JVF36" s="472"/>
      <c r="JVG36" s="472"/>
      <c r="JVH36" s="472"/>
      <c r="JVI36" s="472"/>
      <c r="JVJ36" s="472"/>
      <c r="JVK36" s="472"/>
      <c r="JVL36" s="472"/>
      <c r="JVM36" s="472"/>
      <c r="JVN36" s="472"/>
      <c r="JVO36" s="472"/>
      <c r="JVP36" s="472"/>
      <c r="JVQ36" s="472"/>
      <c r="JVR36" s="472"/>
      <c r="JVS36" s="472"/>
      <c r="JVT36" s="472"/>
      <c r="JVU36" s="472"/>
      <c r="JVV36" s="472"/>
      <c r="JVW36" s="472"/>
      <c r="JVX36" s="472"/>
      <c r="JVY36" s="472"/>
      <c r="JVZ36" s="472"/>
      <c r="JWA36" s="472"/>
      <c r="JWB36" s="472"/>
      <c r="JWC36" s="472"/>
      <c r="JWD36" s="472"/>
      <c r="JWE36" s="472"/>
      <c r="JWF36" s="472"/>
      <c r="JWG36" s="472"/>
      <c r="JWH36" s="472"/>
      <c r="JWI36" s="472"/>
      <c r="JWJ36" s="472"/>
      <c r="JWK36" s="472"/>
      <c r="JWL36" s="472"/>
      <c r="JWM36" s="472"/>
      <c r="JWN36" s="472"/>
      <c r="JWO36" s="472"/>
      <c r="JWP36" s="472"/>
      <c r="JWQ36" s="472"/>
      <c r="JWR36" s="472"/>
      <c r="JWS36" s="472"/>
      <c r="JWT36" s="472"/>
      <c r="JWU36" s="472"/>
      <c r="JWV36" s="472"/>
      <c r="JWW36" s="472"/>
      <c r="JWX36" s="472"/>
      <c r="JWY36" s="472"/>
      <c r="JWZ36" s="472"/>
      <c r="JXA36" s="472"/>
      <c r="JXB36" s="472"/>
      <c r="JXC36" s="472"/>
      <c r="JXD36" s="472"/>
      <c r="JXE36" s="472"/>
      <c r="JXF36" s="472"/>
      <c r="JXG36" s="472"/>
      <c r="JXH36" s="472"/>
      <c r="JXI36" s="472"/>
      <c r="JXJ36" s="472"/>
      <c r="JXK36" s="472"/>
      <c r="JXL36" s="472"/>
      <c r="JXM36" s="472"/>
      <c r="JXN36" s="472"/>
      <c r="JXO36" s="472"/>
      <c r="JXP36" s="472"/>
      <c r="JXQ36" s="472"/>
      <c r="JXR36" s="472"/>
      <c r="JXS36" s="472"/>
      <c r="JXT36" s="472"/>
      <c r="JXU36" s="472"/>
      <c r="JXV36" s="472"/>
      <c r="JXW36" s="472"/>
      <c r="JXX36" s="472"/>
      <c r="JXY36" s="472"/>
      <c r="JXZ36" s="472"/>
      <c r="JYA36" s="472"/>
      <c r="JYB36" s="472"/>
      <c r="JYC36" s="472"/>
      <c r="JYD36" s="472"/>
      <c r="JYE36" s="472"/>
      <c r="JYF36" s="472"/>
      <c r="JYG36" s="472"/>
      <c r="JYH36" s="472"/>
      <c r="JYI36" s="472"/>
      <c r="JYJ36" s="472"/>
      <c r="JYK36" s="472"/>
      <c r="JYL36" s="472"/>
      <c r="JYM36" s="472"/>
      <c r="JYN36" s="472"/>
      <c r="JYO36" s="472"/>
      <c r="JYP36" s="472"/>
      <c r="JYQ36" s="472"/>
      <c r="JYR36" s="472"/>
      <c r="JYS36" s="472"/>
      <c r="JYT36" s="472"/>
      <c r="JYU36" s="472"/>
      <c r="JYV36" s="472"/>
      <c r="JYW36" s="472"/>
      <c r="JYX36" s="472"/>
      <c r="JYY36" s="472"/>
      <c r="JYZ36" s="472"/>
      <c r="JZA36" s="472"/>
      <c r="JZB36" s="472"/>
      <c r="JZC36" s="472"/>
      <c r="JZD36" s="472"/>
      <c r="JZE36" s="472"/>
      <c r="JZF36" s="472"/>
      <c r="JZG36" s="472"/>
      <c r="JZH36" s="472"/>
      <c r="JZI36" s="472"/>
      <c r="JZJ36" s="472"/>
      <c r="JZK36" s="472"/>
      <c r="JZL36" s="472"/>
      <c r="JZM36" s="472"/>
      <c r="JZN36" s="472"/>
      <c r="JZO36" s="472"/>
      <c r="JZP36" s="472"/>
      <c r="JZQ36" s="472"/>
      <c r="JZR36" s="472"/>
      <c r="JZS36" s="472"/>
      <c r="JZT36" s="472"/>
      <c r="JZU36" s="472"/>
      <c r="JZV36" s="472"/>
      <c r="JZW36" s="472"/>
      <c r="JZX36" s="472"/>
      <c r="JZY36" s="472"/>
      <c r="JZZ36" s="472"/>
      <c r="KAA36" s="472"/>
      <c r="KAB36" s="472"/>
      <c r="KAC36" s="472"/>
      <c r="KAD36" s="472"/>
      <c r="KAE36" s="472"/>
      <c r="KAF36" s="472"/>
      <c r="KAG36" s="472"/>
      <c r="KAH36" s="472"/>
      <c r="KAI36" s="472"/>
      <c r="KAJ36" s="472"/>
      <c r="KAK36" s="472"/>
      <c r="KAL36" s="472"/>
      <c r="KAM36" s="472"/>
      <c r="KAN36" s="472"/>
      <c r="KAO36" s="472"/>
      <c r="KAP36" s="472"/>
      <c r="KAQ36" s="472"/>
      <c r="KAR36" s="472"/>
      <c r="KAS36" s="472"/>
      <c r="KAT36" s="472"/>
      <c r="KAU36" s="472"/>
      <c r="KAV36" s="472"/>
      <c r="KAW36" s="472"/>
      <c r="KAX36" s="472"/>
      <c r="KAY36" s="472"/>
      <c r="KAZ36" s="472"/>
      <c r="KBA36" s="472"/>
      <c r="KBB36" s="472"/>
      <c r="KBC36" s="472"/>
      <c r="KBD36" s="472"/>
      <c r="KBE36" s="472"/>
      <c r="KBF36" s="472"/>
      <c r="KBG36" s="472"/>
      <c r="KBH36" s="472"/>
      <c r="KBI36" s="472"/>
      <c r="KBJ36" s="472"/>
      <c r="KBK36" s="472"/>
      <c r="KBL36" s="472"/>
      <c r="KBM36" s="472"/>
      <c r="KBN36" s="472"/>
      <c r="KBO36" s="472"/>
      <c r="KBP36" s="472"/>
      <c r="KBQ36" s="472"/>
      <c r="KBR36" s="472"/>
      <c r="KBS36" s="472"/>
      <c r="KBT36" s="472"/>
      <c r="KBU36" s="472"/>
      <c r="KBV36" s="472"/>
      <c r="KBW36" s="472"/>
      <c r="KBX36" s="472"/>
      <c r="KBY36" s="472"/>
      <c r="KBZ36" s="472"/>
      <c r="KCA36" s="472"/>
      <c r="KCB36" s="472"/>
      <c r="KCC36" s="472"/>
      <c r="KCD36" s="472"/>
      <c r="KCE36" s="472"/>
      <c r="KCF36" s="472"/>
      <c r="KCG36" s="472"/>
      <c r="KCH36" s="472"/>
      <c r="KCI36" s="472"/>
      <c r="KCJ36" s="472"/>
      <c r="KCK36" s="472"/>
      <c r="KCL36" s="472"/>
      <c r="KCM36" s="472"/>
      <c r="KCN36" s="472"/>
      <c r="KCO36" s="472"/>
      <c r="KCP36" s="472"/>
      <c r="KCQ36" s="472"/>
      <c r="KCR36" s="472"/>
      <c r="KCS36" s="472"/>
      <c r="KCT36" s="472"/>
      <c r="KCU36" s="472"/>
      <c r="KCV36" s="472"/>
      <c r="KCW36" s="472"/>
      <c r="KCX36" s="472"/>
      <c r="KCY36" s="472"/>
      <c r="KCZ36" s="472"/>
      <c r="KDA36" s="472"/>
      <c r="KDB36" s="472"/>
      <c r="KDC36" s="472"/>
      <c r="KDD36" s="472"/>
      <c r="KDE36" s="472"/>
      <c r="KDF36" s="472"/>
      <c r="KDG36" s="472"/>
      <c r="KDH36" s="472"/>
      <c r="KDI36" s="472"/>
      <c r="KDJ36" s="472"/>
      <c r="KDK36" s="472"/>
      <c r="KDL36" s="472"/>
      <c r="KDM36" s="472"/>
      <c r="KDN36" s="472"/>
      <c r="KDO36" s="472"/>
      <c r="KDP36" s="472"/>
      <c r="KDQ36" s="472"/>
      <c r="KDR36" s="472"/>
      <c r="KDS36" s="472"/>
      <c r="KDT36" s="472"/>
      <c r="KDU36" s="472"/>
      <c r="KDV36" s="472"/>
      <c r="KDW36" s="472"/>
      <c r="KDX36" s="472"/>
      <c r="KDY36" s="472"/>
      <c r="KDZ36" s="472"/>
      <c r="KEA36" s="472"/>
      <c r="KEB36" s="472"/>
      <c r="KEC36" s="472"/>
      <c r="KED36" s="472"/>
      <c r="KEE36" s="472"/>
      <c r="KEF36" s="472"/>
      <c r="KEG36" s="472"/>
      <c r="KEH36" s="472"/>
      <c r="KEI36" s="472"/>
      <c r="KEJ36" s="472"/>
      <c r="KEK36" s="472"/>
      <c r="KEL36" s="472"/>
      <c r="KEM36" s="472"/>
      <c r="KEN36" s="472"/>
      <c r="KEO36" s="472"/>
      <c r="KEP36" s="472"/>
      <c r="KEQ36" s="472"/>
      <c r="KER36" s="472"/>
      <c r="KES36" s="472"/>
      <c r="KET36" s="472"/>
      <c r="KEU36" s="472"/>
      <c r="KEV36" s="472"/>
      <c r="KEW36" s="472"/>
      <c r="KEX36" s="472"/>
      <c r="KEY36" s="472"/>
      <c r="KEZ36" s="472"/>
      <c r="KFA36" s="472"/>
      <c r="KFB36" s="472"/>
      <c r="KFC36" s="472"/>
      <c r="KFD36" s="472"/>
      <c r="KFE36" s="472"/>
      <c r="KFF36" s="472"/>
      <c r="KFG36" s="472"/>
      <c r="KFH36" s="472"/>
      <c r="KFI36" s="472"/>
      <c r="KFJ36" s="472"/>
      <c r="KFK36" s="472"/>
      <c r="KFL36" s="472"/>
      <c r="KFM36" s="472"/>
      <c r="KFN36" s="472"/>
      <c r="KFO36" s="472"/>
      <c r="KFP36" s="472"/>
      <c r="KFQ36" s="472"/>
      <c r="KFR36" s="472"/>
      <c r="KFS36" s="472"/>
      <c r="KFT36" s="472"/>
      <c r="KFU36" s="472"/>
      <c r="KFV36" s="472"/>
      <c r="KFW36" s="472"/>
      <c r="KFX36" s="472"/>
      <c r="KFY36" s="472"/>
      <c r="KFZ36" s="472"/>
      <c r="KGA36" s="472"/>
      <c r="KGB36" s="472"/>
      <c r="KGC36" s="472"/>
      <c r="KGD36" s="472"/>
      <c r="KGE36" s="472"/>
      <c r="KGF36" s="472"/>
      <c r="KGG36" s="472"/>
      <c r="KGH36" s="472"/>
      <c r="KGI36" s="472"/>
      <c r="KGJ36" s="472"/>
      <c r="KGK36" s="472"/>
      <c r="KGL36" s="472"/>
      <c r="KGM36" s="472"/>
      <c r="KGN36" s="472"/>
      <c r="KGO36" s="472"/>
      <c r="KGP36" s="472"/>
      <c r="KGQ36" s="472"/>
      <c r="KGR36" s="472"/>
      <c r="KGS36" s="472"/>
      <c r="KGT36" s="472"/>
      <c r="KGU36" s="472"/>
      <c r="KGV36" s="472"/>
      <c r="KGW36" s="472"/>
      <c r="KGX36" s="472"/>
      <c r="KGY36" s="472"/>
      <c r="KGZ36" s="472"/>
      <c r="KHA36" s="472"/>
      <c r="KHB36" s="472"/>
      <c r="KHC36" s="472"/>
      <c r="KHD36" s="472"/>
      <c r="KHE36" s="472"/>
      <c r="KHF36" s="472"/>
      <c r="KHG36" s="472"/>
      <c r="KHH36" s="472"/>
      <c r="KHI36" s="472"/>
      <c r="KHJ36" s="472"/>
      <c r="KHK36" s="472"/>
      <c r="KHL36" s="472"/>
      <c r="KHM36" s="472"/>
      <c r="KHN36" s="472"/>
      <c r="KHO36" s="472"/>
      <c r="KHP36" s="472"/>
      <c r="KHQ36" s="472"/>
      <c r="KHR36" s="472"/>
      <c r="KHS36" s="472"/>
      <c r="KHT36" s="472"/>
      <c r="KHU36" s="472"/>
      <c r="KHV36" s="472"/>
      <c r="KHW36" s="472"/>
      <c r="KHX36" s="472"/>
      <c r="KHY36" s="472"/>
      <c r="KHZ36" s="472"/>
      <c r="KIA36" s="472"/>
      <c r="KIB36" s="472"/>
      <c r="KIC36" s="472"/>
      <c r="KID36" s="472"/>
      <c r="KIE36" s="472"/>
      <c r="KIF36" s="472"/>
      <c r="KIG36" s="472"/>
      <c r="KIH36" s="472"/>
      <c r="KII36" s="472"/>
      <c r="KIJ36" s="472"/>
      <c r="KIK36" s="472"/>
      <c r="KIL36" s="472"/>
      <c r="KIM36" s="472"/>
      <c r="KIN36" s="472"/>
      <c r="KIO36" s="472"/>
      <c r="KIP36" s="472"/>
      <c r="KIQ36" s="472"/>
      <c r="KIR36" s="472"/>
      <c r="KIS36" s="472"/>
      <c r="KIT36" s="472"/>
      <c r="KIU36" s="472"/>
      <c r="KIV36" s="472"/>
      <c r="KIW36" s="472"/>
      <c r="KIX36" s="472"/>
      <c r="KIY36" s="472"/>
      <c r="KIZ36" s="472"/>
      <c r="KJA36" s="472"/>
      <c r="KJB36" s="472"/>
      <c r="KJC36" s="472"/>
      <c r="KJD36" s="472"/>
      <c r="KJE36" s="472"/>
      <c r="KJF36" s="472"/>
      <c r="KJG36" s="472"/>
      <c r="KJH36" s="472"/>
      <c r="KJI36" s="472"/>
      <c r="KJJ36" s="472"/>
      <c r="KJK36" s="472"/>
      <c r="KJL36" s="472"/>
      <c r="KJM36" s="472"/>
      <c r="KJN36" s="472"/>
      <c r="KJO36" s="472"/>
      <c r="KJP36" s="472"/>
      <c r="KJQ36" s="472"/>
      <c r="KJR36" s="472"/>
      <c r="KJS36" s="472"/>
      <c r="KJT36" s="472"/>
      <c r="KJU36" s="472"/>
      <c r="KJV36" s="472"/>
      <c r="KJW36" s="472"/>
      <c r="KJX36" s="472"/>
      <c r="KJY36" s="472"/>
      <c r="KJZ36" s="472"/>
      <c r="KKA36" s="472"/>
      <c r="KKB36" s="472"/>
      <c r="KKC36" s="472"/>
      <c r="KKD36" s="472"/>
      <c r="KKE36" s="472"/>
      <c r="KKF36" s="472"/>
      <c r="KKG36" s="472"/>
      <c r="KKH36" s="472"/>
      <c r="KKI36" s="472"/>
      <c r="KKJ36" s="472"/>
      <c r="KKK36" s="472"/>
      <c r="KKL36" s="472"/>
      <c r="KKM36" s="472"/>
      <c r="KKN36" s="472"/>
      <c r="KKO36" s="472"/>
      <c r="KKP36" s="472"/>
      <c r="KKQ36" s="472"/>
      <c r="KKR36" s="472"/>
      <c r="KKS36" s="472"/>
      <c r="KKT36" s="472"/>
      <c r="KKU36" s="472"/>
      <c r="KKV36" s="472"/>
      <c r="KKW36" s="472"/>
      <c r="KKX36" s="472"/>
      <c r="KKY36" s="472"/>
      <c r="KKZ36" s="472"/>
      <c r="KLA36" s="472"/>
      <c r="KLB36" s="472"/>
      <c r="KLC36" s="472"/>
      <c r="KLD36" s="472"/>
      <c r="KLE36" s="472"/>
      <c r="KLF36" s="472"/>
      <c r="KLG36" s="472"/>
      <c r="KLH36" s="472"/>
      <c r="KLI36" s="472"/>
      <c r="KLJ36" s="472"/>
      <c r="KLK36" s="472"/>
      <c r="KLL36" s="472"/>
      <c r="KLM36" s="472"/>
      <c r="KLN36" s="472"/>
      <c r="KLO36" s="472"/>
      <c r="KLP36" s="472"/>
      <c r="KLQ36" s="472"/>
      <c r="KLR36" s="472"/>
      <c r="KLS36" s="472"/>
      <c r="KLT36" s="472"/>
      <c r="KLU36" s="472"/>
      <c r="KLV36" s="472"/>
      <c r="KLW36" s="472"/>
      <c r="KLX36" s="472"/>
      <c r="KLY36" s="472"/>
      <c r="KLZ36" s="472"/>
      <c r="KMA36" s="472"/>
      <c r="KMB36" s="472"/>
      <c r="KMC36" s="472"/>
      <c r="KMD36" s="472"/>
      <c r="KME36" s="472"/>
      <c r="KMF36" s="472"/>
      <c r="KMG36" s="472"/>
      <c r="KMH36" s="472"/>
      <c r="KMI36" s="472"/>
      <c r="KMJ36" s="472"/>
      <c r="KMK36" s="472"/>
      <c r="KML36" s="472"/>
      <c r="KMM36" s="472"/>
      <c r="KMN36" s="472"/>
      <c r="KMO36" s="472"/>
      <c r="KMP36" s="472"/>
      <c r="KMQ36" s="472"/>
      <c r="KMR36" s="472"/>
      <c r="KMS36" s="472"/>
      <c r="KMT36" s="472"/>
      <c r="KMU36" s="472"/>
      <c r="KMV36" s="472"/>
      <c r="KMW36" s="472"/>
      <c r="KMX36" s="472"/>
      <c r="KMY36" s="472"/>
      <c r="KMZ36" s="472"/>
      <c r="KNA36" s="472"/>
      <c r="KNB36" s="472"/>
      <c r="KNC36" s="472"/>
      <c r="KND36" s="472"/>
      <c r="KNE36" s="472"/>
      <c r="KNF36" s="472"/>
      <c r="KNG36" s="472"/>
      <c r="KNH36" s="472"/>
      <c r="KNI36" s="472"/>
      <c r="KNJ36" s="472"/>
      <c r="KNK36" s="472"/>
      <c r="KNL36" s="472"/>
      <c r="KNM36" s="472"/>
      <c r="KNN36" s="472"/>
      <c r="KNO36" s="472"/>
      <c r="KNP36" s="472"/>
      <c r="KNQ36" s="472"/>
      <c r="KNR36" s="472"/>
      <c r="KNS36" s="472"/>
      <c r="KNT36" s="472"/>
      <c r="KNU36" s="472"/>
      <c r="KNV36" s="472"/>
      <c r="KNW36" s="472"/>
      <c r="KNX36" s="472"/>
      <c r="KNY36" s="472"/>
      <c r="KNZ36" s="472"/>
      <c r="KOA36" s="472"/>
      <c r="KOB36" s="472"/>
      <c r="KOC36" s="472"/>
      <c r="KOD36" s="472"/>
      <c r="KOE36" s="472"/>
      <c r="KOF36" s="472"/>
      <c r="KOG36" s="472"/>
      <c r="KOH36" s="472"/>
      <c r="KOI36" s="472"/>
      <c r="KOJ36" s="472"/>
      <c r="KOK36" s="472"/>
      <c r="KOL36" s="472"/>
      <c r="KOM36" s="472"/>
      <c r="KON36" s="472"/>
      <c r="KOO36" s="472"/>
      <c r="KOP36" s="472"/>
      <c r="KOQ36" s="472"/>
      <c r="KOR36" s="472"/>
      <c r="KOS36" s="472"/>
      <c r="KOT36" s="472"/>
      <c r="KOU36" s="472"/>
      <c r="KOV36" s="472"/>
      <c r="KOW36" s="472"/>
      <c r="KOX36" s="472"/>
      <c r="KOY36" s="472"/>
      <c r="KOZ36" s="472"/>
      <c r="KPA36" s="472"/>
      <c r="KPB36" s="472"/>
      <c r="KPC36" s="472"/>
      <c r="KPD36" s="472"/>
      <c r="KPE36" s="472"/>
      <c r="KPF36" s="472"/>
      <c r="KPG36" s="472"/>
      <c r="KPH36" s="472"/>
      <c r="KPI36" s="472"/>
      <c r="KPJ36" s="472"/>
      <c r="KPK36" s="472"/>
      <c r="KPL36" s="472"/>
      <c r="KPM36" s="472"/>
      <c r="KPN36" s="472"/>
      <c r="KPO36" s="472"/>
      <c r="KPP36" s="472"/>
      <c r="KPQ36" s="472"/>
      <c r="KPR36" s="472"/>
      <c r="KPS36" s="472"/>
      <c r="KPT36" s="472"/>
      <c r="KPU36" s="472"/>
      <c r="KPV36" s="472"/>
      <c r="KPW36" s="472"/>
      <c r="KPX36" s="472"/>
      <c r="KPY36" s="472"/>
      <c r="KPZ36" s="472"/>
      <c r="KQA36" s="472"/>
      <c r="KQB36" s="472"/>
      <c r="KQC36" s="472"/>
      <c r="KQD36" s="472"/>
      <c r="KQE36" s="472"/>
      <c r="KQF36" s="472"/>
      <c r="KQG36" s="472"/>
      <c r="KQH36" s="472"/>
      <c r="KQI36" s="472"/>
      <c r="KQJ36" s="472"/>
      <c r="KQK36" s="472"/>
      <c r="KQL36" s="472"/>
      <c r="KQM36" s="472"/>
      <c r="KQN36" s="472"/>
      <c r="KQO36" s="472"/>
      <c r="KQP36" s="472"/>
      <c r="KQQ36" s="472"/>
      <c r="KQR36" s="472"/>
      <c r="KQS36" s="472"/>
      <c r="KQT36" s="472"/>
      <c r="KQU36" s="472"/>
      <c r="KQV36" s="472"/>
      <c r="KQW36" s="472"/>
      <c r="KQX36" s="472"/>
      <c r="KQY36" s="472"/>
      <c r="KQZ36" s="472"/>
      <c r="KRA36" s="472"/>
      <c r="KRB36" s="472"/>
      <c r="KRC36" s="472"/>
      <c r="KRD36" s="472"/>
      <c r="KRE36" s="472"/>
      <c r="KRF36" s="472"/>
      <c r="KRG36" s="472"/>
      <c r="KRH36" s="472"/>
      <c r="KRI36" s="472"/>
      <c r="KRJ36" s="472"/>
      <c r="KRK36" s="472"/>
      <c r="KRL36" s="472"/>
      <c r="KRM36" s="472"/>
      <c r="KRN36" s="472"/>
      <c r="KRO36" s="472"/>
      <c r="KRP36" s="472"/>
      <c r="KRQ36" s="472"/>
      <c r="KRR36" s="472"/>
      <c r="KRS36" s="472"/>
      <c r="KRT36" s="472"/>
      <c r="KRU36" s="472"/>
      <c r="KRV36" s="472"/>
      <c r="KRW36" s="472"/>
      <c r="KRX36" s="472"/>
      <c r="KRY36" s="472"/>
      <c r="KRZ36" s="472"/>
      <c r="KSA36" s="472"/>
      <c r="KSB36" s="472"/>
      <c r="KSC36" s="472"/>
      <c r="KSD36" s="472"/>
      <c r="KSE36" s="472"/>
      <c r="KSF36" s="472"/>
      <c r="KSG36" s="472"/>
      <c r="KSH36" s="472"/>
      <c r="KSI36" s="472"/>
      <c r="KSJ36" s="472"/>
      <c r="KSK36" s="472"/>
      <c r="KSL36" s="472"/>
      <c r="KSM36" s="472"/>
      <c r="KSN36" s="472"/>
      <c r="KSO36" s="472"/>
      <c r="KSP36" s="472"/>
      <c r="KSQ36" s="472"/>
      <c r="KSR36" s="472"/>
      <c r="KSS36" s="472"/>
      <c r="KST36" s="472"/>
      <c r="KSU36" s="472"/>
      <c r="KSV36" s="472"/>
      <c r="KSW36" s="472"/>
      <c r="KSX36" s="472"/>
      <c r="KSY36" s="472"/>
      <c r="KSZ36" s="472"/>
      <c r="KTA36" s="472"/>
      <c r="KTB36" s="472"/>
      <c r="KTC36" s="472"/>
      <c r="KTD36" s="472"/>
      <c r="KTE36" s="472"/>
      <c r="KTF36" s="472"/>
      <c r="KTG36" s="472"/>
      <c r="KTH36" s="472"/>
      <c r="KTI36" s="472"/>
      <c r="KTJ36" s="472"/>
      <c r="KTK36" s="472"/>
      <c r="KTL36" s="472"/>
      <c r="KTM36" s="472"/>
      <c r="KTN36" s="472"/>
      <c r="KTO36" s="472"/>
      <c r="KTP36" s="472"/>
      <c r="KTQ36" s="472"/>
      <c r="KTR36" s="472"/>
      <c r="KTS36" s="472"/>
      <c r="KTT36" s="472"/>
      <c r="KTU36" s="472"/>
      <c r="KTV36" s="472"/>
      <c r="KTW36" s="472"/>
      <c r="KTX36" s="472"/>
      <c r="KTY36" s="472"/>
      <c r="KTZ36" s="472"/>
      <c r="KUA36" s="472"/>
      <c r="KUB36" s="472"/>
      <c r="KUC36" s="472"/>
      <c r="KUD36" s="472"/>
      <c r="KUE36" s="472"/>
      <c r="KUF36" s="472"/>
      <c r="KUG36" s="472"/>
      <c r="KUH36" s="472"/>
      <c r="KUI36" s="472"/>
      <c r="KUJ36" s="472"/>
      <c r="KUK36" s="472"/>
      <c r="KUL36" s="472"/>
      <c r="KUM36" s="472"/>
      <c r="KUN36" s="472"/>
      <c r="KUO36" s="472"/>
      <c r="KUP36" s="472"/>
      <c r="KUQ36" s="472"/>
      <c r="KUR36" s="472"/>
      <c r="KUS36" s="472"/>
      <c r="KUT36" s="472"/>
      <c r="KUU36" s="472"/>
      <c r="KUV36" s="472"/>
      <c r="KUW36" s="472"/>
      <c r="KUX36" s="472"/>
      <c r="KUY36" s="472"/>
      <c r="KUZ36" s="472"/>
      <c r="KVA36" s="472"/>
      <c r="KVB36" s="472"/>
      <c r="KVC36" s="472"/>
      <c r="KVD36" s="472"/>
      <c r="KVE36" s="472"/>
      <c r="KVF36" s="472"/>
      <c r="KVG36" s="472"/>
      <c r="KVH36" s="472"/>
      <c r="KVI36" s="472"/>
      <c r="KVJ36" s="472"/>
      <c r="KVK36" s="472"/>
      <c r="KVL36" s="472"/>
      <c r="KVM36" s="472"/>
      <c r="KVN36" s="472"/>
      <c r="KVO36" s="472"/>
      <c r="KVP36" s="472"/>
      <c r="KVQ36" s="472"/>
      <c r="KVR36" s="472"/>
      <c r="KVS36" s="472"/>
      <c r="KVT36" s="472"/>
      <c r="KVU36" s="472"/>
      <c r="KVV36" s="472"/>
      <c r="KVW36" s="472"/>
      <c r="KVX36" s="472"/>
      <c r="KVY36" s="472"/>
      <c r="KVZ36" s="472"/>
      <c r="KWA36" s="472"/>
      <c r="KWB36" s="472"/>
      <c r="KWC36" s="472"/>
      <c r="KWD36" s="472"/>
      <c r="KWE36" s="472"/>
      <c r="KWF36" s="472"/>
      <c r="KWG36" s="472"/>
      <c r="KWH36" s="472"/>
      <c r="KWI36" s="472"/>
      <c r="KWJ36" s="472"/>
      <c r="KWK36" s="472"/>
      <c r="KWL36" s="472"/>
      <c r="KWM36" s="472"/>
      <c r="KWN36" s="472"/>
      <c r="KWO36" s="472"/>
      <c r="KWP36" s="472"/>
      <c r="KWQ36" s="472"/>
      <c r="KWR36" s="472"/>
      <c r="KWS36" s="472"/>
      <c r="KWT36" s="472"/>
      <c r="KWU36" s="472"/>
      <c r="KWV36" s="472"/>
      <c r="KWW36" s="472"/>
      <c r="KWX36" s="472"/>
      <c r="KWY36" s="472"/>
      <c r="KWZ36" s="472"/>
      <c r="KXA36" s="472"/>
      <c r="KXB36" s="472"/>
      <c r="KXC36" s="472"/>
      <c r="KXD36" s="472"/>
      <c r="KXE36" s="472"/>
      <c r="KXF36" s="472"/>
      <c r="KXG36" s="472"/>
      <c r="KXH36" s="472"/>
      <c r="KXI36" s="472"/>
      <c r="KXJ36" s="472"/>
      <c r="KXK36" s="472"/>
      <c r="KXL36" s="472"/>
      <c r="KXM36" s="472"/>
      <c r="KXN36" s="472"/>
      <c r="KXO36" s="472"/>
      <c r="KXP36" s="472"/>
      <c r="KXQ36" s="472"/>
      <c r="KXR36" s="472"/>
      <c r="KXS36" s="472"/>
      <c r="KXT36" s="472"/>
      <c r="KXU36" s="472"/>
      <c r="KXV36" s="472"/>
      <c r="KXW36" s="472"/>
      <c r="KXX36" s="472"/>
      <c r="KXY36" s="472"/>
      <c r="KXZ36" s="472"/>
      <c r="KYA36" s="472"/>
      <c r="KYB36" s="472"/>
      <c r="KYC36" s="472"/>
      <c r="KYD36" s="472"/>
      <c r="KYE36" s="472"/>
      <c r="KYF36" s="472"/>
      <c r="KYG36" s="472"/>
      <c r="KYH36" s="472"/>
      <c r="KYI36" s="472"/>
      <c r="KYJ36" s="472"/>
      <c r="KYK36" s="472"/>
      <c r="KYL36" s="472"/>
      <c r="KYM36" s="472"/>
      <c r="KYN36" s="472"/>
      <c r="KYO36" s="472"/>
      <c r="KYP36" s="472"/>
      <c r="KYQ36" s="472"/>
      <c r="KYR36" s="472"/>
      <c r="KYS36" s="472"/>
      <c r="KYT36" s="472"/>
      <c r="KYU36" s="472"/>
      <c r="KYV36" s="472"/>
      <c r="KYW36" s="472"/>
      <c r="KYX36" s="472"/>
      <c r="KYY36" s="472"/>
      <c r="KYZ36" s="472"/>
      <c r="KZA36" s="472"/>
      <c r="KZB36" s="472"/>
      <c r="KZC36" s="472"/>
      <c r="KZD36" s="472"/>
      <c r="KZE36" s="472"/>
      <c r="KZF36" s="472"/>
      <c r="KZG36" s="472"/>
      <c r="KZH36" s="472"/>
      <c r="KZI36" s="472"/>
      <c r="KZJ36" s="472"/>
      <c r="KZK36" s="472"/>
      <c r="KZL36" s="472"/>
      <c r="KZM36" s="472"/>
      <c r="KZN36" s="472"/>
      <c r="KZO36" s="472"/>
      <c r="KZP36" s="472"/>
      <c r="KZQ36" s="472"/>
      <c r="KZR36" s="472"/>
      <c r="KZS36" s="472"/>
      <c r="KZT36" s="472"/>
      <c r="KZU36" s="472"/>
      <c r="KZV36" s="472"/>
      <c r="KZW36" s="472"/>
      <c r="KZX36" s="472"/>
      <c r="KZY36" s="472"/>
      <c r="KZZ36" s="472"/>
      <c r="LAA36" s="472"/>
      <c r="LAB36" s="472"/>
      <c r="LAC36" s="472"/>
      <c r="LAD36" s="472"/>
      <c r="LAE36" s="472"/>
      <c r="LAF36" s="472"/>
      <c r="LAG36" s="472"/>
      <c r="LAH36" s="472"/>
      <c r="LAI36" s="472"/>
      <c r="LAJ36" s="472"/>
      <c r="LAK36" s="472"/>
      <c r="LAL36" s="472"/>
      <c r="LAM36" s="472"/>
      <c r="LAN36" s="472"/>
      <c r="LAO36" s="472"/>
      <c r="LAP36" s="472"/>
      <c r="LAQ36" s="472"/>
      <c r="LAR36" s="472"/>
      <c r="LAS36" s="472"/>
      <c r="LAT36" s="472"/>
      <c r="LAU36" s="472"/>
      <c r="LAV36" s="472"/>
      <c r="LAW36" s="472"/>
      <c r="LAX36" s="472"/>
      <c r="LAY36" s="472"/>
      <c r="LAZ36" s="472"/>
      <c r="LBA36" s="472"/>
      <c r="LBB36" s="472"/>
      <c r="LBC36" s="472"/>
      <c r="LBD36" s="472"/>
      <c r="LBE36" s="472"/>
      <c r="LBF36" s="472"/>
      <c r="LBG36" s="472"/>
      <c r="LBH36" s="472"/>
      <c r="LBI36" s="472"/>
      <c r="LBJ36" s="472"/>
      <c r="LBK36" s="472"/>
      <c r="LBL36" s="472"/>
      <c r="LBM36" s="472"/>
      <c r="LBN36" s="472"/>
      <c r="LBO36" s="472"/>
      <c r="LBP36" s="472"/>
      <c r="LBQ36" s="472"/>
      <c r="LBR36" s="472"/>
      <c r="LBS36" s="472"/>
      <c r="LBT36" s="472"/>
      <c r="LBU36" s="472"/>
      <c r="LBV36" s="472"/>
      <c r="LBW36" s="472"/>
      <c r="LBX36" s="472"/>
      <c r="LBY36" s="472"/>
      <c r="LBZ36" s="472"/>
      <c r="LCA36" s="472"/>
      <c r="LCB36" s="472"/>
      <c r="LCC36" s="472"/>
      <c r="LCD36" s="472"/>
      <c r="LCE36" s="472"/>
      <c r="LCF36" s="472"/>
      <c r="LCG36" s="472"/>
      <c r="LCH36" s="472"/>
      <c r="LCI36" s="472"/>
      <c r="LCJ36" s="472"/>
      <c r="LCK36" s="472"/>
      <c r="LCL36" s="472"/>
      <c r="LCM36" s="472"/>
      <c r="LCN36" s="472"/>
      <c r="LCO36" s="472"/>
      <c r="LCP36" s="472"/>
      <c r="LCQ36" s="472"/>
      <c r="LCR36" s="472"/>
      <c r="LCS36" s="472"/>
      <c r="LCT36" s="472"/>
      <c r="LCU36" s="472"/>
      <c r="LCV36" s="472"/>
      <c r="LCW36" s="472"/>
      <c r="LCX36" s="472"/>
      <c r="LCY36" s="472"/>
      <c r="LCZ36" s="472"/>
      <c r="LDA36" s="472"/>
      <c r="LDB36" s="472"/>
      <c r="LDC36" s="472"/>
      <c r="LDD36" s="472"/>
      <c r="LDE36" s="472"/>
      <c r="LDF36" s="472"/>
      <c r="LDG36" s="472"/>
      <c r="LDH36" s="472"/>
      <c r="LDI36" s="472"/>
      <c r="LDJ36" s="472"/>
      <c r="LDK36" s="472"/>
      <c r="LDL36" s="472"/>
      <c r="LDM36" s="472"/>
      <c r="LDN36" s="472"/>
      <c r="LDO36" s="472"/>
      <c r="LDP36" s="472"/>
      <c r="LDQ36" s="472"/>
      <c r="LDR36" s="472"/>
      <c r="LDS36" s="472"/>
      <c r="LDT36" s="472"/>
      <c r="LDU36" s="472"/>
      <c r="LDV36" s="472"/>
      <c r="LDW36" s="472"/>
      <c r="LDX36" s="472"/>
      <c r="LDY36" s="472"/>
      <c r="LDZ36" s="472"/>
      <c r="LEA36" s="472"/>
      <c r="LEB36" s="472"/>
      <c r="LEC36" s="472"/>
      <c r="LED36" s="472"/>
      <c r="LEE36" s="472"/>
      <c r="LEF36" s="472"/>
      <c r="LEG36" s="472"/>
      <c r="LEH36" s="472"/>
      <c r="LEI36" s="472"/>
      <c r="LEJ36" s="472"/>
      <c r="LEK36" s="472"/>
      <c r="LEL36" s="472"/>
      <c r="LEM36" s="472"/>
      <c r="LEN36" s="472"/>
      <c r="LEO36" s="472"/>
      <c r="LEP36" s="472"/>
      <c r="LEQ36" s="472"/>
      <c r="LER36" s="472"/>
      <c r="LES36" s="472"/>
      <c r="LET36" s="472"/>
      <c r="LEU36" s="472"/>
      <c r="LEV36" s="472"/>
      <c r="LEW36" s="472"/>
      <c r="LEX36" s="472"/>
      <c r="LEY36" s="472"/>
      <c r="LEZ36" s="472"/>
      <c r="LFA36" s="472"/>
      <c r="LFB36" s="472"/>
      <c r="LFC36" s="472"/>
      <c r="LFD36" s="472"/>
      <c r="LFE36" s="472"/>
      <c r="LFF36" s="472"/>
      <c r="LFG36" s="472"/>
      <c r="LFH36" s="472"/>
      <c r="LFI36" s="472"/>
      <c r="LFJ36" s="472"/>
      <c r="LFK36" s="472"/>
      <c r="LFL36" s="472"/>
      <c r="LFM36" s="472"/>
      <c r="LFN36" s="472"/>
      <c r="LFO36" s="472"/>
      <c r="LFP36" s="472"/>
      <c r="LFQ36" s="472"/>
      <c r="LFR36" s="472"/>
      <c r="LFS36" s="472"/>
      <c r="LFT36" s="472"/>
      <c r="LFU36" s="472"/>
      <c r="LFV36" s="472"/>
      <c r="LFW36" s="472"/>
      <c r="LFX36" s="472"/>
      <c r="LFY36" s="472"/>
      <c r="LFZ36" s="472"/>
      <c r="LGA36" s="472"/>
      <c r="LGB36" s="472"/>
      <c r="LGC36" s="472"/>
      <c r="LGD36" s="472"/>
      <c r="LGE36" s="472"/>
      <c r="LGF36" s="472"/>
      <c r="LGG36" s="472"/>
      <c r="LGH36" s="472"/>
      <c r="LGI36" s="472"/>
      <c r="LGJ36" s="472"/>
      <c r="LGK36" s="472"/>
      <c r="LGL36" s="472"/>
      <c r="LGM36" s="472"/>
      <c r="LGN36" s="472"/>
      <c r="LGO36" s="472"/>
      <c r="LGP36" s="472"/>
      <c r="LGQ36" s="472"/>
      <c r="LGR36" s="472"/>
      <c r="LGS36" s="472"/>
      <c r="LGT36" s="472"/>
      <c r="LGU36" s="472"/>
      <c r="LGV36" s="472"/>
      <c r="LGW36" s="472"/>
      <c r="LGX36" s="472"/>
      <c r="LGY36" s="472"/>
      <c r="LGZ36" s="472"/>
      <c r="LHA36" s="472"/>
      <c r="LHB36" s="472"/>
      <c r="LHC36" s="472"/>
      <c r="LHD36" s="472"/>
      <c r="LHE36" s="472"/>
      <c r="LHF36" s="472"/>
      <c r="LHG36" s="472"/>
      <c r="LHH36" s="472"/>
      <c r="LHI36" s="472"/>
      <c r="LHJ36" s="472"/>
      <c r="LHK36" s="472"/>
      <c r="LHL36" s="472"/>
      <c r="LHM36" s="472"/>
      <c r="LHN36" s="472"/>
      <c r="LHO36" s="472"/>
      <c r="LHP36" s="472"/>
      <c r="LHQ36" s="472"/>
      <c r="LHR36" s="472"/>
      <c r="LHS36" s="472"/>
      <c r="LHT36" s="472"/>
      <c r="LHU36" s="472"/>
      <c r="LHV36" s="472"/>
      <c r="LHW36" s="472"/>
      <c r="LHX36" s="472"/>
      <c r="LHY36" s="472"/>
      <c r="LHZ36" s="472"/>
      <c r="LIA36" s="472"/>
      <c r="LIB36" s="472"/>
      <c r="LIC36" s="472"/>
      <c r="LID36" s="472"/>
      <c r="LIE36" s="472"/>
      <c r="LIF36" s="472"/>
      <c r="LIG36" s="472"/>
      <c r="LIH36" s="472"/>
      <c r="LII36" s="472"/>
      <c r="LIJ36" s="472"/>
      <c r="LIK36" s="472"/>
      <c r="LIL36" s="472"/>
      <c r="LIM36" s="472"/>
      <c r="LIN36" s="472"/>
      <c r="LIO36" s="472"/>
      <c r="LIP36" s="472"/>
      <c r="LIQ36" s="472"/>
      <c r="LIR36" s="472"/>
      <c r="LIS36" s="472"/>
      <c r="LIT36" s="472"/>
      <c r="LIU36" s="472"/>
      <c r="LIV36" s="472"/>
      <c r="LIW36" s="472"/>
      <c r="LIX36" s="472"/>
      <c r="LIY36" s="472"/>
      <c r="LIZ36" s="472"/>
      <c r="LJA36" s="472"/>
      <c r="LJB36" s="472"/>
      <c r="LJC36" s="472"/>
      <c r="LJD36" s="472"/>
      <c r="LJE36" s="472"/>
      <c r="LJF36" s="472"/>
      <c r="LJG36" s="472"/>
      <c r="LJH36" s="472"/>
      <c r="LJI36" s="472"/>
      <c r="LJJ36" s="472"/>
      <c r="LJK36" s="472"/>
      <c r="LJL36" s="472"/>
      <c r="LJM36" s="472"/>
      <c r="LJN36" s="472"/>
      <c r="LJO36" s="472"/>
      <c r="LJP36" s="472"/>
      <c r="LJQ36" s="472"/>
      <c r="LJR36" s="472"/>
      <c r="LJS36" s="472"/>
      <c r="LJT36" s="472"/>
      <c r="LJU36" s="472"/>
      <c r="LJV36" s="472"/>
      <c r="LJW36" s="472"/>
      <c r="LJX36" s="472"/>
      <c r="LJY36" s="472"/>
      <c r="LJZ36" s="472"/>
      <c r="LKA36" s="472"/>
      <c r="LKB36" s="472"/>
      <c r="LKC36" s="472"/>
      <c r="LKD36" s="472"/>
      <c r="LKE36" s="472"/>
      <c r="LKF36" s="472"/>
      <c r="LKG36" s="472"/>
      <c r="LKH36" s="472"/>
      <c r="LKI36" s="472"/>
      <c r="LKJ36" s="472"/>
      <c r="LKK36" s="472"/>
      <c r="LKL36" s="472"/>
      <c r="LKM36" s="472"/>
      <c r="LKN36" s="472"/>
      <c r="LKO36" s="472"/>
      <c r="LKP36" s="472"/>
      <c r="LKQ36" s="472"/>
      <c r="LKR36" s="472"/>
      <c r="LKS36" s="472"/>
      <c r="LKT36" s="472"/>
      <c r="LKU36" s="472"/>
      <c r="LKV36" s="472"/>
      <c r="LKW36" s="472"/>
      <c r="LKX36" s="472"/>
      <c r="LKY36" s="472"/>
      <c r="LKZ36" s="472"/>
      <c r="LLA36" s="472"/>
      <c r="LLB36" s="472"/>
      <c r="LLC36" s="472"/>
      <c r="LLD36" s="472"/>
      <c r="LLE36" s="472"/>
      <c r="LLF36" s="472"/>
      <c r="LLG36" s="472"/>
      <c r="LLH36" s="472"/>
      <c r="LLI36" s="472"/>
      <c r="LLJ36" s="472"/>
      <c r="LLK36" s="472"/>
      <c r="LLL36" s="472"/>
      <c r="LLM36" s="472"/>
      <c r="LLN36" s="472"/>
      <c r="LLO36" s="472"/>
      <c r="LLP36" s="472"/>
      <c r="LLQ36" s="472"/>
      <c r="LLR36" s="472"/>
      <c r="LLS36" s="472"/>
      <c r="LLT36" s="472"/>
      <c r="LLU36" s="472"/>
      <c r="LLV36" s="472"/>
      <c r="LLW36" s="472"/>
      <c r="LLX36" s="472"/>
      <c r="LLY36" s="472"/>
      <c r="LLZ36" s="472"/>
      <c r="LMA36" s="472"/>
      <c r="LMB36" s="472"/>
      <c r="LMC36" s="472"/>
      <c r="LMD36" s="472"/>
      <c r="LME36" s="472"/>
      <c r="LMF36" s="472"/>
      <c r="LMG36" s="472"/>
      <c r="LMH36" s="472"/>
      <c r="LMI36" s="472"/>
      <c r="LMJ36" s="472"/>
      <c r="LMK36" s="472"/>
      <c r="LML36" s="472"/>
      <c r="LMM36" s="472"/>
      <c r="LMN36" s="472"/>
      <c r="LMO36" s="472"/>
      <c r="LMP36" s="472"/>
      <c r="LMQ36" s="472"/>
      <c r="LMR36" s="472"/>
      <c r="LMS36" s="472"/>
      <c r="LMT36" s="472"/>
      <c r="LMU36" s="472"/>
      <c r="LMV36" s="472"/>
      <c r="LMW36" s="472"/>
      <c r="LMX36" s="472"/>
      <c r="LMY36" s="472"/>
      <c r="LMZ36" s="472"/>
      <c r="LNA36" s="472"/>
      <c r="LNB36" s="472"/>
      <c r="LNC36" s="472"/>
      <c r="LND36" s="472"/>
      <c r="LNE36" s="472"/>
      <c r="LNF36" s="472"/>
      <c r="LNG36" s="472"/>
      <c r="LNH36" s="472"/>
      <c r="LNI36" s="472"/>
      <c r="LNJ36" s="472"/>
      <c r="LNK36" s="472"/>
      <c r="LNL36" s="472"/>
      <c r="LNM36" s="472"/>
      <c r="LNN36" s="472"/>
      <c r="LNO36" s="472"/>
      <c r="LNP36" s="472"/>
      <c r="LNQ36" s="472"/>
      <c r="LNR36" s="472"/>
      <c r="LNS36" s="472"/>
      <c r="LNT36" s="472"/>
      <c r="LNU36" s="472"/>
      <c r="LNV36" s="472"/>
      <c r="LNW36" s="472"/>
      <c r="LNX36" s="472"/>
      <c r="LNY36" s="472"/>
      <c r="LNZ36" s="472"/>
      <c r="LOA36" s="472"/>
      <c r="LOB36" s="472"/>
      <c r="LOC36" s="472"/>
      <c r="LOD36" s="472"/>
      <c r="LOE36" s="472"/>
      <c r="LOF36" s="472"/>
      <c r="LOG36" s="472"/>
      <c r="LOH36" s="472"/>
      <c r="LOI36" s="472"/>
      <c r="LOJ36" s="472"/>
      <c r="LOK36" s="472"/>
      <c r="LOL36" s="472"/>
      <c r="LOM36" s="472"/>
      <c r="LON36" s="472"/>
      <c r="LOO36" s="472"/>
      <c r="LOP36" s="472"/>
      <c r="LOQ36" s="472"/>
      <c r="LOR36" s="472"/>
      <c r="LOS36" s="472"/>
      <c r="LOT36" s="472"/>
      <c r="LOU36" s="472"/>
      <c r="LOV36" s="472"/>
      <c r="LOW36" s="472"/>
      <c r="LOX36" s="472"/>
      <c r="LOY36" s="472"/>
      <c r="LOZ36" s="472"/>
      <c r="LPA36" s="472"/>
      <c r="LPB36" s="472"/>
      <c r="LPC36" s="472"/>
      <c r="LPD36" s="472"/>
      <c r="LPE36" s="472"/>
      <c r="LPF36" s="472"/>
      <c r="LPG36" s="472"/>
      <c r="LPH36" s="472"/>
      <c r="LPI36" s="472"/>
      <c r="LPJ36" s="472"/>
      <c r="LPK36" s="472"/>
      <c r="LPL36" s="472"/>
      <c r="LPM36" s="472"/>
      <c r="LPN36" s="472"/>
      <c r="LPO36" s="472"/>
      <c r="LPP36" s="472"/>
      <c r="LPQ36" s="472"/>
      <c r="LPR36" s="472"/>
      <c r="LPS36" s="472"/>
      <c r="LPT36" s="472"/>
      <c r="LPU36" s="472"/>
      <c r="LPV36" s="472"/>
      <c r="LPW36" s="472"/>
      <c r="LPX36" s="472"/>
      <c r="LPY36" s="472"/>
      <c r="LPZ36" s="472"/>
      <c r="LQA36" s="472"/>
      <c r="LQB36" s="472"/>
      <c r="LQC36" s="472"/>
      <c r="LQD36" s="472"/>
      <c r="LQE36" s="472"/>
      <c r="LQF36" s="472"/>
      <c r="LQG36" s="472"/>
      <c r="LQH36" s="472"/>
      <c r="LQI36" s="472"/>
      <c r="LQJ36" s="472"/>
      <c r="LQK36" s="472"/>
      <c r="LQL36" s="472"/>
      <c r="LQM36" s="472"/>
      <c r="LQN36" s="472"/>
      <c r="LQO36" s="472"/>
      <c r="LQP36" s="472"/>
      <c r="LQQ36" s="472"/>
      <c r="LQR36" s="472"/>
      <c r="LQS36" s="472"/>
      <c r="LQT36" s="472"/>
      <c r="LQU36" s="472"/>
      <c r="LQV36" s="472"/>
      <c r="LQW36" s="472"/>
      <c r="LQX36" s="472"/>
      <c r="LQY36" s="472"/>
      <c r="LQZ36" s="472"/>
      <c r="LRA36" s="472"/>
      <c r="LRB36" s="472"/>
      <c r="LRC36" s="472"/>
      <c r="LRD36" s="472"/>
      <c r="LRE36" s="472"/>
      <c r="LRF36" s="472"/>
      <c r="LRG36" s="472"/>
      <c r="LRH36" s="472"/>
      <c r="LRI36" s="472"/>
      <c r="LRJ36" s="472"/>
      <c r="LRK36" s="472"/>
      <c r="LRL36" s="472"/>
      <c r="LRM36" s="472"/>
      <c r="LRN36" s="472"/>
      <c r="LRO36" s="472"/>
      <c r="LRP36" s="472"/>
      <c r="LRQ36" s="472"/>
      <c r="LRR36" s="472"/>
      <c r="LRS36" s="472"/>
      <c r="LRT36" s="472"/>
      <c r="LRU36" s="472"/>
      <c r="LRV36" s="472"/>
      <c r="LRW36" s="472"/>
      <c r="LRX36" s="472"/>
      <c r="LRY36" s="472"/>
      <c r="LRZ36" s="472"/>
      <c r="LSA36" s="472"/>
      <c r="LSB36" s="472"/>
      <c r="LSC36" s="472"/>
      <c r="LSD36" s="472"/>
      <c r="LSE36" s="472"/>
      <c r="LSF36" s="472"/>
      <c r="LSG36" s="472"/>
      <c r="LSH36" s="472"/>
      <c r="LSI36" s="472"/>
      <c r="LSJ36" s="472"/>
      <c r="LSK36" s="472"/>
      <c r="LSL36" s="472"/>
      <c r="LSM36" s="472"/>
      <c r="LSN36" s="472"/>
      <c r="LSO36" s="472"/>
      <c r="LSP36" s="472"/>
      <c r="LSQ36" s="472"/>
      <c r="LSR36" s="472"/>
      <c r="LSS36" s="472"/>
      <c r="LST36" s="472"/>
      <c r="LSU36" s="472"/>
      <c r="LSV36" s="472"/>
      <c r="LSW36" s="472"/>
      <c r="LSX36" s="472"/>
      <c r="LSY36" s="472"/>
      <c r="LSZ36" s="472"/>
      <c r="LTA36" s="472"/>
      <c r="LTB36" s="472"/>
      <c r="LTC36" s="472"/>
      <c r="LTD36" s="472"/>
      <c r="LTE36" s="472"/>
      <c r="LTF36" s="472"/>
      <c r="LTG36" s="472"/>
      <c r="LTH36" s="472"/>
      <c r="LTI36" s="472"/>
      <c r="LTJ36" s="472"/>
      <c r="LTK36" s="472"/>
      <c r="LTL36" s="472"/>
      <c r="LTM36" s="472"/>
      <c r="LTN36" s="472"/>
      <c r="LTO36" s="472"/>
      <c r="LTP36" s="472"/>
      <c r="LTQ36" s="472"/>
      <c r="LTR36" s="472"/>
      <c r="LTS36" s="472"/>
      <c r="LTT36" s="472"/>
      <c r="LTU36" s="472"/>
      <c r="LTV36" s="472"/>
      <c r="LTW36" s="472"/>
      <c r="LTX36" s="472"/>
      <c r="LTY36" s="472"/>
      <c r="LTZ36" s="472"/>
      <c r="LUA36" s="472"/>
      <c r="LUB36" s="472"/>
      <c r="LUC36" s="472"/>
      <c r="LUD36" s="472"/>
      <c r="LUE36" s="472"/>
      <c r="LUF36" s="472"/>
      <c r="LUG36" s="472"/>
      <c r="LUH36" s="472"/>
      <c r="LUI36" s="472"/>
      <c r="LUJ36" s="472"/>
      <c r="LUK36" s="472"/>
      <c r="LUL36" s="472"/>
      <c r="LUM36" s="472"/>
      <c r="LUN36" s="472"/>
      <c r="LUO36" s="472"/>
      <c r="LUP36" s="472"/>
      <c r="LUQ36" s="472"/>
      <c r="LUR36" s="472"/>
      <c r="LUS36" s="472"/>
      <c r="LUT36" s="472"/>
      <c r="LUU36" s="472"/>
      <c r="LUV36" s="472"/>
      <c r="LUW36" s="472"/>
      <c r="LUX36" s="472"/>
      <c r="LUY36" s="472"/>
      <c r="LUZ36" s="472"/>
      <c r="LVA36" s="472"/>
      <c r="LVB36" s="472"/>
      <c r="LVC36" s="472"/>
      <c r="LVD36" s="472"/>
      <c r="LVE36" s="472"/>
      <c r="LVF36" s="472"/>
      <c r="LVG36" s="472"/>
      <c r="LVH36" s="472"/>
      <c r="LVI36" s="472"/>
      <c r="LVJ36" s="472"/>
      <c r="LVK36" s="472"/>
      <c r="LVL36" s="472"/>
      <c r="LVM36" s="472"/>
      <c r="LVN36" s="472"/>
      <c r="LVO36" s="472"/>
      <c r="LVP36" s="472"/>
      <c r="LVQ36" s="472"/>
      <c r="LVR36" s="472"/>
      <c r="LVS36" s="472"/>
      <c r="LVT36" s="472"/>
      <c r="LVU36" s="472"/>
      <c r="LVV36" s="472"/>
      <c r="LVW36" s="472"/>
      <c r="LVX36" s="472"/>
      <c r="LVY36" s="472"/>
      <c r="LVZ36" s="472"/>
      <c r="LWA36" s="472"/>
      <c r="LWB36" s="472"/>
      <c r="LWC36" s="472"/>
      <c r="LWD36" s="472"/>
      <c r="LWE36" s="472"/>
      <c r="LWF36" s="472"/>
      <c r="LWG36" s="472"/>
      <c r="LWH36" s="472"/>
      <c r="LWI36" s="472"/>
      <c r="LWJ36" s="472"/>
      <c r="LWK36" s="472"/>
      <c r="LWL36" s="472"/>
      <c r="LWM36" s="472"/>
      <c r="LWN36" s="472"/>
      <c r="LWO36" s="472"/>
      <c r="LWP36" s="472"/>
      <c r="LWQ36" s="472"/>
      <c r="LWR36" s="472"/>
      <c r="LWS36" s="472"/>
      <c r="LWT36" s="472"/>
      <c r="LWU36" s="472"/>
      <c r="LWV36" s="472"/>
      <c r="LWW36" s="472"/>
      <c r="LWX36" s="472"/>
      <c r="LWY36" s="472"/>
      <c r="LWZ36" s="472"/>
      <c r="LXA36" s="472"/>
      <c r="LXB36" s="472"/>
      <c r="LXC36" s="472"/>
      <c r="LXD36" s="472"/>
      <c r="LXE36" s="472"/>
      <c r="LXF36" s="472"/>
      <c r="LXG36" s="472"/>
      <c r="LXH36" s="472"/>
      <c r="LXI36" s="472"/>
      <c r="LXJ36" s="472"/>
      <c r="LXK36" s="472"/>
      <c r="LXL36" s="472"/>
      <c r="LXM36" s="472"/>
      <c r="LXN36" s="472"/>
      <c r="LXO36" s="472"/>
      <c r="LXP36" s="472"/>
      <c r="LXQ36" s="472"/>
      <c r="LXR36" s="472"/>
      <c r="LXS36" s="472"/>
      <c r="LXT36" s="472"/>
      <c r="LXU36" s="472"/>
      <c r="LXV36" s="472"/>
      <c r="LXW36" s="472"/>
      <c r="LXX36" s="472"/>
      <c r="LXY36" s="472"/>
      <c r="LXZ36" s="472"/>
      <c r="LYA36" s="472"/>
      <c r="LYB36" s="472"/>
      <c r="LYC36" s="472"/>
      <c r="LYD36" s="472"/>
      <c r="LYE36" s="472"/>
      <c r="LYF36" s="472"/>
      <c r="LYG36" s="472"/>
      <c r="LYH36" s="472"/>
      <c r="LYI36" s="472"/>
      <c r="LYJ36" s="472"/>
      <c r="LYK36" s="472"/>
      <c r="LYL36" s="472"/>
      <c r="LYM36" s="472"/>
      <c r="LYN36" s="472"/>
      <c r="LYO36" s="472"/>
      <c r="LYP36" s="472"/>
      <c r="LYQ36" s="472"/>
      <c r="LYR36" s="472"/>
      <c r="LYS36" s="472"/>
      <c r="LYT36" s="472"/>
      <c r="LYU36" s="472"/>
      <c r="LYV36" s="472"/>
      <c r="LYW36" s="472"/>
      <c r="LYX36" s="472"/>
      <c r="LYY36" s="472"/>
      <c r="LYZ36" s="472"/>
      <c r="LZA36" s="472"/>
      <c r="LZB36" s="472"/>
      <c r="LZC36" s="472"/>
      <c r="LZD36" s="472"/>
      <c r="LZE36" s="472"/>
      <c r="LZF36" s="472"/>
      <c r="LZG36" s="472"/>
      <c r="LZH36" s="472"/>
      <c r="LZI36" s="472"/>
      <c r="LZJ36" s="472"/>
      <c r="LZK36" s="472"/>
      <c r="LZL36" s="472"/>
      <c r="LZM36" s="472"/>
      <c r="LZN36" s="472"/>
      <c r="LZO36" s="472"/>
      <c r="LZP36" s="472"/>
      <c r="LZQ36" s="472"/>
      <c r="LZR36" s="472"/>
      <c r="LZS36" s="472"/>
      <c r="LZT36" s="472"/>
      <c r="LZU36" s="472"/>
      <c r="LZV36" s="472"/>
      <c r="LZW36" s="472"/>
      <c r="LZX36" s="472"/>
      <c r="LZY36" s="472"/>
      <c r="LZZ36" s="472"/>
      <c r="MAA36" s="472"/>
      <c r="MAB36" s="472"/>
      <c r="MAC36" s="472"/>
      <c r="MAD36" s="472"/>
      <c r="MAE36" s="472"/>
      <c r="MAF36" s="472"/>
      <c r="MAG36" s="472"/>
      <c r="MAH36" s="472"/>
      <c r="MAI36" s="472"/>
      <c r="MAJ36" s="472"/>
      <c r="MAK36" s="472"/>
      <c r="MAL36" s="472"/>
      <c r="MAM36" s="472"/>
      <c r="MAN36" s="472"/>
      <c r="MAO36" s="472"/>
      <c r="MAP36" s="472"/>
      <c r="MAQ36" s="472"/>
      <c r="MAR36" s="472"/>
      <c r="MAS36" s="472"/>
      <c r="MAT36" s="472"/>
      <c r="MAU36" s="472"/>
      <c r="MAV36" s="472"/>
      <c r="MAW36" s="472"/>
      <c r="MAX36" s="472"/>
      <c r="MAY36" s="472"/>
      <c r="MAZ36" s="472"/>
      <c r="MBA36" s="472"/>
      <c r="MBB36" s="472"/>
      <c r="MBC36" s="472"/>
      <c r="MBD36" s="472"/>
      <c r="MBE36" s="472"/>
      <c r="MBF36" s="472"/>
      <c r="MBG36" s="472"/>
      <c r="MBH36" s="472"/>
      <c r="MBI36" s="472"/>
      <c r="MBJ36" s="472"/>
      <c r="MBK36" s="472"/>
      <c r="MBL36" s="472"/>
      <c r="MBM36" s="472"/>
      <c r="MBN36" s="472"/>
      <c r="MBO36" s="472"/>
      <c r="MBP36" s="472"/>
      <c r="MBQ36" s="472"/>
      <c r="MBR36" s="472"/>
      <c r="MBS36" s="472"/>
      <c r="MBT36" s="472"/>
      <c r="MBU36" s="472"/>
      <c r="MBV36" s="472"/>
      <c r="MBW36" s="472"/>
      <c r="MBX36" s="472"/>
      <c r="MBY36" s="472"/>
      <c r="MBZ36" s="472"/>
      <c r="MCA36" s="472"/>
      <c r="MCB36" s="472"/>
      <c r="MCC36" s="472"/>
      <c r="MCD36" s="472"/>
      <c r="MCE36" s="472"/>
      <c r="MCF36" s="472"/>
      <c r="MCG36" s="472"/>
      <c r="MCH36" s="472"/>
      <c r="MCI36" s="472"/>
      <c r="MCJ36" s="472"/>
      <c r="MCK36" s="472"/>
      <c r="MCL36" s="472"/>
      <c r="MCM36" s="472"/>
      <c r="MCN36" s="472"/>
      <c r="MCO36" s="472"/>
      <c r="MCP36" s="472"/>
      <c r="MCQ36" s="472"/>
      <c r="MCR36" s="472"/>
      <c r="MCS36" s="472"/>
      <c r="MCT36" s="472"/>
      <c r="MCU36" s="472"/>
      <c r="MCV36" s="472"/>
      <c r="MCW36" s="472"/>
      <c r="MCX36" s="472"/>
      <c r="MCY36" s="472"/>
      <c r="MCZ36" s="472"/>
      <c r="MDA36" s="472"/>
      <c r="MDB36" s="472"/>
      <c r="MDC36" s="472"/>
      <c r="MDD36" s="472"/>
      <c r="MDE36" s="472"/>
      <c r="MDF36" s="472"/>
      <c r="MDG36" s="472"/>
      <c r="MDH36" s="472"/>
      <c r="MDI36" s="472"/>
      <c r="MDJ36" s="472"/>
      <c r="MDK36" s="472"/>
      <c r="MDL36" s="472"/>
      <c r="MDM36" s="472"/>
      <c r="MDN36" s="472"/>
      <c r="MDO36" s="472"/>
      <c r="MDP36" s="472"/>
      <c r="MDQ36" s="472"/>
      <c r="MDR36" s="472"/>
      <c r="MDS36" s="472"/>
      <c r="MDT36" s="472"/>
      <c r="MDU36" s="472"/>
      <c r="MDV36" s="472"/>
      <c r="MDW36" s="472"/>
      <c r="MDX36" s="472"/>
      <c r="MDY36" s="472"/>
      <c r="MDZ36" s="472"/>
      <c r="MEA36" s="472"/>
      <c r="MEB36" s="472"/>
      <c r="MEC36" s="472"/>
      <c r="MED36" s="472"/>
      <c r="MEE36" s="472"/>
      <c r="MEF36" s="472"/>
      <c r="MEG36" s="472"/>
      <c r="MEH36" s="472"/>
      <c r="MEI36" s="472"/>
      <c r="MEJ36" s="472"/>
      <c r="MEK36" s="472"/>
      <c r="MEL36" s="472"/>
      <c r="MEM36" s="472"/>
      <c r="MEN36" s="472"/>
      <c r="MEO36" s="472"/>
      <c r="MEP36" s="472"/>
      <c r="MEQ36" s="472"/>
      <c r="MER36" s="472"/>
      <c r="MES36" s="472"/>
      <c r="MET36" s="472"/>
      <c r="MEU36" s="472"/>
      <c r="MEV36" s="472"/>
      <c r="MEW36" s="472"/>
      <c r="MEX36" s="472"/>
      <c r="MEY36" s="472"/>
      <c r="MEZ36" s="472"/>
      <c r="MFA36" s="472"/>
      <c r="MFB36" s="472"/>
      <c r="MFC36" s="472"/>
      <c r="MFD36" s="472"/>
      <c r="MFE36" s="472"/>
      <c r="MFF36" s="472"/>
      <c r="MFG36" s="472"/>
      <c r="MFH36" s="472"/>
      <c r="MFI36" s="472"/>
      <c r="MFJ36" s="472"/>
      <c r="MFK36" s="472"/>
      <c r="MFL36" s="472"/>
      <c r="MFM36" s="472"/>
      <c r="MFN36" s="472"/>
      <c r="MFO36" s="472"/>
      <c r="MFP36" s="472"/>
      <c r="MFQ36" s="472"/>
      <c r="MFR36" s="472"/>
      <c r="MFS36" s="472"/>
      <c r="MFT36" s="472"/>
      <c r="MFU36" s="472"/>
      <c r="MFV36" s="472"/>
      <c r="MFW36" s="472"/>
      <c r="MFX36" s="472"/>
      <c r="MFY36" s="472"/>
      <c r="MFZ36" s="472"/>
      <c r="MGA36" s="472"/>
      <c r="MGB36" s="472"/>
      <c r="MGC36" s="472"/>
      <c r="MGD36" s="472"/>
      <c r="MGE36" s="472"/>
      <c r="MGF36" s="472"/>
      <c r="MGG36" s="472"/>
      <c r="MGH36" s="472"/>
      <c r="MGI36" s="472"/>
      <c r="MGJ36" s="472"/>
      <c r="MGK36" s="472"/>
      <c r="MGL36" s="472"/>
      <c r="MGM36" s="472"/>
      <c r="MGN36" s="472"/>
      <c r="MGO36" s="472"/>
      <c r="MGP36" s="472"/>
      <c r="MGQ36" s="472"/>
      <c r="MGR36" s="472"/>
      <c r="MGS36" s="472"/>
      <c r="MGT36" s="472"/>
      <c r="MGU36" s="472"/>
      <c r="MGV36" s="472"/>
      <c r="MGW36" s="472"/>
      <c r="MGX36" s="472"/>
      <c r="MGY36" s="472"/>
      <c r="MGZ36" s="472"/>
      <c r="MHA36" s="472"/>
      <c r="MHB36" s="472"/>
      <c r="MHC36" s="472"/>
      <c r="MHD36" s="472"/>
      <c r="MHE36" s="472"/>
      <c r="MHF36" s="472"/>
      <c r="MHG36" s="472"/>
      <c r="MHH36" s="472"/>
      <c r="MHI36" s="472"/>
      <c r="MHJ36" s="472"/>
      <c r="MHK36" s="472"/>
      <c r="MHL36" s="472"/>
      <c r="MHM36" s="472"/>
      <c r="MHN36" s="472"/>
      <c r="MHO36" s="472"/>
      <c r="MHP36" s="472"/>
      <c r="MHQ36" s="472"/>
      <c r="MHR36" s="472"/>
      <c r="MHS36" s="472"/>
      <c r="MHT36" s="472"/>
      <c r="MHU36" s="472"/>
      <c r="MHV36" s="472"/>
      <c r="MHW36" s="472"/>
      <c r="MHX36" s="472"/>
      <c r="MHY36" s="472"/>
      <c r="MHZ36" s="472"/>
      <c r="MIA36" s="472"/>
      <c r="MIB36" s="472"/>
      <c r="MIC36" s="472"/>
      <c r="MID36" s="472"/>
      <c r="MIE36" s="472"/>
      <c r="MIF36" s="472"/>
      <c r="MIG36" s="472"/>
      <c r="MIH36" s="472"/>
      <c r="MII36" s="472"/>
      <c r="MIJ36" s="472"/>
      <c r="MIK36" s="472"/>
      <c r="MIL36" s="472"/>
      <c r="MIM36" s="472"/>
      <c r="MIN36" s="472"/>
      <c r="MIO36" s="472"/>
      <c r="MIP36" s="472"/>
      <c r="MIQ36" s="472"/>
      <c r="MIR36" s="472"/>
      <c r="MIS36" s="472"/>
      <c r="MIT36" s="472"/>
      <c r="MIU36" s="472"/>
      <c r="MIV36" s="472"/>
      <c r="MIW36" s="472"/>
      <c r="MIX36" s="472"/>
      <c r="MIY36" s="472"/>
      <c r="MIZ36" s="472"/>
      <c r="MJA36" s="472"/>
      <c r="MJB36" s="472"/>
      <c r="MJC36" s="472"/>
      <c r="MJD36" s="472"/>
      <c r="MJE36" s="472"/>
      <c r="MJF36" s="472"/>
      <c r="MJG36" s="472"/>
      <c r="MJH36" s="472"/>
      <c r="MJI36" s="472"/>
      <c r="MJJ36" s="472"/>
      <c r="MJK36" s="472"/>
      <c r="MJL36" s="472"/>
      <c r="MJM36" s="472"/>
      <c r="MJN36" s="472"/>
      <c r="MJO36" s="472"/>
      <c r="MJP36" s="472"/>
      <c r="MJQ36" s="472"/>
      <c r="MJR36" s="472"/>
      <c r="MJS36" s="472"/>
      <c r="MJT36" s="472"/>
      <c r="MJU36" s="472"/>
      <c r="MJV36" s="472"/>
      <c r="MJW36" s="472"/>
      <c r="MJX36" s="472"/>
      <c r="MJY36" s="472"/>
      <c r="MJZ36" s="472"/>
      <c r="MKA36" s="472"/>
      <c r="MKB36" s="472"/>
      <c r="MKC36" s="472"/>
      <c r="MKD36" s="472"/>
      <c r="MKE36" s="472"/>
      <c r="MKF36" s="472"/>
      <c r="MKG36" s="472"/>
      <c r="MKH36" s="472"/>
      <c r="MKI36" s="472"/>
      <c r="MKJ36" s="472"/>
      <c r="MKK36" s="472"/>
      <c r="MKL36" s="472"/>
      <c r="MKM36" s="472"/>
      <c r="MKN36" s="472"/>
      <c r="MKO36" s="472"/>
      <c r="MKP36" s="472"/>
      <c r="MKQ36" s="472"/>
      <c r="MKR36" s="472"/>
      <c r="MKS36" s="472"/>
      <c r="MKT36" s="472"/>
      <c r="MKU36" s="472"/>
      <c r="MKV36" s="472"/>
      <c r="MKW36" s="472"/>
      <c r="MKX36" s="472"/>
      <c r="MKY36" s="472"/>
      <c r="MKZ36" s="472"/>
      <c r="MLA36" s="472"/>
      <c r="MLB36" s="472"/>
      <c r="MLC36" s="472"/>
      <c r="MLD36" s="472"/>
      <c r="MLE36" s="472"/>
      <c r="MLF36" s="472"/>
      <c r="MLG36" s="472"/>
      <c r="MLH36" s="472"/>
      <c r="MLI36" s="472"/>
      <c r="MLJ36" s="472"/>
      <c r="MLK36" s="472"/>
      <c r="MLL36" s="472"/>
      <c r="MLM36" s="472"/>
      <c r="MLN36" s="472"/>
      <c r="MLO36" s="472"/>
      <c r="MLP36" s="472"/>
      <c r="MLQ36" s="472"/>
      <c r="MLR36" s="472"/>
      <c r="MLS36" s="472"/>
      <c r="MLT36" s="472"/>
      <c r="MLU36" s="472"/>
      <c r="MLV36" s="472"/>
      <c r="MLW36" s="472"/>
      <c r="MLX36" s="472"/>
      <c r="MLY36" s="472"/>
      <c r="MLZ36" s="472"/>
      <c r="MMA36" s="472"/>
      <c r="MMB36" s="472"/>
      <c r="MMC36" s="472"/>
      <c r="MMD36" s="472"/>
      <c r="MME36" s="472"/>
      <c r="MMF36" s="472"/>
      <c r="MMG36" s="472"/>
      <c r="MMH36" s="472"/>
      <c r="MMI36" s="472"/>
      <c r="MMJ36" s="472"/>
      <c r="MMK36" s="472"/>
      <c r="MML36" s="472"/>
      <c r="MMM36" s="472"/>
      <c r="MMN36" s="472"/>
      <c r="MMO36" s="472"/>
      <c r="MMP36" s="472"/>
      <c r="MMQ36" s="472"/>
      <c r="MMR36" s="472"/>
      <c r="MMS36" s="472"/>
      <c r="MMT36" s="472"/>
      <c r="MMU36" s="472"/>
      <c r="MMV36" s="472"/>
      <c r="MMW36" s="472"/>
      <c r="MMX36" s="472"/>
      <c r="MMY36" s="472"/>
      <c r="MMZ36" s="472"/>
      <c r="MNA36" s="472"/>
      <c r="MNB36" s="472"/>
      <c r="MNC36" s="472"/>
      <c r="MND36" s="472"/>
      <c r="MNE36" s="472"/>
      <c r="MNF36" s="472"/>
      <c r="MNG36" s="472"/>
      <c r="MNH36" s="472"/>
      <c r="MNI36" s="472"/>
      <c r="MNJ36" s="472"/>
      <c r="MNK36" s="472"/>
      <c r="MNL36" s="472"/>
      <c r="MNM36" s="472"/>
      <c r="MNN36" s="472"/>
      <c r="MNO36" s="472"/>
      <c r="MNP36" s="472"/>
      <c r="MNQ36" s="472"/>
      <c r="MNR36" s="472"/>
      <c r="MNS36" s="472"/>
      <c r="MNT36" s="472"/>
      <c r="MNU36" s="472"/>
      <c r="MNV36" s="472"/>
      <c r="MNW36" s="472"/>
      <c r="MNX36" s="472"/>
      <c r="MNY36" s="472"/>
      <c r="MNZ36" s="472"/>
      <c r="MOA36" s="472"/>
      <c r="MOB36" s="472"/>
      <c r="MOC36" s="472"/>
      <c r="MOD36" s="472"/>
      <c r="MOE36" s="472"/>
      <c r="MOF36" s="472"/>
      <c r="MOG36" s="472"/>
      <c r="MOH36" s="472"/>
      <c r="MOI36" s="472"/>
      <c r="MOJ36" s="472"/>
      <c r="MOK36" s="472"/>
      <c r="MOL36" s="472"/>
      <c r="MOM36" s="472"/>
      <c r="MON36" s="472"/>
      <c r="MOO36" s="472"/>
      <c r="MOP36" s="472"/>
      <c r="MOQ36" s="472"/>
      <c r="MOR36" s="472"/>
      <c r="MOS36" s="472"/>
      <c r="MOT36" s="472"/>
      <c r="MOU36" s="472"/>
      <c r="MOV36" s="472"/>
      <c r="MOW36" s="472"/>
      <c r="MOX36" s="472"/>
      <c r="MOY36" s="472"/>
      <c r="MOZ36" s="472"/>
      <c r="MPA36" s="472"/>
      <c r="MPB36" s="472"/>
      <c r="MPC36" s="472"/>
      <c r="MPD36" s="472"/>
      <c r="MPE36" s="472"/>
      <c r="MPF36" s="472"/>
      <c r="MPG36" s="472"/>
      <c r="MPH36" s="472"/>
      <c r="MPI36" s="472"/>
      <c r="MPJ36" s="472"/>
      <c r="MPK36" s="472"/>
      <c r="MPL36" s="472"/>
      <c r="MPM36" s="472"/>
      <c r="MPN36" s="472"/>
      <c r="MPO36" s="472"/>
      <c r="MPP36" s="472"/>
      <c r="MPQ36" s="472"/>
      <c r="MPR36" s="472"/>
      <c r="MPS36" s="472"/>
      <c r="MPT36" s="472"/>
      <c r="MPU36" s="472"/>
      <c r="MPV36" s="472"/>
      <c r="MPW36" s="472"/>
      <c r="MPX36" s="472"/>
      <c r="MPY36" s="472"/>
      <c r="MPZ36" s="472"/>
      <c r="MQA36" s="472"/>
      <c r="MQB36" s="472"/>
      <c r="MQC36" s="472"/>
      <c r="MQD36" s="472"/>
      <c r="MQE36" s="472"/>
      <c r="MQF36" s="472"/>
      <c r="MQG36" s="472"/>
      <c r="MQH36" s="472"/>
      <c r="MQI36" s="472"/>
      <c r="MQJ36" s="472"/>
      <c r="MQK36" s="472"/>
      <c r="MQL36" s="472"/>
      <c r="MQM36" s="472"/>
      <c r="MQN36" s="472"/>
      <c r="MQO36" s="472"/>
      <c r="MQP36" s="472"/>
      <c r="MQQ36" s="472"/>
      <c r="MQR36" s="472"/>
      <c r="MQS36" s="472"/>
      <c r="MQT36" s="472"/>
      <c r="MQU36" s="472"/>
      <c r="MQV36" s="472"/>
      <c r="MQW36" s="472"/>
      <c r="MQX36" s="472"/>
      <c r="MQY36" s="472"/>
      <c r="MQZ36" s="472"/>
      <c r="MRA36" s="472"/>
      <c r="MRB36" s="472"/>
      <c r="MRC36" s="472"/>
      <c r="MRD36" s="472"/>
      <c r="MRE36" s="472"/>
      <c r="MRF36" s="472"/>
      <c r="MRG36" s="472"/>
      <c r="MRH36" s="472"/>
      <c r="MRI36" s="472"/>
      <c r="MRJ36" s="472"/>
      <c r="MRK36" s="472"/>
      <c r="MRL36" s="472"/>
      <c r="MRM36" s="472"/>
      <c r="MRN36" s="472"/>
      <c r="MRO36" s="472"/>
      <c r="MRP36" s="472"/>
      <c r="MRQ36" s="472"/>
      <c r="MRR36" s="472"/>
      <c r="MRS36" s="472"/>
      <c r="MRT36" s="472"/>
      <c r="MRU36" s="472"/>
      <c r="MRV36" s="472"/>
      <c r="MRW36" s="472"/>
      <c r="MRX36" s="472"/>
      <c r="MRY36" s="472"/>
      <c r="MRZ36" s="472"/>
      <c r="MSA36" s="472"/>
      <c r="MSB36" s="472"/>
      <c r="MSC36" s="472"/>
      <c r="MSD36" s="472"/>
      <c r="MSE36" s="472"/>
      <c r="MSF36" s="472"/>
      <c r="MSG36" s="472"/>
      <c r="MSH36" s="472"/>
      <c r="MSI36" s="472"/>
      <c r="MSJ36" s="472"/>
      <c r="MSK36" s="472"/>
      <c r="MSL36" s="472"/>
      <c r="MSM36" s="472"/>
      <c r="MSN36" s="472"/>
      <c r="MSO36" s="472"/>
      <c r="MSP36" s="472"/>
      <c r="MSQ36" s="472"/>
      <c r="MSR36" s="472"/>
      <c r="MSS36" s="472"/>
      <c r="MST36" s="472"/>
      <c r="MSU36" s="472"/>
      <c r="MSV36" s="472"/>
      <c r="MSW36" s="472"/>
      <c r="MSX36" s="472"/>
      <c r="MSY36" s="472"/>
      <c r="MSZ36" s="472"/>
      <c r="MTA36" s="472"/>
      <c r="MTB36" s="472"/>
      <c r="MTC36" s="472"/>
      <c r="MTD36" s="472"/>
      <c r="MTE36" s="472"/>
      <c r="MTF36" s="472"/>
      <c r="MTG36" s="472"/>
      <c r="MTH36" s="472"/>
      <c r="MTI36" s="472"/>
      <c r="MTJ36" s="472"/>
      <c r="MTK36" s="472"/>
      <c r="MTL36" s="472"/>
      <c r="MTM36" s="472"/>
      <c r="MTN36" s="472"/>
      <c r="MTO36" s="472"/>
      <c r="MTP36" s="472"/>
      <c r="MTQ36" s="472"/>
      <c r="MTR36" s="472"/>
      <c r="MTS36" s="472"/>
      <c r="MTT36" s="472"/>
      <c r="MTU36" s="472"/>
      <c r="MTV36" s="472"/>
      <c r="MTW36" s="472"/>
      <c r="MTX36" s="472"/>
      <c r="MTY36" s="472"/>
      <c r="MTZ36" s="472"/>
      <c r="MUA36" s="472"/>
      <c r="MUB36" s="472"/>
      <c r="MUC36" s="472"/>
      <c r="MUD36" s="472"/>
      <c r="MUE36" s="472"/>
      <c r="MUF36" s="472"/>
      <c r="MUG36" s="472"/>
      <c r="MUH36" s="472"/>
      <c r="MUI36" s="472"/>
      <c r="MUJ36" s="472"/>
      <c r="MUK36" s="472"/>
      <c r="MUL36" s="472"/>
      <c r="MUM36" s="472"/>
      <c r="MUN36" s="472"/>
      <c r="MUO36" s="472"/>
      <c r="MUP36" s="472"/>
      <c r="MUQ36" s="472"/>
      <c r="MUR36" s="472"/>
      <c r="MUS36" s="472"/>
      <c r="MUT36" s="472"/>
      <c r="MUU36" s="472"/>
      <c r="MUV36" s="472"/>
      <c r="MUW36" s="472"/>
      <c r="MUX36" s="472"/>
      <c r="MUY36" s="472"/>
      <c r="MUZ36" s="472"/>
      <c r="MVA36" s="472"/>
      <c r="MVB36" s="472"/>
      <c r="MVC36" s="472"/>
      <c r="MVD36" s="472"/>
      <c r="MVE36" s="472"/>
      <c r="MVF36" s="472"/>
      <c r="MVG36" s="472"/>
      <c r="MVH36" s="472"/>
      <c r="MVI36" s="472"/>
      <c r="MVJ36" s="472"/>
      <c r="MVK36" s="472"/>
      <c r="MVL36" s="472"/>
      <c r="MVM36" s="472"/>
      <c r="MVN36" s="472"/>
      <c r="MVO36" s="472"/>
      <c r="MVP36" s="472"/>
      <c r="MVQ36" s="472"/>
      <c r="MVR36" s="472"/>
      <c r="MVS36" s="472"/>
      <c r="MVT36" s="472"/>
      <c r="MVU36" s="472"/>
      <c r="MVV36" s="472"/>
      <c r="MVW36" s="472"/>
      <c r="MVX36" s="472"/>
      <c r="MVY36" s="472"/>
      <c r="MVZ36" s="472"/>
      <c r="MWA36" s="472"/>
      <c r="MWB36" s="472"/>
      <c r="MWC36" s="472"/>
      <c r="MWD36" s="472"/>
      <c r="MWE36" s="472"/>
      <c r="MWF36" s="472"/>
      <c r="MWG36" s="472"/>
      <c r="MWH36" s="472"/>
      <c r="MWI36" s="472"/>
      <c r="MWJ36" s="472"/>
      <c r="MWK36" s="472"/>
      <c r="MWL36" s="472"/>
      <c r="MWM36" s="472"/>
      <c r="MWN36" s="472"/>
      <c r="MWO36" s="472"/>
      <c r="MWP36" s="472"/>
      <c r="MWQ36" s="472"/>
      <c r="MWR36" s="472"/>
      <c r="MWS36" s="472"/>
      <c r="MWT36" s="472"/>
      <c r="MWU36" s="472"/>
      <c r="MWV36" s="472"/>
      <c r="MWW36" s="472"/>
      <c r="MWX36" s="472"/>
      <c r="MWY36" s="472"/>
      <c r="MWZ36" s="472"/>
      <c r="MXA36" s="472"/>
      <c r="MXB36" s="472"/>
      <c r="MXC36" s="472"/>
      <c r="MXD36" s="472"/>
      <c r="MXE36" s="472"/>
      <c r="MXF36" s="472"/>
      <c r="MXG36" s="472"/>
      <c r="MXH36" s="472"/>
      <c r="MXI36" s="472"/>
      <c r="MXJ36" s="472"/>
      <c r="MXK36" s="472"/>
      <c r="MXL36" s="472"/>
      <c r="MXM36" s="472"/>
      <c r="MXN36" s="472"/>
      <c r="MXO36" s="472"/>
      <c r="MXP36" s="472"/>
      <c r="MXQ36" s="472"/>
      <c r="MXR36" s="472"/>
      <c r="MXS36" s="472"/>
      <c r="MXT36" s="472"/>
      <c r="MXU36" s="472"/>
      <c r="MXV36" s="472"/>
      <c r="MXW36" s="472"/>
      <c r="MXX36" s="472"/>
      <c r="MXY36" s="472"/>
      <c r="MXZ36" s="472"/>
      <c r="MYA36" s="472"/>
      <c r="MYB36" s="472"/>
      <c r="MYC36" s="472"/>
      <c r="MYD36" s="472"/>
      <c r="MYE36" s="472"/>
      <c r="MYF36" s="472"/>
      <c r="MYG36" s="472"/>
      <c r="MYH36" s="472"/>
      <c r="MYI36" s="472"/>
      <c r="MYJ36" s="472"/>
      <c r="MYK36" s="472"/>
      <c r="MYL36" s="472"/>
      <c r="MYM36" s="472"/>
      <c r="MYN36" s="472"/>
      <c r="MYO36" s="472"/>
      <c r="MYP36" s="472"/>
      <c r="MYQ36" s="472"/>
      <c r="MYR36" s="472"/>
      <c r="MYS36" s="472"/>
      <c r="MYT36" s="472"/>
      <c r="MYU36" s="472"/>
      <c r="MYV36" s="472"/>
      <c r="MYW36" s="472"/>
      <c r="MYX36" s="472"/>
      <c r="MYY36" s="472"/>
      <c r="MYZ36" s="472"/>
      <c r="MZA36" s="472"/>
      <c r="MZB36" s="472"/>
      <c r="MZC36" s="472"/>
      <c r="MZD36" s="472"/>
      <c r="MZE36" s="472"/>
      <c r="MZF36" s="472"/>
      <c r="MZG36" s="472"/>
      <c r="MZH36" s="472"/>
      <c r="MZI36" s="472"/>
      <c r="MZJ36" s="472"/>
      <c r="MZK36" s="472"/>
      <c r="MZL36" s="472"/>
      <c r="MZM36" s="472"/>
      <c r="MZN36" s="472"/>
      <c r="MZO36" s="472"/>
      <c r="MZP36" s="472"/>
      <c r="MZQ36" s="472"/>
      <c r="MZR36" s="472"/>
      <c r="MZS36" s="472"/>
      <c r="MZT36" s="472"/>
      <c r="MZU36" s="472"/>
      <c r="MZV36" s="472"/>
      <c r="MZW36" s="472"/>
      <c r="MZX36" s="472"/>
      <c r="MZY36" s="472"/>
      <c r="MZZ36" s="472"/>
      <c r="NAA36" s="472"/>
      <c r="NAB36" s="472"/>
      <c r="NAC36" s="472"/>
      <c r="NAD36" s="472"/>
      <c r="NAE36" s="472"/>
      <c r="NAF36" s="472"/>
      <c r="NAG36" s="472"/>
      <c r="NAH36" s="472"/>
      <c r="NAI36" s="472"/>
      <c r="NAJ36" s="472"/>
      <c r="NAK36" s="472"/>
      <c r="NAL36" s="472"/>
      <c r="NAM36" s="472"/>
      <c r="NAN36" s="472"/>
      <c r="NAO36" s="472"/>
      <c r="NAP36" s="472"/>
      <c r="NAQ36" s="472"/>
      <c r="NAR36" s="472"/>
      <c r="NAS36" s="472"/>
      <c r="NAT36" s="472"/>
      <c r="NAU36" s="472"/>
      <c r="NAV36" s="472"/>
      <c r="NAW36" s="472"/>
      <c r="NAX36" s="472"/>
      <c r="NAY36" s="472"/>
      <c r="NAZ36" s="472"/>
      <c r="NBA36" s="472"/>
      <c r="NBB36" s="472"/>
      <c r="NBC36" s="472"/>
      <c r="NBD36" s="472"/>
      <c r="NBE36" s="472"/>
      <c r="NBF36" s="472"/>
      <c r="NBG36" s="472"/>
      <c r="NBH36" s="472"/>
      <c r="NBI36" s="472"/>
      <c r="NBJ36" s="472"/>
      <c r="NBK36" s="472"/>
      <c r="NBL36" s="472"/>
      <c r="NBM36" s="472"/>
      <c r="NBN36" s="472"/>
      <c r="NBO36" s="472"/>
      <c r="NBP36" s="472"/>
      <c r="NBQ36" s="472"/>
      <c r="NBR36" s="472"/>
      <c r="NBS36" s="472"/>
      <c r="NBT36" s="472"/>
      <c r="NBU36" s="472"/>
      <c r="NBV36" s="472"/>
      <c r="NBW36" s="472"/>
      <c r="NBX36" s="472"/>
      <c r="NBY36" s="472"/>
      <c r="NBZ36" s="472"/>
      <c r="NCA36" s="472"/>
      <c r="NCB36" s="472"/>
      <c r="NCC36" s="472"/>
      <c r="NCD36" s="472"/>
      <c r="NCE36" s="472"/>
      <c r="NCF36" s="472"/>
      <c r="NCG36" s="472"/>
      <c r="NCH36" s="472"/>
      <c r="NCI36" s="472"/>
      <c r="NCJ36" s="472"/>
      <c r="NCK36" s="472"/>
      <c r="NCL36" s="472"/>
      <c r="NCM36" s="472"/>
      <c r="NCN36" s="472"/>
      <c r="NCO36" s="472"/>
      <c r="NCP36" s="472"/>
      <c r="NCQ36" s="472"/>
      <c r="NCR36" s="472"/>
      <c r="NCS36" s="472"/>
      <c r="NCT36" s="472"/>
      <c r="NCU36" s="472"/>
      <c r="NCV36" s="472"/>
      <c r="NCW36" s="472"/>
      <c r="NCX36" s="472"/>
      <c r="NCY36" s="472"/>
      <c r="NCZ36" s="472"/>
      <c r="NDA36" s="472"/>
      <c r="NDB36" s="472"/>
      <c r="NDC36" s="472"/>
      <c r="NDD36" s="472"/>
      <c r="NDE36" s="472"/>
      <c r="NDF36" s="472"/>
      <c r="NDG36" s="472"/>
      <c r="NDH36" s="472"/>
      <c r="NDI36" s="472"/>
      <c r="NDJ36" s="472"/>
      <c r="NDK36" s="472"/>
      <c r="NDL36" s="472"/>
      <c r="NDM36" s="472"/>
      <c r="NDN36" s="472"/>
      <c r="NDO36" s="472"/>
      <c r="NDP36" s="472"/>
      <c r="NDQ36" s="472"/>
      <c r="NDR36" s="472"/>
      <c r="NDS36" s="472"/>
      <c r="NDT36" s="472"/>
      <c r="NDU36" s="472"/>
      <c r="NDV36" s="472"/>
      <c r="NDW36" s="472"/>
      <c r="NDX36" s="472"/>
      <c r="NDY36" s="472"/>
      <c r="NDZ36" s="472"/>
      <c r="NEA36" s="472"/>
      <c r="NEB36" s="472"/>
      <c r="NEC36" s="472"/>
      <c r="NED36" s="472"/>
      <c r="NEE36" s="472"/>
      <c r="NEF36" s="472"/>
      <c r="NEG36" s="472"/>
      <c r="NEH36" s="472"/>
      <c r="NEI36" s="472"/>
      <c r="NEJ36" s="472"/>
      <c r="NEK36" s="472"/>
      <c r="NEL36" s="472"/>
      <c r="NEM36" s="472"/>
      <c r="NEN36" s="472"/>
      <c r="NEO36" s="472"/>
      <c r="NEP36" s="472"/>
      <c r="NEQ36" s="472"/>
      <c r="NER36" s="472"/>
      <c r="NES36" s="472"/>
      <c r="NET36" s="472"/>
      <c r="NEU36" s="472"/>
      <c r="NEV36" s="472"/>
      <c r="NEW36" s="472"/>
      <c r="NEX36" s="472"/>
      <c r="NEY36" s="472"/>
      <c r="NEZ36" s="472"/>
      <c r="NFA36" s="472"/>
      <c r="NFB36" s="472"/>
      <c r="NFC36" s="472"/>
      <c r="NFD36" s="472"/>
      <c r="NFE36" s="472"/>
      <c r="NFF36" s="472"/>
      <c r="NFG36" s="472"/>
      <c r="NFH36" s="472"/>
      <c r="NFI36" s="472"/>
      <c r="NFJ36" s="472"/>
      <c r="NFK36" s="472"/>
      <c r="NFL36" s="472"/>
      <c r="NFM36" s="472"/>
      <c r="NFN36" s="472"/>
      <c r="NFO36" s="472"/>
      <c r="NFP36" s="472"/>
      <c r="NFQ36" s="472"/>
      <c r="NFR36" s="472"/>
      <c r="NFS36" s="472"/>
      <c r="NFT36" s="472"/>
      <c r="NFU36" s="472"/>
      <c r="NFV36" s="472"/>
      <c r="NFW36" s="472"/>
      <c r="NFX36" s="472"/>
      <c r="NFY36" s="472"/>
      <c r="NFZ36" s="472"/>
      <c r="NGA36" s="472"/>
      <c r="NGB36" s="472"/>
      <c r="NGC36" s="472"/>
      <c r="NGD36" s="472"/>
      <c r="NGE36" s="472"/>
      <c r="NGF36" s="472"/>
      <c r="NGG36" s="472"/>
      <c r="NGH36" s="472"/>
      <c r="NGI36" s="472"/>
      <c r="NGJ36" s="472"/>
      <c r="NGK36" s="472"/>
      <c r="NGL36" s="472"/>
      <c r="NGM36" s="472"/>
      <c r="NGN36" s="472"/>
      <c r="NGO36" s="472"/>
      <c r="NGP36" s="472"/>
      <c r="NGQ36" s="472"/>
      <c r="NGR36" s="472"/>
      <c r="NGS36" s="472"/>
      <c r="NGT36" s="472"/>
      <c r="NGU36" s="472"/>
      <c r="NGV36" s="472"/>
      <c r="NGW36" s="472"/>
      <c r="NGX36" s="472"/>
      <c r="NGY36" s="472"/>
      <c r="NGZ36" s="472"/>
      <c r="NHA36" s="472"/>
      <c r="NHB36" s="472"/>
      <c r="NHC36" s="472"/>
      <c r="NHD36" s="472"/>
      <c r="NHE36" s="472"/>
      <c r="NHF36" s="472"/>
      <c r="NHG36" s="472"/>
      <c r="NHH36" s="472"/>
      <c r="NHI36" s="472"/>
      <c r="NHJ36" s="472"/>
      <c r="NHK36" s="472"/>
      <c r="NHL36" s="472"/>
      <c r="NHM36" s="472"/>
      <c r="NHN36" s="472"/>
      <c r="NHO36" s="472"/>
      <c r="NHP36" s="472"/>
      <c r="NHQ36" s="472"/>
      <c r="NHR36" s="472"/>
      <c r="NHS36" s="472"/>
      <c r="NHT36" s="472"/>
      <c r="NHU36" s="472"/>
      <c r="NHV36" s="472"/>
      <c r="NHW36" s="472"/>
      <c r="NHX36" s="472"/>
      <c r="NHY36" s="472"/>
      <c r="NHZ36" s="472"/>
      <c r="NIA36" s="472"/>
      <c r="NIB36" s="472"/>
      <c r="NIC36" s="472"/>
      <c r="NID36" s="472"/>
      <c r="NIE36" s="472"/>
      <c r="NIF36" s="472"/>
      <c r="NIG36" s="472"/>
      <c r="NIH36" s="472"/>
      <c r="NII36" s="472"/>
      <c r="NIJ36" s="472"/>
      <c r="NIK36" s="472"/>
      <c r="NIL36" s="472"/>
      <c r="NIM36" s="472"/>
      <c r="NIN36" s="472"/>
      <c r="NIO36" s="472"/>
      <c r="NIP36" s="472"/>
      <c r="NIQ36" s="472"/>
      <c r="NIR36" s="472"/>
      <c r="NIS36" s="472"/>
      <c r="NIT36" s="472"/>
      <c r="NIU36" s="472"/>
      <c r="NIV36" s="472"/>
      <c r="NIW36" s="472"/>
      <c r="NIX36" s="472"/>
      <c r="NIY36" s="472"/>
      <c r="NIZ36" s="472"/>
      <c r="NJA36" s="472"/>
      <c r="NJB36" s="472"/>
      <c r="NJC36" s="472"/>
      <c r="NJD36" s="472"/>
      <c r="NJE36" s="472"/>
      <c r="NJF36" s="472"/>
      <c r="NJG36" s="472"/>
      <c r="NJH36" s="472"/>
      <c r="NJI36" s="472"/>
      <c r="NJJ36" s="472"/>
      <c r="NJK36" s="472"/>
      <c r="NJL36" s="472"/>
      <c r="NJM36" s="472"/>
      <c r="NJN36" s="472"/>
      <c r="NJO36" s="472"/>
      <c r="NJP36" s="472"/>
      <c r="NJQ36" s="472"/>
      <c r="NJR36" s="472"/>
      <c r="NJS36" s="472"/>
      <c r="NJT36" s="472"/>
      <c r="NJU36" s="472"/>
      <c r="NJV36" s="472"/>
      <c r="NJW36" s="472"/>
      <c r="NJX36" s="472"/>
      <c r="NJY36" s="472"/>
      <c r="NJZ36" s="472"/>
      <c r="NKA36" s="472"/>
      <c r="NKB36" s="472"/>
      <c r="NKC36" s="472"/>
      <c r="NKD36" s="472"/>
      <c r="NKE36" s="472"/>
      <c r="NKF36" s="472"/>
      <c r="NKG36" s="472"/>
      <c r="NKH36" s="472"/>
      <c r="NKI36" s="472"/>
      <c r="NKJ36" s="472"/>
      <c r="NKK36" s="472"/>
      <c r="NKL36" s="472"/>
      <c r="NKM36" s="472"/>
      <c r="NKN36" s="472"/>
      <c r="NKO36" s="472"/>
      <c r="NKP36" s="472"/>
      <c r="NKQ36" s="472"/>
      <c r="NKR36" s="472"/>
      <c r="NKS36" s="472"/>
      <c r="NKT36" s="472"/>
      <c r="NKU36" s="472"/>
      <c r="NKV36" s="472"/>
      <c r="NKW36" s="472"/>
      <c r="NKX36" s="472"/>
      <c r="NKY36" s="472"/>
      <c r="NKZ36" s="472"/>
      <c r="NLA36" s="472"/>
      <c r="NLB36" s="472"/>
      <c r="NLC36" s="472"/>
      <c r="NLD36" s="472"/>
      <c r="NLE36" s="472"/>
      <c r="NLF36" s="472"/>
      <c r="NLG36" s="472"/>
      <c r="NLH36" s="472"/>
      <c r="NLI36" s="472"/>
      <c r="NLJ36" s="472"/>
      <c r="NLK36" s="472"/>
      <c r="NLL36" s="472"/>
      <c r="NLM36" s="472"/>
      <c r="NLN36" s="472"/>
      <c r="NLO36" s="472"/>
      <c r="NLP36" s="472"/>
      <c r="NLQ36" s="472"/>
      <c r="NLR36" s="472"/>
      <c r="NLS36" s="472"/>
      <c r="NLT36" s="472"/>
      <c r="NLU36" s="472"/>
      <c r="NLV36" s="472"/>
      <c r="NLW36" s="472"/>
      <c r="NLX36" s="472"/>
      <c r="NLY36" s="472"/>
      <c r="NLZ36" s="472"/>
      <c r="NMA36" s="472"/>
      <c r="NMB36" s="472"/>
      <c r="NMC36" s="472"/>
      <c r="NMD36" s="472"/>
      <c r="NME36" s="472"/>
      <c r="NMF36" s="472"/>
      <c r="NMG36" s="472"/>
      <c r="NMH36" s="472"/>
      <c r="NMI36" s="472"/>
      <c r="NMJ36" s="472"/>
      <c r="NMK36" s="472"/>
      <c r="NML36" s="472"/>
      <c r="NMM36" s="472"/>
      <c r="NMN36" s="472"/>
      <c r="NMO36" s="472"/>
      <c r="NMP36" s="472"/>
      <c r="NMQ36" s="472"/>
      <c r="NMR36" s="472"/>
      <c r="NMS36" s="472"/>
      <c r="NMT36" s="472"/>
      <c r="NMU36" s="472"/>
      <c r="NMV36" s="472"/>
      <c r="NMW36" s="472"/>
      <c r="NMX36" s="472"/>
      <c r="NMY36" s="472"/>
      <c r="NMZ36" s="472"/>
      <c r="NNA36" s="472"/>
      <c r="NNB36" s="472"/>
      <c r="NNC36" s="472"/>
      <c r="NND36" s="472"/>
      <c r="NNE36" s="472"/>
      <c r="NNF36" s="472"/>
      <c r="NNG36" s="472"/>
      <c r="NNH36" s="472"/>
      <c r="NNI36" s="472"/>
      <c r="NNJ36" s="472"/>
      <c r="NNK36" s="472"/>
      <c r="NNL36" s="472"/>
      <c r="NNM36" s="472"/>
      <c r="NNN36" s="472"/>
      <c r="NNO36" s="472"/>
      <c r="NNP36" s="472"/>
      <c r="NNQ36" s="472"/>
      <c r="NNR36" s="472"/>
      <c r="NNS36" s="472"/>
      <c r="NNT36" s="472"/>
      <c r="NNU36" s="472"/>
      <c r="NNV36" s="472"/>
      <c r="NNW36" s="472"/>
      <c r="NNX36" s="472"/>
      <c r="NNY36" s="472"/>
      <c r="NNZ36" s="472"/>
      <c r="NOA36" s="472"/>
      <c r="NOB36" s="472"/>
      <c r="NOC36" s="472"/>
      <c r="NOD36" s="472"/>
      <c r="NOE36" s="472"/>
      <c r="NOF36" s="472"/>
      <c r="NOG36" s="472"/>
      <c r="NOH36" s="472"/>
      <c r="NOI36" s="472"/>
      <c r="NOJ36" s="472"/>
      <c r="NOK36" s="472"/>
      <c r="NOL36" s="472"/>
      <c r="NOM36" s="472"/>
      <c r="NON36" s="472"/>
      <c r="NOO36" s="472"/>
      <c r="NOP36" s="472"/>
      <c r="NOQ36" s="472"/>
      <c r="NOR36" s="472"/>
      <c r="NOS36" s="472"/>
      <c r="NOT36" s="472"/>
      <c r="NOU36" s="472"/>
      <c r="NOV36" s="472"/>
      <c r="NOW36" s="472"/>
      <c r="NOX36" s="472"/>
      <c r="NOY36" s="472"/>
      <c r="NOZ36" s="472"/>
      <c r="NPA36" s="472"/>
      <c r="NPB36" s="472"/>
      <c r="NPC36" s="472"/>
      <c r="NPD36" s="472"/>
      <c r="NPE36" s="472"/>
      <c r="NPF36" s="472"/>
      <c r="NPG36" s="472"/>
      <c r="NPH36" s="472"/>
      <c r="NPI36" s="472"/>
      <c r="NPJ36" s="472"/>
      <c r="NPK36" s="472"/>
      <c r="NPL36" s="472"/>
      <c r="NPM36" s="472"/>
      <c r="NPN36" s="472"/>
      <c r="NPO36" s="472"/>
      <c r="NPP36" s="472"/>
      <c r="NPQ36" s="472"/>
      <c r="NPR36" s="472"/>
      <c r="NPS36" s="472"/>
      <c r="NPT36" s="472"/>
      <c r="NPU36" s="472"/>
      <c r="NPV36" s="472"/>
      <c r="NPW36" s="472"/>
      <c r="NPX36" s="472"/>
      <c r="NPY36" s="472"/>
      <c r="NPZ36" s="472"/>
      <c r="NQA36" s="472"/>
      <c r="NQB36" s="472"/>
      <c r="NQC36" s="472"/>
      <c r="NQD36" s="472"/>
      <c r="NQE36" s="472"/>
      <c r="NQF36" s="472"/>
      <c r="NQG36" s="472"/>
      <c r="NQH36" s="472"/>
      <c r="NQI36" s="472"/>
      <c r="NQJ36" s="472"/>
      <c r="NQK36" s="472"/>
      <c r="NQL36" s="472"/>
      <c r="NQM36" s="472"/>
      <c r="NQN36" s="472"/>
      <c r="NQO36" s="472"/>
      <c r="NQP36" s="472"/>
      <c r="NQQ36" s="472"/>
      <c r="NQR36" s="472"/>
      <c r="NQS36" s="472"/>
      <c r="NQT36" s="472"/>
      <c r="NQU36" s="472"/>
      <c r="NQV36" s="472"/>
      <c r="NQW36" s="472"/>
      <c r="NQX36" s="472"/>
      <c r="NQY36" s="472"/>
      <c r="NQZ36" s="472"/>
      <c r="NRA36" s="472"/>
      <c r="NRB36" s="472"/>
      <c r="NRC36" s="472"/>
      <c r="NRD36" s="472"/>
      <c r="NRE36" s="472"/>
      <c r="NRF36" s="472"/>
      <c r="NRG36" s="472"/>
      <c r="NRH36" s="472"/>
      <c r="NRI36" s="472"/>
      <c r="NRJ36" s="472"/>
      <c r="NRK36" s="472"/>
      <c r="NRL36" s="472"/>
      <c r="NRM36" s="472"/>
      <c r="NRN36" s="472"/>
      <c r="NRO36" s="472"/>
      <c r="NRP36" s="472"/>
      <c r="NRQ36" s="472"/>
      <c r="NRR36" s="472"/>
      <c r="NRS36" s="472"/>
      <c r="NRT36" s="472"/>
      <c r="NRU36" s="472"/>
      <c r="NRV36" s="472"/>
      <c r="NRW36" s="472"/>
      <c r="NRX36" s="472"/>
      <c r="NRY36" s="472"/>
      <c r="NRZ36" s="472"/>
      <c r="NSA36" s="472"/>
      <c r="NSB36" s="472"/>
      <c r="NSC36" s="472"/>
      <c r="NSD36" s="472"/>
      <c r="NSE36" s="472"/>
      <c r="NSF36" s="472"/>
      <c r="NSG36" s="472"/>
      <c r="NSH36" s="472"/>
      <c r="NSI36" s="472"/>
      <c r="NSJ36" s="472"/>
      <c r="NSK36" s="472"/>
      <c r="NSL36" s="472"/>
      <c r="NSM36" s="472"/>
      <c r="NSN36" s="472"/>
      <c r="NSO36" s="472"/>
      <c r="NSP36" s="472"/>
      <c r="NSQ36" s="472"/>
      <c r="NSR36" s="472"/>
      <c r="NSS36" s="472"/>
      <c r="NST36" s="472"/>
      <c r="NSU36" s="472"/>
      <c r="NSV36" s="472"/>
      <c r="NSW36" s="472"/>
      <c r="NSX36" s="472"/>
      <c r="NSY36" s="472"/>
      <c r="NSZ36" s="472"/>
      <c r="NTA36" s="472"/>
      <c r="NTB36" s="472"/>
      <c r="NTC36" s="472"/>
      <c r="NTD36" s="472"/>
      <c r="NTE36" s="472"/>
      <c r="NTF36" s="472"/>
      <c r="NTG36" s="472"/>
      <c r="NTH36" s="472"/>
      <c r="NTI36" s="472"/>
      <c r="NTJ36" s="472"/>
      <c r="NTK36" s="472"/>
      <c r="NTL36" s="472"/>
      <c r="NTM36" s="472"/>
      <c r="NTN36" s="472"/>
      <c r="NTO36" s="472"/>
      <c r="NTP36" s="472"/>
      <c r="NTQ36" s="472"/>
      <c r="NTR36" s="472"/>
      <c r="NTS36" s="472"/>
      <c r="NTT36" s="472"/>
      <c r="NTU36" s="472"/>
      <c r="NTV36" s="472"/>
      <c r="NTW36" s="472"/>
      <c r="NTX36" s="472"/>
      <c r="NTY36" s="472"/>
      <c r="NTZ36" s="472"/>
      <c r="NUA36" s="472"/>
      <c r="NUB36" s="472"/>
      <c r="NUC36" s="472"/>
      <c r="NUD36" s="472"/>
      <c r="NUE36" s="472"/>
      <c r="NUF36" s="472"/>
      <c r="NUG36" s="472"/>
      <c r="NUH36" s="472"/>
      <c r="NUI36" s="472"/>
      <c r="NUJ36" s="472"/>
      <c r="NUK36" s="472"/>
      <c r="NUL36" s="472"/>
      <c r="NUM36" s="472"/>
      <c r="NUN36" s="472"/>
      <c r="NUO36" s="472"/>
      <c r="NUP36" s="472"/>
      <c r="NUQ36" s="472"/>
      <c r="NUR36" s="472"/>
      <c r="NUS36" s="472"/>
      <c r="NUT36" s="472"/>
      <c r="NUU36" s="472"/>
      <c r="NUV36" s="472"/>
      <c r="NUW36" s="472"/>
      <c r="NUX36" s="472"/>
      <c r="NUY36" s="472"/>
      <c r="NUZ36" s="472"/>
      <c r="NVA36" s="472"/>
      <c r="NVB36" s="472"/>
      <c r="NVC36" s="472"/>
      <c r="NVD36" s="472"/>
      <c r="NVE36" s="472"/>
      <c r="NVF36" s="472"/>
      <c r="NVG36" s="472"/>
      <c r="NVH36" s="472"/>
      <c r="NVI36" s="472"/>
      <c r="NVJ36" s="472"/>
      <c r="NVK36" s="472"/>
      <c r="NVL36" s="472"/>
      <c r="NVM36" s="472"/>
      <c r="NVN36" s="472"/>
      <c r="NVO36" s="472"/>
      <c r="NVP36" s="472"/>
      <c r="NVQ36" s="472"/>
      <c r="NVR36" s="472"/>
      <c r="NVS36" s="472"/>
      <c r="NVT36" s="472"/>
      <c r="NVU36" s="472"/>
      <c r="NVV36" s="472"/>
      <c r="NVW36" s="472"/>
      <c r="NVX36" s="472"/>
      <c r="NVY36" s="472"/>
      <c r="NVZ36" s="472"/>
      <c r="NWA36" s="472"/>
      <c r="NWB36" s="472"/>
      <c r="NWC36" s="472"/>
      <c r="NWD36" s="472"/>
      <c r="NWE36" s="472"/>
      <c r="NWF36" s="472"/>
      <c r="NWG36" s="472"/>
      <c r="NWH36" s="472"/>
      <c r="NWI36" s="472"/>
      <c r="NWJ36" s="472"/>
      <c r="NWK36" s="472"/>
      <c r="NWL36" s="472"/>
      <c r="NWM36" s="472"/>
      <c r="NWN36" s="472"/>
      <c r="NWO36" s="472"/>
      <c r="NWP36" s="472"/>
      <c r="NWQ36" s="472"/>
      <c r="NWR36" s="472"/>
      <c r="NWS36" s="472"/>
      <c r="NWT36" s="472"/>
      <c r="NWU36" s="472"/>
      <c r="NWV36" s="472"/>
      <c r="NWW36" s="472"/>
      <c r="NWX36" s="472"/>
      <c r="NWY36" s="472"/>
      <c r="NWZ36" s="472"/>
      <c r="NXA36" s="472"/>
      <c r="NXB36" s="472"/>
      <c r="NXC36" s="472"/>
      <c r="NXD36" s="472"/>
      <c r="NXE36" s="472"/>
      <c r="NXF36" s="472"/>
      <c r="NXG36" s="472"/>
      <c r="NXH36" s="472"/>
      <c r="NXI36" s="472"/>
      <c r="NXJ36" s="472"/>
      <c r="NXK36" s="472"/>
      <c r="NXL36" s="472"/>
      <c r="NXM36" s="472"/>
      <c r="NXN36" s="472"/>
      <c r="NXO36" s="472"/>
      <c r="NXP36" s="472"/>
      <c r="NXQ36" s="472"/>
      <c r="NXR36" s="472"/>
      <c r="NXS36" s="472"/>
      <c r="NXT36" s="472"/>
      <c r="NXU36" s="472"/>
      <c r="NXV36" s="472"/>
      <c r="NXW36" s="472"/>
      <c r="NXX36" s="472"/>
      <c r="NXY36" s="472"/>
      <c r="NXZ36" s="472"/>
      <c r="NYA36" s="472"/>
      <c r="NYB36" s="472"/>
      <c r="NYC36" s="472"/>
      <c r="NYD36" s="472"/>
      <c r="NYE36" s="472"/>
      <c r="NYF36" s="472"/>
      <c r="NYG36" s="472"/>
      <c r="NYH36" s="472"/>
      <c r="NYI36" s="472"/>
      <c r="NYJ36" s="472"/>
      <c r="NYK36" s="472"/>
      <c r="NYL36" s="472"/>
      <c r="NYM36" s="472"/>
      <c r="NYN36" s="472"/>
      <c r="NYO36" s="472"/>
      <c r="NYP36" s="472"/>
      <c r="NYQ36" s="472"/>
      <c r="NYR36" s="472"/>
      <c r="NYS36" s="472"/>
      <c r="NYT36" s="472"/>
      <c r="NYU36" s="472"/>
      <c r="NYV36" s="472"/>
      <c r="NYW36" s="472"/>
      <c r="NYX36" s="472"/>
      <c r="NYY36" s="472"/>
      <c r="NYZ36" s="472"/>
      <c r="NZA36" s="472"/>
      <c r="NZB36" s="472"/>
      <c r="NZC36" s="472"/>
      <c r="NZD36" s="472"/>
      <c r="NZE36" s="472"/>
      <c r="NZF36" s="472"/>
      <c r="NZG36" s="472"/>
      <c r="NZH36" s="472"/>
      <c r="NZI36" s="472"/>
      <c r="NZJ36" s="472"/>
      <c r="NZK36" s="472"/>
      <c r="NZL36" s="472"/>
      <c r="NZM36" s="472"/>
      <c r="NZN36" s="472"/>
      <c r="NZO36" s="472"/>
      <c r="NZP36" s="472"/>
      <c r="NZQ36" s="472"/>
      <c r="NZR36" s="472"/>
      <c r="NZS36" s="472"/>
      <c r="NZT36" s="472"/>
      <c r="NZU36" s="472"/>
      <c r="NZV36" s="472"/>
      <c r="NZW36" s="472"/>
      <c r="NZX36" s="472"/>
      <c r="NZY36" s="472"/>
      <c r="NZZ36" s="472"/>
      <c r="OAA36" s="472"/>
      <c r="OAB36" s="472"/>
      <c r="OAC36" s="472"/>
      <c r="OAD36" s="472"/>
      <c r="OAE36" s="472"/>
      <c r="OAF36" s="472"/>
      <c r="OAG36" s="472"/>
      <c r="OAH36" s="472"/>
      <c r="OAI36" s="472"/>
      <c r="OAJ36" s="472"/>
      <c r="OAK36" s="472"/>
      <c r="OAL36" s="472"/>
      <c r="OAM36" s="472"/>
      <c r="OAN36" s="472"/>
      <c r="OAO36" s="472"/>
      <c r="OAP36" s="472"/>
      <c r="OAQ36" s="472"/>
      <c r="OAR36" s="472"/>
      <c r="OAS36" s="472"/>
      <c r="OAT36" s="472"/>
      <c r="OAU36" s="472"/>
      <c r="OAV36" s="472"/>
      <c r="OAW36" s="472"/>
      <c r="OAX36" s="472"/>
      <c r="OAY36" s="472"/>
      <c r="OAZ36" s="472"/>
      <c r="OBA36" s="472"/>
      <c r="OBB36" s="472"/>
      <c r="OBC36" s="472"/>
      <c r="OBD36" s="472"/>
      <c r="OBE36" s="472"/>
      <c r="OBF36" s="472"/>
      <c r="OBG36" s="472"/>
      <c r="OBH36" s="472"/>
      <c r="OBI36" s="472"/>
      <c r="OBJ36" s="472"/>
      <c r="OBK36" s="472"/>
      <c r="OBL36" s="472"/>
      <c r="OBM36" s="472"/>
      <c r="OBN36" s="472"/>
      <c r="OBO36" s="472"/>
      <c r="OBP36" s="472"/>
      <c r="OBQ36" s="472"/>
      <c r="OBR36" s="472"/>
      <c r="OBS36" s="472"/>
      <c r="OBT36" s="472"/>
      <c r="OBU36" s="472"/>
      <c r="OBV36" s="472"/>
      <c r="OBW36" s="472"/>
      <c r="OBX36" s="472"/>
      <c r="OBY36" s="472"/>
      <c r="OBZ36" s="472"/>
      <c r="OCA36" s="472"/>
      <c r="OCB36" s="472"/>
      <c r="OCC36" s="472"/>
      <c r="OCD36" s="472"/>
      <c r="OCE36" s="472"/>
      <c r="OCF36" s="472"/>
      <c r="OCG36" s="472"/>
      <c r="OCH36" s="472"/>
      <c r="OCI36" s="472"/>
      <c r="OCJ36" s="472"/>
      <c r="OCK36" s="472"/>
      <c r="OCL36" s="472"/>
      <c r="OCM36" s="472"/>
      <c r="OCN36" s="472"/>
      <c r="OCO36" s="472"/>
      <c r="OCP36" s="472"/>
      <c r="OCQ36" s="472"/>
      <c r="OCR36" s="472"/>
      <c r="OCS36" s="472"/>
      <c r="OCT36" s="472"/>
      <c r="OCU36" s="472"/>
      <c r="OCV36" s="472"/>
      <c r="OCW36" s="472"/>
      <c r="OCX36" s="472"/>
      <c r="OCY36" s="472"/>
      <c r="OCZ36" s="472"/>
      <c r="ODA36" s="472"/>
      <c r="ODB36" s="472"/>
      <c r="ODC36" s="472"/>
      <c r="ODD36" s="472"/>
      <c r="ODE36" s="472"/>
      <c r="ODF36" s="472"/>
      <c r="ODG36" s="472"/>
      <c r="ODH36" s="472"/>
      <c r="ODI36" s="472"/>
      <c r="ODJ36" s="472"/>
      <c r="ODK36" s="472"/>
      <c r="ODL36" s="472"/>
      <c r="ODM36" s="472"/>
      <c r="ODN36" s="472"/>
      <c r="ODO36" s="472"/>
      <c r="ODP36" s="472"/>
      <c r="ODQ36" s="472"/>
      <c r="ODR36" s="472"/>
      <c r="ODS36" s="472"/>
      <c r="ODT36" s="472"/>
      <c r="ODU36" s="472"/>
      <c r="ODV36" s="472"/>
      <c r="ODW36" s="472"/>
      <c r="ODX36" s="472"/>
      <c r="ODY36" s="472"/>
      <c r="ODZ36" s="472"/>
      <c r="OEA36" s="472"/>
      <c r="OEB36" s="472"/>
      <c r="OEC36" s="472"/>
      <c r="OED36" s="472"/>
      <c r="OEE36" s="472"/>
      <c r="OEF36" s="472"/>
      <c r="OEG36" s="472"/>
      <c r="OEH36" s="472"/>
      <c r="OEI36" s="472"/>
      <c r="OEJ36" s="472"/>
      <c r="OEK36" s="472"/>
      <c r="OEL36" s="472"/>
      <c r="OEM36" s="472"/>
      <c r="OEN36" s="472"/>
      <c r="OEO36" s="472"/>
      <c r="OEP36" s="472"/>
      <c r="OEQ36" s="472"/>
      <c r="OER36" s="472"/>
      <c r="OES36" s="472"/>
      <c r="OET36" s="472"/>
      <c r="OEU36" s="472"/>
      <c r="OEV36" s="472"/>
      <c r="OEW36" s="472"/>
      <c r="OEX36" s="472"/>
      <c r="OEY36" s="472"/>
      <c r="OEZ36" s="472"/>
      <c r="OFA36" s="472"/>
      <c r="OFB36" s="472"/>
      <c r="OFC36" s="472"/>
      <c r="OFD36" s="472"/>
      <c r="OFE36" s="472"/>
      <c r="OFF36" s="472"/>
      <c r="OFG36" s="472"/>
      <c r="OFH36" s="472"/>
      <c r="OFI36" s="472"/>
      <c r="OFJ36" s="472"/>
      <c r="OFK36" s="472"/>
      <c r="OFL36" s="472"/>
      <c r="OFM36" s="472"/>
      <c r="OFN36" s="472"/>
      <c r="OFO36" s="472"/>
      <c r="OFP36" s="472"/>
      <c r="OFQ36" s="472"/>
      <c r="OFR36" s="472"/>
      <c r="OFS36" s="472"/>
      <c r="OFT36" s="472"/>
      <c r="OFU36" s="472"/>
      <c r="OFV36" s="472"/>
      <c r="OFW36" s="472"/>
      <c r="OFX36" s="472"/>
      <c r="OFY36" s="472"/>
      <c r="OFZ36" s="472"/>
      <c r="OGA36" s="472"/>
      <c r="OGB36" s="472"/>
      <c r="OGC36" s="472"/>
      <c r="OGD36" s="472"/>
      <c r="OGE36" s="472"/>
      <c r="OGF36" s="472"/>
      <c r="OGG36" s="472"/>
      <c r="OGH36" s="472"/>
      <c r="OGI36" s="472"/>
      <c r="OGJ36" s="472"/>
      <c r="OGK36" s="472"/>
      <c r="OGL36" s="472"/>
      <c r="OGM36" s="472"/>
      <c r="OGN36" s="472"/>
      <c r="OGO36" s="472"/>
      <c r="OGP36" s="472"/>
      <c r="OGQ36" s="472"/>
      <c r="OGR36" s="472"/>
      <c r="OGS36" s="472"/>
      <c r="OGT36" s="472"/>
      <c r="OGU36" s="472"/>
      <c r="OGV36" s="472"/>
      <c r="OGW36" s="472"/>
      <c r="OGX36" s="472"/>
      <c r="OGY36" s="472"/>
      <c r="OGZ36" s="472"/>
      <c r="OHA36" s="472"/>
      <c r="OHB36" s="472"/>
      <c r="OHC36" s="472"/>
      <c r="OHD36" s="472"/>
      <c r="OHE36" s="472"/>
      <c r="OHF36" s="472"/>
      <c r="OHG36" s="472"/>
      <c r="OHH36" s="472"/>
      <c r="OHI36" s="472"/>
      <c r="OHJ36" s="472"/>
      <c r="OHK36" s="472"/>
      <c r="OHL36" s="472"/>
      <c r="OHM36" s="472"/>
      <c r="OHN36" s="472"/>
      <c r="OHO36" s="472"/>
      <c r="OHP36" s="472"/>
      <c r="OHQ36" s="472"/>
      <c r="OHR36" s="472"/>
      <c r="OHS36" s="472"/>
      <c r="OHT36" s="472"/>
      <c r="OHU36" s="472"/>
      <c r="OHV36" s="472"/>
      <c r="OHW36" s="472"/>
      <c r="OHX36" s="472"/>
      <c r="OHY36" s="472"/>
      <c r="OHZ36" s="472"/>
      <c r="OIA36" s="472"/>
      <c r="OIB36" s="472"/>
      <c r="OIC36" s="472"/>
      <c r="OID36" s="472"/>
      <c r="OIE36" s="472"/>
      <c r="OIF36" s="472"/>
      <c r="OIG36" s="472"/>
      <c r="OIH36" s="472"/>
      <c r="OII36" s="472"/>
      <c r="OIJ36" s="472"/>
      <c r="OIK36" s="472"/>
      <c r="OIL36" s="472"/>
      <c r="OIM36" s="472"/>
      <c r="OIN36" s="472"/>
      <c r="OIO36" s="472"/>
      <c r="OIP36" s="472"/>
      <c r="OIQ36" s="472"/>
      <c r="OIR36" s="472"/>
      <c r="OIS36" s="472"/>
      <c r="OIT36" s="472"/>
      <c r="OIU36" s="472"/>
      <c r="OIV36" s="472"/>
      <c r="OIW36" s="472"/>
      <c r="OIX36" s="472"/>
      <c r="OIY36" s="472"/>
      <c r="OIZ36" s="472"/>
      <c r="OJA36" s="472"/>
      <c r="OJB36" s="472"/>
      <c r="OJC36" s="472"/>
      <c r="OJD36" s="472"/>
      <c r="OJE36" s="472"/>
      <c r="OJF36" s="472"/>
      <c r="OJG36" s="472"/>
      <c r="OJH36" s="472"/>
      <c r="OJI36" s="472"/>
      <c r="OJJ36" s="472"/>
      <c r="OJK36" s="472"/>
      <c r="OJL36" s="472"/>
      <c r="OJM36" s="472"/>
      <c r="OJN36" s="472"/>
      <c r="OJO36" s="472"/>
      <c r="OJP36" s="472"/>
      <c r="OJQ36" s="472"/>
      <c r="OJR36" s="472"/>
      <c r="OJS36" s="472"/>
      <c r="OJT36" s="472"/>
      <c r="OJU36" s="472"/>
      <c r="OJV36" s="472"/>
      <c r="OJW36" s="472"/>
      <c r="OJX36" s="472"/>
      <c r="OJY36" s="472"/>
      <c r="OJZ36" s="472"/>
      <c r="OKA36" s="472"/>
      <c r="OKB36" s="472"/>
      <c r="OKC36" s="472"/>
      <c r="OKD36" s="472"/>
      <c r="OKE36" s="472"/>
      <c r="OKF36" s="472"/>
      <c r="OKG36" s="472"/>
      <c r="OKH36" s="472"/>
      <c r="OKI36" s="472"/>
      <c r="OKJ36" s="472"/>
      <c r="OKK36" s="472"/>
      <c r="OKL36" s="472"/>
      <c r="OKM36" s="472"/>
      <c r="OKN36" s="472"/>
      <c r="OKO36" s="472"/>
      <c r="OKP36" s="472"/>
      <c r="OKQ36" s="472"/>
      <c r="OKR36" s="472"/>
      <c r="OKS36" s="472"/>
      <c r="OKT36" s="472"/>
      <c r="OKU36" s="472"/>
      <c r="OKV36" s="472"/>
      <c r="OKW36" s="472"/>
      <c r="OKX36" s="472"/>
      <c r="OKY36" s="472"/>
      <c r="OKZ36" s="472"/>
      <c r="OLA36" s="472"/>
      <c r="OLB36" s="472"/>
      <c r="OLC36" s="472"/>
      <c r="OLD36" s="472"/>
      <c r="OLE36" s="472"/>
      <c r="OLF36" s="472"/>
      <c r="OLG36" s="472"/>
      <c r="OLH36" s="472"/>
      <c r="OLI36" s="472"/>
      <c r="OLJ36" s="472"/>
      <c r="OLK36" s="472"/>
      <c r="OLL36" s="472"/>
      <c r="OLM36" s="472"/>
      <c r="OLN36" s="472"/>
      <c r="OLO36" s="472"/>
      <c r="OLP36" s="472"/>
      <c r="OLQ36" s="472"/>
      <c r="OLR36" s="472"/>
      <c r="OLS36" s="472"/>
      <c r="OLT36" s="472"/>
      <c r="OLU36" s="472"/>
      <c r="OLV36" s="472"/>
      <c r="OLW36" s="472"/>
      <c r="OLX36" s="472"/>
      <c r="OLY36" s="472"/>
      <c r="OLZ36" s="472"/>
      <c r="OMA36" s="472"/>
      <c r="OMB36" s="472"/>
      <c r="OMC36" s="472"/>
      <c r="OMD36" s="472"/>
      <c r="OME36" s="472"/>
      <c r="OMF36" s="472"/>
      <c r="OMG36" s="472"/>
      <c r="OMH36" s="472"/>
      <c r="OMI36" s="472"/>
      <c r="OMJ36" s="472"/>
      <c r="OMK36" s="472"/>
      <c r="OML36" s="472"/>
      <c r="OMM36" s="472"/>
      <c r="OMN36" s="472"/>
      <c r="OMO36" s="472"/>
      <c r="OMP36" s="472"/>
      <c r="OMQ36" s="472"/>
      <c r="OMR36" s="472"/>
      <c r="OMS36" s="472"/>
      <c r="OMT36" s="472"/>
      <c r="OMU36" s="472"/>
      <c r="OMV36" s="472"/>
      <c r="OMW36" s="472"/>
      <c r="OMX36" s="472"/>
      <c r="OMY36" s="472"/>
      <c r="OMZ36" s="472"/>
      <c r="ONA36" s="472"/>
      <c r="ONB36" s="472"/>
      <c r="ONC36" s="472"/>
      <c r="OND36" s="472"/>
      <c r="ONE36" s="472"/>
      <c r="ONF36" s="472"/>
      <c r="ONG36" s="472"/>
      <c r="ONH36" s="472"/>
      <c r="ONI36" s="472"/>
      <c r="ONJ36" s="472"/>
      <c r="ONK36" s="472"/>
      <c r="ONL36" s="472"/>
      <c r="ONM36" s="472"/>
      <c r="ONN36" s="472"/>
      <c r="ONO36" s="472"/>
      <c r="ONP36" s="472"/>
      <c r="ONQ36" s="472"/>
      <c r="ONR36" s="472"/>
      <c r="ONS36" s="472"/>
      <c r="ONT36" s="472"/>
      <c r="ONU36" s="472"/>
      <c r="ONV36" s="472"/>
      <c r="ONW36" s="472"/>
      <c r="ONX36" s="472"/>
      <c r="ONY36" s="472"/>
      <c r="ONZ36" s="472"/>
      <c r="OOA36" s="472"/>
      <c r="OOB36" s="472"/>
      <c r="OOC36" s="472"/>
      <c r="OOD36" s="472"/>
      <c r="OOE36" s="472"/>
      <c r="OOF36" s="472"/>
      <c r="OOG36" s="472"/>
      <c r="OOH36" s="472"/>
      <c r="OOI36" s="472"/>
      <c r="OOJ36" s="472"/>
      <c r="OOK36" s="472"/>
      <c r="OOL36" s="472"/>
      <c r="OOM36" s="472"/>
      <c r="OON36" s="472"/>
      <c r="OOO36" s="472"/>
      <c r="OOP36" s="472"/>
      <c r="OOQ36" s="472"/>
      <c r="OOR36" s="472"/>
      <c r="OOS36" s="472"/>
      <c r="OOT36" s="472"/>
      <c r="OOU36" s="472"/>
      <c r="OOV36" s="472"/>
      <c r="OOW36" s="472"/>
      <c r="OOX36" s="472"/>
      <c r="OOY36" s="472"/>
      <c r="OOZ36" s="472"/>
      <c r="OPA36" s="472"/>
      <c r="OPB36" s="472"/>
      <c r="OPC36" s="472"/>
      <c r="OPD36" s="472"/>
      <c r="OPE36" s="472"/>
      <c r="OPF36" s="472"/>
      <c r="OPG36" s="472"/>
      <c r="OPH36" s="472"/>
      <c r="OPI36" s="472"/>
      <c r="OPJ36" s="472"/>
      <c r="OPK36" s="472"/>
      <c r="OPL36" s="472"/>
      <c r="OPM36" s="472"/>
      <c r="OPN36" s="472"/>
      <c r="OPO36" s="472"/>
      <c r="OPP36" s="472"/>
      <c r="OPQ36" s="472"/>
      <c r="OPR36" s="472"/>
      <c r="OPS36" s="472"/>
      <c r="OPT36" s="472"/>
      <c r="OPU36" s="472"/>
      <c r="OPV36" s="472"/>
      <c r="OPW36" s="472"/>
      <c r="OPX36" s="472"/>
      <c r="OPY36" s="472"/>
      <c r="OPZ36" s="472"/>
      <c r="OQA36" s="472"/>
      <c r="OQB36" s="472"/>
      <c r="OQC36" s="472"/>
      <c r="OQD36" s="472"/>
      <c r="OQE36" s="472"/>
      <c r="OQF36" s="472"/>
      <c r="OQG36" s="472"/>
      <c r="OQH36" s="472"/>
      <c r="OQI36" s="472"/>
      <c r="OQJ36" s="472"/>
      <c r="OQK36" s="472"/>
      <c r="OQL36" s="472"/>
      <c r="OQM36" s="472"/>
      <c r="OQN36" s="472"/>
      <c r="OQO36" s="472"/>
      <c r="OQP36" s="472"/>
      <c r="OQQ36" s="472"/>
      <c r="OQR36" s="472"/>
      <c r="OQS36" s="472"/>
      <c r="OQT36" s="472"/>
      <c r="OQU36" s="472"/>
      <c r="OQV36" s="472"/>
      <c r="OQW36" s="472"/>
      <c r="OQX36" s="472"/>
      <c r="OQY36" s="472"/>
      <c r="OQZ36" s="472"/>
      <c r="ORA36" s="472"/>
      <c r="ORB36" s="472"/>
      <c r="ORC36" s="472"/>
      <c r="ORD36" s="472"/>
      <c r="ORE36" s="472"/>
      <c r="ORF36" s="472"/>
      <c r="ORG36" s="472"/>
      <c r="ORH36" s="472"/>
      <c r="ORI36" s="472"/>
      <c r="ORJ36" s="472"/>
      <c r="ORK36" s="472"/>
      <c r="ORL36" s="472"/>
      <c r="ORM36" s="472"/>
      <c r="ORN36" s="472"/>
      <c r="ORO36" s="472"/>
      <c r="ORP36" s="472"/>
      <c r="ORQ36" s="472"/>
      <c r="ORR36" s="472"/>
      <c r="ORS36" s="472"/>
      <c r="ORT36" s="472"/>
      <c r="ORU36" s="472"/>
      <c r="ORV36" s="472"/>
      <c r="ORW36" s="472"/>
      <c r="ORX36" s="472"/>
      <c r="ORY36" s="472"/>
      <c r="ORZ36" s="472"/>
      <c r="OSA36" s="472"/>
      <c r="OSB36" s="472"/>
      <c r="OSC36" s="472"/>
      <c r="OSD36" s="472"/>
      <c r="OSE36" s="472"/>
      <c r="OSF36" s="472"/>
      <c r="OSG36" s="472"/>
      <c r="OSH36" s="472"/>
      <c r="OSI36" s="472"/>
      <c r="OSJ36" s="472"/>
      <c r="OSK36" s="472"/>
      <c r="OSL36" s="472"/>
      <c r="OSM36" s="472"/>
      <c r="OSN36" s="472"/>
      <c r="OSO36" s="472"/>
      <c r="OSP36" s="472"/>
      <c r="OSQ36" s="472"/>
      <c r="OSR36" s="472"/>
      <c r="OSS36" s="472"/>
      <c r="OST36" s="472"/>
      <c r="OSU36" s="472"/>
      <c r="OSV36" s="472"/>
      <c r="OSW36" s="472"/>
      <c r="OSX36" s="472"/>
      <c r="OSY36" s="472"/>
      <c r="OSZ36" s="472"/>
      <c r="OTA36" s="472"/>
      <c r="OTB36" s="472"/>
      <c r="OTC36" s="472"/>
      <c r="OTD36" s="472"/>
      <c r="OTE36" s="472"/>
      <c r="OTF36" s="472"/>
      <c r="OTG36" s="472"/>
      <c r="OTH36" s="472"/>
      <c r="OTI36" s="472"/>
      <c r="OTJ36" s="472"/>
      <c r="OTK36" s="472"/>
      <c r="OTL36" s="472"/>
      <c r="OTM36" s="472"/>
      <c r="OTN36" s="472"/>
      <c r="OTO36" s="472"/>
      <c r="OTP36" s="472"/>
      <c r="OTQ36" s="472"/>
      <c r="OTR36" s="472"/>
      <c r="OTS36" s="472"/>
      <c r="OTT36" s="472"/>
      <c r="OTU36" s="472"/>
      <c r="OTV36" s="472"/>
      <c r="OTW36" s="472"/>
      <c r="OTX36" s="472"/>
      <c r="OTY36" s="472"/>
      <c r="OTZ36" s="472"/>
      <c r="OUA36" s="472"/>
      <c r="OUB36" s="472"/>
      <c r="OUC36" s="472"/>
      <c r="OUD36" s="472"/>
      <c r="OUE36" s="472"/>
      <c r="OUF36" s="472"/>
      <c r="OUG36" s="472"/>
      <c r="OUH36" s="472"/>
      <c r="OUI36" s="472"/>
      <c r="OUJ36" s="472"/>
      <c r="OUK36" s="472"/>
      <c r="OUL36" s="472"/>
      <c r="OUM36" s="472"/>
      <c r="OUN36" s="472"/>
      <c r="OUO36" s="472"/>
      <c r="OUP36" s="472"/>
      <c r="OUQ36" s="472"/>
      <c r="OUR36" s="472"/>
      <c r="OUS36" s="472"/>
      <c r="OUT36" s="472"/>
      <c r="OUU36" s="472"/>
      <c r="OUV36" s="472"/>
      <c r="OUW36" s="472"/>
      <c r="OUX36" s="472"/>
      <c r="OUY36" s="472"/>
      <c r="OUZ36" s="472"/>
      <c r="OVA36" s="472"/>
      <c r="OVB36" s="472"/>
      <c r="OVC36" s="472"/>
      <c r="OVD36" s="472"/>
      <c r="OVE36" s="472"/>
      <c r="OVF36" s="472"/>
      <c r="OVG36" s="472"/>
      <c r="OVH36" s="472"/>
      <c r="OVI36" s="472"/>
      <c r="OVJ36" s="472"/>
      <c r="OVK36" s="472"/>
      <c r="OVL36" s="472"/>
      <c r="OVM36" s="472"/>
      <c r="OVN36" s="472"/>
      <c r="OVO36" s="472"/>
      <c r="OVP36" s="472"/>
      <c r="OVQ36" s="472"/>
      <c r="OVR36" s="472"/>
      <c r="OVS36" s="472"/>
      <c r="OVT36" s="472"/>
      <c r="OVU36" s="472"/>
      <c r="OVV36" s="472"/>
      <c r="OVW36" s="472"/>
      <c r="OVX36" s="472"/>
      <c r="OVY36" s="472"/>
      <c r="OVZ36" s="472"/>
      <c r="OWA36" s="472"/>
      <c r="OWB36" s="472"/>
      <c r="OWC36" s="472"/>
      <c r="OWD36" s="472"/>
      <c r="OWE36" s="472"/>
      <c r="OWF36" s="472"/>
      <c r="OWG36" s="472"/>
      <c r="OWH36" s="472"/>
      <c r="OWI36" s="472"/>
      <c r="OWJ36" s="472"/>
      <c r="OWK36" s="472"/>
      <c r="OWL36" s="472"/>
      <c r="OWM36" s="472"/>
      <c r="OWN36" s="472"/>
      <c r="OWO36" s="472"/>
      <c r="OWP36" s="472"/>
      <c r="OWQ36" s="472"/>
      <c r="OWR36" s="472"/>
      <c r="OWS36" s="472"/>
      <c r="OWT36" s="472"/>
      <c r="OWU36" s="472"/>
      <c r="OWV36" s="472"/>
      <c r="OWW36" s="472"/>
      <c r="OWX36" s="472"/>
      <c r="OWY36" s="472"/>
      <c r="OWZ36" s="472"/>
      <c r="OXA36" s="472"/>
      <c r="OXB36" s="472"/>
      <c r="OXC36" s="472"/>
      <c r="OXD36" s="472"/>
      <c r="OXE36" s="472"/>
      <c r="OXF36" s="472"/>
      <c r="OXG36" s="472"/>
      <c r="OXH36" s="472"/>
      <c r="OXI36" s="472"/>
      <c r="OXJ36" s="472"/>
      <c r="OXK36" s="472"/>
      <c r="OXL36" s="472"/>
      <c r="OXM36" s="472"/>
      <c r="OXN36" s="472"/>
      <c r="OXO36" s="472"/>
      <c r="OXP36" s="472"/>
      <c r="OXQ36" s="472"/>
      <c r="OXR36" s="472"/>
      <c r="OXS36" s="472"/>
      <c r="OXT36" s="472"/>
      <c r="OXU36" s="472"/>
      <c r="OXV36" s="472"/>
      <c r="OXW36" s="472"/>
      <c r="OXX36" s="472"/>
      <c r="OXY36" s="472"/>
      <c r="OXZ36" s="472"/>
      <c r="OYA36" s="472"/>
      <c r="OYB36" s="472"/>
      <c r="OYC36" s="472"/>
      <c r="OYD36" s="472"/>
      <c r="OYE36" s="472"/>
      <c r="OYF36" s="472"/>
      <c r="OYG36" s="472"/>
      <c r="OYH36" s="472"/>
      <c r="OYI36" s="472"/>
      <c r="OYJ36" s="472"/>
      <c r="OYK36" s="472"/>
      <c r="OYL36" s="472"/>
      <c r="OYM36" s="472"/>
      <c r="OYN36" s="472"/>
      <c r="OYO36" s="472"/>
      <c r="OYP36" s="472"/>
      <c r="OYQ36" s="472"/>
      <c r="OYR36" s="472"/>
      <c r="OYS36" s="472"/>
      <c r="OYT36" s="472"/>
      <c r="OYU36" s="472"/>
      <c r="OYV36" s="472"/>
      <c r="OYW36" s="472"/>
      <c r="OYX36" s="472"/>
      <c r="OYY36" s="472"/>
      <c r="OYZ36" s="472"/>
      <c r="OZA36" s="472"/>
      <c r="OZB36" s="472"/>
      <c r="OZC36" s="472"/>
      <c r="OZD36" s="472"/>
      <c r="OZE36" s="472"/>
      <c r="OZF36" s="472"/>
      <c r="OZG36" s="472"/>
      <c r="OZH36" s="472"/>
      <c r="OZI36" s="472"/>
      <c r="OZJ36" s="472"/>
      <c r="OZK36" s="472"/>
      <c r="OZL36" s="472"/>
      <c r="OZM36" s="472"/>
      <c r="OZN36" s="472"/>
      <c r="OZO36" s="472"/>
      <c r="OZP36" s="472"/>
      <c r="OZQ36" s="472"/>
      <c r="OZR36" s="472"/>
      <c r="OZS36" s="472"/>
      <c r="OZT36" s="472"/>
      <c r="OZU36" s="472"/>
      <c r="OZV36" s="472"/>
      <c r="OZW36" s="472"/>
      <c r="OZX36" s="472"/>
      <c r="OZY36" s="472"/>
      <c r="OZZ36" s="472"/>
      <c r="PAA36" s="472"/>
      <c r="PAB36" s="472"/>
      <c r="PAC36" s="472"/>
      <c r="PAD36" s="472"/>
      <c r="PAE36" s="472"/>
      <c r="PAF36" s="472"/>
      <c r="PAG36" s="472"/>
      <c r="PAH36" s="472"/>
      <c r="PAI36" s="472"/>
      <c r="PAJ36" s="472"/>
      <c r="PAK36" s="472"/>
      <c r="PAL36" s="472"/>
      <c r="PAM36" s="472"/>
      <c r="PAN36" s="472"/>
      <c r="PAO36" s="472"/>
      <c r="PAP36" s="472"/>
      <c r="PAQ36" s="472"/>
      <c r="PAR36" s="472"/>
      <c r="PAS36" s="472"/>
      <c r="PAT36" s="472"/>
      <c r="PAU36" s="472"/>
      <c r="PAV36" s="472"/>
      <c r="PAW36" s="472"/>
      <c r="PAX36" s="472"/>
      <c r="PAY36" s="472"/>
      <c r="PAZ36" s="472"/>
      <c r="PBA36" s="472"/>
      <c r="PBB36" s="472"/>
      <c r="PBC36" s="472"/>
      <c r="PBD36" s="472"/>
      <c r="PBE36" s="472"/>
      <c r="PBF36" s="472"/>
      <c r="PBG36" s="472"/>
      <c r="PBH36" s="472"/>
      <c r="PBI36" s="472"/>
      <c r="PBJ36" s="472"/>
      <c r="PBK36" s="472"/>
      <c r="PBL36" s="472"/>
      <c r="PBM36" s="472"/>
      <c r="PBN36" s="472"/>
      <c r="PBO36" s="472"/>
      <c r="PBP36" s="472"/>
      <c r="PBQ36" s="472"/>
      <c r="PBR36" s="472"/>
      <c r="PBS36" s="472"/>
      <c r="PBT36" s="472"/>
      <c r="PBU36" s="472"/>
      <c r="PBV36" s="472"/>
      <c r="PBW36" s="472"/>
      <c r="PBX36" s="472"/>
      <c r="PBY36" s="472"/>
      <c r="PBZ36" s="472"/>
      <c r="PCA36" s="472"/>
      <c r="PCB36" s="472"/>
      <c r="PCC36" s="472"/>
      <c r="PCD36" s="472"/>
      <c r="PCE36" s="472"/>
      <c r="PCF36" s="472"/>
      <c r="PCG36" s="472"/>
      <c r="PCH36" s="472"/>
      <c r="PCI36" s="472"/>
      <c r="PCJ36" s="472"/>
      <c r="PCK36" s="472"/>
      <c r="PCL36" s="472"/>
      <c r="PCM36" s="472"/>
      <c r="PCN36" s="472"/>
      <c r="PCO36" s="472"/>
      <c r="PCP36" s="472"/>
      <c r="PCQ36" s="472"/>
      <c r="PCR36" s="472"/>
      <c r="PCS36" s="472"/>
      <c r="PCT36" s="472"/>
      <c r="PCU36" s="472"/>
      <c r="PCV36" s="472"/>
      <c r="PCW36" s="472"/>
      <c r="PCX36" s="472"/>
      <c r="PCY36" s="472"/>
      <c r="PCZ36" s="472"/>
      <c r="PDA36" s="472"/>
      <c r="PDB36" s="472"/>
      <c r="PDC36" s="472"/>
      <c r="PDD36" s="472"/>
      <c r="PDE36" s="472"/>
      <c r="PDF36" s="472"/>
      <c r="PDG36" s="472"/>
      <c r="PDH36" s="472"/>
      <c r="PDI36" s="472"/>
      <c r="PDJ36" s="472"/>
      <c r="PDK36" s="472"/>
      <c r="PDL36" s="472"/>
      <c r="PDM36" s="472"/>
      <c r="PDN36" s="472"/>
      <c r="PDO36" s="472"/>
      <c r="PDP36" s="472"/>
      <c r="PDQ36" s="472"/>
      <c r="PDR36" s="472"/>
      <c r="PDS36" s="472"/>
      <c r="PDT36" s="472"/>
      <c r="PDU36" s="472"/>
      <c r="PDV36" s="472"/>
      <c r="PDW36" s="472"/>
      <c r="PDX36" s="472"/>
      <c r="PDY36" s="472"/>
      <c r="PDZ36" s="472"/>
      <c r="PEA36" s="472"/>
      <c r="PEB36" s="472"/>
      <c r="PEC36" s="472"/>
      <c r="PED36" s="472"/>
      <c r="PEE36" s="472"/>
      <c r="PEF36" s="472"/>
      <c r="PEG36" s="472"/>
      <c r="PEH36" s="472"/>
      <c r="PEI36" s="472"/>
      <c r="PEJ36" s="472"/>
      <c r="PEK36" s="472"/>
      <c r="PEL36" s="472"/>
      <c r="PEM36" s="472"/>
      <c r="PEN36" s="472"/>
      <c r="PEO36" s="472"/>
      <c r="PEP36" s="472"/>
      <c r="PEQ36" s="472"/>
      <c r="PER36" s="472"/>
      <c r="PES36" s="472"/>
      <c r="PET36" s="472"/>
      <c r="PEU36" s="472"/>
      <c r="PEV36" s="472"/>
      <c r="PEW36" s="472"/>
      <c r="PEX36" s="472"/>
      <c r="PEY36" s="472"/>
      <c r="PEZ36" s="472"/>
      <c r="PFA36" s="472"/>
      <c r="PFB36" s="472"/>
      <c r="PFC36" s="472"/>
      <c r="PFD36" s="472"/>
      <c r="PFE36" s="472"/>
      <c r="PFF36" s="472"/>
      <c r="PFG36" s="472"/>
      <c r="PFH36" s="472"/>
      <c r="PFI36" s="472"/>
      <c r="PFJ36" s="472"/>
      <c r="PFK36" s="472"/>
      <c r="PFL36" s="472"/>
      <c r="PFM36" s="472"/>
      <c r="PFN36" s="472"/>
      <c r="PFO36" s="472"/>
      <c r="PFP36" s="472"/>
      <c r="PFQ36" s="472"/>
      <c r="PFR36" s="472"/>
      <c r="PFS36" s="472"/>
      <c r="PFT36" s="472"/>
      <c r="PFU36" s="472"/>
      <c r="PFV36" s="472"/>
      <c r="PFW36" s="472"/>
      <c r="PFX36" s="472"/>
      <c r="PFY36" s="472"/>
      <c r="PFZ36" s="472"/>
      <c r="PGA36" s="472"/>
      <c r="PGB36" s="472"/>
      <c r="PGC36" s="472"/>
      <c r="PGD36" s="472"/>
      <c r="PGE36" s="472"/>
      <c r="PGF36" s="472"/>
      <c r="PGG36" s="472"/>
      <c r="PGH36" s="472"/>
      <c r="PGI36" s="472"/>
      <c r="PGJ36" s="472"/>
      <c r="PGK36" s="472"/>
      <c r="PGL36" s="472"/>
      <c r="PGM36" s="472"/>
      <c r="PGN36" s="472"/>
      <c r="PGO36" s="472"/>
      <c r="PGP36" s="472"/>
      <c r="PGQ36" s="472"/>
      <c r="PGR36" s="472"/>
      <c r="PGS36" s="472"/>
      <c r="PGT36" s="472"/>
      <c r="PGU36" s="472"/>
      <c r="PGV36" s="472"/>
      <c r="PGW36" s="472"/>
      <c r="PGX36" s="472"/>
      <c r="PGY36" s="472"/>
      <c r="PGZ36" s="472"/>
      <c r="PHA36" s="472"/>
      <c r="PHB36" s="472"/>
      <c r="PHC36" s="472"/>
      <c r="PHD36" s="472"/>
      <c r="PHE36" s="472"/>
      <c r="PHF36" s="472"/>
      <c r="PHG36" s="472"/>
      <c r="PHH36" s="472"/>
      <c r="PHI36" s="472"/>
      <c r="PHJ36" s="472"/>
      <c r="PHK36" s="472"/>
      <c r="PHL36" s="472"/>
      <c r="PHM36" s="472"/>
      <c r="PHN36" s="472"/>
      <c r="PHO36" s="472"/>
      <c r="PHP36" s="472"/>
      <c r="PHQ36" s="472"/>
      <c r="PHR36" s="472"/>
      <c r="PHS36" s="472"/>
      <c r="PHT36" s="472"/>
      <c r="PHU36" s="472"/>
      <c r="PHV36" s="472"/>
      <c r="PHW36" s="472"/>
      <c r="PHX36" s="472"/>
      <c r="PHY36" s="472"/>
      <c r="PHZ36" s="472"/>
      <c r="PIA36" s="472"/>
      <c r="PIB36" s="472"/>
      <c r="PIC36" s="472"/>
      <c r="PID36" s="472"/>
      <c r="PIE36" s="472"/>
      <c r="PIF36" s="472"/>
      <c r="PIG36" s="472"/>
      <c r="PIH36" s="472"/>
      <c r="PII36" s="472"/>
      <c r="PIJ36" s="472"/>
      <c r="PIK36" s="472"/>
      <c r="PIL36" s="472"/>
      <c r="PIM36" s="472"/>
      <c r="PIN36" s="472"/>
      <c r="PIO36" s="472"/>
      <c r="PIP36" s="472"/>
      <c r="PIQ36" s="472"/>
      <c r="PIR36" s="472"/>
      <c r="PIS36" s="472"/>
      <c r="PIT36" s="472"/>
      <c r="PIU36" s="472"/>
      <c r="PIV36" s="472"/>
      <c r="PIW36" s="472"/>
      <c r="PIX36" s="472"/>
      <c r="PIY36" s="472"/>
      <c r="PIZ36" s="472"/>
      <c r="PJA36" s="472"/>
      <c r="PJB36" s="472"/>
      <c r="PJC36" s="472"/>
      <c r="PJD36" s="472"/>
      <c r="PJE36" s="472"/>
      <c r="PJF36" s="472"/>
      <c r="PJG36" s="472"/>
      <c r="PJH36" s="472"/>
      <c r="PJI36" s="472"/>
      <c r="PJJ36" s="472"/>
      <c r="PJK36" s="472"/>
      <c r="PJL36" s="472"/>
      <c r="PJM36" s="472"/>
      <c r="PJN36" s="472"/>
      <c r="PJO36" s="472"/>
      <c r="PJP36" s="472"/>
      <c r="PJQ36" s="472"/>
      <c r="PJR36" s="472"/>
      <c r="PJS36" s="472"/>
      <c r="PJT36" s="472"/>
      <c r="PJU36" s="472"/>
      <c r="PJV36" s="472"/>
      <c r="PJW36" s="472"/>
      <c r="PJX36" s="472"/>
      <c r="PJY36" s="472"/>
      <c r="PJZ36" s="472"/>
      <c r="PKA36" s="472"/>
      <c r="PKB36" s="472"/>
      <c r="PKC36" s="472"/>
      <c r="PKD36" s="472"/>
      <c r="PKE36" s="472"/>
      <c r="PKF36" s="472"/>
      <c r="PKG36" s="472"/>
      <c r="PKH36" s="472"/>
      <c r="PKI36" s="472"/>
      <c r="PKJ36" s="472"/>
      <c r="PKK36" s="472"/>
      <c r="PKL36" s="472"/>
      <c r="PKM36" s="472"/>
      <c r="PKN36" s="472"/>
      <c r="PKO36" s="472"/>
      <c r="PKP36" s="472"/>
      <c r="PKQ36" s="472"/>
      <c r="PKR36" s="472"/>
      <c r="PKS36" s="472"/>
      <c r="PKT36" s="472"/>
      <c r="PKU36" s="472"/>
      <c r="PKV36" s="472"/>
      <c r="PKW36" s="472"/>
      <c r="PKX36" s="472"/>
      <c r="PKY36" s="472"/>
      <c r="PKZ36" s="472"/>
      <c r="PLA36" s="472"/>
      <c r="PLB36" s="472"/>
      <c r="PLC36" s="472"/>
      <c r="PLD36" s="472"/>
      <c r="PLE36" s="472"/>
      <c r="PLF36" s="472"/>
      <c r="PLG36" s="472"/>
      <c r="PLH36" s="472"/>
      <c r="PLI36" s="472"/>
      <c r="PLJ36" s="472"/>
      <c r="PLK36" s="472"/>
      <c r="PLL36" s="472"/>
      <c r="PLM36" s="472"/>
      <c r="PLN36" s="472"/>
      <c r="PLO36" s="472"/>
      <c r="PLP36" s="472"/>
      <c r="PLQ36" s="472"/>
      <c r="PLR36" s="472"/>
      <c r="PLS36" s="472"/>
      <c r="PLT36" s="472"/>
      <c r="PLU36" s="472"/>
      <c r="PLV36" s="472"/>
      <c r="PLW36" s="472"/>
      <c r="PLX36" s="472"/>
      <c r="PLY36" s="472"/>
      <c r="PLZ36" s="472"/>
      <c r="PMA36" s="472"/>
      <c r="PMB36" s="472"/>
      <c r="PMC36" s="472"/>
      <c r="PMD36" s="472"/>
      <c r="PME36" s="472"/>
      <c r="PMF36" s="472"/>
      <c r="PMG36" s="472"/>
      <c r="PMH36" s="472"/>
      <c r="PMI36" s="472"/>
      <c r="PMJ36" s="472"/>
      <c r="PMK36" s="472"/>
      <c r="PML36" s="472"/>
      <c r="PMM36" s="472"/>
      <c r="PMN36" s="472"/>
      <c r="PMO36" s="472"/>
      <c r="PMP36" s="472"/>
      <c r="PMQ36" s="472"/>
      <c r="PMR36" s="472"/>
      <c r="PMS36" s="472"/>
      <c r="PMT36" s="472"/>
      <c r="PMU36" s="472"/>
      <c r="PMV36" s="472"/>
      <c r="PMW36" s="472"/>
      <c r="PMX36" s="472"/>
      <c r="PMY36" s="472"/>
      <c r="PMZ36" s="472"/>
      <c r="PNA36" s="472"/>
      <c r="PNB36" s="472"/>
      <c r="PNC36" s="472"/>
      <c r="PND36" s="472"/>
      <c r="PNE36" s="472"/>
      <c r="PNF36" s="472"/>
      <c r="PNG36" s="472"/>
      <c r="PNH36" s="472"/>
      <c r="PNI36" s="472"/>
      <c r="PNJ36" s="472"/>
      <c r="PNK36" s="472"/>
      <c r="PNL36" s="472"/>
      <c r="PNM36" s="472"/>
      <c r="PNN36" s="472"/>
      <c r="PNO36" s="472"/>
      <c r="PNP36" s="472"/>
      <c r="PNQ36" s="472"/>
      <c r="PNR36" s="472"/>
      <c r="PNS36" s="472"/>
      <c r="PNT36" s="472"/>
      <c r="PNU36" s="472"/>
      <c r="PNV36" s="472"/>
      <c r="PNW36" s="472"/>
      <c r="PNX36" s="472"/>
      <c r="PNY36" s="472"/>
      <c r="PNZ36" s="472"/>
      <c r="POA36" s="472"/>
      <c r="POB36" s="472"/>
      <c r="POC36" s="472"/>
      <c r="POD36" s="472"/>
      <c r="POE36" s="472"/>
      <c r="POF36" s="472"/>
      <c r="POG36" s="472"/>
      <c r="POH36" s="472"/>
      <c r="POI36" s="472"/>
      <c r="POJ36" s="472"/>
      <c r="POK36" s="472"/>
      <c r="POL36" s="472"/>
      <c r="POM36" s="472"/>
      <c r="PON36" s="472"/>
      <c r="POO36" s="472"/>
      <c r="POP36" s="472"/>
      <c r="POQ36" s="472"/>
      <c r="POR36" s="472"/>
      <c r="POS36" s="472"/>
      <c r="POT36" s="472"/>
      <c r="POU36" s="472"/>
      <c r="POV36" s="472"/>
      <c r="POW36" s="472"/>
      <c r="POX36" s="472"/>
      <c r="POY36" s="472"/>
      <c r="POZ36" s="472"/>
      <c r="PPA36" s="472"/>
      <c r="PPB36" s="472"/>
      <c r="PPC36" s="472"/>
      <c r="PPD36" s="472"/>
      <c r="PPE36" s="472"/>
      <c r="PPF36" s="472"/>
      <c r="PPG36" s="472"/>
      <c r="PPH36" s="472"/>
      <c r="PPI36" s="472"/>
      <c r="PPJ36" s="472"/>
      <c r="PPK36" s="472"/>
      <c r="PPL36" s="472"/>
      <c r="PPM36" s="472"/>
      <c r="PPN36" s="472"/>
      <c r="PPO36" s="472"/>
      <c r="PPP36" s="472"/>
      <c r="PPQ36" s="472"/>
      <c r="PPR36" s="472"/>
      <c r="PPS36" s="472"/>
      <c r="PPT36" s="472"/>
      <c r="PPU36" s="472"/>
      <c r="PPV36" s="472"/>
      <c r="PPW36" s="472"/>
      <c r="PPX36" s="472"/>
      <c r="PPY36" s="472"/>
      <c r="PPZ36" s="472"/>
      <c r="PQA36" s="472"/>
      <c r="PQB36" s="472"/>
      <c r="PQC36" s="472"/>
      <c r="PQD36" s="472"/>
      <c r="PQE36" s="472"/>
      <c r="PQF36" s="472"/>
      <c r="PQG36" s="472"/>
      <c r="PQH36" s="472"/>
      <c r="PQI36" s="472"/>
      <c r="PQJ36" s="472"/>
      <c r="PQK36" s="472"/>
      <c r="PQL36" s="472"/>
      <c r="PQM36" s="472"/>
      <c r="PQN36" s="472"/>
      <c r="PQO36" s="472"/>
      <c r="PQP36" s="472"/>
      <c r="PQQ36" s="472"/>
      <c r="PQR36" s="472"/>
      <c r="PQS36" s="472"/>
      <c r="PQT36" s="472"/>
      <c r="PQU36" s="472"/>
      <c r="PQV36" s="472"/>
      <c r="PQW36" s="472"/>
      <c r="PQX36" s="472"/>
      <c r="PQY36" s="472"/>
      <c r="PQZ36" s="472"/>
      <c r="PRA36" s="472"/>
      <c r="PRB36" s="472"/>
      <c r="PRC36" s="472"/>
      <c r="PRD36" s="472"/>
      <c r="PRE36" s="472"/>
      <c r="PRF36" s="472"/>
      <c r="PRG36" s="472"/>
      <c r="PRH36" s="472"/>
      <c r="PRI36" s="472"/>
      <c r="PRJ36" s="472"/>
      <c r="PRK36" s="472"/>
      <c r="PRL36" s="472"/>
      <c r="PRM36" s="472"/>
      <c r="PRN36" s="472"/>
      <c r="PRO36" s="472"/>
      <c r="PRP36" s="472"/>
      <c r="PRQ36" s="472"/>
      <c r="PRR36" s="472"/>
      <c r="PRS36" s="472"/>
      <c r="PRT36" s="472"/>
      <c r="PRU36" s="472"/>
      <c r="PRV36" s="472"/>
      <c r="PRW36" s="472"/>
      <c r="PRX36" s="472"/>
      <c r="PRY36" s="472"/>
      <c r="PRZ36" s="472"/>
      <c r="PSA36" s="472"/>
      <c r="PSB36" s="472"/>
      <c r="PSC36" s="472"/>
      <c r="PSD36" s="472"/>
      <c r="PSE36" s="472"/>
      <c r="PSF36" s="472"/>
      <c r="PSG36" s="472"/>
      <c r="PSH36" s="472"/>
      <c r="PSI36" s="472"/>
      <c r="PSJ36" s="472"/>
      <c r="PSK36" s="472"/>
      <c r="PSL36" s="472"/>
      <c r="PSM36" s="472"/>
      <c r="PSN36" s="472"/>
      <c r="PSO36" s="472"/>
      <c r="PSP36" s="472"/>
      <c r="PSQ36" s="472"/>
      <c r="PSR36" s="472"/>
      <c r="PSS36" s="472"/>
      <c r="PST36" s="472"/>
      <c r="PSU36" s="472"/>
      <c r="PSV36" s="472"/>
      <c r="PSW36" s="472"/>
      <c r="PSX36" s="472"/>
      <c r="PSY36" s="472"/>
      <c r="PSZ36" s="472"/>
      <c r="PTA36" s="472"/>
      <c r="PTB36" s="472"/>
      <c r="PTC36" s="472"/>
      <c r="PTD36" s="472"/>
      <c r="PTE36" s="472"/>
      <c r="PTF36" s="472"/>
      <c r="PTG36" s="472"/>
      <c r="PTH36" s="472"/>
      <c r="PTI36" s="472"/>
      <c r="PTJ36" s="472"/>
      <c r="PTK36" s="472"/>
      <c r="PTL36" s="472"/>
      <c r="PTM36" s="472"/>
      <c r="PTN36" s="472"/>
      <c r="PTO36" s="472"/>
      <c r="PTP36" s="472"/>
      <c r="PTQ36" s="472"/>
      <c r="PTR36" s="472"/>
      <c r="PTS36" s="472"/>
      <c r="PTT36" s="472"/>
      <c r="PTU36" s="472"/>
      <c r="PTV36" s="472"/>
      <c r="PTW36" s="472"/>
      <c r="PTX36" s="472"/>
      <c r="PTY36" s="472"/>
      <c r="PTZ36" s="472"/>
      <c r="PUA36" s="472"/>
      <c r="PUB36" s="472"/>
      <c r="PUC36" s="472"/>
      <c r="PUD36" s="472"/>
      <c r="PUE36" s="472"/>
      <c r="PUF36" s="472"/>
      <c r="PUG36" s="472"/>
      <c r="PUH36" s="472"/>
      <c r="PUI36" s="472"/>
      <c r="PUJ36" s="472"/>
      <c r="PUK36" s="472"/>
      <c r="PUL36" s="472"/>
      <c r="PUM36" s="472"/>
      <c r="PUN36" s="472"/>
      <c r="PUO36" s="472"/>
      <c r="PUP36" s="472"/>
      <c r="PUQ36" s="472"/>
      <c r="PUR36" s="472"/>
      <c r="PUS36" s="472"/>
      <c r="PUT36" s="472"/>
      <c r="PUU36" s="472"/>
      <c r="PUV36" s="472"/>
      <c r="PUW36" s="472"/>
      <c r="PUX36" s="472"/>
      <c r="PUY36" s="472"/>
      <c r="PUZ36" s="472"/>
      <c r="PVA36" s="472"/>
      <c r="PVB36" s="472"/>
      <c r="PVC36" s="472"/>
      <c r="PVD36" s="472"/>
      <c r="PVE36" s="472"/>
      <c r="PVF36" s="472"/>
      <c r="PVG36" s="472"/>
      <c r="PVH36" s="472"/>
      <c r="PVI36" s="472"/>
      <c r="PVJ36" s="472"/>
      <c r="PVK36" s="472"/>
      <c r="PVL36" s="472"/>
      <c r="PVM36" s="472"/>
      <c r="PVN36" s="472"/>
      <c r="PVO36" s="472"/>
      <c r="PVP36" s="472"/>
      <c r="PVQ36" s="472"/>
      <c r="PVR36" s="472"/>
      <c r="PVS36" s="472"/>
      <c r="PVT36" s="472"/>
      <c r="PVU36" s="472"/>
      <c r="PVV36" s="472"/>
      <c r="PVW36" s="472"/>
      <c r="PVX36" s="472"/>
      <c r="PVY36" s="472"/>
      <c r="PVZ36" s="472"/>
      <c r="PWA36" s="472"/>
      <c r="PWB36" s="472"/>
      <c r="PWC36" s="472"/>
      <c r="PWD36" s="472"/>
      <c r="PWE36" s="472"/>
      <c r="PWF36" s="472"/>
      <c r="PWG36" s="472"/>
      <c r="PWH36" s="472"/>
      <c r="PWI36" s="472"/>
      <c r="PWJ36" s="472"/>
      <c r="PWK36" s="472"/>
      <c r="PWL36" s="472"/>
      <c r="PWM36" s="472"/>
      <c r="PWN36" s="472"/>
      <c r="PWO36" s="472"/>
      <c r="PWP36" s="472"/>
      <c r="PWQ36" s="472"/>
      <c r="PWR36" s="472"/>
      <c r="PWS36" s="472"/>
      <c r="PWT36" s="472"/>
      <c r="PWU36" s="472"/>
      <c r="PWV36" s="472"/>
      <c r="PWW36" s="472"/>
      <c r="PWX36" s="472"/>
      <c r="PWY36" s="472"/>
      <c r="PWZ36" s="472"/>
      <c r="PXA36" s="472"/>
      <c r="PXB36" s="472"/>
      <c r="PXC36" s="472"/>
      <c r="PXD36" s="472"/>
      <c r="PXE36" s="472"/>
      <c r="PXF36" s="472"/>
      <c r="PXG36" s="472"/>
      <c r="PXH36" s="472"/>
      <c r="PXI36" s="472"/>
      <c r="PXJ36" s="472"/>
      <c r="PXK36" s="472"/>
      <c r="PXL36" s="472"/>
      <c r="PXM36" s="472"/>
      <c r="PXN36" s="472"/>
      <c r="PXO36" s="472"/>
      <c r="PXP36" s="472"/>
      <c r="PXQ36" s="472"/>
      <c r="PXR36" s="472"/>
      <c r="PXS36" s="472"/>
      <c r="PXT36" s="472"/>
      <c r="PXU36" s="472"/>
      <c r="PXV36" s="472"/>
      <c r="PXW36" s="472"/>
      <c r="PXX36" s="472"/>
      <c r="PXY36" s="472"/>
      <c r="PXZ36" s="472"/>
      <c r="PYA36" s="472"/>
      <c r="PYB36" s="472"/>
      <c r="PYC36" s="472"/>
      <c r="PYD36" s="472"/>
      <c r="PYE36" s="472"/>
      <c r="PYF36" s="472"/>
      <c r="PYG36" s="472"/>
      <c r="PYH36" s="472"/>
      <c r="PYI36" s="472"/>
      <c r="PYJ36" s="472"/>
      <c r="PYK36" s="472"/>
      <c r="PYL36" s="472"/>
      <c r="PYM36" s="472"/>
      <c r="PYN36" s="472"/>
      <c r="PYO36" s="472"/>
      <c r="PYP36" s="472"/>
      <c r="PYQ36" s="472"/>
      <c r="PYR36" s="472"/>
      <c r="PYS36" s="472"/>
      <c r="PYT36" s="472"/>
      <c r="PYU36" s="472"/>
      <c r="PYV36" s="472"/>
      <c r="PYW36" s="472"/>
      <c r="PYX36" s="472"/>
      <c r="PYY36" s="472"/>
      <c r="PYZ36" s="472"/>
      <c r="PZA36" s="472"/>
      <c r="PZB36" s="472"/>
      <c r="PZC36" s="472"/>
      <c r="PZD36" s="472"/>
      <c r="PZE36" s="472"/>
      <c r="PZF36" s="472"/>
      <c r="PZG36" s="472"/>
      <c r="PZH36" s="472"/>
      <c r="PZI36" s="472"/>
      <c r="PZJ36" s="472"/>
      <c r="PZK36" s="472"/>
      <c r="PZL36" s="472"/>
      <c r="PZM36" s="472"/>
      <c r="PZN36" s="472"/>
      <c r="PZO36" s="472"/>
      <c r="PZP36" s="472"/>
      <c r="PZQ36" s="472"/>
      <c r="PZR36" s="472"/>
      <c r="PZS36" s="472"/>
      <c r="PZT36" s="472"/>
      <c r="PZU36" s="472"/>
      <c r="PZV36" s="472"/>
      <c r="PZW36" s="472"/>
      <c r="PZX36" s="472"/>
      <c r="PZY36" s="472"/>
      <c r="PZZ36" s="472"/>
      <c r="QAA36" s="472"/>
      <c r="QAB36" s="472"/>
      <c r="QAC36" s="472"/>
      <c r="QAD36" s="472"/>
      <c r="QAE36" s="472"/>
      <c r="QAF36" s="472"/>
      <c r="QAG36" s="472"/>
      <c r="QAH36" s="472"/>
      <c r="QAI36" s="472"/>
      <c r="QAJ36" s="472"/>
      <c r="QAK36" s="472"/>
      <c r="QAL36" s="472"/>
      <c r="QAM36" s="472"/>
      <c r="QAN36" s="472"/>
      <c r="QAO36" s="472"/>
      <c r="QAP36" s="472"/>
      <c r="QAQ36" s="472"/>
      <c r="QAR36" s="472"/>
      <c r="QAS36" s="472"/>
      <c r="QAT36" s="472"/>
      <c r="QAU36" s="472"/>
      <c r="QAV36" s="472"/>
      <c r="QAW36" s="472"/>
      <c r="QAX36" s="472"/>
      <c r="QAY36" s="472"/>
      <c r="QAZ36" s="472"/>
      <c r="QBA36" s="472"/>
      <c r="QBB36" s="472"/>
      <c r="QBC36" s="472"/>
      <c r="QBD36" s="472"/>
      <c r="QBE36" s="472"/>
      <c r="QBF36" s="472"/>
      <c r="QBG36" s="472"/>
      <c r="QBH36" s="472"/>
      <c r="QBI36" s="472"/>
      <c r="QBJ36" s="472"/>
      <c r="QBK36" s="472"/>
      <c r="QBL36" s="472"/>
      <c r="QBM36" s="472"/>
      <c r="QBN36" s="472"/>
      <c r="QBO36" s="472"/>
      <c r="QBP36" s="472"/>
      <c r="QBQ36" s="472"/>
      <c r="QBR36" s="472"/>
      <c r="QBS36" s="472"/>
      <c r="QBT36" s="472"/>
      <c r="QBU36" s="472"/>
      <c r="QBV36" s="472"/>
      <c r="QBW36" s="472"/>
      <c r="QBX36" s="472"/>
      <c r="QBY36" s="472"/>
      <c r="QBZ36" s="472"/>
      <c r="QCA36" s="472"/>
      <c r="QCB36" s="472"/>
      <c r="QCC36" s="472"/>
      <c r="QCD36" s="472"/>
      <c r="QCE36" s="472"/>
      <c r="QCF36" s="472"/>
      <c r="QCG36" s="472"/>
      <c r="QCH36" s="472"/>
      <c r="QCI36" s="472"/>
      <c r="QCJ36" s="472"/>
      <c r="QCK36" s="472"/>
      <c r="QCL36" s="472"/>
      <c r="QCM36" s="472"/>
      <c r="QCN36" s="472"/>
      <c r="QCO36" s="472"/>
      <c r="QCP36" s="472"/>
      <c r="QCQ36" s="472"/>
      <c r="QCR36" s="472"/>
      <c r="QCS36" s="472"/>
      <c r="QCT36" s="472"/>
      <c r="QCU36" s="472"/>
      <c r="QCV36" s="472"/>
      <c r="QCW36" s="472"/>
      <c r="QCX36" s="472"/>
      <c r="QCY36" s="472"/>
      <c r="QCZ36" s="472"/>
      <c r="QDA36" s="472"/>
      <c r="QDB36" s="472"/>
      <c r="QDC36" s="472"/>
      <c r="QDD36" s="472"/>
      <c r="QDE36" s="472"/>
      <c r="QDF36" s="472"/>
      <c r="QDG36" s="472"/>
      <c r="QDH36" s="472"/>
      <c r="QDI36" s="472"/>
      <c r="QDJ36" s="472"/>
      <c r="QDK36" s="472"/>
      <c r="QDL36" s="472"/>
      <c r="QDM36" s="472"/>
      <c r="QDN36" s="472"/>
      <c r="QDO36" s="472"/>
      <c r="QDP36" s="472"/>
      <c r="QDQ36" s="472"/>
      <c r="QDR36" s="472"/>
      <c r="QDS36" s="472"/>
      <c r="QDT36" s="472"/>
      <c r="QDU36" s="472"/>
      <c r="QDV36" s="472"/>
      <c r="QDW36" s="472"/>
      <c r="QDX36" s="472"/>
      <c r="QDY36" s="472"/>
      <c r="QDZ36" s="472"/>
      <c r="QEA36" s="472"/>
      <c r="QEB36" s="472"/>
      <c r="QEC36" s="472"/>
      <c r="QED36" s="472"/>
      <c r="QEE36" s="472"/>
      <c r="QEF36" s="472"/>
      <c r="QEG36" s="472"/>
      <c r="QEH36" s="472"/>
      <c r="QEI36" s="472"/>
      <c r="QEJ36" s="472"/>
      <c r="QEK36" s="472"/>
      <c r="QEL36" s="472"/>
      <c r="QEM36" s="472"/>
      <c r="QEN36" s="472"/>
      <c r="QEO36" s="472"/>
      <c r="QEP36" s="472"/>
      <c r="QEQ36" s="472"/>
      <c r="QER36" s="472"/>
      <c r="QES36" s="472"/>
      <c r="QET36" s="472"/>
      <c r="QEU36" s="472"/>
      <c r="QEV36" s="472"/>
      <c r="QEW36" s="472"/>
      <c r="QEX36" s="472"/>
      <c r="QEY36" s="472"/>
      <c r="QEZ36" s="472"/>
      <c r="QFA36" s="472"/>
      <c r="QFB36" s="472"/>
      <c r="QFC36" s="472"/>
      <c r="QFD36" s="472"/>
      <c r="QFE36" s="472"/>
      <c r="QFF36" s="472"/>
      <c r="QFG36" s="472"/>
      <c r="QFH36" s="472"/>
      <c r="QFI36" s="472"/>
      <c r="QFJ36" s="472"/>
      <c r="QFK36" s="472"/>
      <c r="QFL36" s="472"/>
      <c r="QFM36" s="472"/>
      <c r="QFN36" s="472"/>
      <c r="QFO36" s="472"/>
      <c r="QFP36" s="472"/>
      <c r="QFQ36" s="472"/>
      <c r="QFR36" s="472"/>
      <c r="QFS36" s="472"/>
      <c r="QFT36" s="472"/>
      <c r="QFU36" s="472"/>
      <c r="QFV36" s="472"/>
      <c r="QFW36" s="472"/>
      <c r="QFX36" s="472"/>
      <c r="QFY36" s="472"/>
      <c r="QFZ36" s="472"/>
      <c r="QGA36" s="472"/>
      <c r="QGB36" s="472"/>
      <c r="QGC36" s="472"/>
      <c r="QGD36" s="472"/>
      <c r="QGE36" s="472"/>
      <c r="QGF36" s="472"/>
      <c r="QGG36" s="472"/>
      <c r="QGH36" s="472"/>
      <c r="QGI36" s="472"/>
      <c r="QGJ36" s="472"/>
      <c r="QGK36" s="472"/>
      <c r="QGL36" s="472"/>
      <c r="QGM36" s="472"/>
      <c r="QGN36" s="472"/>
      <c r="QGO36" s="472"/>
      <c r="QGP36" s="472"/>
      <c r="QGQ36" s="472"/>
      <c r="QGR36" s="472"/>
      <c r="QGS36" s="472"/>
      <c r="QGT36" s="472"/>
      <c r="QGU36" s="472"/>
      <c r="QGV36" s="472"/>
      <c r="QGW36" s="472"/>
      <c r="QGX36" s="472"/>
      <c r="QGY36" s="472"/>
      <c r="QGZ36" s="472"/>
      <c r="QHA36" s="472"/>
      <c r="QHB36" s="472"/>
      <c r="QHC36" s="472"/>
      <c r="QHD36" s="472"/>
      <c r="QHE36" s="472"/>
      <c r="QHF36" s="472"/>
      <c r="QHG36" s="472"/>
      <c r="QHH36" s="472"/>
      <c r="QHI36" s="472"/>
      <c r="QHJ36" s="472"/>
      <c r="QHK36" s="472"/>
      <c r="QHL36" s="472"/>
      <c r="QHM36" s="472"/>
      <c r="QHN36" s="472"/>
      <c r="QHO36" s="472"/>
      <c r="QHP36" s="472"/>
      <c r="QHQ36" s="472"/>
      <c r="QHR36" s="472"/>
      <c r="QHS36" s="472"/>
      <c r="QHT36" s="472"/>
      <c r="QHU36" s="472"/>
      <c r="QHV36" s="472"/>
      <c r="QHW36" s="472"/>
      <c r="QHX36" s="472"/>
      <c r="QHY36" s="472"/>
      <c r="QHZ36" s="472"/>
      <c r="QIA36" s="472"/>
      <c r="QIB36" s="472"/>
      <c r="QIC36" s="472"/>
      <c r="QID36" s="472"/>
      <c r="QIE36" s="472"/>
      <c r="QIF36" s="472"/>
      <c r="QIG36" s="472"/>
      <c r="QIH36" s="472"/>
      <c r="QII36" s="472"/>
      <c r="QIJ36" s="472"/>
      <c r="QIK36" s="472"/>
      <c r="QIL36" s="472"/>
      <c r="QIM36" s="472"/>
      <c r="QIN36" s="472"/>
      <c r="QIO36" s="472"/>
      <c r="QIP36" s="472"/>
      <c r="QIQ36" s="472"/>
      <c r="QIR36" s="472"/>
      <c r="QIS36" s="472"/>
      <c r="QIT36" s="472"/>
      <c r="QIU36" s="472"/>
      <c r="QIV36" s="472"/>
      <c r="QIW36" s="472"/>
      <c r="QIX36" s="472"/>
      <c r="QIY36" s="472"/>
      <c r="QIZ36" s="472"/>
      <c r="QJA36" s="472"/>
      <c r="QJB36" s="472"/>
      <c r="QJC36" s="472"/>
      <c r="QJD36" s="472"/>
      <c r="QJE36" s="472"/>
      <c r="QJF36" s="472"/>
      <c r="QJG36" s="472"/>
      <c r="QJH36" s="472"/>
      <c r="QJI36" s="472"/>
      <c r="QJJ36" s="472"/>
      <c r="QJK36" s="472"/>
      <c r="QJL36" s="472"/>
      <c r="QJM36" s="472"/>
      <c r="QJN36" s="472"/>
      <c r="QJO36" s="472"/>
      <c r="QJP36" s="472"/>
      <c r="QJQ36" s="472"/>
      <c r="QJR36" s="472"/>
      <c r="QJS36" s="472"/>
      <c r="QJT36" s="472"/>
      <c r="QJU36" s="472"/>
      <c r="QJV36" s="472"/>
      <c r="QJW36" s="472"/>
      <c r="QJX36" s="472"/>
      <c r="QJY36" s="472"/>
      <c r="QJZ36" s="472"/>
      <c r="QKA36" s="472"/>
      <c r="QKB36" s="472"/>
      <c r="QKC36" s="472"/>
      <c r="QKD36" s="472"/>
      <c r="QKE36" s="472"/>
      <c r="QKF36" s="472"/>
      <c r="QKG36" s="472"/>
      <c r="QKH36" s="472"/>
      <c r="QKI36" s="472"/>
      <c r="QKJ36" s="472"/>
      <c r="QKK36" s="472"/>
      <c r="QKL36" s="472"/>
      <c r="QKM36" s="472"/>
      <c r="QKN36" s="472"/>
      <c r="QKO36" s="472"/>
      <c r="QKP36" s="472"/>
      <c r="QKQ36" s="472"/>
      <c r="QKR36" s="472"/>
      <c r="QKS36" s="472"/>
      <c r="QKT36" s="472"/>
      <c r="QKU36" s="472"/>
      <c r="QKV36" s="472"/>
      <c r="QKW36" s="472"/>
      <c r="QKX36" s="472"/>
      <c r="QKY36" s="472"/>
      <c r="QKZ36" s="472"/>
      <c r="QLA36" s="472"/>
      <c r="QLB36" s="472"/>
      <c r="QLC36" s="472"/>
      <c r="QLD36" s="472"/>
      <c r="QLE36" s="472"/>
      <c r="QLF36" s="472"/>
      <c r="QLG36" s="472"/>
      <c r="QLH36" s="472"/>
      <c r="QLI36" s="472"/>
      <c r="QLJ36" s="472"/>
      <c r="QLK36" s="472"/>
      <c r="QLL36" s="472"/>
      <c r="QLM36" s="472"/>
      <c r="QLN36" s="472"/>
      <c r="QLO36" s="472"/>
      <c r="QLP36" s="472"/>
      <c r="QLQ36" s="472"/>
      <c r="QLR36" s="472"/>
      <c r="QLS36" s="472"/>
      <c r="QLT36" s="472"/>
      <c r="QLU36" s="472"/>
      <c r="QLV36" s="472"/>
      <c r="QLW36" s="472"/>
      <c r="QLX36" s="472"/>
      <c r="QLY36" s="472"/>
      <c r="QLZ36" s="472"/>
      <c r="QMA36" s="472"/>
      <c r="QMB36" s="472"/>
      <c r="QMC36" s="472"/>
      <c r="QMD36" s="472"/>
      <c r="QME36" s="472"/>
      <c r="QMF36" s="472"/>
      <c r="QMG36" s="472"/>
      <c r="QMH36" s="472"/>
      <c r="QMI36" s="472"/>
      <c r="QMJ36" s="472"/>
      <c r="QMK36" s="472"/>
      <c r="QML36" s="472"/>
      <c r="QMM36" s="472"/>
      <c r="QMN36" s="472"/>
      <c r="QMO36" s="472"/>
      <c r="QMP36" s="472"/>
      <c r="QMQ36" s="472"/>
      <c r="QMR36" s="472"/>
      <c r="QMS36" s="472"/>
      <c r="QMT36" s="472"/>
      <c r="QMU36" s="472"/>
      <c r="QMV36" s="472"/>
      <c r="QMW36" s="472"/>
      <c r="QMX36" s="472"/>
      <c r="QMY36" s="472"/>
      <c r="QMZ36" s="472"/>
      <c r="QNA36" s="472"/>
      <c r="QNB36" s="472"/>
      <c r="QNC36" s="472"/>
      <c r="QND36" s="472"/>
      <c r="QNE36" s="472"/>
      <c r="QNF36" s="472"/>
      <c r="QNG36" s="472"/>
      <c r="QNH36" s="472"/>
      <c r="QNI36" s="472"/>
      <c r="QNJ36" s="472"/>
      <c r="QNK36" s="472"/>
      <c r="QNL36" s="472"/>
      <c r="QNM36" s="472"/>
      <c r="QNN36" s="472"/>
      <c r="QNO36" s="472"/>
      <c r="QNP36" s="472"/>
      <c r="QNQ36" s="472"/>
      <c r="QNR36" s="472"/>
      <c r="QNS36" s="472"/>
      <c r="QNT36" s="472"/>
      <c r="QNU36" s="472"/>
      <c r="QNV36" s="472"/>
      <c r="QNW36" s="472"/>
      <c r="QNX36" s="472"/>
      <c r="QNY36" s="472"/>
      <c r="QNZ36" s="472"/>
      <c r="QOA36" s="472"/>
      <c r="QOB36" s="472"/>
      <c r="QOC36" s="472"/>
      <c r="QOD36" s="472"/>
      <c r="QOE36" s="472"/>
      <c r="QOF36" s="472"/>
      <c r="QOG36" s="472"/>
      <c r="QOH36" s="472"/>
      <c r="QOI36" s="472"/>
      <c r="QOJ36" s="472"/>
      <c r="QOK36" s="472"/>
      <c r="QOL36" s="472"/>
      <c r="QOM36" s="472"/>
      <c r="QON36" s="472"/>
      <c r="QOO36" s="472"/>
      <c r="QOP36" s="472"/>
      <c r="QOQ36" s="472"/>
      <c r="QOR36" s="472"/>
      <c r="QOS36" s="472"/>
      <c r="QOT36" s="472"/>
      <c r="QOU36" s="472"/>
      <c r="QOV36" s="472"/>
      <c r="QOW36" s="472"/>
      <c r="QOX36" s="472"/>
      <c r="QOY36" s="472"/>
      <c r="QOZ36" s="472"/>
      <c r="QPA36" s="472"/>
      <c r="QPB36" s="472"/>
      <c r="QPC36" s="472"/>
      <c r="QPD36" s="472"/>
      <c r="QPE36" s="472"/>
      <c r="QPF36" s="472"/>
      <c r="QPG36" s="472"/>
      <c r="QPH36" s="472"/>
      <c r="QPI36" s="472"/>
      <c r="QPJ36" s="472"/>
      <c r="QPK36" s="472"/>
      <c r="QPL36" s="472"/>
      <c r="QPM36" s="472"/>
      <c r="QPN36" s="472"/>
      <c r="QPO36" s="472"/>
      <c r="QPP36" s="472"/>
      <c r="QPQ36" s="472"/>
      <c r="QPR36" s="472"/>
      <c r="QPS36" s="472"/>
      <c r="QPT36" s="472"/>
      <c r="QPU36" s="472"/>
      <c r="QPV36" s="472"/>
      <c r="QPW36" s="472"/>
      <c r="QPX36" s="472"/>
      <c r="QPY36" s="472"/>
      <c r="QPZ36" s="472"/>
      <c r="QQA36" s="472"/>
      <c r="QQB36" s="472"/>
      <c r="QQC36" s="472"/>
      <c r="QQD36" s="472"/>
      <c r="QQE36" s="472"/>
      <c r="QQF36" s="472"/>
      <c r="QQG36" s="472"/>
      <c r="QQH36" s="472"/>
      <c r="QQI36" s="472"/>
      <c r="QQJ36" s="472"/>
      <c r="QQK36" s="472"/>
      <c r="QQL36" s="472"/>
      <c r="QQM36" s="472"/>
      <c r="QQN36" s="472"/>
      <c r="QQO36" s="472"/>
      <c r="QQP36" s="472"/>
      <c r="QQQ36" s="472"/>
      <c r="QQR36" s="472"/>
      <c r="QQS36" s="472"/>
      <c r="QQT36" s="472"/>
      <c r="QQU36" s="472"/>
      <c r="QQV36" s="472"/>
      <c r="QQW36" s="472"/>
      <c r="QQX36" s="472"/>
      <c r="QQY36" s="472"/>
      <c r="QQZ36" s="472"/>
      <c r="QRA36" s="472"/>
      <c r="QRB36" s="472"/>
      <c r="QRC36" s="472"/>
      <c r="QRD36" s="472"/>
      <c r="QRE36" s="472"/>
      <c r="QRF36" s="472"/>
      <c r="QRG36" s="472"/>
      <c r="QRH36" s="472"/>
      <c r="QRI36" s="472"/>
      <c r="QRJ36" s="472"/>
      <c r="QRK36" s="472"/>
      <c r="QRL36" s="472"/>
      <c r="QRM36" s="472"/>
      <c r="QRN36" s="472"/>
      <c r="QRO36" s="472"/>
      <c r="QRP36" s="472"/>
      <c r="QRQ36" s="472"/>
      <c r="QRR36" s="472"/>
      <c r="QRS36" s="472"/>
      <c r="QRT36" s="472"/>
      <c r="QRU36" s="472"/>
      <c r="QRV36" s="472"/>
      <c r="QRW36" s="472"/>
      <c r="QRX36" s="472"/>
      <c r="QRY36" s="472"/>
      <c r="QRZ36" s="472"/>
      <c r="QSA36" s="472"/>
      <c r="QSB36" s="472"/>
      <c r="QSC36" s="472"/>
      <c r="QSD36" s="472"/>
      <c r="QSE36" s="472"/>
      <c r="QSF36" s="472"/>
      <c r="QSG36" s="472"/>
      <c r="QSH36" s="472"/>
      <c r="QSI36" s="472"/>
      <c r="QSJ36" s="472"/>
      <c r="QSK36" s="472"/>
      <c r="QSL36" s="472"/>
      <c r="QSM36" s="472"/>
      <c r="QSN36" s="472"/>
      <c r="QSO36" s="472"/>
      <c r="QSP36" s="472"/>
      <c r="QSQ36" s="472"/>
      <c r="QSR36" s="472"/>
      <c r="QSS36" s="472"/>
      <c r="QST36" s="472"/>
      <c r="QSU36" s="472"/>
      <c r="QSV36" s="472"/>
      <c r="QSW36" s="472"/>
      <c r="QSX36" s="472"/>
      <c r="QSY36" s="472"/>
      <c r="QSZ36" s="472"/>
      <c r="QTA36" s="472"/>
      <c r="QTB36" s="472"/>
      <c r="QTC36" s="472"/>
      <c r="QTD36" s="472"/>
      <c r="QTE36" s="472"/>
      <c r="QTF36" s="472"/>
      <c r="QTG36" s="472"/>
      <c r="QTH36" s="472"/>
      <c r="QTI36" s="472"/>
      <c r="QTJ36" s="472"/>
      <c r="QTK36" s="472"/>
      <c r="QTL36" s="472"/>
      <c r="QTM36" s="472"/>
      <c r="QTN36" s="472"/>
      <c r="QTO36" s="472"/>
      <c r="QTP36" s="472"/>
      <c r="QTQ36" s="472"/>
      <c r="QTR36" s="472"/>
      <c r="QTS36" s="472"/>
      <c r="QTT36" s="472"/>
      <c r="QTU36" s="472"/>
      <c r="QTV36" s="472"/>
      <c r="QTW36" s="472"/>
      <c r="QTX36" s="472"/>
      <c r="QTY36" s="472"/>
      <c r="QTZ36" s="472"/>
      <c r="QUA36" s="472"/>
      <c r="QUB36" s="472"/>
      <c r="QUC36" s="472"/>
      <c r="QUD36" s="472"/>
      <c r="QUE36" s="472"/>
      <c r="QUF36" s="472"/>
      <c r="QUG36" s="472"/>
      <c r="QUH36" s="472"/>
      <c r="QUI36" s="472"/>
      <c r="QUJ36" s="472"/>
      <c r="QUK36" s="472"/>
      <c r="QUL36" s="472"/>
      <c r="QUM36" s="472"/>
      <c r="QUN36" s="472"/>
      <c r="QUO36" s="472"/>
      <c r="QUP36" s="472"/>
      <c r="QUQ36" s="472"/>
      <c r="QUR36" s="472"/>
      <c r="QUS36" s="472"/>
      <c r="QUT36" s="472"/>
      <c r="QUU36" s="472"/>
      <c r="QUV36" s="472"/>
      <c r="QUW36" s="472"/>
      <c r="QUX36" s="472"/>
      <c r="QUY36" s="472"/>
      <c r="QUZ36" s="472"/>
      <c r="QVA36" s="472"/>
      <c r="QVB36" s="472"/>
      <c r="QVC36" s="472"/>
      <c r="QVD36" s="472"/>
      <c r="QVE36" s="472"/>
      <c r="QVF36" s="472"/>
      <c r="QVG36" s="472"/>
      <c r="QVH36" s="472"/>
      <c r="QVI36" s="472"/>
      <c r="QVJ36" s="472"/>
      <c r="QVK36" s="472"/>
      <c r="QVL36" s="472"/>
      <c r="QVM36" s="472"/>
      <c r="QVN36" s="472"/>
      <c r="QVO36" s="472"/>
      <c r="QVP36" s="472"/>
      <c r="QVQ36" s="472"/>
      <c r="QVR36" s="472"/>
      <c r="QVS36" s="472"/>
      <c r="QVT36" s="472"/>
      <c r="QVU36" s="472"/>
      <c r="QVV36" s="472"/>
      <c r="QVW36" s="472"/>
      <c r="QVX36" s="472"/>
      <c r="QVY36" s="472"/>
      <c r="QVZ36" s="472"/>
      <c r="QWA36" s="472"/>
      <c r="QWB36" s="472"/>
      <c r="QWC36" s="472"/>
      <c r="QWD36" s="472"/>
      <c r="QWE36" s="472"/>
      <c r="QWF36" s="472"/>
      <c r="QWG36" s="472"/>
      <c r="QWH36" s="472"/>
      <c r="QWI36" s="472"/>
      <c r="QWJ36" s="472"/>
      <c r="QWK36" s="472"/>
      <c r="QWL36" s="472"/>
      <c r="QWM36" s="472"/>
      <c r="QWN36" s="472"/>
      <c r="QWO36" s="472"/>
      <c r="QWP36" s="472"/>
      <c r="QWQ36" s="472"/>
      <c r="QWR36" s="472"/>
      <c r="QWS36" s="472"/>
      <c r="QWT36" s="472"/>
      <c r="QWU36" s="472"/>
      <c r="QWV36" s="472"/>
      <c r="QWW36" s="472"/>
      <c r="QWX36" s="472"/>
      <c r="QWY36" s="472"/>
      <c r="QWZ36" s="472"/>
      <c r="QXA36" s="472"/>
      <c r="QXB36" s="472"/>
      <c r="QXC36" s="472"/>
      <c r="QXD36" s="472"/>
      <c r="QXE36" s="472"/>
      <c r="QXF36" s="472"/>
      <c r="QXG36" s="472"/>
      <c r="QXH36" s="472"/>
      <c r="QXI36" s="472"/>
      <c r="QXJ36" s="472"/>
      <c r="QXK36" s="472"/>
      <c r="QXL36" s="472"/>
      <c r="QXM36" s="472"/>
      <c r="QXN36" s="472"/>
      <c r="QXO36" s="472"/>
      <c r="QXP36" s="472"/>
      <c r="QXQ36" s="472"/>
      <c r="QXR36" s="472"/>
      <c r="QXS36" s="472"/>
      <c r="QXT36" s="472"/>
      <c r="QXU36" s="472"/>
      <c r="QXV36" s="472"/>
      <c r="QXW36" s="472"/>
      <c r="QXX36" s="472"/>
      <c r="QXY36" s="472"/>
      <c r="QXZ36" s="472"/>
      <c r="QYA36" s="472"/>
      <c r="QYB36" s="472"/>
      <c r="QYC36" s="472"/>
      <c r="QYD36" s="472"/>
      <c r="QYE36" s="472"/>
      <c r="QYF36" s="472"/>
      <c r="QYG36" s="472"/>
      <c r="QYH36" s="472"/>
      <c r="QYI36" s="472"/>
      <c r="QYJ36" s="472"/>
      <c r="QYK36" s="472"/>
      <c r="QYL36" s="472"/>
      <c r="QYM36" s="472"/>
      <c r="QYN36" s="472"/>
      <c r="QYO36" s="472"/>
      <c r="QYP36" s="472"/>
      <c r="QYQ36" s="472"/>
      <c r="QYR36" s="472"/>
      <c r="QYS36" s="472"/>
      <c r="QYT36" s="472"/>
      <c r="QYU36" s="472"/>
      <c r="QYV36" s="472"/>
      <c r="QYW36" s="472"/>
      <c r="QYX36" s="472"/>
      <c r="QYY36" s="472"/>
      <c r="QYZ36" s="472"/>
      <c r="QZA36" s="472"/>
      <c r="QZB36" s="472"/>
      <c r="QZC36" s="472"/>
      <c r="QZD36" s="472"/>
      <c r="QZE36" s="472"/>
      <c r="QZF36" s="472"/>
      <c r="QZG36" s="472"/>
      <c r="QZH36" s="472"/>
      <c r="QZI36" s="472"/>
      <c r="QZJ36" s="472"/>
      <c r="QZK36" s="472"/>
      <c r="QZL36" s="472"/>
      <c r="QZM36" s="472"/>
      <c r="QZN36" s="472"/>
      <c r="QZO36" s="472"/>
      <c r="QZP36" s="472"/>
      <c r="QZQ36" s="472"/>
      <c r="QZR36" s="472"/>
      <c r="QZS36" s="472"/>
      <c r="QZT36" s="472"/>
      <c r="QZU36" s="472"/>
      <c r="QZV36" s="472"/>
      <c r="QZW36" s="472"/>
      <c r="QZX36" s="472"/>
      <c r="QZY36" s="472"/>
      <c r="QZZ36" s="472"/>
      <c r="RAA36" s="472"/>
      <c r="RAB36" s="472"/>
      <c r="RAC36" s="472"/>
      <c r="RAD36" s="472"/>
      <c r="RAE36" s="472"/>
      <c r="RAF36" s="472"/>
      <c r="RAG36" s="472"/>
      <c r="RAH36" s="472"/>
      <c r="RAI36" s="472"/>
      <c r="RAJ36" s="472"/>
      <c r="RAK36" s="472"/>
      <c r="RAL36" s="472"/>
      <c r="RAM36" s="472"/>
      <c r="RAN36" s="472"/>
      <c r="RAO36" s="472"/>
      <c r="RAP36" s="472"/>
      <c r="RAQ36" s="472"/>
      <c r="RAR36" s="472"/>
      <c r="RAS36" s="472"/>
      <c r="RAT36" s="472"/>
      <c r="RAU36" s="472"/>
      <c r="RAV36" s="472"/>
      <c r="RAW36" s="472"/>
      <c r="RAX36" s="472"/>
      <c r="RAY36" s="472"/>
      <c r="RAZ36" s="472"/>
      <c r="RBA36" s="472"/>
      <c r="RBB36" s="472"/>
      <c r="RBC36" s="472"/>
      <c r="RBD36" s="472"/>
      <c r="RBE36" s="472"/>
      <c r="RBF36" s="472"/>
      <c r="RBG36" s="472"/>
      <c r="RBH36" s="472"/>
      <c r="RBI36" s="472"/>
      <c r="RBJ36" s="472"/>
      <c r="RBK36" s="472"/>
      <c r="RBL36" s="472"/>
      <c r="RBM36" s="472"/>
      <c r="RBN36" s="472"/>
      <c r="RBO36" s="472"/>
      <c r="RBP36" s="472"/>
      <c r="RBQ36" s="472"/>
      <c r="RBR36" s="472"/>
      <c r="RBS36" s="472"/>
      <c r="RBT36" s="472"/>
      <c r="RBU36" s="472"/>
      <c r="RBV36" s="472"/>
      <c r="RBW36" s="472"/>
      <c r="RBX36" s="472"/>
      <c r="RBY36" s="472"/>
      <c r="RBZ36" s="472"/>
      <c r="RCA36" s="472"/>
      <c r="RCB36" s="472"/>
      <c r="RCC36" s="472"/>
      <c r="RCD36" s="472"/>
      <c r="RCE36" s="472"/>
      <c r="RCF36" s="472"/>
      <c r="RCG36" s="472"/>
      <c r="RCH36" s="472"/>
      <c r="RCI36" s="472"/>
      <c r="RCJ36" s="472"/>
      <c r="RCK36" s="472"/>
      <c r="RCL36" s="472"/>
      <c r="RCM36" s="472"/>
      <c r="RCN36" s="472"/>
      <c r="RCO36" s="472"/>
      <c r="RCP36" s="472"/>
      <c r="RCQ36" s="472"/>
      <c r="RCR36" s="472"/>
      <c r="RCS36" s="472"/>
      <c r="RCT36" s="472"/>
      <c r="RCU36" s="472"/>
      <c r="RCV36" s="472"/>
      <c r="RCW36" s="472"/>
      <c r="RCX36" s="472"/>
      <c r="RCY36" s="472"/>
      <c r="RCZ36" s="472"/>
      <c r="RDA36" s="472"/>
      <c r="RDB36" s="472"/>
      <c r="RDC36" s="472"/>
      <c r="RDD36" s="472"/>
      <c r="RDE36" s="472"/>
      <c r="RDF36" s="472"/>
      <c r="RDG36" s="472"/>
      <c r="RDH36" s="472"/>
      <c r="RDI36" s="472"/>
      <c r="RDJ36" s="472"/>
      <c r="RDK36" s="472"/>
      <c r="RDL36" s="472"/>
      <c r="RDM36" s="472"/>
      <c r="RDN36" s="472"/>
      <c r="RDO36" s="472"/>
      <c r="RDP36" s="472"/>
      <c r="RDQ36" s="472"/>
      <c r="RDR36" s="472"/>
      <c r="RDS36" s="472"/>
      <c r="RDT36" s="472"/>
      <c r="RDU36" s="472"/>
      <c r="RDV36" s="472"/>
      <c r="RDW36" s="472"/>
      <c r="RDX36" s="472"/>
      <c r="RDY36" s="472"/>
      <c r="RDZ36" s="472"/>
      <c r="REA36" s="472"/>
      <c r="REB36" s="472"/>
      <c r="REC36" s="472"/>
      <c r="RED36" s="472"/>
      <c r="REE36" s="472"/>
      <c r="REF36" s="472"/>
      <c r="REG36" s="472"/>
      <c r="REH36" s="472"/>
      <c r="REI36" s="472"/>
      <c r="REJ36" s="472"/>
      <c r="REK36" s="472"/>
      <c r="REL36" s="472"/>
      <c r="REM36" s="472"/>
      <c r="REN36" s="472"/>
      <c r="REO36" s="472"/>
      <c r="REP36" s="472"/>
      <c r="REQ36" s="472"/>
      <c r="RER36" s="472"/>
      <c r="RES36" s="472"/>
      <c r="RET36" s="472"/>
      <c r="REU36" s="472"/>
      <c r="REV36" s="472"/>
      <c r="REW36" s="472"/>
      <c r="REX36" s="472"/>
      <c r="REY36" s="472"/>
      <c r="REZ36" s="472"/>
      <c r="RFA36" s="472"/>
      <c r="RFB36" s="472"/>
      <c r="RFC36" s="472"/>
      <c r="RFD36" s="472"/>
      <c r="RFE36" s="472"/>
      <c r="RFF36" s="472"/>
      <c r="RFG36" s="472"/>
      <c r="RFH36" s="472"/>
      <c r="RFI36" s="472"/>
      <c r="RFJ36" s="472"/>
      <c r="RFK36" s="472"/>
      <c r="RFL36" s="472"/>
      <c r="RFM36" s="472"/>
      <c r="RFN36" s="472"/>
      <c r="RFO36" s="472"/>
      <c r="RFP36" s="472"/>
      <c r="RFQ36" s="472"/>
      <c r="RFR36" s="472"/>
      <c r="RFS36" s="472"/>
      <c r="RFT36" s="472"/>
      <c r="RFU36" s="472"/>
      <c r="RFV36" s="472"/>
      <c r="RFW36" s="472"/>
      <c r="RFX36" s="472"/>
      <c r="RFY36" s="472"/>
      <c r="RFZ36" s="472"/>
      <c r="RGA36" s="472"/>
      <c r="RGB36" s="472"/>
      <c r="RGC36" s="472"/>
      <c r="RGD36" s="472"/>
      <c r="RGE36" s="472"/>
      <c r="RGF36" s="472"/>
      <c r="RGG36" s="472"/>
      <c r="RGH36" s="472"/>
      <c r="RGI36" s="472"/>
      <c r="RGJ36" s="472"/>
      <c r="RGK36" s="472"/>
      <c r="RGL36" s="472"/>
      <c r="RGM36" s="472"/>
      <c r="RGN36" s="472"/>
      <c r="RGO36" s="472"/>
      <c r="RGP36" s="472"/>
      <c r="RGQ36" s="472"/>
      <c r="RGR36" s="472"/>
      <c r="RGS36" s="472"/>
      <c r="RGT36" s="472"/>
      <c r="RGU36" s="472"/>
      <c r="RGV36" s="472"/>
      <c r="RGW36" s="472"/>
      <c r="RGX36" s="472"/>
      <c r="RGY36" s="472"/>
      <c r="RGZ36" s="472"/>
      <c r="RHA36" s="472"/>
      <c r="RHB36" s="472"/>
      <c r="RHC36" s="472"/>
      <c r="RHD36" s="472"/>
      <c r="RHE36" s="472"/>
      <c r="RHF36" s="472"/>
      <c r="RHG36" s="472"/>
      <c r="RHH36" s="472"/>
      <c r="RHI36" s="472"/>
      <c r="RHJ36" s="472"/>
      <c r="RHK36" s="472"/>
      <c r="RHL36" s="472"/>
      <c r="RHM36" s="472"/>
      <c r="RHN36" s="472"/>
      <c r="RHO36" s="472"/>
      <c r="RHP36" s="472"/>
      <c r="RHQ36" s="472"/>
      <c r="RHR36" s="472"/>
      <c r="RHS36" s="472"/>
      <c r="RHT36" s="472"/>
      <c r="RHU36" s="472"/>
      <c r="RHV36" s="472"/>
      <c r="RHW36" s="472"/>
      <c r="RHX36" s="472"/>
      <c r="RHY36" s="472"/>
      <c r="RHZ36" s="472"/>
      <c r="RIA36" s="472"/>
      <c r="RIB36" s="472"/>
      <c r="RIC36" s="472"/>
      <c r="RID36" s="472"/>
      <c r="RIE36" s="472"/>
      <c r="RIF36" s="472"/>
      <c r="RIG36" s="472"/>
      <c r="RIH36" s="472"/>
      <c r="RII36" s="472"/>
      <c r="RIJ36" s="472"/>
      <c r="RIK36" s="472"/>
      <c r="RIL36" s="472"/>
      <c r="RIM36" s="472"/>
      <c r="RIN36" s="472"/>
      <c r="RIO36" s="472"/>
      <c r="RIP36" s="472"/>
      <c r="RIQ36" s="472"/>
      <c r="RIR36" s="472"/>
      <c r="RIS36" s="472"/>
      <c r="RIT36" s="472"/>
      <c r="RIU36" s="472"/>
      <c r="RIV36" s="472"/>
      <c r="RIW36" s="472"/>
      <c r="RIX36" s="472"/>
      <c r="RIY36" s="472"/>
      <c r="RIZ36" s="472"/>
      <c r="RJA36" s="472"/>
      <c r="RJB36" s="472"/>
      <c r="RJC36" s="472"/>
      <c r="RJD36" s="472"/>
      <c r="RJE36" s="472"/>
      <c r="RJF36" s="472"/>
      <c r="RJG36" s="472"/>
      <c r="RJH36" s="472"/>
      <c r="RJI36" s="472"/>
      <c r="RJJ36" s="472"/>
      <c r="RJK36" s="472"/>
      <c r="RJL36" s="472"/>
      <c r="RJM36" s="472"/>
      <c r="RJN36" s="472"/>
      <c r="RJO36" s="472"/>
      <c r="RJP36" s="472"/>
      <c r="RJQ36" s="472"/>
      <c r="RJR36" s="472"/>
      <c r="RJS36" s="472"/>
      <c r="RJT36" s="472"/>
      <c r="RJU36" s="472"/>
      <c r="RJV36" s="472"/>
      <c r="RJW36" s="472"/>
      <c r="RJX36" s="472"/>
      <c r="RJY36" s="472"/>
      <c r="RJZ36" s="472"/>
      <c r="RKA36" s="472"/>
      <c r="RKB36" s="472"/>
      <c r="RKC36" s="472"/>
      <c r="RKD36" s="472"/>
      <c r="RKE36" s="472"/>
      <c r="RKF36" s="472"/>
      <c r="RKG36" s="472"/>
      <c r="RKH36" s="472"/>
      <c r="RKI36" s="472"/>
      <c r="RKJ36" s="472"/>
      <c r="RKK36" s="472"/>
      <c r="RKL36" s="472"/>
      <c r="RKM36" s="472"/>
      <c r="RKN36" s="472"/>
      <c r="RKO36" s="472"/>
      <c r="RKP36" s="472"/>
      <c r="RKQ36" s="472"/>
      <c r="RKR36" s="472"/>
      <c r="RKS36" s="472"/>
      <c r="RKT36" s="472"/>
      <c r="RKU36" s="472"/>
      <c r="RKV36" s="472"/>
      <c r="RKW36" s="472"/>
      <c r="RKX36" s="472"/>
      <c r="RKY36" s="472"/>
      <c r="RKZ36" s="472"/>
      <c r="RLA36" s="472"/>
      <c r="RLB36" s="472"/>
      <c r="RLC36" s="472"/>
      <c r="RLD36" s="472"/>
      <c r="RLE36" s="472"/>
      <c r="RLF36" s="472"/>
      <c r="RLG36" s="472"/>
      <c r="RLH36" s="472"/>
      <c r="RLI36" s="472"/>
      <c r="RLJ36" s="472"/>
      <c r="RLK36" s="472"/>
      <c r="RLL36" s="472"/>
      <c r="RLM36" s="472"/>
      <c r="RLN36" s="472"/>
      <c r="RLO36" s="472"/>
      <c r="RLP36" s="472"/>
      <c r="RLQ36" s="472"/>
      <c r="RLR36" s="472"/>
      <c r="RLS36" s="472"/>
      <c r="RLT36" s="472"/>
      <c r="RLU36" s="472"/>
      <c r="RLV36" s="472"/>
      <c r="RLW36" s="472"/>
      <c r="RLX36" s="472"/>
      <c r="RLY36" s="472"/>
      <c r="RLZ36" s="472"/>
      <c r="RMA36" s="472"/>
      <c r="RMB36" s="472"/>
      <c r="RMC36" s="472"/>
      <c r="RMD36" s="472"/>
      <c r="RME36" s="472"/>
      <c r="RMF36" s="472"/>
      <c r="RMG36" s="472"/>
      <c r="RMH36" s="472"/>
      <c r="RMI36" s="472"/>
      <c r="RMJ36" s="472"/>
      <c r="RMK36" s="472"/>
      <c r="RML36" s="472"/>
      <c r="RMM36" s="472"/>
      <c r="RMN36" s="472"/>
      <c r="RMO36" s="472"/>
      <c r="RMP36" s="472"/>
      <c r="RMQ36" s="472"/>
      <c r="RMR36" s="472"/>
      <c r="RMS36" s="472"/>
      <c r="RMT36" s="472"/>
      <c r="RMU36" s="472"/>
      <c r="RMV36" s="472"/>
      <c r="RMW36" s="472"/>
      <c r="RMX36" s="472"/>
      <c r="RMY36" s="472"/>
      <c r="RMZ36" s="472"/>
      <c r="RNA36" s="472"/>
      <c r="RNB36" s="472"/>
      <c r="RNC36" s="472"/>
      <c r="RND36" s="472"/>
      <c r="RNE36" s="472"/>
      <c r="RNF36" s="472"/>
      <c r="RNG36" s="472"/>
      <c r="RNH36" s="472"/>
      <c r="RNI36" s="472"/>
      <c r="RNJ36" s="472"/>
      <c r="RNK36" s="472"/>
      <c r="RNL36" s="472"/>
      <c r="RNM36" s="472"/>
      <c r="RNN36" s="472"/>
      <c r="RNO36" s="472"/>
      <c r="RNP36" s="472"/>
      <c r="RNQ36" s="472"/>
      <c r="RNR36" s="472"/>
      <c r="RNS36" s="472"/>
      <c r="RNT36" s="472"/>
      <c r="RNU36" s="472"/>
      <c r="RNV36" s="472"/>
      <c r="RNW36" s="472"/>
      <c r="RNX36" s="472"/>
      <c r="RNY36" s="472"/>
      <c r="RNZ36" s="472"/>
      <c r="ROA36" s="472"/>
      <c r="ROB36" s="472"/>
      <c r="ROC36" s="472"/>
      <c r="ROD36" s="472"/>
      <c r="ROE36" s="472"/>
      <c r="ROF36" s="472"/>
      <c r="ROG36" s="472"/>
      <c r="ROH36" s="472"/>
      <c r="ROI36" s="472"/>
      <c r="ROJ36" s="472"/>
      <c r="ROK36" s="472"/>
      <c r="ROL36" s="472"/>
      <c r="ROM36" s="472"/>
      <c r="RON36" s="472"/>
      <c r="ROO36" s="472"/>
      <c r="ROP36" s="472"/>
      <c r="ROQ36" s="472"/>
      <c r="ROR36" s="472"/>
      <c r="ROS36" s="472"/>
      <c r="ROT36" s="472"/>
      <c r="ROU36" s="472"/>
      <c r="ROV36" s="472"/>
      <c r="ROW36" s="472"/>
      <c r="ROX36" s="472"/>
      <c r="ROY36" s="472"/>
      <c r="ROZ36" s="472"/>
      <c r="RPA36" s="472"/>
      <c r="RPB36" s="472"/>
      <c r="RPC36" s="472"/>
      <c r="RPD36" s="472"/>
      <c r="RPE36" s="472"/>
      <c r="RPF36" s="472"/>
      <c r="RPG36" s="472"/>
      <c r="RPH36" s="472"/>
      <c r="RPI36" s="472"/>
      <c r="RPJ36" s="472"/>
      <c r="RPK36" s="472"/>
      <c r="RPL36" s="472"/>
      <c r="RPM36" s="472"/>
      <c r="RPN36" s="472"/>
      <c r="RPO36" s="472"/>
      <c r="RPP36" s="472"/>
      <c r="RPQ36" s="472"/>
      <c r="RPR36" s="472"/>
      <c r="RPS36" s="472"/>
      <c r="RPT36" s="472"/>
      <c r="RPU36" s="472"/>
      <c r="RPV36" s="472"/>
      <c r="RPW36" s="472"/>
      <c r="RPX36" s="472"/>
      <c r="RPY36" s="472"/>
      <c r="RPZ36" s="472"/>
      <c r="RQA36" s="472"/>
      <c r="RQB36" s="472"/>
      <c r="RQC36" s="472"/>
      <c r="RQD36" s="472"/>
      <c r="RQE36" s="472"/>
      <c r="RQF36" s="472"/>
      <c r="RQG36" s="472"/>
      <c r="RQH36" s="472"/>
      <c r="RQI36" s="472"/>
      <c r="RQJ36" s="472"/>
      <c r="RQK36" s="472"/>
      <c r="RQL36" s="472"/>
      <c r="RQM36" s="472"/>
      <c r="RQN36" s="472"/>
      <c r="RQO36" s="472"/>
      <c r="RQP36" s="472"/>
      <c r="RQQ36" s="472"/>
      <c r="RQR36" s="472"/>
      <c r="RQS36" s="472"/>
      <c r="RQT36" s="472"/>
      <c r="RQU36" s="472"/>
      <c r="RQV36" s="472"/>
      <c r="RQW36" s="472"/>
      <c r="RQX36" s="472"/>
      <c r="RQY36" s="472"/>
      <c r="RQZ36" s="472"/>
      <c r="RRA36" s="472"/>
      <c r="RRB36" s="472"/>
      <c r="RRC36" s="472"/>
      <c r="RRD36" s="472"/>
      <c r="RRE36" s="472"/>
      <c r="RRF36" s="472"/>
      <c r="RRG36" s="472"/>
      <c r="RRH36" s="472"/>
      <c r="RRI36" s="472"/>
      <c r="RRJ36" s="472"/>
      <c r="RRK36" s="472"/>
      <c r="RRL36" s="472"/>
      <c r="RRM36" s="472"/>
      <c r="RRN36" s="472"/>
      <c r="RRO36" s="472"/>
      <c r="RRP36" s="472"/>
      <c r="RRQ36" s="472"/>
      <c r="RRR36" s="472"/>
      <c r="RRS36" s="472"/>
      <c r="RRT36" s="472"/>
      <c r="RRU36" s="472"/>
      <c r="RRV36" s="472"/>
      <c r="RRW36" s="472"/>
      <c r="RRX36" s="472"/>
      <c r="RRY36" s="472"/>
      <c r="RRZ36" s="472"/>
      <c r="RSA36" s="472"/>
      <c r="RSB36" s="472"/>
      <c r="RSC36" s="472"/>
      <c r="RSD36" s="472"/>
      <c r="RSE36" s="472"/>
      <c r="RSF36" s="472"/>
      <c r="RSG36" s="472"/>
      <c r="RSH36" s="472"/>
      <c r="RSI36" s="472"/>
      <c r="RSJ36" s="472"/>
      <c r="RSK36" s="472"/>
      <c r="RSL36" s="472"/>
      <c r="RSM36" s="472"/>
      <c r="RSN36" s="472"/>
      <c r="RSO36" s="472"/>
      <c r="RSP36" s="472"/>
      <c r="RSQ36" s="472"/>
      <c r="RSR36" s="472"/>
      <c r="RSS36" s="472"/>
      <c r="RST36" s="472"/>
      <c r="RSU36" s="472"/>
      <c r="RSV36" s="472"/>
      <c r="RSW36" s="472"/>
      <c r="RSX36" s="472"/>
      <c r="RSY36" s="472"/>
      <c r="RSZ36" s="472"/>
      <c r="RTA36" s="472"/>
      <c r="RTB36" s="472"/>
      <c r="RTC36" s="472"/>
      <c r="RTD36" s="472"/>
      <c r="RTE36" s="472"/>
      <c r="RTF36" s="472"/>
      <c r="RTG36" s="472"/>
      <c r="RTH36" s="472"/>
      <c r="RTI36" s="472"/>
      <c r="RTJ36" s="472"/>
      <c r="RTK36" s="472"/>
      <c r="RTL36" s="472"/>
      <c r="RTM36" s="472"/>
      <c r="RTN36" s="472"/>
      <c r="RTO36" s="472"/>
      <c r="RTP36" s="472"/>
      <c r="RTQ36" s="472"/>
      <c r="RTR36" s="472"/>
      <c r="RTS36" s="472"/>
      <c r="RTT36" s="472"/>
      <c r="RTU36" s="472"/>
      <c r="RTV36" s="472"/>
      <c r="RTW36" s="472"/>
      <c r="RTX36" s="472"/>
      <c r="RTY36" s="472"/>
      <c r="RTZ36" s="472"/>
      <c r="RUA36" s="472"/>
      <c r="RUB36" s="472"/>
      <c r="RUC36" s="472"/>
      <c r="RUD36" s="472"/>
      <c r="RUE36" s="472"/>
      <c r="RUF36" s="472"/>
      <c r="RUG36" s="472"/>
      <c r="RUH36" s="472"/>
      <c r="RUI36" s="472"/>
      <c r="RUJ36" s="472"/>
      <c r="RUK36" s="472"/>
      <c r="RUL36" s="472"/>
      <c r="RUM36" s="472"/>
      <c r="RUN36" s="472"/>
      <c r="RUO36" s="472"/>
      <c r="RUP36" s="472"/>
      <c r="RUQ36" s="472"/>
      <c r="RUR36" s="472"/>
      <c r="RUS36" s="472"/>
      <c r="RUT36" s="472"/>
      <c r="RUU36" s="472"/>
      <c r="RUV36" s="472"/>
      <c r="RUW36" s="472"/>
      <c r="RUX36" s="472"/>
      <c r="RUY36" s="472"/>
      <c r="RUZ36" s="472"/>
      <c r="RVA36" s="472"/>
      <c r="RVB36" s="472"/>
      <c r="RVC36" s="472"/>
      <c r="RVD36" s="472"/>
      <c r="RVE36" s="472"/>
      <c r="RVF36" s="472"/>
      <c r="RVG36" s="472"/>
      <c r="RVH36" s="472"/>
      <c r="RVI36" s="472"/>
      <c r="RVJ36" s="472"/>
      <c r="RVK36" s="472"/>
      <c r="RVL36" s="472"/>
      <c r="RVM36" s="472"/>
      <c r="RVN36" s="472"/>
      <c r="RVO36" s="472"/>
      <c r="RVP36" s="472"/>
      <c r="RVQ36" s="472"/>
      <c r="RVR36" s="472"/>
      <c r="RVS36" s="472"/>
      <c r="RVT36" s="472"/>
      <c r="RVU36" s="472"/>
      <c r="RVV36" s="472"/>
      <c r="RVW36" s="472"/>
      <c r="RVX36" s="472"/>
      <c r="RVY36" s="472"/>
      <c r="RVZ36" s="472"/>
      <c r="RWA36" s="472"/>
      <c r="RWB36" s="472"/>
      <c r="RWC36" s="472"/>
      <c r="RWD36" s="472"/>
      <c r="RWE36" s="472"/>
      <c r="RWF36" s="472"/>
      <c r="RWG36" s="472"/>
      <c r="RWH36" s="472"/>
      <c r="RWI36" s="472"/>
      <c r="RWJ36" s="472"/>
      <c r="RWK36" s="472"/>
      <c r="RWL36" s="472"/>
      <c r="RWM36" s="472"/>
      <c r="RWN36" s="472"/>
      <c r="RWO36" s="472"/>
      <c r="RWP36" s="472"/>
      <c r="RWQ36" s="472"/>
      <c r="RWR36" s="472"/>
      <c r="RWS36" s="472"/>
      <c r="RWT36" s="472"/>
      <c r="RWU36" s="472"/>
      <c r="RWV36" s="472"/>
      <c r="RWW36" s="472"/>
      <c r="RWX36" s="472"/>
      <c r="RWY36" s="472"/>
      <c r="RWZ36" s="472"/>
      <c r="RXA36" s="472"/>
      <c r="RXB36" s="472"/>
      <c r="RXC36" s="472"/>
      <c r="RXD36" s="472"/>
      <c r="RXE36" s="472"/>
      <c r="RXF36" s="472"/>
      <c r="RXG36" s="472"/>
      <c r="RXH36" s="472"/>
      <c r="RXI36" s="472"/>
      <c r="RXJ36" s="472"/>
      <c r="RXK36" s="472"/>
      <c r="RXL36" s="472"/>
      <c r="RXM36" s="472"/>
      <c r="RXN36" s="472"/>
      <c r="RXO36" s="472"/>
      <c r="RXP36" s="472"/>
      <c r="RXQ36" s="472"/>
      <c r="RXR36" s="472"/>
      <c r="RXS36" s="472"/>
      <c r="RXT36" s="472"/>
      <c r="RXU36" s="472"/>
      <c r="RXV36" s="472"/>
      <c r="RXW36" s="472"/>
      <c r="RXX36" s="472"/>
      <c r="RXY36" s="472"/>
      <c r="RXZ36" s="472"/>
      <c r="RYA36" s="472"/>
      <c r="RYB36" s="472"/>
      <c r="RYC36" s="472"/>
      <c r="RYD36" s="472"/>
      <c r="RYE36" s="472"/>
      <c r="RYF36" s="472"/>
      <c r="RYG36" s="472"/>
      <c r="RYH36" s="472"/>
      <c r="RYI36" s="472"/>
      <c r="RYJ36" s="472"/>
      <c r="RYK36" s="472"/>
      <c r="RYL36" s="472"/>
      <c r="RYM36" s="472"/>
      <c r="RYN36" s="472"/>
      <c r="RYO36" s="472"/>
      <c r="RYP36" s="472"/>
      <c r="RYQ36" s="472"/>
      <c r="RYR36" s="472"/>
      <c r="RYS36" s="472"/>
      <c r="RYT36" s="472"/>
      <c r="RYU36" s="472"/>
      <c r="RYV36" s="472"/>
      <c r="RYW36" s="472"/>
      <c r="RYX36" s="472"/>
      <c r="RYY36" s="472"/>
      <c r="RYZ36" s="472"/>
      <c r="RZA36" s="472"/>
      <c r="RZB36" s="472"/>
      <c r="RZC36" s="472"/>
      <c r="RZD36" s="472"/>
      <c r="RZE36" s="472"/>
      <c r="RZF36" s="472"/>
      <c r="RZG36" s="472"/>
      <c r="RZH36" s="472"/>
      <c r="RZI36" s="472"/>
      <c r="RZJ36" s="472"/>
      <c r="RZK36" s="472"/>
      <c r="RZL36" s="472"/>
      <c r="RZM36" s="472"/>
      <c r="RZN36" s="472"/>
      <c r="RZO36" s="472"/>
      <c r="RZP36" s="472"/>
      <c r="RZQ36" s="472"/>
      <c r="RZR36" s="472"/>
      <c r="RZS36" s="472"/>
      <c r="RZT36" s="472"/>
      <c r="RZU36" s="472"/>
      <c r="RZV36" s="472"/>
      <c r="RZW36" s="472"/>
      <c r="RZX36" s="472"/>
      <c r="RZY36" s="472"/>
      <c r="RZZ36" s="472"/>
      <c r="SAA36" s="472"/>
      <c r="SAB36" s="472"/>
      <c r="SAC36" s="472"/>
      <c r="SAD36" s="472"/>
      <c r="SAE36" s="472"/>
      <c r="SAF36" s="472"/>
      <c r="SAG36" s="472"/>
      <c r="SAH36" s="472"/>
      <c r="SAI36" s="472"/>
      <c r="SAJ36" s="472"/>
      <c r="SAK36" s="472"/>
      <c r="SAL36" s="472"/>
      <c r="SAM36" s="472"/>
      <c r="SAN36" s="472"/>
      <c r="SAO36" s="472"/>
      <c r="SAP36" s="472"/>
      <c r="SAQ36" s="472"/>
      <c r="SAR36" s="472"/>
      <c r="SAS36" s="472"/>
      <c r="SAT36" s="472"/>
      <c r="SAU36" s="472"/>
      <c r="SAV36" s="472"/>
      <c r="SAW36" s="472"/>
      <c r="SAX36" s="472"/>
      <c r="SAY36" s="472"/>
      <c r="SAZ36" s="472"/>
      <c r="SBA36" s="472"/>
      <c r="SBB36" s="472"/>
      <c r="SBC36" s="472"/>
      <c r="SBD36" s="472"/>
      <c r="SBE36" s="472"/>
      <c r="SBF36" s="472"/>
      <c r="SBG36" s="472"/>
      <c r="SBH36" s="472"/>
      <c r="SBI36" s="472"/>
      <c r="SBJ36" s="472"/>
      <c r="SBK36" s="472"/>
      <c r="SBL36" s="472"/>
      <c r="SBM36" s="472"/>
      <c r="SBN36" s="472"/>
      <c r="SBO36" s="472"/>
      <c r="SBP36" s="472"/>
      <c r="SBQ36" s="472"/>
      <c r="SBR36" s="472"/>
      <c r="SBS36" s="472"/>
      <c r="SBT36" s="472"/>
      <c r="SBU36" s="472"/>
      <c r="SBV36" s="472"/>
      <c r="SBW36" s="472"/>
      <c r="SBX36" s="472"/>
      <c r="SBY36" s="472"/>
      <c r="SBZ36" s="472"/>
      <c r="SCA36" s="472"/>
      <c r="SCB36" s="472"/>
      <c r="SCC36" s="472"/>
      <c r="SCD36" s="472"/>
      <c r="SCE36" s="472"/>
      <c r="SCF36" s="472"/>
      <c r="SCG36" s="472"/>
      <c r="SCH36" s="472"/>
      <c r="SCI36" s="472"/>
      <c r="SCJ36" s="472"/>
      <c r="SCK36" s="472"/>
      <c r="SCL36" s="472"/>
      <c r="SCM36" s="472"/>
      <c r="SCN36" s="472"/>
      <c r="SCO36" s="472"/>
      <c r="SCP36" s="472"/>
      <c r="SCQ36" s="472"/>
      <c r="SCR36" s="472"/>
      <c r="SCS36" s="472"/>
      <c r="SCT36" s="472"/>
      <c r="SCU36" s="472"/>
      <c r="SCV36" s="472"/>
      <c r="SCW36" s="472"/>
      <c r="SCX36" s="472"/>
      <c r="SCY36" s="472"/>
      <c r="SCZ36" s="472"/>
      <c r="SDA36" s="472"/>
      <c r="SDB36" s="472"/>
      <c r="SDC36" s="472"/>
      <c r="SDD36" s="472"/>
      <c r="SDE36" s="472"/>
      <c r="SDF36" s="472"/>
      <c r="SDG36" s="472"/>
      <c r="SDH36" s="472"/>
      <c r="SDI36" s="472"/>
      <c r="SDJ36" s="472"/>
      <c r="SDK36" s="472"/>
      <c r="SDL36" s="472"/>
      <c r="SDM36" s="472"/>
      <c r="SDN36" s="472"/>
      <c r="SDO36" s="472"/>
      <c r="SDP36" s="472"/>
      <c r="SDQ36" s="472"/>
      <c r="SDR36" s="472"/>
      <c r="SDS36" s="472"/>
      <c r="SDT36" s="472"/>
      <c r="SDU36" s="472"/>
      <c r="SDV36" s="472"/>
      <c r="SDW36" s="472"/>
      <c r="SDX36" s="472"/>
      <c r="SDY36" s="472"/>
      <c r="SDZ36" s="472"/>
      <c r="SEA36" s="472"/>
      <c r="SEB36" s="472"/>
      <c r="SEC36" s="472"/>
      <c r="SED36" s="472"/>
      <c r="SEE36" s="472"/>
      <c r="SEF36" s="472"/>
      <c r="SEG36" s="472"/>
      <c r="SEH36" s="472"/>
      <c r="SEI36" s="472"/>
      <c r="SEJ36" s="472"/>
      <c r="SEK36" s="472"/>
      <c r="SEL36" s="472"/>
      <c r="SEM36" s="472"/>
      <c r="SEN36" s="472"/>
      <c r="SEO36" s="472"/>
      <c r="SEP36" s="472"/>
      <c r="SEQ36" s="472"/>
      <c r="SER36" s="472"/>
      <c r="SES36" s="472"/>
      <c r="SET36" s="472"/>
      <c r="SEU36" s="472"/>
      <c r="SEV36" s="472"/>
      <c r="SEW36" s="472"/>
      <c r="SEX36" s="472"/>
      <c r="SEY36" s="472"/>
      <c r="SEZ36" s="472"/>
      <c r="SFA36" s="472"/>
      <c r="SFB36" s="472"/>
      <c r="SFC36" s="472"/>
      <c r="SFD36" s="472"/>
      <c r="SFE36" s="472"/>
      <c r="SFF36" s="472"/>
      <c r="SFG36" s="472"/>
      <c r="SFH36" s="472"/>
      <c r="SFI36" s="472"/>
      <c r="SFJ36" s="472"/>
      <c r="SFK36" s="472"/>
      <c r="SFL36" s="472"/>
      <c r="SFM36" s="472"/>
      <c r="SFN36" s="472"/>
      <c r="SFO36" s="472"/>
      <c r="SFP36" s="472"/>
      <c r="SFQ36" s="472"/>
      <c r="SFR36" s="472"/>
      <c r="SFS36" s="472"/>
      <c r="SFT36" s="472"/>
      <c r="SFU36" s="472"/>
      <c r="SFV36" s="472"/>
      <c r="SFW36" s="472"/>
      <c r="SFX36" s="472"/>
      <c r="SFY36" s="472"/>
      <c r="SFZ36" s="472"/>
      <c r="SGA36" s="472"/>
      <c r="SGB36" s="472"/>
      <c r="SGC36" s="472"/>
      <c r="SGD36" s="472"/>
      <c r="SGE36" s="472"/>
      <c r="SGF36" s="472"/>
      <c r="SGG36" s="472"/>
      <c r="SGH36" s="472"/>
      <c r="SGI36" s="472"/>
      <c r="SGJ36" s="472"/>
      <c r="SGK36" s="472"/>
      <c r="SGL36" s="472"/>
      <c r="SGM36" s="472"/>
      <c r="SGN36" s="472"/>
      <c r="SGO36" s="472"/>
      <c r="SGP36" s="472"/>
      <c r="SGQ36" s="472"/>
      <c r="SGR36" s="472"/>
      <c r="SGS36" s="472"/>
      <c r="SGT36" s="472"/>
      <c r="SGU36" s="472"/>
      <c r="SGV36" s="472"/>
      <c r="SGW36" s="472"/>
      <c r="SGX36" s="472"/>
      <c r="SGY36" s="472"/>
      <c r="SGZ36" s="472"/>
      <c r="SHA36" s="472"/>
      <c r="SHB36" s="472"/>
      <c r="SHC36" s="472"/>
      <c r="SHD36" s="472"/>
      <c r="SHE36" s="472"/>
      <c r="SHF36" s="472"/>
      <c r="SHG36" s="472"/>
      <c r="SHH36" s="472"/>
      <c r="SHI36" s="472"/>
      <c r="SHJ36" s="472"/>
      <c r="SHK36" s="472"/>
      <c r="SHL36" s="472"/>
      <c r="SHM36" s="472"/>
      <c r="SHN36" s="472"/>
      <c r="SHO36" s="472"/>
      <c r="SHP36" s="472"/>
      <c r="SHQ36" s="472"/>
      <c r="SHR36" s="472"/>
      <c r="SHS36" s="472"/>
      <c r="SHT36" s="472"/>
      <c r="SHU36" s="472"/>
      <c r="SHV36" s="472"/>
      <c r="SHW36" s="472"/>
      <c r="SHX36" s="472"/>
      <c r="SHY36" s="472"/>
      <c r="SHZ36" s="472"/>
      <c r="SIA36" s="472"/>
      <c r="SIB36" s="472"/>
      <c r="SIC36" s="472"/>
      <c r="SID36" s="472"/>
      <c r="SIE36" s="472"/>
      <c r="SIF36" s="472"/>
      <c r="SIG36" s="472"/>
      <c r="SIH36" s="472"/>
      <c r="SII36" s="472"/>
      <c r="SIJ36" s="472"/>
      <c r="SIK36" s="472"/>
      <c r="SIL36" s="472"/>
      <c r="SIM36" s="472"/>
      <c r="SIN36" s="472"/>
      <c r="SIO36" s="472"/>
      <c r="SIP36" s="472"/>
      <c r="SIQ36" s="472"/>
      <c r="SIR36" s="472"/>
      <c r="SIS36" s="472"/>
      <c r="SIT36" s="472"/>
      <c r="SIU36" s="472"/>
      <c r="SIV36" s="472"/>
      <c r="SIW36" s="472"/>
      <c r="SIX36" s="472"/>
      <c r="SIY36" s="472"/>
      <c r="SIZ36" s="472"/>
      <c r="SJA36" s="472"/>
      <c r="SJB36" s="472"/>
      <c r="SJC36" s="472"/>
      <c r="SJD36" s="472"/>
      <c r="SJE36" s="472"/>
      <c r="SJF36" s="472"/>
      <c r="SJG36" s="472"/>
      <c r="SJH36" s="472"/>
      <c r="SJI36" s="472"/>
      <c r="SJJ36" s="472"/>
      <c r="SJK36" s="472"/>
      <c r="SJL36" s="472"/>
      <c r="SJM36" s="472"/>
      <c r="SJN36" s="472"/>
      <c r="SJO36" s="472"/>
      <c r="SJP36" s="472"/>
      <c r="SJQ36" s="472"/>
      <c r="SJR36" s="472"/>
      <c r="SJS36" s="472"/>
      <c r="SJT36" s="472"/>
      <c r="SJU36" s="472"/>
      <c r="SJV36" s="472"/>
      <c r="SJW36" s="472"/>
      <c r="SJX36" s="472"/>
      <c r="SJY36" s="472"/>
      <c r="SJZ36" s="472"/>
      <c r="SKA36" s="472"/>
      <c r="SKB36" s="472"/>
      <c r="SKC36" s="472"/>
      <c r="SKD36" s="472"/>
      <c r="SKE36" s="472"/>
      <c r="SKF36" s="472"/>
      <c r="SKG36" s="472"/>
      <c r="SKH36" s="472"/>
      <c r="SKI36" s="472"/>
      <c r="SKJ36" s="472"/>
      <c r="SKK36" s="472"/>
      <c r="SKL36" s="472"/>
      <c r="SKM36" s="472"/>
      <c r="SKN36" s="472"/>
      <c r="SKO36" s="472"/>
      <c r="SKP36" s="472"/>
      <c r="SKQ36" s="472"/>
      <c r="SKR36" s="472"/>
      <c r="SKS36" s="472"/>
      <c r="SKT36" s="472"/>
      <c r="SKU36" s="472"/>
      <c r="SKV36" s="472"/>
      <c r="SKW36" s="472"/>
      <c r="SKX36" s="472"/>
      <c r="SKY36" s="472"/>
      <c r="SKZ36" s="472"/>
      <c r="SLA36" s="472"/>
      <c r="SLB36" s="472"/>
      <c r="SLC36" s="472"/>
      <c r="SLD36" s="472"/>
      <c r="SLE36" s="472"/>
      <c r="SLF36" s="472"/>
      <c r="SLG36" s="472"/>
      <c r="SLH36" s="472"/>
      <c r="SLI36" s="472"/>
      <c r="SLJ36" s="472"/>
      <c r="SLK36" s="472"/>
      <c r="SLL36" s="472"/>
      <c r="SLM36" s="472"/>
      <c r="SLN36" s="472"/>
      <c r="SLO36" s="472"/>
      <c r="SLP36" s="472"/>
      <c r="SLQ36" s="472"/>
      <c r="SLR36" s="472"/>
      <c r="SLS36" s="472"/>
      <c r="SLT36" s="472"/>
      <c r="SLU36" s="472"/>
      <c r="SLV36" s="472"/>
      <c r="SLW36" s="472"/>
      <c r="SLX36" s="472"/>
      <c r="SLY36" s="472"/>
      <c r="SLZ36" s="472"/>
      <c r="SMA36" s="472"/>
      <c r="SMB36" s="472"/>
      <c r="SMC36" s="472"/>
      <c r="SMD36" s="472"/>
      <c r="SME36" s="472"/>
      <c r="SMF36" s="472"/>
      <c r="SMG36" s="472"/>
      <c r="SMH36" s="472"/>
      <c r="SMI36" s="472"/>
      <c r="SMJ36" s="472"/>
      <c r="SMK36" s="472"/>
      <c r="SML36" s="472"/>
      <c r="SMM36" s="472"/>
      <c r="SMN36" s="472"/>
      <c r="SMO36" s="472"/>
      <c r="SMP36" s="472"/>
      <c r="SMQ36" s="472"/>
      <c r="SMR36" s="472"/>
      <c r="SMS36" s="472"/>
      <c r="SMT36" s="472"/>
      <c r="SMU36" s="472"/>
      <c r="SMV36" s="472"/>
      <c r="SMW36" s="472"/>
      <c r="SMX36" s="472"/>
      <c r="SMY36" s="472"/>
      <c r="SMZ36" s="472"/>
      <c r="SNA36" s="472"/>
      <c r="SNB36" s="472"/>
      <c r="SNC36" s="472"/>
      <c r="SND36" s="472"/>
      <c r="SNE36" s="472"/>
      <c r="SNF36" s="472"/>
      <c r="SNG36" s="472"/>
      <c r="SNH36" s="472"/>
      <c r="SNI36" s="472"/>
      <c r="SNJ36" s="472"/>
      <c r="SNK36" s="472"/>
      <c r="SNL36" s="472"/>
      <c r="SNM36" s="472"/>
      <c r="SNN36" s="472"/>
      <c r="SNO36" s="472"/>
      <c r="SNP36" s="472"/>
      <c r="SNQ36" s="472"/>
      <c r="SNR36" s="472"/>
      <c r="SNS36" s="472"/>
      <c r="SNT36" s="472"/>
      <c r="SNU36" s="472"/>
      <c r="SNV36" s="472"/>
      <c r="SNW36" s="472"/>
      <c r="SNX36" s="472"/>
      <c r="SNY36" s="472"/>
      <c r="SNZ36" s="472"/>
      <c r="SOA36" s="472"/>
      <c r="SOB36" s="472"/>
      <c r="SOC36" s="472"/>
      <c r="SOD36" s="472"/>
      <c r="SOE36" s="472"/>
      <c r="SOF36" s="472"/>
      <c r="SOG36" s="472"/>
      <c r="SOH36" s="472"/>
      <c r="SOI36" s="472"/>
      <c r="SOJ36" s="472"/>
      <c r="SOK36" s="472"/>
      <c r="SOL36" s="472"/>
      <c r="SOM36" s="472"/>
      <c r="SON36" s="472"/>
      <c r="SOO36" s="472"/>
      <c r="SOP36" s="472"/>
      <c r="SOQ36" s="472"/>
      <c r="SOR36" s="472"/>
      <c r="SOS36" s="472"/>
      <c r="SOT36" s="472"/>
      <c r="SOU36" s="472"/>
      <c r="SOV36" s="472"/>
      <c r="SOW36" s="472"/>
      <c r="SOX36" s="472"/>
      <c r="SOY36" s="472"/>
      <c r="SOZ36" s="472"/>
      <c r="SPA36" s="472"/>
      <c r="SPB36" s="472"/>
      <c r="SPC36" s="472"/>
      <c r="SPD36" s="472"/>
      <c r="SPE36" s="472"/>
      <c r="SPF36" s="472"/>
      <c r="SPG36" s="472"/>
      <c r="SPH36" s="472"/>
      <c r="SPI36" s="472"/>
      <c r="SPJ36" s="472"/>
      <c r="SPK36" s="472"/>
      <c r="SPL36" s="472"/>
      <c r="SPM36" s="472"/>
      <c r="SPN36" s="472"/>
      <c r="SPO36" s="472"/>
      <c r="SPP36" s="472"/>
      <c r="SPQ36" s="472"/>
      <c r="SPR36" s="472"/>
      <c r="SPS36" s="472"/>
      <c r="SPT36" s="472"/>
      <c r="SPU36" s="472"/>
      <c r="SPV36" s="472"/>
      <c r="SPW36" s="472"/>
      <c r="SPX36" s="472"/>
      <c r="SPY36" s="472"/>
      <c r="SPZ36" s="472"/>
      <c r="SQA36" s="472"/>
      <c r="SQB36" s="472"/>
      <c r="SQC36" s="472"/>
      <c r="SQD36" s="472"/>
      <c r="SQE36" s="472"/>
      <c r="SQF36" s="472"/>
      <c r="SQG36" s="472"/>
      <c r="SQH36" s="472"/>
      <c r="SQI36" s="472"/>
      <c r="SQJ36" s="472"/>
      <c r="SQK36" s="472"/>
      <c r="SQL36" s="472"/>
      <c r="SQM36" s="472"/>
      <c r="SQN36" s="472"/>
      <c r="SQO36" s="472"/>
      <c r="SQP36" s="472"/>
      <c r="SQQ36" s="472"/>
      <c r="SQR36" s="472"/>
      <c r="SQS36" s="472"/>
      <c r="SQT36" s="472"/>
      <c r="SQU36" s="472"/>
      <c r="SQV36" s="472"/>
      <c r="SQW36" s="472"/>
      <c r="SQX36" s="472"/>
      <c r="SQY36" s="472"/>
      <c r="SQZ36" s="472"/>
      <c r="SRA36" s="472"/>
      <c r="SRB36" s="472"/>
      <c r="SRC36" s="472"/>
      <c r="SRD36" s="472"/>
      <c r="SRE36" s="472"/>
      <c r="SRF36" s="472"/>
      <c r="SRG36" s="472"/>
      <c r="SRH36" s="472"/>
      <c r="SRI36" s="472"/>
      <c r="SRJ36" s="472"/>
      <c r="SRK36" s="472"/>
      <c r="SRL36" s="472"/>
      <c r="SRM36" s="472"/>
      <c r="SRN36" s="472"/>
      <c r="SRO36" s="472"/>
      <c r="SRP36" s="472"/>
      <c r="SRQ36" s="472"/>
      <c r="SRR36" s="472"/>
      <c r="SRS36" s="472"/>
      <c r="SRT36" s="472"/>
      <c r="SRU36" s="472"/>
      <c r="SRV36" s="472"/>
      <c r="SRW36" s="472"/>
      <c r="SRX36" s="472"/>
      <c r="SRY36" s="472"/>
      <c r="SRZ36" s="472"/>
      <c r="SSA36" s="472"/>
      <c r="SSB36" s="472"/>
      <c r="SSC36" s="472"/>
      <c r="SSD36" s="472"/>
      <c r="SSE36" s="472"/>
      <c r="SSF36" s="472"/>
      <c r="SSG36" s="472"/>
      <c r="SSH36" s="472"/>
      <c r="SSI36" s="472"/>
      <c r="SSJ36" s="472"/>
      <c r="SSK36" s="472"/>
      <c r="SSL36" s="472"/>
      <c r="SSM36" s="472"/>
      <c r="SSN36" s="472"/>
      <c r="SSO36" s="472"/>
      <c r="SSP36" s="472"/>
      <c r="SSQ36" s="472"/>
      <c r="SSR36" s="472"/>
      <c r="SSS36" s="472"/>
      <c r="SST36" s="472"/>
      <c r="SSU36" s="472"/>
      <c r="SSV36" s="472"/>
      <c r="SSW36" s="472"/>
      <c r="SSX36" s="472"/>
      <c r="SSY36" s="472"/>
      <c r="SSZ36" s="472"/>
      <c r="STA36" s="472"/>
      <c r="STB36" s="472"/>
      <c r="STC36" s="472"/>
      <c r="STD36" s="472"/>
      <c r="STE36" s="472"/>
      <c r="STF36" s="472"/>
      <c r="STG36" s="472"/>
      <c r="STH36" s="472"/>
      <c r="STI36" s="472"/>
      <c r="STJ36" s="472"/>
      <c r="STK36" s="472"/>
      <c r="STL36" s="472"/>
      <c r="STM36" s="472"/>
      <c r="STN36" s="472"/>
      <c r="STO36" s="472"/>
      <c r="STP36" s="472"/>
      <c r="STQ36" s="472"/>
      <c r="STR36" s="472"/>
      <c r="STS36" s="472"/>
      <c r="STT36" s="472"/>
      <c r="STU36" s="472"/>
      <c r="STV36" s="472"/>
      <c r="STW36" s="472"/>
      <c r="STX36" s="472"/>
      <c r="STY36" s="472"/>
      <c r="STZ36" s="472"/>
      <c r="SUA36" s="472"/>
      <c r="SUB36" s="472"/>
      <c r="SUC36" s="472"/>
      <c r="SUD36" s="472"/>
      <c r="SUE36" s="472"/>
      <c r="SUF36" s="472"/>
      <c r="SUG36" s="472"/>
      <c r="SUH36" s="472"/>
      <c r="SUI36" s="472"/>
      <c r="SUJ36" s="472"/>
      <c r="SUK36" s="472"/>
      <c r="SUL36" s="472"/>
      <c r="SUM36" s="472"/>
      <c r="SUN36" s="472"/>
      <c r="SUO36" s="472"/>
      <c r="SUP36" s="472"/>
      <c r="SUQ36" s="472"/>
      <c r="SUR36" s="472"/>
      <c r="SUS36" s="472"/>
      <c r="SUT36" s="472"/>
      <c r="SUU36" s="472"/>
      <c r="SUV36" s="472"/>
      <c r="SUW36" s="472"/>
      <c r="SUX36" s="472"/>
      <c r="SUY36" s="472"/>
      <c r="SUZ36" s="472"/>
      <c r="SVA36" s="472"/>
      <c r="SVB36" s="472"/>
      <c r="SVC36" s="472"/>
      <c r="SVD36" s="472"/>
      <c r="SVE36" s="472"/>
      <c r="SVF36" s="472"/>
      <c r="SVG36" s="472"/>
      <c r="SVH36" s="472"/>
      <c r="SVI36" s="472"/>
      <c r="SVJ36" s="472"/>
      <c r="SVK36" s="472"/>
      <c r="SVL36" s="472"/>
      <c r="SVM36" s="472"/>
      <c r="SVN36" s="472"/>
      <c r="SVO36" s="472"/>
      <c r="SVP36" s="472"/>
      <c r="SVQ36" s="472"/>
      <c r="SVR36" s="472"/>
      <c r="SVS36" s="472"/>
      <c r="SVT36" s="472"/>
      <c r="SVU36" s="472"/>
      <c r="SVV36" s="472"/>
      <c r="SVW36" s="472"/>
      <c r="SVX36" s="472"/>
      <c r="SVY36" s="472"/>
      <c r="SVZ36" s="472"/>
      <c r="SWA36" s="472"/>
      <c r="SWB36" s="472"/>
      <c r="SWC36" s="472"/>
      <c r="SWD36" s="472"/>
      <c r="SWE36" s="472"/>
      <c r="SWF36" s="472"/>
      <c r="SWG36" s="472"/>
      <c r="SWH36" s="472"/>
      <c r="SWI36" s="472"/>
      <c r="SWJ36" s="472"/>
      <c r="SWK36" s="472"/>
      <c r="SWL36" s="472"/>
      <c r="SWM36" s="472"/>
      <c r="SWN36" s="472"/>
      <c r="SWO36" s="472"/>
      <c r="SWP36" s="472"/>
      <c r="SWQ36" s="472"/>
      <c r="SWR36" s="472"/>
      <c r="SWS36" s="472"/>
      <c r="SWT36" s="472"/>
      <c r="SWU36" s="472"/>
      <c r="SWV36" s="472"/>
      <c r="SWW36" s="472"/>
      <c r="SWX36" s="472"/>
      <c r="SWY36" s="472"/>
      <c r="SWZ36" s="472"/>
      <c r="SXA36" s="472"/>
      <c r="SXB36" s="472"/>
      <c r="SXC36" s="472"/>
      <c r="SXD36" s="472"/>
      <c r="SXE36" s="472"/>
      <c r="SXF36" s="472"/>
      <c r="SXG36" s="472"/>
      <c r="SXH36" s="472"/>
      <c r="SXI36" s="472"/>
      <c r="SXJ36" s="472"/>
      <c r="SXK36" s="472"/>
      <c r="SXL36" s="472"/>
      <c r="SXM36" s="472"/>
      <c r="SXN36" s="472"/>
      <c r="SXO36" s="472"/>
      <c r="SXP36" s="472"/>
      <c r="SXQ36" s="472"/>
      <c r="SXR36" s="472"/>
      <c r="SXS36" s="472"/>
      <c r="SXT36" s="472"/>
      <c r="SXU36" s="472"/>
      <c r="SXV36" s="472"/>
      <c r="SXW36" s="472"/>
      <c r="SXX36" s="472"/>
      <c r="SXY36" s="472"/>
      <c r="SXZ36" s="472"/>
      <c r="SYA36" s="472"/>
      <c r="SYB36" s="472"/>
      <c r="SYC36" s="472"/>
      <c r="SYD36" s="472"/>
      <c r="SYE36" s="472"/>
      <c r="SYF36" s="472"/>
      <c r="SYG36" s="472"/>
      <c r="SYH36" s="472"/>
      <c r="SYI36" s="472"/>
      <c r="SYJ36" s="472"/>
      <c r="SYK36" s="472"/>
      <c r="SYL36" s="472"/>
      <c r="SYM36" s="472"/>
      <c r="SYN36" s="472"/>
      <c r="SYO36" s="472"/>
      <c r="SYP36" s="472"/>
      <c r="SYQ36" s="472"/>
      <c r="SYR36" s="472"/>
      <c r="SYS36" s="472"/>
      <c r="SYT36" s="472"/>
      <c r="SYU36" s="472"/>
      <c r="SYV36" s="472"/>
      <c r="SYW36" s="472"/>
      <c r="SYX36" s="472"/>
      <c r="SYY36" s="472"/>
      <c r="SYZ36" s="472"/>
      <c r="SZA36" s="472"/>
      <c r="SZB36" s="472"/>
      <c r="SZC36" s="472"/>
      <c r="SZD36" s="472"/>
      <c r="SZE36" s="472"/>
      <c r="SZF36" s="472"/>
      <c r="SZG36" s="472"/>
      <c r="SZH36" s="472"/>
      <c r="SZI36" s="472"/>
      <c r="SZJ36" s="472"/>
      <c r="SZK36" s="472"/>
      <c r="SZL36" s="472"/>
      <c r="SZM36" s="472"/>
      <c r="SZN36" s="472"/>
      <c r="SZO36" s="472"/>
      <c r="SZP36" s="472"/>
      <c r="SZQ36" s="472"/>
      <c r="SZR36" s="472"/>
      <c r="SZS36" s="472"/>
      <c r="SZT36" s="472"/>
      <c r="SZU36" s="472"/>
      <c r="SZV36" s="472"/>
      <c r="SZW36" s="472"/>
      <c r="SZX36" s="472"/>
      <c r="SZY36" s="472"/>
      <c r="SZZ36" s="472"/>
      <c r="TAA36" s="472"/>
      <c r="TAB36" s="472"/>
      <c r="TAC36" s="472"/>
      <c r="TAD36" s="472"/>
      <c r="TAE36" s="472"/>
      <c r="TAF36" s="472"/>
      <c r="TAG36" s="472"/>
      <c r="TAH36" s="472"/>
      <c r="TAI36" s="472"/>
      <c r="TAJ36" s="472"/>
      <c r="TAK36" s="472"/>
      <c r="TAL36" s="472"/>
      <c r="TAM36" s="472"/>
      <c r="TAN36" s="472"/>
      <c r="TAO36" s="472"/>
      <c r="TAP36" s="472"/>
      <c r="TAQ36" s="472"/>
      <c r="TAR36" s="472"/>
      <c r="TAS36" s="472"/>
      <c r="TAT36" s="472"/>
      <c r="TAU36" s="472"/>
      <c r="TAV36" s="472"/>
      <c r="TAW36" s="472"/>
      <c r="TAX36" s="472"/>
      <c r="TAY36" s="472"/>
      <c r="TAZ36" s="472"/>
      <c r="TBA36" s="472"/>
      <c r="TBB36" s="472"/>
      <c r="TBC36" s="472"/>
      <c r="TBD36" s="472"/>
      <c r="TBE36" s="472"/>
      <c r="TBF36" s="472"/>
      <c r="TBG36" s="472"/>
      <c r="TBH36" s="472"/>
      <c r="TBI36" s="472"/>
      <c r="TBJ36" s="472"/>
      <c r="TBK36" s="472"/>
      <c r="TBL36" s="472"/>
      <c r="TBM36" s="472"/>
      <c r="TBN36" s="472"/>
      <c r="TBO36" s="472"/>
      <c r="TBP36" s="472"/>
      <c r="TBQ36" s="472"/>
      <c r="TBR36" s="472"/>
      <c r="TBS36" s="472"/>
      <c r="TBT36" s="472"/>
      <c r="TBU36" s="472"/>
      <c r="TBV36" s="472"/>
      <c r="TBW36" s="472"/>
      <c r="TBX36" s="472"/>
      <c r="TBY36" s="472"/>
      <c r="TBZ36" s="472"/>
      <c r="TCA36" s="472"/>
      <c r="TCB36" s="472"/>
      <c r="TCC36" s="472"/>
      <c r="TCD36" s="472"/>
      <c r="TCE36" s="472"/>
      <c r="TCF36" s="472"/>
      <c r="TCG36" s="472"/>
      <c r="TCH36" s="472"/>
      <c r="TCI36" s="472"/>
      <c r="TCJ36" s="472"/>
      <c r="TCK36" s="472"/>
      <c r="TCL36" s="472"/>
      <c r="TCM36" s="472"/>
      <c r="TCN36" s="472"/>
      <c r="TCO36" s="472"/>
      <c r="TCP36" s="472"/>
      <c r="TCQ36" s="472"/>
      <c r="TCR36" s="472"/>
      <c r="TCS36" s="472"/>
      <c r="TCT36" s="472"/>
      <c r="TCU36" s="472"/>
      <c r="TCV36" s="472"/>
      <c r="TCW36" s="472"/>
      <c r="TCX36" s="472"/>
      <c r="TCY36" s="472"/>
      <c r="TCZ36" s="472"/>
      <c r="TDA36" s="472"/>
      <c r="TDB36" s="472"/>
      <c r="TDC36" s="472"/>
      <c r="TDD36" s="472"/>
      <c r="TDE36" s="472"/>
      <c r="TDF36" s="472"/>
      <c r="TDG36" s="472"/>
      <c r="TDH36" s="472"/>
      <c r="TDI36" s="472"/>
      <c r="TDJ36" s="472"/>
      <c r="TDK36" s="472"/>
      <c r="TDL36" s="472"/>
      <c r="TDM36" s="472"/>
      <c r="TDN36" s="472"/>
      <c r="TDO36" s="472"/>
      <c r="TDP36" s="472"/>
      <c r="TDQ36" s="472"/>
      <c r="TDR36" s="472"/>
      <c r="TDS36" s="472"/>
      <c r="TDT36" s="472"/>
      <c r="TDU36" s="472"/>
      <c r="TDV36" s="472"/>
      <c r="TDW36" s="472"/>
      <c r="TDX36" s="472"/>
      <c r="TDY36" s="472"/>
      <c r="TDZ36" s="472"/>
      <c r="TEA36" s="472"/>
      <c r="TEB36" s="472"/>
      <c r="TEC36" s="472"/>
      <c r="TED36" s="472"/>
      <c r="TEE36" s="472"/>
      <c r="TEF36" s="472"/>
      <c r="TEG36" s="472"/>
      <c r="TEH36" s="472"/>
      <c r="TEI36" s="472"/>
      <c r="TEJ36" s="472"/>
      <c r="TEK36" s="472"/>
      <c r="TEL36" s="472"/>
      <c r="TEM36" s="472"/>
      <c r="TEN36" s="472"/>
      <c r="TEO36" s="472"/>
      <c r="TEP36" s="472"/>
      <c r="TEQ36" s="472"/>
      <c r="TER36" s="472"/>
      <c r="TES36" s="472"/>
      <c r="TET36" s="472"/>
      <c r="TEU36" s="472"/>
      <c r="TEV36" s="472"/>
      <c r="TEW36" s="472"/>
      <c r="TEX36" s="472"/>
      <c r="TEY36" s="472"/>
      <c r="TEZ36" s="472"/>
      <c r="TFA36" s="472"/>
      <c r="TFB36" s="472"/>
      <c r="TFC36" s="472"/>
      <c r="TFD36" s="472"/>
      <c r="TFE36" s="472"/>
      <c r="TFF36" s="472"/>
      <c r="TFG36" s="472"/>
      <c r="TFH36" s="472"/>
      <c r="TFI36" s="472"/>
      <c r="TFJ36" s="472"/>
      <c r="TFK36" s="472"/>
      <c r="TFL36" s="472"/>
      <c r="TFM36" s="472"/>
      <c r="TFN36" s="472"/>
      <c r="TFO36" s="472"/>
      <c r="TFP36" s="472"/>
      <c r="TFQ36" s="472"/>
      <c r="TFR36" s="472"/>
      <c r="TFS36" s="472"/>
      <c r="TFT36" s="472"/>
      <c r="TFU36" s="472"/>
      <c r="TFV36" s="472"/>
      <c r="TFW36" s="472"/>
      <c r="TFX36" s="472"/>
      <c r="TFY36" s="472"/>
      <c r="TFZ36" s="472"/>
      <c r="TGA36" s="472"/>
      <c r="TGB36" s="472"/>
      <c r="TGC36" s="472"/>
      <c r="TGD36" s="472"/>
      <c r="TGE36" s="472"/>
      <c r="TGF36" s="472"/>
      <c r="TGG36" s="472"/>
      <c r="TGH36" s="472"/>
      <c r="TGI36" s="472"/>
      <c r="TGJ36" s="472"/>
      <c r="TGK36" s="472"/>
      <c r="TGL36" s="472"/>
      <c r="TGM36" s="472"/>
      <c r="TGN36" s="472"/>
      <c r="TGO36" s="472"/>
      <c r="TGP36" s="472"/>
      <c r="TGQ36" s="472"/>
      <c r="TGR36" s="472"/>
      <c r="TGS36" s="472"/>
      <c r="TGT36" s="472"/>
      <c r="TGU36" s="472"/>
      <c r="TGV36" s="472"/>
      <c r="TGW36" s="472"/>
      <c r="TGX36" s="472"/>
      <c r="TGY36" s="472"/>
      <c r="TGZ36" s="472"/>
      <c r="THA36" s="472"/>
      <c r="THB36" s="472"/>
      <c r="THC36" s="472"/>
      <c r="THD36" s="472"/>
      <c r="THE36" s="472"/>
      <c r="THF36" s="472"/>
      <c r="THG36" s="472"/>
      <c r="THH36" s="472"/>
      <c r="THI36" s="472"/>
      <c r="THJ36" s="472"/>
      <c r="THK36" s="472"/>
      <c r="THL36" s="472"/>
      <c r="THM36" s="472"/>
      <c r="THN36" s="472"/>
      <c r="THO36" s="472"/>
      <c r="THP36" s="472"/>
      <c r="THQ36" s="472"/>
      <c r="THR36" s="472"/>
      <c r="THS36" s="472"/>
      <c r="THT36" s="472"/>
      <c r="THU36" s="472"/>
      <c r="THV36" s="472"/>
      <c r="THW36" s="472"/>
      <c r="THX36" s="472"/>
      <c r="THY36" s="472"/>
      <c r="THZ36" s="472"/>
      <c r="TIA36" s="472"/>
      <c r="TIB36" s="472"/>
      <c r="TIC36" s="472"/>
      <c r="TID36" s="472"/>
      <c r="TIE36" s="472"/>
      <c r="TIF36" s="472"/>
      <c r="TIG36" s="472"/>
      <c r="TIH36" s="472"/>
      <c r="TII36" s="472"/>
      <c r="TIJ36" s="472"/>
      <c r="TIK36" s="472"/>
      <c r="TIL36" s="472"/>
      <c r="TIM36" s="472"/>
      <c r="TIN36" s="472"/>
      <c r="TIO36" s="472"/>
      <c r="TIP36" s="472"/>
      <c r="TIQ36" s="472"/>
      <c r="TIR36" s="472"/>
      <c r="TIS36" s="472"/>
      <c r="TIT36" s="472"/>
      <c r="TIU36" s="472"/>
      <c r="TIV36" s="472"/>
      <c r="TIW36" s="472"/>
      <c r="TIX36" s="472"/>
      <c r="TIY36" s="472"/>
      <c r="TIZ36" s="472"/>
      <c r="TJA36" s="472"/>
      <c r="TJB36" s="472"/>
      <c r="TJC36" s="472"/>
      <c r="TJD36" s="472"/>
      <c r="TJE36" s="472"/>
      <c r="TJF36" s="472"/>
      <c r="TJG36" s="472"/>
      <c r="TJH36" s="472"/>
      <c r="TJI36" s="472"/>
      <c r="TJJ36" s="472"/>
      <c r="TJK36" s="472"/>
      <c r="TJL36" s="472"/>
      <c r="TJM36" s="472"/>
      <c r="TJN36" s="472"/>
      <c r="TJO36" s="472"/>
      <c r="TJP36" s="472"/>
      <c r="TJQ36" s="472"/>
      <c r="TJR36" s="472"/>
      <c r="TJS36" s="472"/>
      <c r="TJT36" s="472"/>
      <c r="TJU36" s="472"/>
      <c r="TJV36" s="472"/>
      <c r="TJW36" s="472"/>
      <c r="TJX36" s="472"/>
      <c r="TJY36" s="472"/>
      <c r="TJZ36" s="472"/>
      <c r="TKA36" s="472"/>
      <c r="TKB36" s="472"/>
      <c r="TKC36" s="472"/>
      <c r="TKD36" s="472"/>
      <c r="TKE36" s="472"/>
      <c r="TKF36" s="472"/>
      <c r="TKG36" s="472"/>
      <c r="TKH36" s="472"/>
      <c r="TKI36" s="472"/>
      <c r="TKJ36" s="472"/>
      <c r="TKK36" s="472"/>
      <c r="TKL36" s="472"/>
      <c r="TKM36" s="472"/>
      <c r="TKN36" s="472"/>
      <c r="TKO36" s="472"/>
      <c r="TKP36" s="472"/>
      <c r="TKQ36" s="472"/>
      <c r="TKR36" s="472"/>
      <c r="TKS36" s="472"/>
      <c r="TKT36" s="472"/>
      <c r="TKU36" s="472"/>
      <c r="TKV36" s="472"/>
      <c r="TKW36" s="472"/>
      <c r="TKX36" s="472"/>
      <c r="TKY36" s="472"/>
      <c r="TKZ36" s="472"/>
      <c r="TLA36" s="472"/>
      <c r="TLB36" s="472"/>
      <c r="TLC36" s="472"/>
      <c r="TLD36" s="472"/>
      <c r="TLE36" s="472"/>
      <c r="TLF36" s="472"/>
      <c r="TLG36" s="472"/>
      <c r="TLH36" s="472"/>
      <c r="TLI36" s="472"/>
      <c r="TLJ36" s="472"/>
      <c r="TLK36" s="472"/>
      <c r="TLL36" s="472"/>
      <c r="TLM36" s="472"/>
      <c r="TLN36" s="472"/>
      <c r="TLO36" s="472"/>
      <c r="TLP36" s="472"/>
      <c r="TLQ36" s="472"/>
      <c r="TLR36" s="472"/>
      <c r="TLS36" s="472"/>
      <c r="TLT36" s="472"/>
      <c r="TLU36" s="472"/>
      <c r="TLV36" s="472"/>
      <c r="TLW36" s="472"/>
      <c r="TLX36" s="472"/>
      <c r="TLY36" s="472"/>
      <c r="TLZ36" s="472"/>
      <c r="TMA36" s="472"/>
      <c r="TMB36" s="472"/>
      <c r="TMC36" s="472"/>
      <c r="TMD36" s="472"/>
      <c r="TME36" s="472"/>
      <c r="TMF36" s="472"/>
      <c r="TMG36" s="472"/>
      <c r="TMH36" s="472"/>
      <c r="TMI36" s="472"/>
      <c r="TMJ36" s="472"/>
      <c r="TMK36" s="472"/>
      <c r="TML36" s="472"/>
      <c r="TMM36" s="472"/>
      <c r="TMN36" s="472"/>
      <c r="TMO36" s="472"/>
      <c r="TMP36" s="472"/>
      <c r="TMQ36" s="472"/>
      <c r="TMR36" s="472"/>
      <c r="TMS36" s="472"/>
      <c r="TMT36" s="472"/>
      <c r="TMU36" s="472"/>
      <c r="TMV36" s="472"/>
      <c r="TMW36" s="472"/>
      <c r="TMX36" s="472"/>
      <c r="TMY36" s="472"/>
      <c r="TMZ36" s="472"/>
      <c r="TNA36" s="472"/>
      <c r="TNB36" s="472"/>
      <c r="TNC36" s="472"/>
      <c r="TND36" s="472"/>
      <c r="TNE36" s="472"/>
      <c r="TNF36" s="472"/>
      <c r="TNG36" s="472"/>
      <c r="TNH36" s="472"/>
      <c r="TNI36" s="472"/>
      <c r="TNJ36" s="472"/>
      <c r="TNK36" s="472"/>
      <c r="TNL36" s="472"/>
      <c r="TNM36" s="472"/>
      <c r="TNN36" s="472"/>
      <c r="TNO36" s="472"/>
      <c r="TNP36" s="472"/>
      <c r="TNQ36" s="472"/>
      <c r="TNR36" s="472"/>
      <c r="TNS36" s="472"/>
      <c r="TNT36" s="472"/>
      <c r="TNU36" s="472"/>
      <c r="TNV36" s="472"/>
      <c r="TNW36" s="472"/>
      <c r="TNX36" s="472"/>
      <c r="TNY36" s="472"/>
      <c r="TNZ36" s="472"/>
      <c r="TOA36" s="472"/>
      <c r="TOB36" s="472"/>
      <c r="TOC36" s="472"/>
      <c r="TOD36" s="472"/>
      <c r="TOE36" s="472"/>
      <c r="TOF36" s="472"/>
      <c r="TOG36" s="472"/>
      <c r="TOH36" s="472"/>
      <c r="TOI36" s="472"/>
      <c r="TOJ36" s="472"/>
      <c r="TOK36" s="472"/>
      <c r="TOL36" s="472"/>
      <c r="TOM36" s="472"/>
      <c r="TON36" s="472"/>
      <c r="TOO36" s="472"/>
      <c r="TOP36" s="472"/>
      <c r="TOQ36" s="472"/>
      <c r="TOR36" s="472"/>
      <c r="TOS36" s="472"/>
      <c r="TOT36" s="472"/>
      <c r="TOU36" s="472"/>
      <c r="TOV36" s="472"/>
      <c r="TOW36" s="472"/>
      <c r="TOX36" s="472"/>
      <c r="TOY36" s="472"/>
      <c r="TOZ36" s="472"/>
      <c r="TPA36" s="472"/>
      <c r="TPB36" s="472"/>
      <c r="TPC36" s="472"/>
      <c r="TPD36" s="472"/>
      <c r="TPE36" s="472"/>
      <c r="TPF36" s="472"/>
      <c r="TPG36" s="472"/>
      <c r="TPH36" s="472"/>
      <c r="TPI36" s="472"/>
      <c r="TPJ36" s="472"/>
      <c r="TPK36" s="472"/>
      <c r="TPL36" s="472"/>
      <c r="TPM36" s="472"/>
      <c r="TPN36" s="472"/>
      <c r="TPO36" s="472"/>
      <c r="TPP36" s="472"/>
      <c r="TPQ36" s="472"/>
      <c r="TPR36" s="472"/>
      <c r="TPS36" s="472"/>
      <c r="TPT36" s="472"/>
      <c r="TPU36" s="472"/>
      <c r="TPV36" s="472"/>
      <c r="TPW36" s="472"/>
      <c r="TPX36" s="472"/>
      <c r="TPY36" s="472"/>
      <c r="TPZ36" s="472"/>
      <c r="TQA36" s="472"/>
      <c r="TQB36" s="472"/>
      <c r="TQC36" s="472"/>
      <c r="TQD36" s="472"/>
      <c r="TQE36" s="472"/>
      <c r="TQF36" s="472"/>
      <c r="TQG36" s="472"/>
      <c r="TQH36" s="472"/>
      <c r="TQI36" s="472"/>
      <c r="TQJ36" s="472"/>
      <c r="TQK36" s="472"/>
      <c r="TQL36" s="472"/>
      <c r="TQM36" s="472"/>
      <c r="TQN36" s="472"/>
      <c r="TQO36" s="472"/>
      <c r="TQP36" s="472"/>
      <c r="TQQ36" s="472"/>
      <c r="TQR36" s="472"/>
      <c r="TQS36" s="472"/>
      <c r="TQT36" s="472"/>
      <c r="TQU36" s="472"/>
      <c r="TQV36" s="472"/>
      <c r="TQW36" s="472"/>
      <c r="TQX36" s="472"/>
      <c r="TQY36" s="472"/>
      <c r="TQZ36" s="472"/>
      <c r="TRA36" s="472"/>
      <c r="TRB36" s="472"/>
      <c r="TRC36" s="472"/>
      <c r="TRD36" s="472"/>
      <c r="TRE36" s="472"/>
      <c r="TRF36" s="472"/>
      <c r="TRG36" s="472"/>
      <c r="TRH36" s="472"/>
      <c r="TRI36" s="472"/>
      <c r="TRJ36" s="472"/>
      <c r="TRK36" s="472"/>
      <c r="TRL36" s="472"/>
      <c r="TRM36" s="472"/>
      <c r="TRN36" s="472"/>
      <c r="TRO36" s="472"/>
      <c r="TRP36" s="472"/>
      <c r="TRQ36" s="472"/>
      <c r="TRR36" s="472"/>
      <c r="TRS36" s="472"/>
      <c r="TRT36" s="472"/>
      <c r="TRU36" s="472"/>
      <c r="TRV36" s="472"/>
      <c r="TRW36" s="472"/>
      <c r="TRX36" s="472"/>
      <c r="TRY36" s="472"/>
      <c r="TRZ36" s="472"/>
      <c r="TSA36" s="472"/>
      <c r="TSB36" s="472"/>
      <c r="TSC36" s="472"/>
      <c r="TSD36" s="472"/>
      <c r="TSE36" s="472"/>
      <c r="TSF36" s="472"/>
      <c r="TSG36" s="472"/>
      <c r="TSH36" s="472"/>
      <c r="TSI36" s="472"/>
      <c r="TSJ36" s="472"/>
      <c r="TSK36" s="472"/>
      <c r="TSL36" s="472"/>
      <c r="TSM36" s="472"/>
      <c r="TSN36" s="472"/>
      <c r="TSO36" s="472"/>
      <c r="TSP36" s="472"/>
      <c r="TSQ36" s="472"/>
      <c r="TSR36" s="472"/>
      <c r="TSS36" s="472"/>
      <c r="TST36" s="472"/>
      <c r="TSU36" s="472"/>
      <c r="TSV36" s="472"/>
      <c r="TSW36" s="472"/>
      <c r="TSX36" s="472"/>
      <c r="TSY36" s="472"/>
      <c r="TSZ36" s="472"/>
      <c r="TTA36" s="472"/>
      <c r="TTB36" s="472"/>
      <c r="TTC36" s="472"/>
      <c r="TTD36" s="472"/>
      <c r="TTE36" s="472"/>
      <c r="TTF36" s="472"/>
      <c r="TTG36" s="472"/>
      <c r="TTH36" s="472"/>
      <c r="TTI36" s="472"/>
      <c r="TTJ36" s="472"/>
      <c r="TTK36" s="472"/>
      <c r="TTL36" s="472"/>
      <c r="TTM36" s="472"/>
      <c r="TTN36" s="472"/>
      <c r="TTO36" s="472"/>
      <c r="TTP36" s="472"/>
      <c r="TTQ36" s="472"/>
      <c r="TTR36" s="472"/>
      <c r="TTS36" s="472"/>
      <c r="TTT36" s="472"/>
      <c r="TTU36" s="472"/>
      <c r="TTV36" s="472"/>
      <c r="TTW36" s="472"/>
      <c r="TTX36" s="472"/>
      <c r="TTY36" s="472"/>
      <c r="TTZ36" s="472"/>
      <c r="TUA36" s="472"/>
      <c r="TUB36" s="472"/>
      <c r="TUC36" s="472"/>
      <c r="TUD36" s="472"/>
      <c r="TUE36" s="472"/>
      <c r="TUF36" s="472"/>
      <c r="TUG36" s="472"/>
      <c r="TUH36" s="472"/>
      <c r="TUI36" s="472"/>
      <c r="TUJ36" s="472"/>
      <c r="TUK36" s="472"/>
      <c r="TUL36" s="472"/>
      <c r="TUM36" s="472"/>
      <c r="TUN36" s="472"/>
      <c r="TUO36" s="472"/>
      <c r="TUP36" s="472"/>
      <c r="TUQ36" s="472"/>
      <c r="TUR36" s="472"/>
      <c r="TUS36" s="472"/>
      <c r="TUT36" s="472"/>
      <c r="TUU36" s="472"/>
      <c r="TUV36" s="472"/>
      <c r="TUW36" s="472"/>
      <c r="TUX36" s="472"/>
      <c r="TUY36" s="472"/>
      <c r="TUZ36" s="472"/>
      <c r="TVA36" s="472"/>
      <c r="TVB36" s="472"/>
      <c r="TVC36" s="472"/>
      <c r="TVD36" s="472"/>
      <c r="TVE36" s="472"/>
      <c r="TVF36" s="472"/>
      <c r="TVG36" s="472"/>
      <c r="TVH36" s="472"/>
      <c r="TVI36" s="472"/>
      <c r="TVJ36" s="472"/>
      <c r="TVK36" s="472"/>
      <c r="TVL36" s="472"/>
      <c r="TVM36" s="472"/>
      <c r="TVN36" s="472"/>
      <c r="TVO36" s="472"/>
      <c r="TVP36" s="472"/>
      <c r="TVQ36" s="472"/>
      <c r="TVR36" s="472"/>
      <c r="TVS36" s="472"/>
      <c r="TVT36" s="472"/>
      <c r="TVU36" s="472"/>
      <c r="TVV36" s="472"/>
      <c r="TVW36" s="472"/>
      <c r="TVX36" s="472"/>
      <c r="TVY36" s="472"/>
      <c r="TVZ36" s="472"/>
      <c r="TWA36" s="472"/>
      <c r="TWB36" s="472"/>
      <c r="TWC36" s="472"/>
      <c r="TWD36" s="472"/>
      <c r="TWE36" s="472"/>
      <c r="TWF36" s="472"/>
      <c r="TWG36" s="472"/>
      <c r="TWH36" s="472"/>
      <c r="TWI36" s="472"/>
      <c r="TWJ36" s="472"/>
      <c r="TWK36" s="472"/>
      <c r="TWL36" s="472"/>
      <c r="TWM36" s="472"/>
      <c r="TWN36" s="472"/>
      <c r="TWO36" s="472"/>
      <c r="TWP36" s="472"/>
      <c r="TWQ36" s="472"/>
      <c r="TWR36" s="472"/>
      <c r="TWS36" s="472"/>
      <c r="TWT36" s="472"/>
      <c r="TWU36" s="472"/>
      <c r="TWV36" s="472"/>
      <c r="TWW36" s="472"/>
      <c r="TWX36" s="472"/>
      <c r="TWY36" s="472"/>
      <c r="TWZ36" s="472"/>
      <c r="TXA36" s="472"/>
      <c r="TXB36" s="472"/>
      <c r="TXC36" s="472"/>
      <c r="TXD36" s="472"/>
      <c r="TXE36" s="472"/>
      <c r="TXF36" s="472"/>
      <c r="TXG36" s="472"/>
      <c r="TXH36" s="472"/>
      <c r="TXI36" s="472"/>
      <c r="TXJ36" s="472"/>
      <c r="TXK36" s="472"/>
      <c r="TXL36" s="472"/>
      <c r="TXM36" s="472"/>
      <c r="TXN36" s="472"/>
      <c r="TXO36" s="472"/>
      <c r="TXP36" s="472"/>
      <c r="TXQ36" s="472"/>
      <c r="TXR36" s="472"/>
      <c r="TXS36" s="472"/>
      <c r="TXT36" s="472"/>
      <c r="TXU36" s="472"/>
      <c r="TXV36" s="472"/>
      <c r="TXW36" s="472"/>
      <c r="TXX36" s="472"/>
      <c r="TXY36" s="472"/>
      <c r="TXZ36" s="472"/>
      <c r="TYA36" s="472"/>
      <c r="TYB36" s="472"/>
      <c r="TYC36" s="472"/>
      <c r="TYD36" s="472"/>
      <c r="TYE36" s="472"/>
      <c r="TYF36" s="472"/>
      <c r="TYG36" s="472"/>
      <c r="TYH36" s="472"/>
      <c r="TYI36" s="472"/>
      <c r="TYJ36" s="472"/>
      <c r="TYK36" s="472"/>
      <c r="TYL36" s="472"/>
      <c r="TYM36" s="472"/>
      <c r="TYN36" s="472"/>
      <c r="TYO36" s="472"/>
      <c r="TYP36" s="472"/>
      <c r="TYQ36" s="472"/>
      <c r="TYR36" s="472"/>
      <c r="TYS36" s="472"/>
      <c r="TYT36" s="472"/>
      <c r="TYU36" s="472"/>
      <c r="TYV36" s="472"/>
      <c r="TYW36" s="472"/>
      <c r="TYX36" s="472"/>
      <c r="TYY36" s="472"/>
      <c r="TYZ36" s="472"/>
      <c r="TZA36" s="472"/>
      <c r="TZB36" s="472"/>
      <c r="TZC36" s="472"/>
      <c r="TZD36" s="472"/>
      <c r="TZE36" s="472"/>
      <c r="TZF36" s="472"/>
      <c r="TZG36" s="472"/>
      <c r="TZH36" s="472"/>
      <c r="TZI36" s="472"/>
      <c r="TZJ36" s="472"/>
      <c r="TZK36" s="472"/>
      <c r="TZL36" s="472"/>
      <c r="TZM36" s="472"/>
      <c r="TZN36" s="472"/>
      <c r="TZO36" s="472"/>
      <c r="TZP36" s="472"/>
      <c r="TZQ36" s="472"/>
      <c r="TZR36" s="472"/>
      <c r="TZS36" s="472"/>
      <c r="TZT36" s="472"/>
      <c r="TZU36" s="472"/>
      <c r="TZV36" s="472"/>
      <c r="TZW36" s="472"/>
      <c r="TZX36" s="472"/>
      <c r="TZY36" s="472"/>
      <c r="TZZ36" s="472"/>
      <c r="UAA36" s="472"/>
      <c r="UAB36" s="472"/>
      <c r="UAC36" s="472"/>
      <c r="UAD36" s="472"/>
      <c r="UAE36" s="472"/>
      <c r="UAF36" s="472"/>
      <c r="UAG36" s="472"/>
      <c r="UAH36" s="472"/>
      <c r="UAI36" s="472"/>
      <c r="UAJ36" s="472"/>
      <c r="UAK36" s="472"/>
      <c r="UAL36" s="472"/>
      <c r="UAM36" s="472"/>
      <c r="UAN36" s="472"/>
      <c r="UAO36" s="472"/>
      <c r="UAP36" s="472"/>
      <c r="UAQ36" s="472"/>
      <c r="UAR36" s="472"/>
      <c r="UAS36" s="472"/>
      <c r="UAT36" s="472"/>
      <c r="UAU36" s="472"/>
      <c r="UAV36" s="472"/>
      <c r="UAW36" s="472"/>
      <c r="UAX36" s="472"/>
      <c r="UAY36" s="472"/>
      <c r="UAZ36" s="472"/>
      <c r="UBA36" s="472"/>
      <c r="UBB36" s="472"/>
      <c r="UBC36" s="472"/>
      <c r="UBD36" s="472"/>
      <c r="UBE36" s="472"/>
      <c r="UBF36" s="472"/>
      <c r="UBG36" s="472"/>
      <c r="UBH36" s="472"/>
      <c r="UBI36" s="472"/>
      <c r="UBJ36" s="472"/>
      <c r="UBK36" s="472"/>
      <c r="UBL36" s="472"/>
      <c r="UBM36" s="472"/>
      <c r="UBN36" s="472"/>
      <c r="UBO36" s="472"/>
      <c r="UBP36" s="472"/>
      <c r="UBQ36" s="472"/>
      <c r="UBR36" s="472"/>
      <c r="UBS36" s="472"/>
      <c r="UBT36" s="472"/>
      <c r="UBU36" s="472"/>
      <c r="UBV36" s="472"/>
      <c r="UBW36" s="472"/>
      <c r="UBX36" s="472"/>
      <c r="UBY36" s="472"/>
      <c r="UBZ36" s="472"/>
      <c r="UCA36" s="472"/>
      <c r="UCB36" s="472"/>
      <c r="UCC36" s="472"/>
      <c r="UCD36" s="472"/>
      <c r="UCE36" s="472"/>
      <c r="UCF36" s="472"/>
      <c r="UCG36" s="472"/>
      <c r="UCH36" s="472"/>
      <c r="UCI36" s="472"/>
      <c r="UCJ36" s="472"/>
      <c r="UCK36" s="472"/>
      <c r="UCL36" s="472"/>
      <c r="UCM36" s="472"/>
      <c r="UCN36" s="472"/>
      <c r="UCO36" s="472"/>
      <c r="UCP36" s="472"/>
      <c r="UCQ36" s="472"/>
      <c r="UCR36" s="472"/>
      <c r="UCS36" s="472"/>
      <c r="UCT36" s="472"/>
      <c r="UCU36" s="472"/>
      <c r="UCV36" s="472"/>
      <c r="UCW36" s="472"/>
      <c r="UCX36" s="472"/>
      <c r="UCY36" s="472"/>
      <c r="UCZ36" s="472"/>
      <c r="UDA36" s="472"/>
      <c r="UDB36" s="472"/>
      <c r="UDC36" s="472"/>
      <c r="UDD36" s="472"/>
      <c r="UDE36" s="472"/>
      <c r="UDF36" s="472"/>
      <c r="UDG36" s="472"/>
      <c r="UDH36" s="472"/>
      <c r="UDI36" s="472"/>
      <c r="UDJ36" s="472"/>
      <c r="UDK36" s="472"/>
      <c r="UDL36" s="472"/>
      <c r="UDM36" s="472"/>
      <c r="UDN36" s="472"/>
      <c r="UDO36" s="472"/>
      <c r="UDP36" s="472"/>
      <c r="UDQ36" s="472"/>
      <c r="UDR36" s="472"/>
      <c r="UDS36" s="472"/>
      <c r="UDT36" s="472"/>
      <c r="UDU36" s="472"/>
      <c r="UDV36" s="472"/>
      <c r="UDW36" s="472"/>
      <c r="UDX36" s="472"/>
      <c r="UDY36" s="472"/>
      <c r="UDZ36" s="472"/>
      <c r="UEA36" s="472"/>
      <c r="UEB36" s="472"/>
      <c r="UEC36" s="472"/>
      <c r="UED36" s="472"/>
      <c r="UEE36" s="472"/>
      <c r="UEF36" s="472"/>
      <c r="UEG36" s="472"/>
      <c r="UEH36" s="472"/>
      <c r="UEI36" s="472"/>
      <c r="UEJ36" s="472"/>
      <c r="UEK36" s="472"/>
      <c r="UEL36" s="472"/>
      <c r="UEM36" s="472"/>
      <c r="UEN36" s="472"/>
      <c r="UEO36" s="472"/>
      <c r="UEP36" s="472"/>
      <c r="UEQ36" s="472"/>
      <c r="UER36" s="472"/>
      <c r="UES36" s="472"/>
      <c r="UET36" s="472"/>
      <c r="UEU36" s="472"/>
      <c r="UEV36" s="472"/>
      <c r="UEW36" s="472"/>
      <c r="UEX36" s="472"/>
      <c r="UEY36" s="472"/>
      <c r="UEZ36" s="472"/>
      <c r="UFA36" s="472"/>
      <c r="UFB36" s="472"/>
      <c r="UFC36" s="472"/>
      <c r="UFD36" s="472"/>
      <c r="UFE36" s="472"/>
      <c r="UFF36" s="472"/>
      <c r="UFG36" s="472"/>
      <c r="UFH36" s="472"/>
      <c r="UFI36" s="472"/>
      <c r="UFJ36" s="472"/>
      <c r="UFK36" s="472"/>
      <c r="UFL36" s="472"/>
      <c r="UFM36" s="472"/>
      <c r="UFN36" s="472"/>
      <c r="UFO36" s="472"/>
      <c r="UFP36" s="472"/>
      <c r="UFQ36" s="472"/>
      <c r="UFR36" s="472"/>
      <c r="UFS36" s="472"/>
      <c r="UFT36" s="472"/>
      <c r="UFU36" s="472"/>
      <c r="UFV36" s="472"/>
      <c r="UFW36" s="472"/>
      <c r="UFX36" s="472"/>
      <c r="UFY36" s="472"/>
      <c r="UFZ36" s="472"/>
      <c r="UGA36" s="472"/>
      <c r="UGB36" s="472"/>
      <c r="UGC36" s="472"/>
      <c r="UGD36" s="472"/>
      <c r="UGE36" s="472"/>
      <c r="UGF36" s="472"/>
      <c r="UGG36" s="472"/>
      <c r="UGH36" s="472"/>
      <c r="UGI36" s="472"/>
      <c r="UGJ36" s="472"/>
      <c r="UGK36" s="472"/>
      <c r="UGL36" s="472"/>
      <c r="UGM36" s="472"/>
      <c r="UGN36" s="472"/>
      <c r="UGO36" s="472"/>
      <c r="UGP36" s="472"/>
      <c r="UGQ36" s="472"/>
      <c r="UGR36" s="472"/>
      <c r="UGS36" s="472"/>
      <c r="UGT36" s="472"/>
      <c r="UGU36" s="472"/>
      <c r="UGV36" s="472"/>
      <c r="UGW36" s="472"/>
      <c r="UGX36" s="472"/>
      <c r="UGY36" s="472"/>
      <c r="UGZ36" s="472"/>
      <c r="UHA36" s="472"/>
      <c r="UHB36" s="472"/>
      <c r="UHC36" s="472"/>
      <c r="UHD36" s="472"/>
      <c r="UHE36" s="472"/>
      <c r="UHF36" s="472"/>
      <c r="UHG36" s="472"/>
      <c r="UHH36" s="472"/>
      <c r="UHI36" s="472"/>
      <c r="UHJ36" s="472"/>
      <c r="UHK36" s="472"/>
      <c r="UHL36" s="472"/>
      <c r="UHM36" s="472"/>
      <c r="UHN36" s="472"/>
      <c r="UHO36" s="472"/>
      <c r="UHP36" s="472"/>
      <c r="UHQ36" s="472"/>
      <c r="UHR36" s="472"/>
      <c r="UHS36" s="472"/>
      <c r="UHT36" s="472"/>
      <c r="UHU36" s="472"/>
      <c r="UHV36" s="472"/>
      <c r="UHW36" s="472"/>
      <c r="UHX36" s="472"/>
      <c r="UHY36" s="472"/>
      <c r="UHZ36" s="472"/>
      <c r="UIA36" s="472"/>
      <c r="UIB36" s="472"/>
      <c r="UIC36" s="472"/>
      <c r="UID36" s="472"/>
      <c r="UIE36" s="472"/>
      <c r="UIF36" s="472"/>
      <c r="UIG36" s="472"/>
      <c r="UIH36" s="472"/>
      <c r="UII36" s="472"/>
      <c r="UIJ36" s="472"/>
      <c r="UIK36" s="472"/>
      <c r="UIL36" s="472"/>
      <c r="UIM36" s="472"/>
      <c r="UIN36" s="472"/>
      <c r="UIO36" s="472"/>
      <c r="UIP36" s="472"/>
      <c r="UIQ36" s="472"/>
      <c r="UIR36" s="472"/>
      <c r="UIS36" s="472"/>
      <c r="UIT36" s="472"/>
      <c r="UIU36" s="472"/>
      <c r="UIV36" s="472"/>
      <c r="UIW36" s="472"/>
      <c r="UIX36" s="472"/>
      <c r="UIY36" s="472"/>
      <c r="UIZ36" s="472"/>
      <c r="UJA36" s="472"/>
      <c r="UJB36" s="472"/>
      <c r="UJC36" s="472"/>
      <c r="UJD36" s="472"/>
      <c r="UJE36" s="472"/>
      <c r="UJF36" s="472"/>
      <c r="UJG36" s="472"/>
      <c r="UJH36" s="472"/>
      <c r="UJI36" s="472"/>
      <c r="UJJ36" s="472"/>
      <c r="UJK36" s="472"/>
      <c r="UJL36" s="472"/>
      <c r="UJM36" s="472"/>
      <c r="UJN36" s="472"/>
      <c r="UJO36" s="472"/>
      <c r="UJP36" s="472"/>
      <c r="UJQ36" s="472"/>
      <c r="UJR36" s="472"/>
      <c r="UJS36" s="472"/>
      <c r="UJT36" s="472"/>
      <c r="UJU36" s="472"/>
      <c r="UJV36" s="472"/>
      <c r="UJW36" s="472"/>
      <c r="UJX36" s="472"/>
      <c r="UJY36" s="472"/>
      <c r="UJZ36" s="472"/>
      <c r="UKA36" s="472"/>
      <c r="UKB36" s="472"/>
      <c r="UKC36" s="472"/>
      <c r="UKD36" s="472"/>
      <c r="UKE36" s="472"/>
      <c r="UKF36" s="472"/>
      <c r="UKG36" s="472"/>
      <c r="UKH36" s="472"/>
      <c r="UKI36" s="472"/>
      <c r="UKJ36" s="472"/>
      <c r="UKK36" s="472"/>
      <c r="UKL36" s="472"/>
      <c r="UKM36" s="472"/>
      <c r="UKN36" s="472"/>
      <c r="UKO36" s="472"/>
      <c r="UKP36" s="472"/>
      <c r="UKQ36" s="472"/>
      <c r="UKR36" s="472"/>
      <c r="UKS36" s="472"/>
      <c r="UKT36" s="472"/>
      <c r="UKU36" s="472"/>
      <c r="UKV36" s="472"/>
      <c r="UKW36" s="472"/>
      <c r="UKX36" s="472"/>
      <c r="UKY36" s="472"/>
      <c r="UKZ36" s="472"/>
      <c r="ULA36" s="472"/>
      <c r="ULB36" s="472"/>
      <c r="ULC36" s="472"/>
      <c r="ULD36" s="472"/>
      <c r="ULE36" s="472"/>
      <c r="ULF36" s="472"/>
      <c r="ULG36" s="472"/>
      <c r="ULH36" s="472"/>
      <c r="ULI36" s="472"/>
      <c r="ULJ36" s="472"/>
      <c r="ULK36" s="472"/>
      <c r="ULL36" s="472"/>
      <c r="ULM36" s="472"/>
      <c r="ULN36" s="472"/>
      <c r="ULO36" s="472"/>
      <c r="ULP36" s="472"/>
      <c r="ULQ36" s="472"/>
      <c r="ULR36" s="472"/>
      <c r="ULS36" s="472"/>
      <c r="ULT36" s="472"/>
      <c r="ULU36" s="472"/>
      <c r="ULV36" s="472"/>
      <c r="ULW36" s="472"/>
      <c r="ULX36" s="472"/>
      <c r="ULY36" s="472"/>
      <c r="ULZ36" s="472"/>
      <c r="UMA36" s="472"/>
      <c r="UMB36" s="472"/>
      <c r="UMC36" s="472"/>
      <c r="UMD36" s="472"/>
      <c r="UME36" s="472"/>
      <c r="UMF36" s="472"/>
      <c r="UMG36" s="472"/>
      <c r="UMH36" s="472"/>
      <c r="UMI36" s="472"/>
      <c r="UMJ36" s="472"/>
      <c r="UMK36" s="472"/>
      <c r="UML36" s="472"/>
      <c r="UMM36" s="472"/>
      <c r="UMN36" s="472"/>
      <c r="UMO36" s="472"/>
      <c r="UMP36" s="472"/>
      <c r="UMQ36" s="472"/>
      <c r="UMR36" s="472"/>
      <c r="UMS36" s="472"/>
      <c r="UMT36" s="472"/>
      <c r="UMU36" s="472"/>
      <c r="UMV36" s="472"/>
      <c r="UMW36" s="472"/>
      <c r="UMX36" s="472"/>
      <c r="UMY36" s="472"/>
      <c r="UMZ36" s="472"/>
      <c r="UNA36" s="472"/>
      <c r="UNB36" s="472"/>
      <c r="UNC36" s="472"/>
      <c r="UND36" s="472"/>
      <c r="UNE36" s="472"/>
      <c r="UNF36" s="472"/>
      <c r="UNG36" s="472"/>
      <c r="UNH36" s="472"/>
      <c r="UNI36" s="472"/>
      <c r="UNJ36" s="472"/>
      <c r="UNK36" s="472"/>
      <c r="UNL36" s="472"/>
      <c r="UNM36" s="472"/>
      <c r="UNN36" s="472"/>
      <c r="UNO36" s="472"/>
      <c r="UNP36" s="472"/>
      <c r="UNQ36" s="472"/>
      <c r="UNR36" s="472"/>
      <c r="UNS36" s="472"/>
      <c r="UNT36" s="472"/>
      <c r="UNU36" s="472"/>
      <c r="UNV36" s="472"/>
      <c r="UNW36" s="472"/>
      <c r="UNX36" s="472"/>
      <c r="UNY36" s="472"/>
      <c r="UNZ36" s="472"/>
      <c r="UOA36" s="472"/>
      <c r="UOB36" s="472"/>
      <c r="UOC36" s="472"/>
      <c r="UOD36" s="472"/>
      <c r="UOE36" s="472"/>
      <c r="UOF36" s="472"/>
      <c r="UOG36" s="472"/>
      <c r="UOH36" s="472"/>
      <c r="UOI36" s="472"/>
      <c r="UOJ36" s="472"/>
      <c r="UOK36" s="472"/>
      <c r="UOL36" s="472"/>
      <c r="UOM36" s="472"/>
      <c r="UON36" s="472"/>
      <c r="UOO36" s="472"/>
      <c r="UOP36" s="472"/>
      <c r="UOQ36" s="472"/>
      <c r="UOR36" s="472"/>
      <c r="UOS36" s="472"/>
      <c r="UOT36" s="472"/>
      <c r="UOU36" s="472"/>
      <c r="UOV36" s="472"/>
      <c r="UOW36" s="472"/>
      <c r="UOX36" s="472"/>
      <c r="UOY36" s="472"/>
      <c r="UOZ36" s="472"/>
      <c r="UPA36" s="472"/>
      <c r="UPB36" s="472"/>
      <c r="UPC36" s="472"/>
      <c r="UPD36" s="472"/>
      <c r="UPE36" s="472"/>
      <c r="UPF36" s="472"/>
      <c r="UPG36" s="472"/>
      <c r="UPH36" s="472"/>
      <c r="UPI36" s="472"/>
      <c r="UPJ36" s="472"/>
      <c r="UPK36" s="472"/>
      <c r="UPL36" s="472"/>
      <c r="UPM36" s="472"/>
      <c r="UPN36" s="472"/>
      <c r="UPO36" s="472"/>
      <c r="UPP36" s="472"/>
      <c r="UPQ36" s="472"/>
      <c r="UPR36" s="472"/>
      <c r="UPS36" s="472"/>
      <c r="UPT36" s="472"/>
      <c r="UPU36" s="472"/>
      <c r="UPV36" s="472"/>
      <c r="UPW36" s="472"/>
      <c r="UPX36" s="472"/>
      <c r="UPY36" s="472"/>
      <c r="UPZ36" s="472"/>
      <c r="UQA36" s="472"/>
      <c r="UQB36" s="472"/>
      <c r="UQC36" s="472"/>
      <c r="UQD36" s="472"/>
      <c r="UQE36" s="472"/>
      <c r="UQF36" s="472"/>
      <c r="UQG36" s="472"/>
      <c r="UQH36" s="472"/>
      <c r="UQI36" s="472"/>
      <c r="UQJ36" s="472"/>
      <c r="UQK36" s="472"/>
      <c r="UQL36" s="472"/>
      <c r="UQM36" s="472"/>
      <c r="UQN36" s="472"/>
      <c r="UQO36" s="472"/>
      <c r="UQP36" s="472"/>
      <c r="UQQ36" s="472"/>
      <c r="UQR36" s="472"/>
      <c r="UQS36" s="472"/>
      <c r="UQT36" s="472"/>
      <c r="UQU36" s="472"/>
      <c r="UQV36" s="472"/>
      <c r="UQW36" s="472"/>
      <c r="UQX36" s="472"/>
      <c r="UQY36" s="472"/>
      <c r="UQZ36" s="472"/>
      <c r="URA36" s="472"/>
      <c r="URB36" s="472"/>
      <c r="URC36" s="472"/>
      <c r="URD36" s="472"/>
      <c r="URE36" s="472"/>
      <c r="URF36" s="472"/>
      <c r="URG36" s="472"/>
      <c r="URH36" s="472"/>
      <c r="URI36" s="472"/>
      <c r="URJ36" s="472"/>
      <c r="URK36" s="472"/>
      <c r="URL36" s="472"/>
      <c r="URM36" s="472"/>
      <c r="URN36" s="472"/>
      <c r="URO36" s="472"/>
      <c r="URP36" s="472"/>
      <c r="URQ36" s="472"/>
      <c r="URR36" s="472"/>
      <c r="URS36" s="472"/>
      <c r="URT36" s="472"/>
      <c r="URU36" s="472"/>
      <c r="URV36" s="472"/>
      <c r="URW36" s="472"/>
      <c r="URX36" s="472"/>
      <c r="URY36" s="472"/>
      <c r="URZ36" s="472"/>
      <c r="USA36" s="472"/>
      <c r="USB36" s="472"/>
      <c r="USC36" s="472"/>
      <c r="USD36" s="472"/>
      <c r="USE36" s="472"/>
      <c r="USF36" s="472"/>
      <c r="USG36" s="472"/>
      <c r="USH36" s="472"/>
      <c r="USI36" s="472"/>
      <c r="USJ36" s="472"/>
      <c r="USK36" s="472"/>
      <c r="USL36" s="472"/>
      <c r="USM36" s="472"/>
      <c r="USN36" s="472"/>
      <c r="USO36" s="472"/>
      <c r="USP36" s="472"/>
      <c r="USQ36" s="472"/>
      <c r="USR36" s="472"/>
      <c r="USS36" s="472"/>
      <c r="UST36" s="472"/>
      <c r="USU36" s="472"/>
      <c r="USV36" s="472"/>
      <c r="USW36" s="472"/>
      <c r="USX36" s="472"/>
      <c r="USY36" s="472"/>
      <c r="USZ36" s="472"/>
      <c r="UTA36" s="472"/>
      <c r="UTB36" s="472"/>
      <c r="UTC36" s="472"/>
      <c r="UTD36" s="472"/>
      <c r="UTE36" s="472"/>
      <c r="UTF36" s="472"/>
      <c r="UTG36" s="472"/>
      <c r="UTH36" s="472"/>
      <c r="UTI36" s="472"/>
      <c r="UTJ36" s="472"/>
      <c r="UTK36" s="472"/>
      <c r="UTL36" s="472"/>
      <c r="UTM36" s="472"/>
      <c r="UTN36" s="472"/>
      <c r="UTO36" s="472"/>
      <c r="UTP36" s="472"/>
      <c r="UTQ36" s="472"/>
      <c r="UTR36" s="472"/>
      <c r="UTS36" s="472"/>
      <c r="UTT36" s="472"/>
      <c r="UTU36" s="472"/>
      <c r="UTV36" s="472"/>
      <c r="UTW36" s="472"/>
      <c r="UTX36" s="472"/>
      <c r="UTY36" s="472"/>
      <c r="UTZ36" s="472"/>
      <c r="UUA36" s="472"/>
      <c r="UUB36" s="472"/>
      <c r="UUC36" s="472"/>
      <c r="UUD36" s="472"/>
      <c r="UUE36" s="472"/>
      <c r="UUF36" s="472"/>
      <c r="UUG36" s="472"/>
      <c r="UUH36" s="472"/>
      <c r="UUI36" s="472"/>
      <c r="UUJ36" s="472"/>
      <c r="UUK36" s="472"/>
      <c r="UUL36" s="472"/>
      <c r="UUM36" s="472"/>
      <c r="UUN36" s="472"/>
      <c r="UUO36" s="472"/>
      <c r="UUP36" s="472"/>
      <c r="UUQ36" s="472"/>
      <c r="UUR36" s="472"/>
      <c r="UUS36" s="472"/>
      <c r="UUT36" s="472"/>
      <c r="UUU36" s="472"/>
      <c r="UUV36" s="472"/>
      <c r="UUW36" s="472"/>
      <c r="UUX36" s="472"/>
      <c r="UUY36" s="472"/>
      <c r="UUZ36" s="472"/>
      <c r="UVA36" s="472"/>
      <c r="UVB36" s="472"/>
      <c r="UVC36" s="472"/>
      <c r="UVD36" s="472"/>
      <c r="UVE36" s="472"/>
      <c r="UVF36" s="472"/>
      <c r="UVG36" s="472"/>
      <c r="UVH36" s="472"/>
      <c r="UVI36" s="472"/>
      <c r="UVJ36" s="472"/>
      <c r="UVK36" s="472"/>
      <c r="UVL36" s="472"/>
      <c r="UVM36" s="472"/>
      <c r="UVN36" s="472"/>
      <c r="UVO36" s="472"/>
      <c r="UVP36" s="472"/>
      <c r="UVQ36" s="472"/>
      <c r="UVR36" s="472"/>
      <c r="UVS36" s="472"/>
      <c r="UVT36" s="472"/>
      <c r="UVU36" s="472"/>
      <c r="UVV36" s="472"/>
      <c r="UVW36" s="472"/>
      <c r="UVX36" s="472"/>
      <c r="UVY36" s="472"/>
      <c r="UVZ36" s="472"/>
      <c r="UWA36" s="472"/>
      <c r="UWB36" s="472"/>
      <c r="UWC36" s="472"/>
      <c r="UWD36" s="472"/>
      <c r="UWE36" s="472"/>
      <c r="UWF36" s="472"/>
      <c r="UWG36" s="472"/>
      <c r="UWH36" s="472"/>
      <c r="UWI36" s="472"/>
      <c r="UWJ36" s="472"/>
      <c r="UWK36" s="472"/>
      <c r="UWL36" s="472"/>
      <c r="UWM36" s="472"/>
      <c r="UWN36" s="472"/>
      <c r="UWO36" s="472"/>
      <c r="UWP36" s="472"/>
      <c r="UWQ36" s="472"/>
      <c r="UWR36" s="472"/>
      <c r="UWS36" s="472"/>
      <c r="UWT36" s="472"/>
      <c r="UWU36" s="472"/>
      <c r="UWV36" s="472"/>
      <c r="UWW36" s="472"/>
      <c r="UWX36" s="472"/>
      <c r="UWY36" s="472"/>
      <c r="UWZ36" s="472"/>
      <c r="UXA36" s="472"/>
      <c r="UXB36" s="472"/>
      <c r="UXC36" s="472"/>
      <c r="UXD36" s="472"/>
      <c r="UXE36" s="472"/>
      <c r="UXF36" s="472"/>
      <c r="UXG36" s="472"/>
      <c r="UXH36" s="472"/>
      <c r="UXI36" s="472"/>
      <c r="UXJ36" s="472"/>
      <c r="UXK36" s="472"/>
      <c r="UXL36" s="472"/>
      <c r="UXM36" s="472"/>
      <c r="UXN36" s="472"/>
      <c r="UXO36" s="472"/>
      <c r="UXP36" s="472"/>
      <c r="UXQ36" s="472"/>
      <c r="UXR36" s="472"/>
      <c r="UXS36" s="472"/>
      <c r="UXT36" s="472"/>
      <c r="UXU36" s="472"/>
      <c r="UXV36" s="472"/>
      <c r="UXW36" s="472"/>
      <c r="UXX36" s="472"/>
      <c r="UXY36" s="472"/>
      <c r="UXZ36" s="472"/>
      <c r="UYA36" s="472"/>
      <c r="UYB36" s="472"/>
      <c r="UYC36" s="472"/>
      <c r="UYD36" s="472"/>
      <c r="UYE36" s="472"/>
      <c r="UYF36" s="472"/>
      <c r="UYG36" s="472"/>
      <c r="UYH36" s="472"/>
      <c r="UYI36" s="472"/>
      <c r="UYJ36" s="472"/>
      <c r="UYK36" s="472"/>
      <c r="UYL36" s="472"/>
      <c r="UYM36" s="472"/>
      <c r="UYN36" s="472"/>
      <c r="UYO36" s="472"/>
      <c r="UYP36" s="472"/>
      <c r="UYQ36" s="472"/>
      <c r="UYR36" s="472"/>
      <c r="UYS36" s="472"/>
      <c r="UYT36" s="472"/>
      <c r="UYU36" s="472"/>
      <c r="UYV36" s="472"/>
      <c r="UYW36" s="472"/>
      <c r="UYX36" s="472"/>
      <c r="UYY36" s="472"/>
      <c r="UYZ36" s="472"/>
      <c r="UZA36" s="472"/>
      <c r="UZB36" s="472"/>
      <c r="UZC36" s="472"/>
      <c r="UZD36" s="472"/>
      <c r="UZE36" s="472"/>
      <c r="UZF36" s="472"/>
      <c r="UZG36" s="472"/>
      <c r="UZH36" s="472"/>
      <c r="UZI36" s="472"/>
      <c r="UZJ36" s="472"/>
      <c r="UZK36" s="472"/>
      <c r="UZL36" s="472"/>
      <c r="UZM36" s="472"/>
      <c r="UZN36" s="472"/>
      <c r="UZO36" s="472"/>
      <c r="UZP36" s="472"/>
      <c r="UZQ36" s="472"/>
      <c r="UZR36" s="472"/>
      <c r="UZS36" s="472"/>
      <c r="UZT36" s="472"/>
      <c r="UZU36" s="472"/>
      <c r="UZV36" s="472"/>
      <c r="UZW36" s="472"/>
      <c r="UZX36" s="472"/>
      <c r="UZY36" s="472"/>
      <c r="UZZ36" s="472"/>
      <c r="VAA36" s="472"/>
      <c r="VAB36" s="472"/>
      <c r="VAC36" s="472"/>
      <c r="VAD36" s="472"/>
      <c r="VAE36" s="472"/>
      <c r="VAF36" s="472"/>
      <c r="VAG36" s="472"/>
      <c r="VAH36" s="472"/>
      <c r="VAI36" s="472"/>
      <c r="VAJ36" s="472"/>
      <c r="VAK36" s="472"/>
      <c r="VAL36" s="472"/>
      <c r="VAM36" s="472"/>
      <c r="VAN36" s="472"/>
      <c r="VAO36" s="472"/>
      <c r="VAP36" s="472"/>
      <c r="VAQ36" s="472"/>
      <c r="VAR36" s="472"/>
      <c r="VAS36" s="472"/>
      <c r="VAT36" s="472"/>
      <c r="VAU36" s="472"/>
      <c r="VAV36" s="472"/>
      <c r="VAW36" s="472"/>
      <c r="VAX36" s="472"/>
      <c r="VAY36" s="472"/>
      <c r="VAZ36" s="472"/>
      <c r="VBA36" s="472"/>
      <c r="VBB36" s="472"/>
      <c r="VBC36" s="472"/>
      <c r="VBD36" s="472"/>
      <c r="VBE36" s="472"/>
      <c r="VBF36" s="472"/>
      <c r="VBG36" s="472"/>
      <c r="VBH36" s="472"/>
      <c r="VBI36" s="472"/>
      <c r="VBJ36" s="472"/>
      <c r="VBK36" s="472"/>
      <c r="VBL36" s="472"/>
      <c r="VBM36" s="472"/>
      <c r="VBN36" s="472"/>
      <c r="VBO36" s="472"/>
      <c r="VBP36" s="472"/>
      <c r="VBQ36" s="472"/>
      <c r="VBR36" s="472"/>
      <c r="VBS36" s="472"/>
      <c r="VBT36" s="472"/>
      <c r="VBU36" s="472"/>
      <c r="VBV36" s="472"/>
      <c r="VBW36" s="472"/>
      <c r="VBX36" s="472"/>
      <c r="VBY36" s="472"/>
      <c r="VBZ36" s="472"/>
      <c r="VCA36" s="472"/>
      <c r="VCB36" s="472"/>
      <c r="VCC36" s="472"/>
      <c r="VCD36" s="472"/>
      <c r="VCE36" s="472"/>
      <c r="VCF36" s="472"/>
      <c r="VCG36" s="472"/>
      <c r="VCH36" s="472"/>
      <c r="VCI36" s="472"/>
      <c r="VCJ36" s="472"/>
      <c r="VCK36" s="472"/>
      <c r="VCL36" s="472"/>
      <c r="VCM36" s="472"/>
      <c r="VCN36" s="472"/>
      <c r="VCO36" s="472"/>
      <c r="VCP36" s="472"/>
      <c r="VCQ36" s="472"/>
      <c r="VCR36" s="472"/>
      <c r="VCS36" s="472"/>
      <c r="VCT36" s="472"/>
      <c r="VCU36" s="472"/>
      <c r="VCV36" s="472"/>
      <c r="VCW36" s="472"/>
      <c r="VCX36" s="472"/>
      <c r="VCY36" s="472"/>
      <c r="VCZ36" s="472"/>
      <c r="VDA36" s="472"/>
      <c r="VDB36" s="472"/>
      <c r="VDC36" s="472"/>
      <c r="VDD36" s="472"/>
      <c r="VDE36" s="472"/>
      <c r="VDF36" s="472"/>
      <c r="VDG36" s="472"/>
      <c r="VDH36" s="472"/>
      <c r="VDI36" s="472"/>
      <c r="VDJ36" s="472"/>
      <c r="VDK36" s="472"/>
      <c r="VDL36" s="472"/>
      <c r="VDM36" s="472"/>
      <c r="VDN36" s="472"/>
      <c r="VDO36" s="472"/>
      <c r="VDP36" s="472"/>
      <c r="VDQ36" s="472"/>
      <c r="VDR36" s="472"/>
      <c r="VDS36" s="472"/>
      <c r="VDT36" s="472"/>
      <c r="VDU36" s="472"/>
      <c r="VDV36" s="472"/>
      <c r="VDW36" s="472"/>
      <c r="VDX36" s="472"/>
      <c r="VDY36" s="472"/>
      <c r="VDZ36" s="472"/>
      <c r="VEA36" s="472"/>
      <c r="VEB36" s="472"/>
      <c r="VEC36" s="472"/>
      <c r="VED36" s="472"/>
      <c r="VEE36" s="472"/>
      <c r="VEF36" s="472"/>
      <c r="VEG36" s="472"/>
      <c r="VEH36" s="472"/>
      <c r="VEI36" s="472"/>
      <c r="VEJ36" s="472"/>
      <c r="VEK36" s="472"/>
      <c r="VEL36" s="472"/>
      <c r="VEM36" s="472"/>
      <c r="VEN36" s="472"/>
      <c r="VEO36" s="472"/>
      <c r="VEP36" s="472"/>
      <c r="VEQ36" s="472"/>
      <c r="VER36" s="472"/>
      <c r="VES36" s="472"/>
      <c r="VET36" s="472"/>
      <c r="VEU36" s="472"/>
      <c r="VEV36" s="472"/>
      <c r="VEW36" s="472"/>
      <c r="VEX36" s="472"/>
      <c r="VEY36" s="472"/>
      <c r="VEZ36" s="472"/>
      <c r="VFA36" s="472"/>
      <c r="VFB36" s="472"/>
      <c r="VFC36" s="472"/>
      <c r="VFD36" s="472"/>
      <c r="VFE36" s="472"/>
      <c r="VFF36" s="472"/>
      <c r="VFG36" s="472"/>
      <c r="VFH36" s="472"/>
      <c r="VFI36" s="472"/>
      <c r="VFJ36" s="472"/>
      <c r="VFK36" s="472"/>
      <c r="VFL36" s="472"/>
      <c r="VFM36" s="472"/>
      <c r="VFN36" s="472"/>
      <c r="VFO36" s="472"/>
      <c r="VFP36" s="472"/>
      <c r="VFQ36" s="472"/>
      <c r="VFR36" s="472"/>
      <c r="VFS36" s="472"/>
      <c r="VFT36" s="472"/>
      <c r="VFU36" s="472"/>
      <c r="VFV36" s="472"/>
      <c r="VFW36" s="472"/>
      <c r="VFX36" s="472"/>
      <c r="VFY36" s="472"/>
      <c r="VFZ36" s="472"/>
      <c r="VGA36" s="472"/>
      <c r="VGB36" s="472"/>
      <c r="VGC36" s="472"/>
      <c r="VGD36" s="472"/>
      <c r="VGE36" s="472"/>
      <c r="VGF36" s="472"/>
      <c r="VGG36" s="472"/>
      <c r="VGH36" s="472"/>
      <c r="VGI36" s="472"/>
      <c r="VGJ36" s="472"/>
      <c r="VGK36" s="472"/>
      <c r="VGL36" s="472"/>
      <c r="VGM36" s="472"/>
      <c r="VGN36" s="472"/>
      <c r="VGO36" s="472"/>
      <c r="VGP36" s="472"/>
      <c r="VGQ36" s="472"/>
      <c r="VGR36" s="472"/>
      <c r="VGS36" s="472"/>
      <c r="VGT36" s="472"/>
      <c r="VGU36" s="472"/>
      <c r="VGV36" s="472"/>
      <c r="VGW36" s="472"/>
      <c r="VGX36" s="472"/>
      <c r="VGY36" s="472"/>
      <c r="VGZ36" s="472"/>
      <c r="VHA36" s="472"/>
      <c r="VHB36" s="472"/>
      <c r="VHC36" s="472"/>
      <c r="VHD36" s="472"/>
      <c r="VHE36" s="472"/>
      <c r="VHF36" s="472"/>
      <c r="VHG36" s="472"/>
      <c r="VHH36" s="472"/>
      <c r="VHI36" s="472"/>
      <c r="VHJ36" s="472"/>
      <c r="VHK36" s="472"/>
      <c r="VHL36" s="472"/>
      <c r="VHM36" s="472"/>
      <c r="VHN36" s="472"/>
      <c r="VHO36" s="472"/>
      <c r="VHP36" s="472"/>
      <c r="VHQ36" s="472"/>
      <c r="VHR36" s="472"/>
      <c r="VHS36" s="472"/>
      <c r="VHT36" s="472"/>
      <c r="VHU36" s="472"/>
      <c r="VHV36" s="472"/>
      <c r="VHW36" s="472"/>
      <c r="VHX36" s="472"/>
      <c r="VHY36" s="472"/>
      <c r="VHZ36" s="472"/>
      <c r="VIA36" s="472"/>
      <c r="VIB36" s="472"/>
      <c r="VIC36" s="472"/>
      <c r="VID36" s="472"/>
      <c r="VIE36" s="472"/>
      <c r="VIF36" s="472"/>
      <c r="VIG36" s="472"/>
      <c r="VIH36" s="472"/>
      <c r="VII36" s="472"/>
      <c r="VIJ36" s="472"/>
      <c r="VIK36" s="472"/>
      <c r="VIL36" s="472"/>
      <c r="VIM36" s="472"/>
      <c r="VIN36" s="472"/>
      <c r="VIO36" s="472"/>
      <c r="VIP36" s="472"/>
      <c r="VIQ36" s="472"/>
      <c r="VIR36" s="472"/>
      <c r="VIS36" s="472"/>
      <c r="VIT36" s="472"/>
      <c r="VIU36" s="472"/>
      <c r="VIV36" s="472"/>
      <c r="VIW36" s="472"/>
      <c r="VIX36" s="472"/>
      <c r="VIY36" s="472"/>
      <c r="VIZ36" s="472"/>
      <c r="VJA36" s="472"/>
      <c r="VJB36" s="472"/>
      <c r="VJC36" s="472"/>
      <c r="VJD36" s="472"/>
      <c r="VJE36" s="472"/>
      <c r="VJF36" s="472"/>
      <c r="VJG36" s="472"/>
      <c r="VJH36" s="472"/>
      <c r="VJI36" s="472"/>
      <c r="VJJ36" s="472"/>
      <c r="VJK36" s="472"/>
      <c r="VJL36" s="472"/>
      <c r="VJM36" s="472"/>
      <c r="VJN36" s="472"/>
      <c r="VJO36" s="472"/>
      <c r="VJP36" s="472"/>
      <c r="VJQ36" s="472"/>
      <c r="VJR36" s="472"/>
      <c r="VJS36" s="472"/>
      <c r="VJT36" s="472"/>
      <c r="VJU36" s="472"/>
      <c r="VJV36" s="472"/>
      <c r="VJW36" s="472"/>
      <c r="VJX36" s="472"/>
      <c r="VJY36" s="472"/>
      <c r="VJZ36" s="472"/>
      <c r="VKA36" s="472"/>
      <c r="VKB36" s="472"/>
      <c r="VKC36" s="472"/>
      <c r="VKD36" s="472"/>
      <c r="VKE36" s="472"/>
      <c r="VKF36" s="472"/>
      <c r="VKG36" s="472"/>
      <c r="VKH36" s="472"/>
      <c r="VKI36" s="472"/>
      <c r="VKJ36" s="472"/>
      <c r="VKK36" s="472"/>
      <c r="VKL36" s="472"/>
      <c r="VKM36" s="472"/>
      <c r="VKN36" s="472"/>
      <c r="VKO36" s="472"/>
      <c r="VKP36" s="472"/>
      <c r="VKQ36" s="472"/>
      <c r="VKR36" s="472"/>
      <c r="VKS36" s="472"/>
      <c r="VKT36" s="472"/>
      <c r="VKU36" s="472"/>
      <c r="VKV36" s="472"/>
      <c r="VKW36" s="472"/>
      <c r="VKX36" s="472"/>
      <c r="VKY36" s="472"/>
      <c r="VKZ36" s="472"/>
      <c r="VLA36" s="472"/>
      <c r="VLB36" s="472"/>
      <c r="VLC36" s="472"/>
      <c r="VLD36" s="472"/>
      <c r="VLE36" s="472"/>
      <c r="VLF36" s="472"/>
      <c r="VLG36" s="472"/>
      <c r="VLH36" s="472"/>
      <c r="VLI36" s="472"/>
      <c r="VLJ36" s="472"/>
      <c r="VLK36" s="472"/>
      <c r="VLL36" s="472"/>
      <c r="VLM36" s="472"/>
      <c r="VLN36" s="472"/>
      <c r="VLO36" s="472"/>
      <c r="VLP36" s="472"/>
      <c r="VLQ36" s="472"/>
      <c r="VLR36" s="472"/>
      <c r="VLS36" s="472"/>
      <c r="VLT36" s="472"/>
      <c r="VLU36" s="472"/>
      <c r="VLV36" s="472"/>
      <c r="VLW36" s="472"/>
      <c r="VLX36" s="472"/>
      <c r="VLY36" s="472"/>
      <c r="VLZ36" s="472"/>
      <c r="VMA36" s="472"/>
      <c r="VMB36" s="472"/>
      <c r="VMC36" s="472"/>
      <c r="VMD36" s="472"/>
      <c r="VME36" s="472"/>
      <c r="VMF36" s="472"/>
      <c r="VMG36" s="472"/>
      <c r="VMH36" s="472"/>
      <c r="VMI36" s="472"/>
      <c r="VMJ36" s="472"/>
      <c r="VMK36" s="472"/>
      <c r="VML36" s="472"/>
      <c r="VMM36" s="472"/>
      <c r="VMN36" s="472"/>
      <c r="VMO36" s="472"/>
      <c r="VMP36" s="472"/>
      <c r="VMQ36" s="472"/>
      <c r="VMR36" s="472"/>
      <c r="VMS36" s="472"/>
      <c r="VMT36" s="472"/>
      <c r="VMU36" s="472"/>
      <c r="VMV36" s="472"/>
      <c r="VMW36" s="472"/>
      <c r="VMX36" s="472"/>
      <c r="VMY36" s="472"/>
      <c r="VMZ36" s="472"/>
      <c r="VNA36" s="472"/>
      <c r="VNB36" s="472"/>
      <c r="VNC36" s="472"/>
      <c r="VND36" s="472"/>
      <c r="VNE36" s="472"/>
      <c r="VNF36" s="472"/>
      <c r="VNG36" s="472"/>
      <c r="VNH36" s="472"/>
      <c r="VNI36" s="472"/>
      <c r="VNJ36" s="472"/>
      <c r="VNK36" s="472"/>
      <c r="VNL36" s="472"/>
      <c r="VNM36" s="472"/>
      <c r="VNN36" s="472"/>
      <c r="VNO36" s="472"/>
      <c r="VNP36" s="472"/>
      <c r="VNQ36" s="472"/>
      <c r="VNR36" s="472"/>
      <c r="VNS36" s="472"/>
      <c r="VNT36" s="472"/>
      <c r="VNU36" s="472"/>
      <c r="VNV36" s="472"/>
      <c r="VNW36" s="472"/>
      <c r="VNX36" s="472"/>
      <c r="VNY36" s="472"/>
      <c r="VNZ36" s="472"/>
      <c r="VOA36" s="472"/>
      <c r="VOB36" s="472"/>
      <c r="VOC36" s="472"/>
      <c r="VOD36" s="472"/>
      <c r="VOE36" s="472"/>
      <c r="VOF36" s="472"/>
      <c r="VOG36" s="472"/>
      <c r="VOH36" s="472"/>
      <c r="VOI36" s="472"/>
      <c r="VOJ36" s="472"/>
      <c r="VOK36" s="472"/>
      <c r="VOL36" s="472"/>
      <c r="VOM36" s="472"/>
      <c r="VON36" s="472"/>
      <c r="VOO36" s="472"/>
      <c r="VOP36" s="472"/>
      <c r="VOQ36" s="472"/>
      <c r="VOR36" s="472"/>
      <c r="VOS36" s="472"/>
      <c r="VOT36" s="472"/>
      <c r="VOU36" s="472"/>
      <c r="VOV36" s="472"/>
      <c r="VOW36" s="472"/>
      <c r="VOX36" s="472"/>
      <c r="VOY36" s="472"/>
      <c r="VOZ36" s="472"/>
      <c r="VPA36" s="472"/>
      <c r="VPB36" s="472"/>
      <c r="VPC36" s="472"/>
      <c r="VPD36" s="472"/>
      <c r="VPE36" s="472"/>
      <c r="VPF36" s="472"/>
      <c r="VPG36" s="472"/>
      <c r="VPH36" s="472"/>
      <c r="VPI36" s="472"/>
      <c r="VPJ36" s="472"/>
      <c r="VPK36" s="472"/>
      <c r="VPL36" s="472"/>
      <c r="VPM36" s="472"/>
      <c r="VPN36" s="472"/>
      <c r="VPO36" s="472"/>
      <c r="VPP36" s="472"/>
      <c r="VPQ36" s="472"/>
      <c r="VPR36" s="472"/>
      <c r="VPS36" s="472"/>
      <c r="VPT36" s="472"/>
      <c r="VPU36" s="472"/>
      <c r="VPV36" s="472"/>
      <c r="VPW36" s="472"/>
      <c r="VPX36" s="472"/>
      <c r="VPY36" s="472"/>
      <c r="VPZ36" s="472"/>
      <c r="VQA36" s="472"/>
      <c r="VQB36" s="472"/>
      <c r="VQC36" s="472"/>
      <c r="VQD36" s="472"/>
      <c r="VQE36" s="472"/>
      <c r="VQF36" s="472"/>
      <c r="VQG36" s="472"/>
      <c r="VQH36" s="472"/>
      <c r="VQI36" s="472"/>
      <c r="VQJ36" s="472"/>
      <c r="VQK36" s="472"/>
      <c r="VQL36" s="472"/>
      <c r="VQM36" s="472"/>
      <c r="VQN36" s="472"/>
      <c r="VQO36" s="472"/>
      <c r="VQP36" s="472"/>
      <c r="VQQ36" s="472"/>
      <c r="VQR36" s="472"/>
      <c r="VQS36" s="472"/>
      <c r="VQT36" s="472"/>
      <c r="VQU36" s="472"/>
      <c r="VQV36" s="472"/>
      <c r="VQW36" s="472"/>
      <c r="VQX36" s="472"/>
      <c r="VQY36" s="472"/>
      <c r="VQZ36" s="472"/>
      <c r="VRA36" s="472"/>
      <c r="VRB36" s="472"/>
      <c r="VRC36" s="472"/>
      <c r="VRD36" s="472"/>
      <c r="VRE36" s="472"/>
      <c r="VRF36" s="472"/>
      <c r="VRG36" s="472"/>
      <c r="VRH36" s="472"/>
      <c r="VRI36" s="472"/>
      <c r="VRJ36" s="472"/>
      <c r="VRK36" s="472"/>
      <c r="VRL36" s="472"/>
      <c r="VRM36" s="472"/>
      <c r="VRN36" s="472"/>
      <c r="VRO36" s="472"/>
      <c r="VRP36" s="472"/>
      <c r="VRQ36" s="472"/>
      <c r="VRR36" s="472"/>
      <c r="VRS36" s="472"/>
      <c r="VRT36" s="472"/>
      <c r="VRU36" s="472"/>
      <c r="VRV36" s="472"/>
      <c r="VRW36" s="472"/>
      <c r="VRX36" s="472"/>
      <c r="VRY36" s="472"/>
      <c r="VRZ36" s="472"/>
      <c r="VSA36" s="472"/>
      <c r="VSB36" s="472"/>
      <c r="VSC36" s="472"/>
      <c r="VSD36" s="472"/>
      <c r="VSE36" s="472"/>
      <c r="VSF36" s="472"/>
      <c r="VSG36" s="472"/>
      <c r="VSH36" s="472"/>
      <c r="VSI36" s="472"/>
      <c r="VSJ36" s="472"/>
      <c r="VSK36" s="472"/>
      <c r="VSL36" s="472"/>
      <c r="VSM36" s="472"/>
      <c r="VSN36" s="472"/>
      <c r="VSO36" s="472"/>
      <c r="VSP36" s="472"/>
      <c r="VSQ36" s="472"/>
      <c r="VSR36" s="472"/>
      <c r="VSS36" s="472"/>
      <c r="VST36" s="472"/>
      <c r="VSU36" s="472"/>
      <c r="VSV36" s="472"/>
      <c r="VSW36" s="472"/>
      <c r="VSX36" s="472"/>
      <c r="VSY36" s="472"/>
      <c r="VSZ36" s="472"/>
      <c r="VTA36" s="472"/>
      <c r="VTB36" s="472"/>
      <c r="VTC36" s="472"/>
      <c r="VTD36" s="472"/>
      <c r="VTE36" s="472"/>
      <c r="VTF36" s="472"/>
      <c r="VTG36" s="472"/>
      <c r="VTH36" s="472"/>
      <c r="VTI36" s="472"/>
      <c r="VTJ36" s="472"/>
      <c r="VTK36" s="472"/>
      <c r="VTL36" s="472"/>
      <c r="VTM36" s="472"/>
      <c r="VTN36" s="472"/>
      <c r="VTO36" s="472"/>
      <c r="VTP36" s="472"/>
      <c r="VTQ36" s="472"/>
      <c r="VTR36" s="472"/>
      <c r="VTS36" s="472"/>
      <c r="VTT36" s="472"/>
      <c r="VTU36" s="472"/>
      <c r="VTV36" s="472"/>
      <c r="VTW36" s="472"/>
      <c r="VTX36" s="472"/>
      <c r="VTY36" s="472"/>
      <c r="VTZ36" s="472"/>
      <c r="VUA36" s="472"/>
      <c r="VUB36" s="472"/>
      <c r="VUC36" s="472"/>
      <c r="VUD36" s="472"/>
      <c r="VUE36" s="472"/>
      <c r="VUF36" s="472"/>
      <c r="VUG36" s="472"/>
      <c r="VUH36" s="472"/>
      <c r="VUI36" s="472"/>
      <c r="VUJ36" s="472"/>
      <c r="VUK36" s="472"/>
      <c r="VUL36" s="472"/>
      <c r="VUM36" s="472"/>
      <c r="VUN36" s="472"/>
      <c r="VUO36" s="472"/>
      <c r="VUP36" s="472"/>
      <c r="VUQ36" s="472"/>
      <c r="VUR36" s="472"/>
      <c r="VUS36" s="472"/>
      <c r="VUT36" s="472"/>
      <c r="VUU36" s="472"/>
      <c r="VUV36" s="472"/>
      <c r="VUW36" s="472"/>
      <c r="VUX36" s="472"/>
      <c r="VUY36" s="472"/>
      <c r="VUZ36" s="472"/>
      <c r="VVA36" s="472"/>
      <c r="VVB36" s="472"/>
      <c r="VVC36" s="472"/>
      <c r="VVD36" s="472"/>
      <c r="VVE36" s="472"/>
      <c r="VVF36" s="472"/>
      <c r="VVG36" s="472"/>
      <c r="VVH36" s="472"/>
      <c r="VVI36" s="472"/>
      <c r="VVJ36" s="472"/>
      <c r="VVK36" s="472"/>
      <c r="VVL36" s="472"/>
      <c r="VVM36" s="472"/>
      <c r="VVN36" s="472"/>
      <c r="VVO36" s="472"/>
      <c r="VVP36" s="472"/>
      <c r="VVQ36" s="472"/>
      <c r="VVR36" s="472"/>
      <c r="VVS36" s="472"/>
      <c r="VVT36" s="472"/>
      <c r="VVU36" s="472"/>
      <c r="VVV36" s="472"/>
      <c r="VVW36" s="472"/>
      <c r="VVX36" s="472"/>
      <c r="VVY36" s="472"/>
      <c r="VVZ36" s="472"/>
      <c r="VWA36" s="472"/>
      <c r="VWB36" s="472"/>
      <c r="VWC36" s="472"/>
      <c r="VWD36" s="472"/>
      <c r="VWE36" s="472"/>
      <c r="VWF36" s="472"/>
      <c r="VWG36" s="472"/>
      <c r="VWH36" s="472"/>
      <c r="VWI36" s="472"/>
      <c r="VWJ36" s="472"/>
      <c r="VWK36" s="472"/>
      <c r="VWL36" s="472"/>
      <c r="VWM36" s="472"/>
      <c r="VWN36" s="472"/>
      <c r="VWO36" s="472"/>
      <c r="VWP36" s="472"/>
      <c r="VWQ36" s="472"/>
      <c r="VWR36" s="472"/>
      <c r="VWS36" s="472"/>
      <c r="VWT36" s="472"/>
      <c r="VWU36" s="472"/>
      <c r="VWV36" s="472"/>
      <c r="VWW36" s="472"/>
      <c r="VWX36" s="472"/>
      <c r="VWY36" s="472"/>
      <c r="VWZ36" s="472"/>
      <c r="VXA36" s="472"/>
      <c r="VXB36" s="472"/>
      <c r="VXC36" s="472"/>
      <c r="VXD36" s="472"/>
      <c r="VXE36" s="472"/>
      <c r="VXF36" s="472"/>
      <c r="VXG36" s="472"/>
      <c r="VXH36" s="472"/>
      <c r="VXI36" s="472"/>
      <c r="VXJ36" s="472"/>
      <c r="VXK36" s="472"/>
      <c r="VXL36" s="472"/>
      <c r="VXM36" s="472"/>
      <c r="VXN36" s="472"/>
      <c r="VXO36" s="472"/>
      <c r="VXP36" s="472"/>
      <c r="VXQ36" s="472"/>
      <c r="VXR36" s="472"/>
      <c r="VXS36" s="472"/>
      <c r="VXT36" s="472"/>
      <c r="VXU36" s="472"/>
      <c r="VXV36" s="472"/>
      <c r="VXW36" s="472"/>
      <c r="VXX36" s="472"/>
      <c r="VXY36" s="472"/>
      <c r="VXZ36" s="472"/>
      <c r="VYA36" s="472"/>
      <c r="VYB36" s="472"/>
      <c r="VYC36" s="472"/>
      <c r="VYD36" s="472"/>
      <c r="VYE36" s="472"/>
      <c r="VYF36" s="472"/>
      <c r="VYG36" s="472"/>
      <c r="VYH36" s="472"/>
      <c r="VYI36" s="472"/>
      <c r="VYJ36" s="472"/>
      <c r="VYK36" s="472"/>
      <c r="VYL36" s="472"/>
      <c r="VYM36" s="472"/>
      <c r="VYN36" s="472"/>
      <c r="VYO36" s="472"/>
      <c r="VYP36" s="472"/>
      <c r="VYQ36" s="472"/>
      <c r="VYR36" s="472"/>
      <c r="VYS36" s="472"/>
      <c r="VYT36" s="472"/>
      <c r="VYU36" s="472"/>
      <c r="VYV36" s="472"/>
      <c r="VYW36" s="472"/>
      <c r="VYX36" s="472"/>
      <c r="VYY36" s="472"/>
      <c r="VYZ36" s="472"/>
      <c r="VZA36" s="472"/>
      <c r="VZB36" s="472"/>
      <c r="VZC36" s="472"/>
      <c r="VZD36" s="472"/>
      <c r="VZE36" s="472"/>
      <c r="VZF36" s="472"/>
      <c r="VZG36" s="472"/>
      <c r="VZH36" s="472"/>
      <c r="VZI36" s="472"/>
      <c r="VZJ36" s="472"/>
      <c r="VZK36" s="472"/>
      <c r="VZL36" s="472"/>
      <c r="VZM36" s="472"/>
      <c r="VZN36" s="472"/>
      <c r="VZO36" s="472"/>
      <c r="VZP36" s="472"/>
      <c r="VZQ36" s="472"/>
      <c r="VZR36" s="472"/>
      <c r="VZS36" s="472"/>
      <c r="VZT36" s="472"/>
      <c r="VZU36" s="472"/>
      <c r="VZV36" s="472"/>
      <c r="VZW36" s="472"/>
      <c r="VZX36" s="472"/>
      <c r="VZY36" s="472"/>
      <c r="VZZ36" s="472"/>
      <c r="WAA36" s="472"/>
      <c r="WAB36" s="472"/>
      <c r="WAC36" s="472"/>
      <c r="WAD36" s="472"/>
      <c r="WAE36" s="472"/>
      <c r="WAF36" s="472"/>
      <c r="WAG36" s="472"/>
      <c r="WAH36" s="472"/>
      <c r="WAI36" s="472"/>
      <c r="WAJ36" s="472"/>
      <c r="WAK36" s="472"/>
      <c r="WAL36" s="472"/>
      <c r="WAM36" s="472"/>
      <c r="WAN36" s="472"/>
      <c r="WAO36" s="472"/>
      <c r="WAP36" s="472"/>
      <c r="WAQ36" s="472"/>
      <c r="WAR36" s="472"/>
      <c r="WAS36" s="472"/>
      <c r="WAT36" s="472"/>
      <c r="WAU36" s="472"/>
      <c r="WAV36" s="472"/>
      <c r="WAW36" s="472"/>
      <c r="WAX36" s="472"/>
      <c r="WAY36" s="472"/>
      <c r="WAZ36" s="472"/>
      <c r="WBA36" s="472"/>
      <c r="WBB36" s="472"/>
      <c r="WBC36" s="472"/>
      <c r="WBD36" s="472"/>
      <c r="WBE36" s="472"/>
      <c r="WBF36" s="472"/>
      <c r="WBG36" s="472"/>
      <c r="WBH36" s="472"/>
      <c r="WBI36" s="472"/>
      <c r="WBJ36" s="472"/>
      <c r="WBK36" s="472"/>
      <c r="WBL36" s="472"/>
      <c r="WBM36" s="472"/>
      <c r="WBN36" s="472"/>
      <c r="WBO36" s="472"/>
      <c r="WBP36" s="472"/>
      <c r="WBQ36" s="472"/>
      <c r="WBR36" s="472"/>
      <c r="WBS36" s="472"/>
      <c r="WBT36" s="472"/>
      <c r="WBU36" s="472"/>
      <c r="WBV36" s="472"/>
      <c r="WBW36" s="472"/>
      <c r="WBX36" s="472"/>
      <c r="WBY36" s="472"/>
      <c r="WBZ36" s="472"/>
      <c r="WCA36" s="472"/>
      <c r="WCB36" s="472"/>
      <c r="WCC36" s="472"/>
      <c r="WCD36" s="472"/>
      <c r="WCE36" s="472"/>
      <c r="WCF36" s="472"/>
      <c r="WCG36" s="472"/>
      <c r="WCH36" s="472"/>
      <c r="WCI36" s="472"/>
      <c r="WCJ36" s="472"/>
      <c r="WCK36" s="472"/>
      <c r="WCL36" s="472"/>
      <c r="WCM36" s="472"/>
      <c r="WCN36" s="472"/>
      <c r="WCO36" s="472"/>
      <c r="WCP36" s="472"/>
      <c r="WCQ36" s="472"/>
      <c r="WCR36" s="472"/>
      <c r="WCS36" s="472"/>
      <c r="WCT36" s="472"/>
      <c r="WCU36" s="472"/>
      <c r="WCV36" s="472"/>
      <c r="WCW36" s="472"/>
      <c r="WCX36" s="472"/>
      <c r="WCY36" s="472"/>
      <c r="WCZ36" s="472"/>
      <c r="WDA36" s="472"/>
      <c r="WDB36" s="472"/>
      <c r="WDC36" s="472"/>
      <c r="WDD36" s="472"/>
      <c r="WDE36" s="472"/>
      <c r="WDF36" s="472"/>
      <c r="WDG36" s="472"/>
      <c r="WDH36" s="472"/>
      <c r="WDI36" s="472"/>
      <c r="WDJ36" s="472"/>
      <c r="WDK36" s="472"/>
      <c r="WDL36" s="472"/>
      <c r="WDM36" s="472"/>
      <c r="WDN36" s="472"/>
      <c r="WDO36" s="472"/>
      <c r="WDP36" s="472"/>
      <c r="WDQ36" s="472"/>
      <c r="WDR36" s="472"/>
      <c r="WDS36" s="472"/>
      <c r="WDT36" s="472"/>
      <c r="WDU36" s="472"/>
      <c r="WDV36" s="472"/>
      <c r="WDW36" s="472"/>
      <c r="WDX36" s="472"/>
      <c r="WDY36" s="472"/>
      <c r="WDZ36" s="472"/>
      <c r="WEA36" s="472"/>
      <c r="WEB36" s="472"/>
      <c r="WEC36" s="472"/>
      <c r="WED36" s="472"/>
      <c r="WEE36" s="472"/>
      <c r="WEF36" s="472"/>
      <c r="WEG36" s="472"/>
      <c r="WEH36" s="472"/>
      <c r="WEI36" s="472"/>
      <c r="WEJ36" s="472"/>
      <c r="WEK36" s="472"/>
      <c r="WEL36" s="472"/>
      <c r="WEM36" s="472"/>
      <c r="WEN36" s="472"/>
      <c r="WEO36" s="472"/>
      <c r="WEP36" s="472"/>
      <c r="WEQ36" s="472"/>
      <c r="WER36" s="472"/>
      <c r="WES36" s="472"/>
      <c r="WET36" s="472"/>
      <c r="WEU36" s="472"/>
      <c r="WEV36" s="472"/>
      <c r="WEW36" s="472"/>
      <c r="WEX36" s="472"/>
      <c r="WEY36" s="472"/>
      <c r="WEZ36" s="472"/>
      <c r="WFA36" s="472"/>
      <c r="WFB36" s="472"/>
      <c r="WFC36" s="472"/>
      <c r="WFD36" s="472"/>
      <c r="WFE36" s="472"/>
      <c r="WFF36" s="472"/>
      <c r="WFG36" s="472"/>
      <c r="WFH36" s="472"/>
      <c r="WFI36" s="472"/>
      <c r="WFJ36" s="472"/>
      <c r="WFK36" s="472"/>
      <c r="WFL36" s="472"/>
      <c r="WFM36" s="472"/>
      <c r="WFN36" s="472"/>
      <c r="WFO36" s="472"/>
      <c r="WFP36" s="472"/>
      <c r="WFQ36" s="472"/>
      <c r="WFR36" s="472"/>
      <c r="WFS36" s="472"/>
      <c r="WFT36" s="472"/>
      <c r="WFU36" s="472"/>
      <c r="WFV36" s="472"/>
      <c r="WFW36" s="472"/>
      <c r="WFX36" s="472"/>
      <c r="WFY36" s="472"/>
      <c r="WFZ36" s="472"/>
      <c r="WGA36" s="472"/>
      <c r="WGB36" s="472"/>
      <c r="WGC36" s="472"/>
      <c r="WGD36" s="472"/>
      <c r="WGE36" s="472"/>
      <c r="WGF36" s="472"/>
      <c r="WGG36" s="472"/>
      <c r="WGH36" s="472"/>
      <c r="WGI36" s="472"/>
      <c r="WGJ36" s="472"/>
      <c r="WGK36" s="472"/>
      <c r="WGL36" s="472"/>
      <c r="WGM36" s="472"/>
      <c r="WGN36" s="472"/>
      <c r="WGO36" s="472"/>
      <c r="WGP36" s="472"/>
      <c r="WGQ36" s="472"/>
      <c r="WGR36" s="472"/>
      <c r="WGS36" s="472"/>
      <c r="WGT36" s="472"/>
      <c r="WGU36" s="472"/>
      <c r="WGV36" s="472"/>
      <c r="WGW36" s="472"/>
      <c r="WGX36" s="472"/>
      <c r="WGY36" s="472"/>
      <c r="WGZ36" s="472"/>
      <c r="WHA36" s="472"/>
      <c r="WHB36" s="472"/>
      <c r="WHC36" s="472"/>
      <c r="WHD36" s="472"/>
      <c r="WHE36" s="472"/>
      <c r="WHF36" s="472"/>
      <c r="WHG36" s="472"/>
      <c r="WHH36" s="472"/>
      <c r="WHI36" s="472"/>
      <c r="WHJ36" s="472"/>
      <c r="WHK36" s="472"/>
      <c r="WHL36" s="472"/>
      <c r="WHM36" s="472"/>
      <c r="WHN36" s="472"/>
      <c r="WHO36" s="472"/>
      <c r="WHP36" s="472"/>
      <c r="WHQ36" s="472"/>
      <c r="WHR36" s="472"/>
      <c r="WHS36" s="472"/>
      <c r="WHT36" s="472"/>
      <c r="WHU36" s="472"/>
      <c r="WHV36" s="472"/>
      <c r="WHW36" s="472"/>
      <c r="WHX36" s="472"/>
      <c r="WHY36" s="472"/>
      <c r="WHZ36" s="472"/>
      <c r="WIA36" s="472"/>
      <c r="WIB36" s="472"/>
      <c r="WIC36" s="472"/>
      <c r="WID36" s="472"/>
      <c r="WIE36" s="472"/>
      <c r="WIF36" s="472"/>
      <c r="WIG36" s="472"/>
      <c r="WIH36" s="472"/>
      <c r="WII36" s="472"/>
      <c r="WIJ36" s="472"/>
      <c r="WIK36" s="472"/>
      <c r="WIL36" s="472"/>
      <c r="WIM36" s="472"/>
      <c r="WIN36" s="472"/>
      <c r="WIO36" s="472"/>
      <c r="WIP36" s="472"/>
      <c r="WIQ36" s="472"/>
      <c r="WIR36" s="472"/>
      <c r="WIS36" s="472"/>
      <c r="WIT36" s="472"/>
      <c r="WIU36" s="472"/>
      <c r="WIV36" s="472"/>
      <c r="WIW36" s="472"/>
      <c r="WIX36" s="472"/>
      <c r="WIY36" s="472"/>
      <c r="WIZ36" s="472"/>
      <c r="WJA36" s="472"/>
      <c r="WJB36" s="472"/>
      <c r="WJC36" s="472"/>
      <c r="WJD36" s="472"/>
      <c r="WJE36" s="472"/>
      <c r="WJF36" s="472"/>
      <c r="WJG36" s="472"/>
      <c r="WJH36" s="472"/>
      <c r="WJI36" s="472"/>
      <c r="WJJ36" s="472"/>
      <c r="WJK36" s="472"/>
      <c r="WJL36" s="472"/>
      <c r="WJM36" s="472"/>
      <c r="WJN36" s="472"/>
      <c r="WJO36" s="472"/>
      <c r="WJP36" s="472"/>
      <c r="WJQ36" s="472"/>
      <c r="WJR36" s="472"/>
      <c r="WJS36" s="472"/>
      <c r="WJT36" s="472"/>
      <c r="WJU36" s="472"/>
      <c r="WJV36" s="472"/>
      <c r="WJW36" s="472"/>
      <c r="WJX36" s="472"/>
      <c r="WJY36" s="472"/>
      <c r="WJZ36" s="472"/>
      <c r="WKA36" s="472"/>
      <c r="WKB36" s="472"/>
      <c r="WKC36" s="472"/>
      <c r="WKD36" s="472"/>
      <c r="WKE36" s="472"/>
      <c r="WKF36" s="472"/>
      <c r="WKG36" s="472"/>
      <c r="WKH36" s="472"/>
      <c r="WKI36" s="472"/>
      <c r="WKJ36" s="472"/>
      <c r="WKK36" s="472"/>
      <c r="WKL36" s="472"/>
      <c r="WKM36" s="472"/>
      <c r="WKN36" s="472"/>
      <c r="WKO36" s="472"/>
      <c r="WKP36" s="472"/>
      <c r="WKQ36" s="472"/>
      <c r="WKR36" s="472"/>
      <c r="WKS36" s="472"/>
      <c r="WKT36" s="472"/>
      <c r="WKU36" s="472"/>
      <c r="WKV36" s="472"/>
      <c r="WKW36" s="472"/>
      <c r="WKX36" s="472"/>
      <c r="WKY36" s="472"/>
      <c r="WKZ36" s="472"/>
      <c r="WLA36" s="472"/>
      <c r="WLB36" s="472"/>
      <c r="WLC36" s="472"/>
      <c r="WLD36" s="472"/>
      <c r="WLE36" s="472"/>
      <c r="WLF36" s="472"/>
      <c r="WLG36" s="472"/>
      <c r="WLH36" s="472"/>
      <c r="WLI36" s="472"/>
      <c r="WLJ36" s="472"/>
      <c r="WLK36" s="472"/>
      <c r="WLL36" s="472"/>
      <c r="WLM36" s="472"/>
      <c r="WLN36" s="472"/>
      <c r="WLO36" s="472"/>
      <c r="WLP36" s="472"/>
      <c r="WLQ36" s="472"/>
      <c r="WLR36" s="472"/>
      <c r="WLS36" s="472"/>
      <c r="WLT36" s="472"/>
      <c r="WLU36" s="472"/>
      <c r="WLV36" s="472"/>
      <c r="WLW36" s="472"/>
      <c r="WLX36" s="472"/>
      <c r="WLY36" s="472"/>
      <c r="WLZ36" s="472"/>
      <c r="WMA36" s="472"/>
      <c r="WMB36" s="472"/>
      <c r="WMC36" s="472"/>
      <c r="WMD36" s="472"/>
      <c r="WME36" s="472"/>
      <c r="WMF36" s="472"/>
      <c r="WMG36" s="472"/>
      <c r="WMH36" s="472"/>
      <c r="WMI36" s="472"/>
      <c r="WMJ36" s="472"/>
      <c r="WMK36" s="472"/>
      <c r="WML36" s="472"/>
      <c r="WMM36" s="472"/>
      <c r="WMN36" s="472"/>
      <c r="WMO36" s="472"/>
      <c r="WMP36" s="472"/>
      <c r="WMQ36" s="472"/>
      <c r="WMR36" s="472"/>
      <c r="WMS36" s="472"/>
      <c r="WMT36" s="472"/>
      <c r="WMU36" s="472"/>
      <c r="WMV36" s="472"/>
      <c r="WMW36" s="472"/>
      <c r="WMX36" s="472"/>
      <c r="WMY36" s="472"/>
      <c r="WMZ36" s="472"/>
      <c r="WNA36" s="472"/>
      <c r="WNB36" s="472"/>
      <c r="WNC36" s="472"/>
      <c r="WND36" s="472"/>
      <c r="WNE36" s="472"/>
      <c r="WNF36" s="472"/>
      <c r="WNG36" s="472"/>
      <c r="WNH36" s="472"/>
      <c r="WNI36" s="472"/>
      <c r="WNJ36" s="472"/>
      <c r="WNK36" s="472"/>
      <c r="WNL36" s="472"/>
      <c r="WNM36" s="472"/>
      <c r="WNN36" s="472"/>
      <c r="WNO36" s="472"/>
      <c r="WNP36" s="472"/>
      <c r="WNQ36" s="472"/>
      <c r="WNR36" s="472"/>
      <c r="WNS36" s="472"/>
      <c r="WNT36" s="472"/>
      <c r="WNU36" s="472"/>
      <c r="WNV36" s="472"/>
      <c r="WNW36" s="472"/>
      <c r="WNX36" s="472"/>
      <c r="WNY36" s="472"/>
      <c r="WNZ36" s="472"/>
      <c r="WOA36" s="472"/>
      <c r="WOB36" s="472"/>
      <c r="WOC36" s="472"/>
      <c r="WOD36" s="472"/>
      <c r="WOE36" s="472"/>
      <c r="WOF36" s="472"/>
      <c r="WOG36" s="472"/>
      <c r="WOH36" s="472"/>
      <c r="WOI36" s="472"/>
      <c r="WOJ36" s="472"/>
      <c r="WOK36" s="472"/>
      <c r="WOL36" s="472"/>
      <c r="WOM36" s="472"/>
      <c r="WON36" s="472"/>
      <c r="WOO36" s="472"/>
      <c r="WOP36" s="472"/>
      <c r="WOQ36" s="472"/>
      <c r="WOR36" s="472"/>
      <c r="WOS36" s="472"/>
      <c r="WOT36" s="472"/>
      <c r="WOU36" s="472"/>
      <c r="WOV36" s="472"/>
      <c r="WOW36" s="472"/>
      <c r="WOX36" s="472"/>
      <c r="WOY36" s="472"/>
      <c r="WOZ36" s="472"/>
      <c r="WPA36" s="472"/>
      <c r="WPB36" s="472"/>
      <c r="WPC36" s="472"/>
      <c r="WPD36" s="472"/>
      <c r="WPE36" s="472"/>
      <c r="WPF36" s="472"/>
      <c r="WPG36" s="472"/>
      <c r="WPH36" s="472"/>
      <c r="WPI36" s="472"/>
      <c r="WPJ36" s="472"/>
      <c r="WPK36" s="472"/>
      <c r="WPL36" s="472"/>
      <c r="WPM36" s="472"/>
      <c r="WPN36" s="472"/>
      <c r="WPO36" s="472"/>
      <c r="WPP36" s="472"/>
      <c r="WPQ36" s="472"/>
      <c r="WPR36" s="472"/>
      <c r="WPS36" s="472"/>
      <c r="WPT36" s="472"/>
      <c r="WPU36" s="472"/>
      <c r="WPV36" s="472"/>
      <c r="WPW36" s="472"/>
      <c r="WPX36" s="472"/>
      <c r="WPY36" s="472"/>
      <c r="WPZ36" s="472"/>
      <c r="WQA36" s="472"/>
      <c r="WQB36" s="472"/>
      <c r="WQC36" s="472"/>
      <c r="WQD36" s="472"/>
      <c r="WQE36" s="472"/>
      <c r="WQF36" s="472"/>
      <c r="WQG36" s="472"/>
      <c r="WQH36" s="472"/>
      <c r="WQI36" s="472"/>
      <c r="WQJ36" s="472"/>
      <c r="WQK36" s="472"/>
      <c r="WQL36" s="472"/>
      <c r="WQM36" s="472"/>
      <c r="WQN36" s="472"/>
      <c r="WQO36" s="472"/>
      <c r="WQP36" s="472"/>
      <c r="WQQ36" s="472"/>
      <c r="WQR36" s="472"/>
      <c r="WQS36" s="472"/>
      <c r="WQT36" s="472"/>
      <c r="WQU36" s="472"/>
      <c r="WQV36" s="472"/>
      <c r="WQW36" s="472"/>
      <c r="WQX36" s="472"/>
      <c r="WQY36" s="472"/>
      <c r="WQZ36" s="472"/>
      <c r="WRA36" s="472"/>
      <c r="WRB36" s="472"/>
      <c r="WRC36" s="472"/>
      <c r="WRD36" s="472"/>
      <c r="WRE36" s="472"/>
      <c r="WRF36" s="472"/>
      <c r="WRG36" s="472"/>
      <c r="WRH36" s="472"/>
      <c r="WRI36" s="472"/>
      <c r="WRJ36" s="472"/>
      <c r="WRK36" s="472"/>
      <c r="WRL36" s="472"/>
      <c r="WRM36" s="472"/>
      <c r="WRN36" s="472"/>
      <c r="WRO36" s="472"/>
      <c r="WRP36" s="472"/>
      <c r="WRQ36" s="472"/>
      <c r="WRR36" s="472"/>
      <c r="WRS36" s="472"/>
      <c r="WRT36" s="472"/>
      <c r="WRU36" s="472"/>
      <c r="WRV36" s="472"/>
      <c r="WRW36" s="472"/>
      <c r="WRX36" s="472"/>
      <c r="WRY36" s="472"/>
      <c r="WRZ36" s="472"/>
      <c r="WSA36" s="472"/>
      <c r="WSB36" s="472"/>
      <c r="WSC36" s="472"/>
      <c r="WSD36" s="472"/>
      <c r="WSE36" s="472"/>
      <c r="WSF36" s="472"/>
      <c r="WSG36" s="472"/>
      <c r="WSH36" s="472"/>
      <c r="WSI36" s="472"/>
      <c r="WSJ36" s="472"/>
      <c r="WSK36" s="472"/>
      <c r="WSL36" s="472"/>
      <c r="WSM36" s="472"/>
      <c r="WSN36" s="472"/>
      <c r="WSO36" s="472"/>
      <c r="WSP36" s="472"/>
      <c r="WSQ36" s="472"/>
      <c r="WSR36" s="472"/>
      <c r="WSS36" s="472"/>
      <c r="WST36" s="472"/>
      <c r="WSU36" s="472"/>
      <c r="WSV36" s="472"/>
      <c r="WSW36" s="472"/>
      <c r="WSX36" s="472"/>
      <c r="WSY36" s="472"/>
      <c r="WSZ36" s="472"/>
      <c r="WTA36" s="472"/>
      <c r="WTB36" s="472"/>
      <c r="WTC36" s="472"/>
      <c r="WTD36" s="472"/>
      <c r="WTE36" s="472"/>
      <c r="WTF36" s="472"/>
      <c r="WTG36" s="472"/>
      <c r="WTH36" s="472"/>
      <c r="WTI36" s="472"/>
      <c r="WTJ36" s="472"/>
      <c r="WTK36" s="472"/>
      <c r="WTL36" s="472"/>
      <c r="WTM36" s="472"/>
      <c r="WTN36" s="472"/>
      <c r="WTO36" s="472"/>
      <c r="WTP36" s="472"/>
      <c r="WTQ36" s="472"/>
      <c r="WTR36" s="472"/>
      <c r="WTS36" s="472"/>
      <c r="WTT36" s="472"/>
      <c r="WTU36" s="472"/>
      <c r="WTV36" s="472"/>
      <c r="WTW36" s="472"/>
      <c r="WTX36" s="472"/>
      <c r="WTY36" s="472"/>
      <c r="WTZ36" s="472"/>
      <c r="WUA36" s="472"/>
      <c r="WUB36" s="472"/>
      <c r="WUC36" s="472"/>
      <c r="WUD36" s="472"/>
      <c r="WUE36" s="472"/>
      <c r="WUF36" s="472"/>
      <c r="WUG36" s="472"/>
      <c r="WUH36" s="472"/>
      <c r="WUI36" s="472"/>
      <c r="WUJ36" s="472"/>
      <c r="WUK36" s="472"/>
      <c r="WUL36" s="472"/>
      <c r="WUM36" s="472"/>
      <c r="WUN36" s="472"/>
      <c r="WUO36" s="472"/>
      <c r="WUP36" s="472"/>
      <c r="WUQ36" s="472"/>
      <c r="WUR36" s="472"/>
      <c r="WUS36" s="472"/>
      <c r="WUT36" s="472"/>
      <c r="WUU36" s="472"/>
      <c r="WUV36" s="472"/>
      <c r="WUW36" s="472"/>
      <c r="WUX36" s="472"/>
      <c r="WUY36" s="472"/>
      <c r="WUZ36" s="472"/>
      <c r="WVA36" s="472"/>
      <c r="WVB36" s="472"/>
      <c r="WVC36" s="472"/>
      <c r="WVD36" s="472"/>
      <c r="WVE36" s="472"/>
      <c r="WVF36" s="472"/>
      <c r="WVG36" s="472"/>
      <c r="WVH36" s="472"/>
      <c r="WVI36" s="472"/>
      <c r="WVJ36" s="472"/>
      <c r="WVK36" s="472"/>
      <c r="WVL36" s="472"/>
      <c r="WVM36" s="472"/>
      <c r="WVN36" s="472"/>
      <c r="WVO36" s="472"/>
      <c r="WVP36" s="472"/>
      <c r="WVQ36" s="472"/>
      <c r="WVR36" s="472"/>
      <c r="WVS36" s="472"/>
      <c r="WVT36" s="472"/>
      <c r="WVU36" s="472"/>
      <c r="WVV36" s="472"/>
      <c r="WVW36" s="472"/>
      <c r="WVX36" s="472"/>
      <c r="WVY36" s="472"/>
      <c r="WVZ36" s="472"/>
      <c r="WWA36" s="472"/>
      <c r="WWB36" s="472"/>
      <c r="WWC36" s="472"/>
      <c r="WWD36" s="472"/>
      <c r="WWE36" s="472"/>
      <c r="WWF36" s="472"/>
      <c r="WWG36" s="472"/>
      <c r="WWH36" s="472"/>
      <c r="WWI36" s="472"/>
      <c r="WWJ36" s="472"/>
      <c r="WWK36" s="472"/>
      <c r="WWL36" s="472"/>
      <c r="WWM36" s="472"/>
      <c r="WWN36" s="472"/>
      <c r="WWO36" s="472"/>
      <c r="WWP36" s="472"/>
      <c r="WWQ36" s="472"/>
      <c r="WWR36" s="472"/>
      <c r="WWS36" s="472"/>
      <c r="WWT36" s="472"/>
      <c r="WWU36" s="472"/>
      <c r="WWV36" s="472"/>
      <c r="WWW36" s="472"/>
      <c r="WWX36" s="472"/>
      <c r="WWY36" s="472"/>
      <c r="WWZ36" s="472"/>
      <c r="WXA36" s="472"/>
      <c r="WXB36" s="472"/>
      <c r="WXC36" s="472"/>
      <c r="WXD36" s="472"/>
      <c r="WXE36" s="472"/>
      <c r="WXF36" s="472"/>
      <c r="WXG36" s="472"/>
      <c r="WXH36" s="472"/>
      <c r="WXI36" s="472"/>
      <c r="WXJ36" s="472"/>
      <c r="WXK36" s="472"/>
      <c r="WXL36" s="472"/>
      <c r="WXM36" s="472"/>
      <c r="WXN36" s="472"/>
      <c r="WXO36" s="472"/>
      <c r="WXP36" s="472"/>
      <c r="WXQ36" s="472"/>
      <c r="WXR36" s="472"/>
      <c r="WXS36" s="472"/>
      <c r="WXT36" s="472"/>
      <c r="WXU36" s="472"/>
      <c r="WXV36" s="472"/>
      <c r="WXW36" s="472"/>
      <c r="WXX36" s="472"/>
      <c r="WXY36" s="472"/>
      <c r="WXZ36" s="472"/>
      <c r="WYA36" s="472"/>
      <c r="WYB36" s="472"/>
      <c r="WYC36" s="472"/>
      <c r="WYD36" s="472"/>
      <c r="WYE36" s="472"/>
      <c r="WYF36" s="472"/>
      <c r="WYG36" s="472"/>
      <c r="WYH36" s="472"/>
      <c r="WYI36" s="472"/>
      <c r="WYJ36" s="472"/>
      <c r="WYK36" s="472"/>
      <c r="WYL36" s="472"/>
      <c r="WYM36" s="472"/>
      <c r="WYN36" s="472"/>
      <c r="WYO36" s="472"/>
      <c r="WYP36" s="472"/>
      <c r="WYQ36" s="472"/>
      <c r="WYR36" s="472"/>
      <c r="WYS36" s="472"/>
      <c r="WYT36" s="472"/>
      <c r="WYU36" s="472"/>
      <c r="WYV36" s="472"/>
      <c r="WYW36" s="472"/>
      <c r="WYX36" s="472"/>
      <c r="WYY36" s="472"/>
      <c r="WYZ36" s="472"/>
      <c r="WZA36" s="472"/>
      <c r="WZB36" s="472"/>
      <c r="WZC36" s="472"/>
      <c r="WZD36" s="472"/>
      <c r="WZE36" s="472"/>
      <c r="WZF36" s="472"/>
      <c r="WZG36" s="472"/>
      <c r="WZH36" s="472"/>
      <c r="WZI36" s="472"/>
      <c r="WZJ36" s="472"/>
      <c r="WZK36" s="472"/>
      <c r="WZL36" s="472"/>
      <c r="WZM36" s="472"/>
      <c r="WZN36" s="472"/>
      <c r="WZO36" s="472"/>
      <c r="WZP36" s="472"/>
      <c r="WZQ36" s="472"/>
      <c r="WZR36" s="472"/>
      <c r="WZS36" s="472"/>
      <c r="WZT36" s="472"/>
      <c r="WZU36" s="472"/>
      <c r="WZV36" s="472"/>
      <c r="WZW36" s="472"/>
      <c r="WZX36" s="472"/>
      <c r="WZY36" s="472"/>
      <c r="WZZ36" s="472"/>
      <c r="XAA36" s="472"/>
      <c r="XAB36" s="472"/>
      <c r="XAC36" s="472"/>
      <c r="XAD36" s="472"/>
      <c r="XAE36" s="472"/>
      <c r="XAF36" s="472"/>
      <c r="XAG36" s="472"/>
      <c r="XAH36" s="472"/>
      <c r="XAI36" s="472"/>
      <c r="XAJ36" s="472"/>
      <c r="XAK36" s="472"/>
      <c r="XAL36" s="472"/>
      <c r="XAM36" s="472"/>
      <c r="XAN36" s="472"/>
      <c r="XAO36" s="472"/>
      <c r="XAP36" s="472"/>
      <c r="XAQ36" s="472"/>
      <c r="XAR36" s="472"/>
      <c r="XAS36" s="472"/>
      <c r="XAT36" s="472"/>
      <c r="XAU36" s="472"/>
      <c r="XAV36" s="472"/>
      <c r="XAW36" s="472"/>
      <c r="XAX36" s="472"/>
      <c r="XAY36" s="472"/>
      <c r="XAZ36" s="472"/>
      <c r="XBA36" s="472"/>
      <c r="XBB36" s="472"/>
      <c r="XBC36" s="472"/>
      <c r="XBD36" s="472"/>
      <c r="XBE36" s="472"/>
      <c r="XBF36" s="472"/>
      <c r="XBG36" s="472"/>
      <c r="XBH36" s="472"/>
      <c r="XBI36" s="472"/>
      <c r="XBJ36" s="472"/>
      <c r="XBK36" s="472"/>
      <c r="XBL36" s="472"/>
      <c r="XBM36" s="472"/>
      <c r="XBN36" s="472"/>
      <c r="XBO36" s="472"/>
      <c r="XBP36" s="472"/>
      <c r="XBQ36" s="472"/>
      <c r="XBR36" s="472"/>
      <c r="XBS36" s="472"/>
      <c r="XBT36" s="472"/>
      <c r="XBU36" s="472"/>
      <c r="XBV36" s="472"/>
      <c r="XBW36" s="472"/>
      <c r="XBX36" s="472"/>
      <c r="XBY36" s="472"/>
      <c r="XBZ36" s="472"/>
      <c r="XCA36" s="472"/>
      <c r="XCB36" s="472"/>
      <c r="XCC36" s="472"/>
      <c r="XCD36" s="472"/>
      <c r="XCE36" s="472"/>
      <c r="XCF36" s="472"/>
      <c r="XCG36" s="472"/>
      <c r="XCH36" s="472"/>
      <c r="XCI36" s="472"/>
      <c r="XCJ36" s="472"/>
      <c r="XCK36" s="472"/>
      <c r="XCL36" s="472"/>
      <c r="XCM36" s="472"/>
      <c r="XCN36" s="472"/>
      <c r="XCO36" s="472"/>
      <c r="XCP36" s="472"/>
      <c r="XCQ36" s="472"/>
      <c r="XCR36" s="472"/>
      <c r="XCS36" s="472"/>
      <c r="XCT36" s="472"/>
      <c r="XCU36" s="472"/>
      <c r="XCV36" s="472"/>
      <c r="XCW36" s="472"/>
      <c r="XCX36" s="472"/>
      <c r="XCY36" s="472"/>
      <c r="XCZ36" s="472"/>
      <c r="XDA36" s="472"/>
      <c r="XDB36" s="472"/>
      <c r="XDC36" s="472"/>
      <c r="XDD36" s="472"/>
      <c r="XDE36" s="472"/>
      <c r="XDF36" s="472"/>
      <c r="XDG36" s="472"/>
      <c r="XDH36" s="472"/>
      <c r="XDI36" s="472"/>
      <c r="XDJ36" s="472"/>
      <c r="XDK36" s="472"/>
      <c r="XDL36" s="472"/>
      <c r="XDM36" s="472"/>
      <c r="XDN36" s="472"/>
      <c r="XDO36" s="472"/>
      <c r="XDP36" s="472"/>
      <c r="XDQ36" s="472"/>
      <c r="XDR36" s="472"/>
      <c r="XDS36" s="472"/>
      <c r="XDT36" s="472"/>
      <c r="XDU36" s="472"/>
      <c r="XDV36" s="472"/>
      <c r="XDW36" s="472"/>
      <c r="XDX36" s="472"/>
      <c r="XDY36" s="472"/>
      <c r="XDZ36" s="472"/>
      <c r="XEA36" s="472"/>
      <c r="XEB36" s="472"/>
      <c r="XEC36" s="472"/>
      <c r="XED36" s="472"/>
      <c r="XEE36" s="472"/>
      <c r="XEF36" s="472"/>
      <c r="XEG36" s="472"/>
      <c r="XEH36" s="472"/>
      <c r="XEI36" s="472"/>
      <c r="XEJ36" s="472"/>
      <c r="XEK36" s="472"/>
      <c r="XEL36" s="472"/>
      <c r="XEM36" s="472"/>
      <c r="XEN36" s="472"/>
      <c r="XEO36" s="472"/>
      <c r="XEP36" s="472"/>
      <c r="XEQ36" s="472"/>
      <c r="XER36" s="472"/>
      <c r="XES36" s="472"/>
      <c r="XET36" s="472"/>
      <c r="XEU36" s="472"/>
      <c r="XEV36" s="472"/>
      <c r="XEW36" s="472"/>
      <c r="XEX36" s="472"/>
      <c r="XEY36" s="472"/>
      <c r="XEZ36" s="472"/>
      <c r="XFA36" s="472"/>
      <c r="XFB36" s="472"/>
      <c r="XFC36" s="472"/>
      <c r="XFD36" s="472"/>
    </row>
    <row r="37" spans="1:16384">
      <c r="B37" s="479" t="s">
        <v>624</v>
      </c>
      <c r="C37" s="479"/>
      <c r="D37" s="480"/>
      <c r="E37" s="480"/>
      <c r="F37" s="480"/>
      <c r="G37" s="480"/>
      <c r="H37" s="480"/>
      <c r="I37" s="480"/>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c r="AH37" s="479"/>
      <c r="AI37" s="479"/>
      <c r="AJ37" s="479"/>
      <c r="AK37" s="479"/>
      <c r="AL37" s="479"/>
      <c r="AM37" s="479"/>
      <c r="AN37" s="479"/>
      <c r="AO37" s="479"/>
      <c r="AP37" s="479"/>
      <c r="AQ37" s="479"/>
      <c r="AR37" s="479"/>
      <c r="AS37" s="479"/>
      <c r="AT37" s="479"/>
      <c r="AU37" s="479"/>
      <c r="AV37" s="479"/>
      <c r="AW37" s="479"/>
      <c r="AX37" s="479"/>
      <c r="AY37" s="479"/>
      <c r="AZ37" s="479"/>
      <c r="BA37" s="479"/>
      <c r="BB37" s="479"/>
      <c r="BC37" s="479"/>
      <c r="BD37" s="479"/>
      <c r="BE37" s="479"/>
      <c r="BF37" s="479"/>
      <c r="BG37" s="479"/>
      <c r="BH37" s="479"/>
      <c r="BI37" s="479"/>
      <c r="BJ37" s="479"/>
      <c r="BK37" s="479"/>
      <c r="BL37" s="479"/>
      <c r="BM37" s="479"/>
      <c r="BN37" s="479"/>
      <c r="BO37" s="479"/>
      <c r="BP37" s="479"/>
      <c r="BQ37" s="479"/>
      <c r="BR37" s="479"/>
      <c r="BS37" s="479"/>
      <c r="BT37" s="479"/>
      <c r="BU37" s="479"/>
      <c r="BV37" s="479"/>
      <c r="BW37" s="479"/>
      <c r="BX37" s="479"/>
      <c r="BY37" s="479"/>
      <c r="BZ37" s="479"/>
      <c r="CA37" s="479"/>
      <c r="CB37" s="479"/>
      <c r="CC37" s="479"/>
      <c r="CD37" s="479"/>
      <c r="CE37" s="479"/>
      <c r="CF37" s="479"/>
      <c r="CG37" s="479"/>
      <c r="CH37" s="479"/>
      <c r="CI37" s="479"/>
      <c r="CJ37" s="479"/>
      <c r="CK37" s="479"/>
      <c r="CL37" s="479"/>
      <c r="CM37" s="479"/>
      <c r="CN37" s="479"/>
      <c r="CO37" s="479"/>
      <c r="CP37" s="479"/>
      <c r="CQ37" s="479"/>
      <c r="CR37" s="479"/>
      <c r="CS37" s="479"/>
      <c r="CT37" s="479"/>
      <c r="CU37" s="479"/>
      <c r="CV37" s="479"/>
      <c r="CW37" s="479"/>
      <c r="CX37" s="479"/>
      <c r="CY37" s="479"/>
      <c r="CZ37" s="479"/>
      <c r="DA37" s="479"/>
      <c r="DB37" s="479"/>
      <c r="DC37" s="479"/>
      <c r="DD37" s="479"/>
      <c r="DE37" s="479"/>
      <c r="DF37" s="479"/>
      <c r="DG37" s="479"/>
      <c r="DH37" s="479"/>
      <c r="DI37" s="479"/>
      <c r="DJ37" s="479"/>
      <c r="DK37" s="479"/>
      <c r="DL37" s="479"/>
      <c r="DM37" s="479"/>
      <c r="DN37" s="479"/>
      <c r="DO37" s="479"/>
      <c r="DP37" s="479"/>
      <c r="DQ37" s="479"/>
      <c r="DR37" s="479"/>
      <c r="DS37" s="479"/>
      <c r="DT37" s="479"/>
      <c r="DU37" s="479"/>
      <c r="DV37" s="479"/>
      <c r="DW37" s="479"/>
      <c r="DX37" s="479"/>
      <c r="DY37" s="479"/>
      <c r="DZ37" s="479"/>
      <c r="EA37" s="479"/>
      <c r="EB37" s="479"/>
      <c r="EC37" s="479"/>
      <c r="ED37" s="479"/>
      <c r="EE37" s="479"/>
      <c r="EF37" s="479"/>
      <c r="EG37" s="479"/>
      <c r="EH37" s="479"/>
      <c r="EI37" s="479"/>
      <c r="EJ37" s="479"/>
      <c r="EK37" s="479"/>
      <c r="EL37" s="479"/>
      <c r="EM37" s="479"/>
      <c r="EN37" s="479"/>
      <c r="EO37" s="479"/>
      <c r="EP37" s="479"/>
      <c r="EQ37" s="479"/>
      <c r="ER37" s="479"/>
      <c r="ES37" s="479"/>
      <c r="ET37" s="479"/>
      <c r="EU37" s="479"/>
      <c r="EV37" s="479"/>
      <c r="EW37" s="479"/>
      <c r="EX37" s="479"/>
      <c r="EY37" s="479"/>
      <c r="EZ37" s="479"/>
      <c r="FA37" s="479"/>
      <c r="FB37" s="479"/>
      <c r="FC37" s="479"/>
      <c r="FD37" s="479"/>
      <c r="FE37" s="479"/>
      <c r="FF37" s="479"/>
      <c r="FG37" s="479"/>
      <c r="FH37" s="479"/>
      <c r="FI37" s="479"/>
      <c r="FJ37" s="479"/>
      <c r="FK37" s="479"/>
      <c r="FL37" s="479"/>
      <c r="FM37" s="479"/>
      <c r="FN37" s="479"/>
      <c r="FO37" s="479"/>
      <c r="FP37" s="479"/>
      <c r="FQ37" s="479"/>
      <c r="FR37" s="479"/>
      <c r="FS37" s="479"/>
      <c r="FT37" s="479"/>
      <c r="FU37" s="479"/>
      <c r="FV37" s="479"/>
      <c r="FW37" s="479"/>
      <c r="FX37" s="479"/>
      <c r="FY37" s="479"/>
      <c r="FZ37" s="479"/>
      <c r="GA37" s="479"/>
      <c r="GB37" s="479"/>
      <c r="GC37" s="479"/>
      <c r="GD37" s="479"/>
      <c r="GE37" s="479"/>
      <c r="GF37" s="479"/>
      <c r="GG37" s="479"/>
      <c r="GH37" s="479"/>
      <c r="GI37" s="479"/>
      <c r="GJ37" s="479"/>
      <c r="GK37" s="479"/>
      <c r="GL37" s="479"/>
      <c r="GM37" s="479"/>
      <c r="GN37" s="479"/>
      <c r="GO37" s="479"/>
      <c r="GP37" s="479"/>
      <c r="GQ37" s="479"/>
      <c r="GR37" s="479"/>
      <c r="GS37" s="479"/>
      <c r="GT37" s="479"/>
      <c r="GU37" s="479"/>
      <c r="GV37" s="479"/>
      <c r="GW37" s="479"/>
      <c r="GX37" s="479"/>
      <c r="GY37" s="479"/>
      <c r="GZ37" s="479"/>
      <c r="HA37" s="479"/>
      <c r="HB37" s="479"/>
      <c r="HC37" s="479"/>
      <c r="HD37" s="479"/>
      <c r="HE37" s="479"/>
      <c r="HF37" s="479"/>
      <c r="HG37" s="479"/>
      <c r="HH37" s="479"/>
      <c r="HI37" s="479"/>
      <c r="HJ37" s="479"/>
      <c r="HK37" s="479"/>
      <c r="HL37" s="479"/>
      <c r="HM37" s="479"/>
      <c r="HN37" s="479"/>
      <c r="HO37" s="479"/>
      <c r="HP37" s="479"/>
      <c r="HQ37" s="479"/>
      <c r="HR37" s="479"/>
      <c r="HS37" s="479"/>
      <c r="HT37" s="479"/>
      <c r="HU37" s="479"/>
      <c r="HV37" s="479"/>
      <c r="HW37" s="479"/>
      <c r="HX37" s="479"/>
      <c r="HY37" s="479"/>
      <c r="HZ37" s="479"/>
      <c r="IA37" s="479"/>
      <c r="IB37" s="479"/>
      <c r="IC37" s="479"/>
      <c r="ID37" s="479"/>
      <c r="IE37" s="479"/>
      <c r="IF37" s="479"/>
      <c r="IG37" s="479"/>
      <c r="IH37" s="479"/>
      <c r="II37" s="479"/>
      <c r="IJ37" s="479"/>
      <c r="IK37" s="479"/>
      <c r="IL37" s="479"/>
      <c r="IM37" s="479"/>
      <c r="IN37" s="479"/>
      <c r="IO37" s="479"/>
      <c r="IP37" s="479"/>
      <c r="IQ37" s="479"/>
      <c r="IR37" s="479"/>
      <c r="IS37" s="479"/>
      <c r="IT37" s="479"/>
      <c r="IU37" s="479"/>
      <c r="IV37" s="479"/>
      <c r="IW37" s="479"/>
      <c r="IX37" s="479"/>
      <c r="IY37" s="479"/>
      <c r="IZ37" s="479"/>
      <c r="JA37" s="479"/>
      <c r="JB37" s="479"/>
      <c r="JC37" s="479"/>
      <c r="JD37" s="479"/>
      <c r="JE37" s="479"/>
      <c r="JF37" s="479"/>
      <c r="JG37" s="479"/>
      <c r="JH37" s="479"/>
      <c r="JI37" s="479"/>
      <c r="JJ37" s="479"/>
      <c r="JK37" s="479"/>
      <c r="JL37" s="479"/>
      <c r="JM37" s="479"/>
      <c r="JN37" s="479"/>
      <c r="JO37" s="479"/>
      <c r="JP37" s="479"/>
      <c r="JQ37" s="479"/>
      <c r="JR37" s="479"/>
      <c r="JS37" s="479"/>
      <c r="JT37" s="479"/>
      <c r="JU37" s="479"/>
      <c r="JV37" s="479"/>
      <c r="JW37" s="479"/>
      <c r="JX37" s="479"/>
      <c r="JY37" s="479"/>
      <c r="JZ37" s="479"/>
      <c r="KA37" s="479"/>
      <c r="KB37" s="479"/>
      <c r="KC37" s="479"/>
      <c r="KD37" s="479"/>
      <c r="KE37" s="479"/>
      <c r="KF37" s="479"/>
      <c r="KG37" s="479"/>
      <c r="KH37" s="479"/>
      <c r="KI37" s="479"/>
      <c r="KJ37" s="479"/>
      <c r="KK37" s="479"/>
      <c r="KL37" s="479"/>
      <c r="KM37" s="479"/>
      <c r="KN37" s="479"/>
      <c r="KO37" s="479"/>
      <c r="KP37" s="479"/>
      <c r="KQ37" s="479"/>
      <c r="KR37" s="479"/>
      <c r="KS37" s="479"/>
      <c r="KT37" s="479"/>
      <c r="KU37" s="479"/>
      <c r="KV37" s="479"/>
      <c r="KW37" s="479"/>
      <c r="KX37" s="479"/>
      <c r="KY37" s="479"/>
      <c r="KZ37" s="479"/>
      <c r="LA37" s="479"/>
      <c r="LB37" s="479"/>
      <c r="LC37" s="479"/>
      <c r="LD37" s="479"/>
      <c r="LE37" s="479"/>
      <c r="LF37" s="479"/>
      <c r="LG37" s="479"/>
      <c r="LH37" s="479"/>
      <c r="LI37" s="479"/>
      <c r="LJ37" s="479"/>
      <c r="LK37" s="479"/>
      <c r="LL37" s="479"/>
      <c r="LM37" s="479"/>
      <c r="LN37" s="479"/>
      <c r="LO37" s="479"/>
      <c r="LP37" s="479"/>
      <c r="LQ37" s="479"/>
      <c r="LR37" s="479"/>
      <c r="LS37" s="479"/>
      <c r="LT37" s="479"/>
      <c r="LU37" s="479"/>
      <c r="LV37" s="479"/>
      <c r="LW37" s="479"/>
      <c r="LX37" s="479"/>
      <c r="LY37" s="479"/>
      <c r="LZ37" s="479"/>
      <c r="MA37" s="479"/>
      <c r="MB37" s="479"/>
      <c r="MC37" s="479"/>
      <c r="MD37" s="479"/>
      <c r="ME37" s="479"/>
      <c r="MF37" s="479"/>
      <c r="MG37" s="479"/>
      <c r="MH37" s="479"/>
      <c r="MI37" s="479"/>
      <c r="MJ37" s="479"/>
      <c r="MK37" s="479"/>
      <c r="ML37" s="479"/>
      <c r="MM37" s="479"/>
      <c r="MN37" s="479"/>
      <c r="MO37" s="479"/>
      <c r="MP37" s="479"/>
      <c r="MQ37" s="479"/>
      <c r="MR37" s="479"/>
      <c r="MS37" s="479"/>
      <c r="MT37" s="479"/>
      <c r="MU37" s="479"/>
      <c r="MV37" s="479"/>
      <c r="MW37" s="479"/>
      <c r="MX37" s="479"/>
      <c r="MY37" s="479"/>
      <c r="MZ37" s="479"/>
      <c r="NA37" s="479"/>
      <c r="NB37" s="479"/>
      <c r="NC37" s="479"/>
      <c r="ND37" s="479"/>
      <c r="NE37" s="479"/>
      <c r="NF37" s="479"/>
      <c r="NG37" s="479"/>
      <c r="NH37" s="479"/>
      <c r="NI37" s="479"/>
      <c r="NJ37" s="479"/>
      <c r="NK37" s="479"/>
      <c r="NL37" s="479"/>
      <c r="NM37" s="479"/>
      <c r="NN37" s="479"/>
      <c r="NO37" s="479"/>
      <c r="NP37" s="479"/>
      <c r="NQ37" s="479"/>
      <c r="NR37" s="479"/>
      <c r="NS37" s="479"/>
      <c r="NT37" s="479"/>
      <c r="NU37" s="479"/>
      <c r="NV37" s="479"/>
      <c r="NW37" s="479"/>
      <c r="NX37" s="479"/>
      <c r="NY37" s="479"/>
      <c r="NZ37" s="479"/>
      <c r="OA37" s="479"/>
      <c r="OB37" s="479"/>
      <c r="OC37" s="479"/>
      <c r="OD37" s="479"/>
      <c r="OE37" s="479"/>
      <c r="OF37" s="479"/>
      <c r="OG37" s="479"/>
      <c r="OH37" s="479"/>
      <c r="OI37" s="479"/>
      <c r="OJ37" s="479"/>
      <c r="OK37" s="479"/>
      <c r="OL37" s="479"/>
      <c r="OM37" s="479"/>
      <c r="ON37" s="479"/>
      <c r="OO37" s="479"/>
      <c r="OP37" s="479"/>
      <c r="OQ37" s="479"/>
      <c r="OR37" s="479"/>
      <c r="OS37" s="479"/>
      <c r="OT37" s="479"/>
      <c r="OU37" s="479"/>
      <c r="OV37" s="479"/>
      <c r="OW37" s="479"/>
      <c r="OX37" s="479"/>
      <c r="OY37" s="479"/>
      <c r="OZ37" s="479"/>
      <c r="PA37" s="479"/>
      <c r="PB37" s="479"/>
      <c r="PC37" s="479"/>
      <c r="PD37" s="479"/>
      <c r="PE37" s="479"/>
      <c r="PF37" s="479"/>
      <c r="PG37" s="479"/>
      <c r="PH37" s="479"/>
      <c r="PI37" s="479"/>
      <c r="PJ37" s="479"/>
      <c r="PK37" s="479"/>
      <c r="PL37" s="479"/>
      <c r="PM37" s="479"/>
      <c r="PN37" s="479"/>
      <c r="PO37" s="479"/>
      <c r="PP37" s="479"/>
      <c r="PQ37" s="479"/>
      <c r="PR37" s="479"/>
      <c r="PS37" s="479"/>
      <c r="PT37" s="479"/>
      <c r="PU37" s="479"/>
      <c r="PV37" s="479"/>
      <c r="PW37" s="479"/>
      <c r="PX37" s="479"/>
      <c r="PY37" s="479"/>
      <c r="PZ37" s="479"/>
      <c r="QA37" s="479"/>
      <c r="QB37" s="479"/>
      <c r="QC37" s="479"/>
      <c r="QD37" s="479"/>
      <c r="QE37" s="479"/>
      <c r="QF37" s="479"/>
      <c r="QG37" s="479"/>
      <c r="QH37" s="479"/>
      <c r="QI37" s="479"/>
      <c r="QJ37" s="479"/>
      <c r="QK37" s="479"/>
      <c r="QL37" s="479"/>
      <c r="QM37" s="479"/>
      <c r="QN37" s="479"/>
      <c r="QO37" s="479"/>
      <c r="QP37" s="479"/>
      <c r="QQ37" s="479"/>
      <c r="QR37" s="479"/>
      <c r="QS37" s="479"/>
      <c r="QT37" s="479"/>
      <c r="QU37" s="479"/>
      <c r="QV37" s="479"/>
      <c r="QW37" s="479"/>
      <c r="QX37" s="479"/>
      <c r="QY37" s="479"/>
      <c r="QZ37" s="479"/>
      <c r="RA37" s="479"/>
      <c r="RB37" s="479"/>
      <c r="RC37" s="479"/>
      <c r="RD37" s="479"/>
      <c r="RE37" s="479"/>
      <c r="RF37" s="479"/>
      <c r="RG37" s="479"/>
      <c r="RH37" s="479"/>
      <c r="RI37" s="479"/>
      <c r="RJ37" s="479"/>
      <c r="RK37" s="479"/>
      <c r="RL37" s="479"/>
      <c r="RM37" s="479"/>
      <c r="RN37" s="479"/>
      <c r="RO37" s="479"/>
      <c r="RP37" s="479"/>
      <c r="RQ37" s="479"/>
      <c r="RR37" s="479"/>
      <c r="RS37" s="479"/>
      <c r="RT37" s="479"/>
      <c r="RU37" s="479"/>
      <c r="RV37" s="479"/>
      <c r="RW37" s="479"/>
      <c r="RX37" s="479"/>
      <c r="RY37" s="479"/>
      <c r="RZ37" s="479"/>
      <c r="SA37" s="479"/>
      <c r="SB37" s="479"/>
      <c r="SC37" s="479"/>
      <c r="SD37" s="479"/>
      <c r="SE37" s="479"/>
      <c r="SF37" s="479"/>
      <c r="SG37" s="479"/>
      <c r="SH37" s="479"/>
      <c r="SI37" s="479"/>
      <c r="SJ37" s="479"/>
      <c r="SK37" s="479"/>
      <c r="SL37" s="479"/>
      <c r="SM37" s="479"/>
      <c r="SN37" s="479"/>
      <c r="SO37" s="479"/>
      <c r="SP37" s="479"/>
      <c r="SQ37" s="479"/>
      <c r="SR37" s="479"/>
      <c r="SS37" s="479"/>
      <c r="ST37" s="479"/>
      <c r="SU37" s="479"/>
      <c r="SV37" s="479"/>
      <c r="SW37" s="479"/>
      <c r="SX37" s="479"/>
      <c r="SY37" s="479"/>
      <c r="SZ37" s="479"/>
      <c r="TA37" s="479"/>
      <c r="TB37" s="479"/>
      <c r="TC37" s="479"/>
      <c r="TD37" s="479"/>
      <c r="TE37" s="479"/>
      <c r="TF37" s="479"/>
      <c r="TG37" s="479"/>
      <c r="TH37" s="479"/>
      <c r="TI37" s="479"/>
      <c r="TJ37" s="479"/>
      <c r="TK37" s="479"/>
      <c r="TL37" s="479"/>
      <c r="TM37" s="479"/>
      <c r="TN37" s="479"/>
      <c r="TO37" s="479"/>
      <c r="TP37" s="479"/>
      <c r="TQ37" s="479"/>
      <c r="TR37" s="479"/>
      <c r="TS37" s="479"/>
      <c r="TT37" s="479"/>
      <c r="TU37" s="479"/>
      <c r="TV37" s="479"/>
      <c r="TW37" s="479"/>
      <c r="TX37" s="479"/>
      <c r="TY37" s="479"/>
      <c r="TZ37" s="479"/>
      <c r="UA37" s="479"/>
      <c r="UB37" s="479"/>
      <c r="UC37" s="479"/>
      <c r="UD37" s="479"/>
      <c r="UE37" s="479"/>
      <c r="UF37" s="479"/>
      <c r="UG37" s="479"/>
      <c r="UH37" s="479"/>
      <c r="UI37" s="479"/>
      <c r="UJ37" s="479"/>
      <c r="UK37" s="479"/>
      <c r="UL37" s="479"/>
      <c r="UM37" s="479"/>
      <c r="UN37" s="479"/>
      <c r="UO37" s="479"/>
      <c r="UP37" s="479"/>
      <c r="UQ37" s="479"/>
      <c r="UR37" s="479"/>
      <c r="US37" s="479"/>
      <c r="UT37" s="479"/>
      <c r="UU37" s="479"/>
      <c r="UV37" s="479"/>
      <c r="UW37" s="479"/>
      <c r="UX37" s="479"/>
      <c r="UY37" s="479"/>
      <c r="UZ37" s="479"/>
      <c r="VA37" s="479"/>
      <c r="VB37" s="479"/>
      <c r="VC37" s="479"/>
      <c r="VD37" s="479"/>
      <c r="VE37" s="479"/>
      <c r="VF37" s="479"/>
      <c r="VG37" s="479"/>
      <c r="VH37" s="479"/>
      <c r="VI37" s="479"/>
      <c r="VJ37" s="479"/>
      <c r="VK37" s="479"/>
      <c r="VL37" s="479"/>
      <c r="VM37" s="479"/>
      <c r="VN37" s="479"/>
      <c r="VO37" s="479"/>
      <c r="VP37" s="479"/>
      <c r="VQ37" s="479"/>
      <c r="VR37" s="479"/>
      <c r="VS37" s="479"/>
      <c r="VT37" s="479"/>
      <c r="VU37" s="479"/>
      <c r="VV37" s="479"/>
      <c r="VW37" s="479"/>
      <c r="VX37" s="479"/>
      <c r="VY37" s="479"/>
      <c r="VZ37" s="479"/>
      <c r="WA37" s="479"/>
      <c r="WB37" s="479"/>
      <c r="WC37" s="479"/>
      <c r="WD37" s="479"/>
      <c r="WE37" s="479"/>
      <c r="WF37" s="479"/>
      <c r="WG37" s="479"/>
      <c r="WH37" s="479"/>
      <c r="WI37" s="479"/>
      <c r="WJ37" s="479"/>
      <c r="WK37" s="479"/>
      <c r="WL37" s="479"/>
      <c r="WM37" s="479"/>
      <c r="WN37" s="479"/>
      <c r="WO37" s="479"/>
      <c r="WP37" s="479"/>
      <c r="WQ37" s="479"/>
      <c r="WR37" s="479"/>
      <c r="WS37" s="479"/>
      <c r="WT37" s="479"/>
      <c r="WU37" s="479"/>
      <c r="WV37" s="479"/>
      <c r="WW37" s="479"/>
      <c r="WX37" s="479"/>
      <c r="WY37" s="479"/>
      <c r="WZ37" s="479"/>
      <c r="XA37" s="479"/>
      <c r="XB37" s="479"/>
      <c r="XC37" s="479"/>
      <c r="XD37" s="479"/>
      <c r="XE37" s="479"/>
      <c r="XF37" s="479"/>
      <c r="XG37" s="479"/>
      <c r="XH37" s="479"/>
      <c r="XI37" s="479"/>
      <c r="XJ37" s="479"/>
      <c r="XK37" s="479"/>
      <c r="XL37" s="479"/>
      <c r="XM37" s="479"/>
      <c r="XN37" s="479"/>
      <c r="XO37" s="479"/>
      <c r="XP37" s="479"/>
      <c r="XQ37" s="479"/>
      <c r="XR37" s="479"/>
      <c r="XS37" s="479"/>
      <c r="XT37" s="479"/>
      <c r="XU37" s="479"/>
      <c r="XV37" s="479"/>
      <c r="XW37" s="479"/>
      <c r="XX37" s="479"/>
      <c r="XY37" s="479"/>
      <c r="XZ37" s="479"/>
      <c r="YA37" s="479"/>
      <c r="YB37" s="479"/>
      <c r="YC37" s="479"/>
      <c r="YD37" s="479"/>
      <c r="YE37" s="479"/>
      <c r="YF37" s="479"/>
      <c r="YG37" s="479"/>
      <c r="YH37" s="479"/>
      <c r="YI37" s="479"/>
      <c r="YJ37" s="479"/>
      <c r="YK37" s="479"/>
      <c r="YL37" s="479"/>
      <c r="YM37" s="479"/>
      <c r="YN37" s="479"/>
      <c r="YO37" s="479"/>
      <c r="YP37" s="479"/>
      <c r="YQ37" s="479"/>
      <c r="YR37" s="479"/>
      <c r="YS37" s="479"/>
      <c r="YT37" s="479"/>
      <c r="YU37" s="479"/>
      <c r="YV37" s="479"/>
      <c r="YW37" s="479"/>
      <c r="YX37" s="479"/>
      <c r="YY37" s="479"/>
      <c r="YZ37" s="479"/>
      <c r="ZA37" s="479"/>
      <c r="ZB37" s="479"/>
      <c r="ZC37" s="479"/>
      <c r="ZD37" s="479"/>
      <c r="ZE37" s="479"/>
      <c r="ZF37" s="479"/>
      <c r="ZG37" s="479"/>
      <c r="ZH37" s="479"/>
      <c r="ZI37" s="479"/>
      <c r="ZJ37" s="479"/>
      <c r="ZK37" s="479"/>
      <c r="ZL37" s="479"/>
      <c r="ZM37" s="479"/>
      <c r="ZN37" s="479"/>
      <c r="ZO37" s="479"/>
      <c r="ZP37" s="479"/>
      <c r="ZQ37" s="479"/>
      <c r="ZR37" s="479"/>
      <c r="ZS37" s="479"/>
      <c r="ZT37" s="479"/>
      <c r="ZU37" s="479"/>
      <c r="ZV37" s="479"/>
      <c r="ZW37" s="479"/>
      <c r="ZX37" s="479"/>
      <c r="ZY37" s="479"/>
      <c r="ZZ37" s="479"/>
      <c r="AAA37" s="479"/>
      <c r="AAB37" s="479"/>
      <c r="AAC37" s="479"/>
      <c r="AAD37" s="479"/>
      <c r="AAE37" s="479"/>
      <c r="AAF37" s="479"/>
      <c r="AAG37" s="479"/>
      <c r="AAH37" s="479"/>
      <c r="AAI37" s="479"/>
      <c r="AAJ37" s="479"/>
      <c r="AAK37" s="479"/>
      <c r="AAL37" s="479"/>
      <c r="AAM37" s="479"/>
      <c r="AAN37" s="479"/>
      <c r="AAO37" s="479"/>
      <c r="AAP37" s="479"/>
      <c r="AAQ37" s="479"/>
      <c r="AAR37" s="479"/>
      <c r="AAS37" s="479"/>
      <c r="AAT37" s="479"/>
      <c r="AAU37" s="479"/>
      <c r="AAV37" s="479"/>
      <c r="AAW37" s="479"/>
      <c r="AAX37" s="479"/>
      <c r="AAY37" s="479"/>
      <c r="AAZ37" s="479"/>
      <c r="ABA37" s="479"/>
      <c r="ABB37" s="479"/>
      <c r="ABC37" s="479"/>
      <c r="ABD37" s="479"/>
      <c r="ABE37" s="479"/>
      <c r="ABF37" s="479"/>
      <c r="ABG37" s="479"/>
      <c r="ABH37" s="479"/>
      <c r="ABI37" s="479"/>
      <c r="ABJ37" s="479"/>
      <c r="ABK37" s="479"/>
      <c r="ABL37" s="479"/>
      <c r="ABM37" s="479"/>
      <c r="ABN37" s="479"/>
      <c r="ABO37" s="479"/>
      <c r="ABP37" s="479"/>
      <c r="ABQ37" s="479"/>
      <c r="ABR37" s="479"/>
      <c r="ABS37" s="479"/>
      <c r="ABT37" s="479"/>
      <c r="ABU37" s="479"/>
      <c r="ABV37" s="479"/>
      <c r="ABW37" s="479"/>
      <c r="ABX37" s="479"/>
      <c r="ABY37" s="479"/>
      <c r="ABZ37" s="479"/>
      <c r="ACA37" s="479"/>
      <c r="ACB37" s="479"/>
      <c r="ACC37" s="479"/>
      <c r="ACD37" s="479"/>
      <c r="ACE37" s="479"/>
      <c r="ACF37" s="479"/>
      <c r="ACG37" s="479"/>
      <c r="ACH37" s="479"/>
      <c r="ACI37" s="479"/>
      <c r="ACJ37" s="479"/>
      <c r="ACK37" s="479"/>
      <c r="ACL37" s="479"/>
      <c r="ACM37" s="479"/>
      <c r="ACN37" s="479"/>
      <c r="ACO37" s="479"/>
      <c r="ACP37" s="479"/>
      <c r="ACQ37" s="479"/>
      <c r="ACR37" s="479"/>
      <c r="ACS37" s="479"/>
      <c r="ACT37" s="479"/>
      <c r="ACU37" s="479"/>
      <c r="ACV37" s="479"/>
      <c r="ACW37" s="479"/>
      <c r="ACX37" s="479"/>
      <c r="ACY37" s="479"/>
      <c r="ACZ37" s="479"/>
      <c r="ADA37" s="479"/>
      <c r="ADB37" s="479"/>
      <c r="ADC37" s="479"/>
      <c r="ADD37" s="479"/>
      <c r="ADE37" s="479"/>
      <c r="ADF37" s="479"/>
      <c r="ADG37" s="479"/>
      <c r="ADH37" s="479"/>
      <c r="ADI37" s="479"/>
      <c r="ADJ37" s="479"/>
      <c r="ADK37" s="479"/>
      <c r="ADL37" s="479"/>
      <c r="ADM37" s="479"/>
      <c r="ADN37" s="479"/>
      <c r="ADO37" s="479"/>
      <c r="ADP37" s="479"/>
      <c r="ADQ37" s="479"/>
      <c r="ADR37" s="479"/>
      <c r="ADS37" s="479"/>
      <c r="ADT37" s="479"/>
      <c r="ADU37" s="479"/>
      <c r="ADV37" s="479"/>
      <c r="ADW37" s="479"/>
      <c r="ADX37" s="479"/>
      <c r="ADY37" s="479"/>
      <c r="ADZ37" s="479"/>
      <c r="AEA37" s="479"/>
      <c r="AEB37" s="479"/>
      <c r="AEC37" s="479"/>
      <c r="AED37" s="479"/>
      <c r="AEE37" s="479"/>
      <c r="AEF37" s="479"/>
      <c r="AEG37" s="479"/>
      <c r="AEH37" s="479"/>
      <c r="AEI37" s="479"/>
      <c r="AEJ37" s="479"/>
      <c r="AEK37" s="479"/>
      <c r="AEL37" s="479"/>
      <c r="AEM37" s="479"/>
      <c r="AEN37" s="479"/>
      <c r="AEO37" s="479"/>
      <c r="AEP37" s="479"/>
      <c r="AEQ37" s="479"/>
      <c r="AER37" s="479"/>
      <c r="AES37" s="479"/>
      <c r="AET37" s="479"/>
      <c r="AEU37" s="479"/>
      <c r="AEV37" s="479"/>
      <c r="AEW37" s="479"/>
      <c r="AEX37" s="479"/>
      <c r="AEY37" s="479"/>
      <c r="AEZ37" s="479"/>
      <c r="AFA37" s="479"/>
      <c r="AFB37" s="479"/>
      <c r="AFC37" s="479"/>
      <c r="AFD37" s="479"/>
      <c r="AFE37" s="479"/>
      <c r="AFF37" s="479"/>
      <c r="AFG37" s="479"/>
      <c r="AFH37" s="479"/>
      <c r="AFI37" s="479"/>
      <c r="AFJ37" s="479"/>
      <c r="AFK37" s="479"/>
      <c r="AFL37" s="479"/>
      <c r="AFM37" s="479"/>
      <c r="AFN37" s="479"/>
      <c r="AFO37" s="479"/>
      <c r="AFP37" s="479"/>
      <c r="AFQ37" s="479"/>
      <c r="AFR37" s="479"/>
      <c r="AFS37" s="479"/>
      <c r="AFT37" s="479"/>
      <c r="AFU37" s="479"/>
      <c r="AFV37" s="479"/>
      <c r="AFW37" s="479"/>
      <c r="AFX37" s="479"/>
      <c r="AFY37" s="479"/>
      <c r="AFZ37" s="479"/>
      <c r="AGA37" s="479"/>
      <c r="AGB37" s="479"/>
      <c r="AGC37" s="479"/>
      <c r="AGD37" s="479"/>
      <c r="AGE37" s="479"/>
      <c r="AGF37" s="479"/>
      <c r="AGG37" s="479"/>
      <c r="AGH37" s="479"/>
      <c r="AGI37" s="479"/>
      <c r="AGJ37" s="479"/>
      <c r="AGK37" s="479"/>
      <c r="AGL37" s="479"/>
      <c r="AGM37" s="479"/>
      <c r="AGN37" s="479"/>
      <c r="AGO37" s="479"/>
      <c r="AGP37" s="479"/>
      <c r="AGQ37" s="479"/>
      <c r="AGR37" s="479"/>
      <c r="AGS37" s="479"/>
      <c r="AGT37" s="479"/>
      <c r="AGU37" s="479"/>
      <c r="AGV37" s="479"/>
      <c r="AGW37" s="479"/>
      <c r="AGX37" s="479"/>
      <c r="AGY37" s="479"/>
      <c r="AGZ37" s="479"/>
      <c r="AHA37" s="479"/>
      <c r="AHB37" s="479"/>
      <c r="AHC37" s="479"/>
      <c r="AHD37" s="479"/>
      <c r="AHE37" s="479"/>
      <c r="AHF37" s="479"/>
      <c r="AHG37" s="479"/>
      <c r="AHH37" s="479"/>
      <c r="AHI37" s="479"/>
      <c r="AHJ37" s="479"/>
      <c r="AHK37" s="479"/>
      <c r="AHL37" s="479"/>
      <c r="AHM37" s="479"/>
      <c r="AHN37" s="479"/>
      <c r="AHO37" s="479"/>
      <c r="AHP37" s="479"/>
      <c r="AHQ37" s="479"/>
      <c r="AHR37" s="479"/>
      <c r="AHS37" s="479"/>
      <c r="AHT37" s="479"/>
      <c r="AHU37" s="479"/>
      <c r="AHV37" s="479"/>
      <c r="AHW37" s="479"/>
      <c r="AHX37" s="479"/>
      <c r="AHY37" s="479"/>
      <c r="AHZ37" s="479"/>
      <c r="AIA37" s="479"/>
      <c r="AIB37" s="479"/>
      <c r="AIC37" s="479"/>
      <c r="AID37" s="479"/>
      <c r="AIE37" s="479"/>
      <c r="AIF37" s="479"/>
      <c r="AIG37" s="479"/>
      <c r="AIH37" s="479"/>
      <c r="AII37" s="479"/>
      <c r="AIJ37" s="479"/>
      <c r="AIK37" s="479"/>
      <c r="AIL37" s="479"/>
      <c r="AIM37" s="479"/>
      <c r="AIN37" s="479"/>
      <c r="AIO37" s="479"/>
      <c r="AIP37" s="479"/>
      <c r="AIQ37" s="479"/>
      <c r="AIR37" s="479"/>
      <c r="AIS37" s="479"/>
      <c r="AIT37" s="479"/>
      <c r="AIU37" s="479"/>
      <c r="AIV37" s="479"/>
      <c r="AIW37" s="479"/>
      <c r="AIX37" s="479"/>
      <c r="AIY37" s="479"/>
      <c r="AIZ37" s="479"/>
      <c r="AJA37" s="479"/>
      <c r="AJB37" s="479"/>
      <c r="AJC37" s="479"/>
      <c r="AJD37" s="479"/>
      <c r="AJE37" s="479"/>
      <c r="AJF37" s="479"/>
      <c r="AJG37" s="479"/>
      <c r="AJH37" s="479"/>
      <c r="AJI37" s="479"/>
      <c r="AJJ37" s="479"/>
      <c r="AJK37" s="479"/>
      <c r="AJL37" s="479"/>
      <c r="AJM37" s="479"/>
      <c r="AJN37" s="479"/>
      <c r="AJO37" s="479"/>
      <c r="AJP37" s="479"/>
      <c r="AJQ37" s="479"/>
      <c r="AJR37" s="479"/>
      <c r="AJS37" s="479"/>
      <c r="AJT37" s="479"/>
      <c r="AJU37" s="479"/>
      <c r="AJV37" s="479"/>
      <c r="AJW37" s="479"/>
      <c r="AJX37" s="479"/>
      <c r="AJY37" s="479"/>
      <c r="AJZ37" s="479"/>
      <c r="AKA37" s="479"/>
      <c r="AKB37" s="479"/>
      <c r="AKC37" s="479"/>
      <c r="AKD37" s="479"/>
      <c r="AKE37" s="479"/>
      <c r="AKF37" s="479"/>
      <c r="AKG37" s="479"/>
      <c r="AKH37" s="479"/>
      <c r="AKI37" s="479"/>
      <c r="AKJ37" s="479"/>
      <c r="AKK37" s="479"/>
      <c r="AKL37" s="479"/>
      <c r="AKM37" s="479"/>
      <c r="AKN37" s="479"/>
      <c r="AKO37" s="479"/>
      <c r="AKP37" s="479"/>
      <c r="AKQ37" s="479"/>
      <c r="AKR37" s="479"/>
      <c r="AKS37" s="479"/>
      <c r="AKT37" s="479"/>
      <c r="AKU37" s="479"/>
      <c r="AKV37" s="479"/>
      <c r="AKW37" s="479"/>
      <c r="AKX37" s="479"/>
      <c r="AKY37" s="479"/>
      <c r="AKZ37" s="479"/>
      <c r="ALA37" s="479"/>
      <c r="ALB37" s="479"/>
      <c r="ALC37" s="479"/>
      <c r="ALD37" s="479"/>
      <c r="ALE37" s="479"/>
      <c r="ALF37" s="479"/>
      <c r="ALG37" s="479"/>
      <c r="ALH37" s="479"/>
      <c r="ALI37" s="479"/>
      <c r="ALJ37" s="479"/>
      <c r="ALK37" s="479"/>
      <c r="ALL37" s="479"/>
      <c r="ALM37" s="479"/>
      <c r="ALN37" s="479"/>
      <c r="ALO37" s="479"/>
      <c r="ALP37" s="479"/>
      <c r="ALQ37" s="479"/>
      <c r="ALR37" s="479"/>
      <c r="ALS37" s="479"/>
      <c r="ALT37" s="479"/>
      <c r="ALU37" s="479"/>
      <c r="ALV37" s="479"/>
      <c r="ALW37" s="479"/>
      <c r="ALX37" s="479"/>
      <c r="ALY37" s="479"/>
      <c r="ALZ37" s="479"/>
      <c r="AMA37" s="479"/>
      <c r="AMB37" s="479"/>
      <c r="AMC37" s="479"/>
      <c r="AMD37" s="479"/>
      <c r="AME37" s="479"/>
      <c r="AMF37" s="479"/>
      <c r="AMG37" s="479"/>
      <c r="AMH37" s="479"/>
      <c r="AMI37" s="479"/>
      <c r="AMJ37" s="479"/>
      <c r="AMK37" s="479"/>
      <c r="AML37" s="479"/>
      <c r="AMM37" s="479"/>
      <c r="AMN37" s="479"/>
      <c r="AMO37" s="479"/>
      <c r="AMP37" s="479"/>
      <c r="AMQ37" s="479"/>
      <c r="AMR37" s="479"/>
      <c r="AMS37" s="479"/>
      <c r="AMT37" s="479"/>
      <c r="AMU37" s="479"/>
      <c r="AMV37" s="479"/>
      <c r="AMW37" s="479"/>
      <c r="AMX37" s="479"/>
      <c r="AMY37" s="479"/>
      <c r="AMZ37" s="479"/>
      <c r="ANA37" s="479"/>
      <c r="ANB37" s="479"/>
      <c r="ANC37" s="479"/>
      <c r="AND37" s="479"/>
      <c r="ANE37" s="479"/>
      <c r="ANF37" s="479"/>
      <c r="ANG37" s="479"/>
      <c r="ANH37" s="479"/>
      <c r="ANI37" s="479"/>
      <c r="ANJ37" s="479"/>
      <c r="ANK37" s="479"/>
      <c r="ANL37" s="479"/>
      <c r="ANM37" s="479"/>
      <c r="ANN37" s="479"/>
      <c r="ANO37" s="479"/>
      <c r="ANP37" s="479"/>
      <c r="ANQ37" s="479"/>
      <c r="ANR37" s="479"/>
      <c r="ANS37" s="479"/>
      <c r="ANT37" s="479"/>
      <c r="ANU37" s="479"/>
      <c r="ANV37" s="479"/>
      <c r="ANW37" s="479"/>
      <c r="ANX37" s="479"/>
      <c r="ANY37" s="479"/>
      <c r="ANZ37" s="479"/>
      <c r="AOA37" s="479"/>
      <c r="AOB37" s="479"/>
      <c r="AOC37" s="479"/>
      <c r="AOD37" s="479"/>
      <c r="AOE37" s="479"/>
      <c r="AOF37" s="479"/>
      <c r="AOG37" s="479"/>
      <c r="AOH37" s="479"/>
      <c r="AOI37" s="479"/>
      <c r="AOJ37" s="479"/>
      <c r="AOK37" s="479"/>
      <c r="AOL37" s="479"/>
      <c r="AOM37" s="479"/>
      <c r="AON37" s="479"/>
      <c r="AOO37" s="479"/>
      <c r="AOP37" s="479"/>
      <c r="AOQ37" s="479"/>
      <c r="AOR37" s="479"/>
      <c r="AOS37" s="479"/>
      <c r="AOT37" s="479"/>
      <c r="AOU37" s="479"/>
      <c r="AOV37" s="479"/>
      <c r="AOW37" s="479"/>
      <c r="AOX37" s="479"/>
      <c r="AOY37" s="479"/>
      <c r="AOZ37" s="479"/>
      <c r="APA37" s="479"/>
      <c r="APB37" s="479"/>
      <c r="APC37" s="479"/>
      <c r="APD37" s="479"/>
      <c r="APE37" s="479"/>
      <c r="APF37" s="479"/>
      <c r="APG37" s="479"/>
      <c r="APH37" s="479"/>
      <c r="API37" s="479"/>
      <c r="APJ37" s="479"/>
      <c r="APK37" s="479"/>
      <c r="APL37" s="479"/>
      <c r="APM37" s="479"/>
      <c r="APN37" s="479"/>
      <c r="APO37" s="479"/>
      <c r="APP37" s="479"/>
      <c r="APQ37" s="479"/>
      <c r="APR37" s="479"/>
      <c r="APS37" s="479"/>
      <c r="APT37" s="479"/>
      <c r="APU37" s="479"/>
      <c r="APV37" s="479"/>
      <c r="APW37" s="479"/>
      <c r="APX37" s="479"/>
      <c r="APY37" s="479"/>
      <c r="APZ37" s="479"/>
      <c r="AQA37" s="479"/>
      <c r="AQB37" s="479"/>
      <c r="AQC37" s="479"/>
      <c r="AQD37" s="479"/>
      <c r="AQE37" s="479"/>
      <c r="AQF37" s="479"/>
      <c r="AQG37" s="479"/>
      <c r="AQH37" s="479"/>
      <c r="AQI37" s="479"/>
      <c r="AQJ37" s="479"/>
      <c r="AQK37" s="479"/>
      <c r="AQL37" s="479"/>
      <c r="AQM37" s="479"/>
      <c r="AQN37" s="479"/>
      <c r="AQO37" s="479"/>
      <c r="AQP37" s="479"/>
      <c r="AQQ37" s="479"/>
      <c r="AQR37" s="479"/>
      <c r="AQS37" s="479"/>
      <c r="AQT37" s="479"/>
      <c r="AQU37" s="479"/>
      <c r="AQV37" s="479"/>
      <c r="AQW37" s="479"/>
      <c r="AQX37" s="479"/>
      <c r="AQY37" s="479"/>
      <c r="AQZ37" s="479"/>
      <c r="ARA37" s="479"/>
      <c r="ARB37" s="479"/>
      <c r="ARC37" s="479"/>
      <c r="ARD37" s="479"/>
      <c r="ARE37" s="479"/>
      <c r="ARF37" s="479"/>
      <c r="ARG37" s="479"/>
      <c r="ARH37" s="479"/>
      <c r="ARI37" s="479"/>
      <c r="ARJ37" s="479"/>
      <c r="ARK37" s="479"/>
      <c r="ARL37" s="479"/>
      <c r="ARM37" s="479"/>
      <c r="ARN37" s="479"/>
      <c r="ARO37" s="479"/>
      <c r="ARP37" s="479"/>
      <c r="ARQ37" s="479"/>
      <c r="ARR37" s="479"/>
      <c r="ARS37" s="479"/>
      <c r="ART37" s="479"/>
      <c r="ARU37" s="479"/>
      <c r="ARV37" s="479"/>
      <c r="ARW37" s="479"/>
      <c r="ARX37" s="479"/>
      <c r="ARY37" s="479"/>
      <c r="ARZ37" s="479"/>
      <c r="ASA37" s="479"/>
      <c r="ASB37" s="479"/>
      <c r="ASC37" s="479"/>
      <c r="ASD37" s="479"/>
      <c r="ASE37" s="479"/>
      <c r="ASF37" s="479"/>
      <c r="ASG37" s="479"/>
      <c r="ASH37" s="479"/>
      <c r="ASI37" s="479"/>
      <c r="ASJ37" s="479"/>
      <c r="ASK37" s="479"/>
      <c r="ASL37" s="479"/>
      <c r="ASM37" s="479"/>
      <c r="ASN37" s="479"/>
      <c r="ASO37" s="479"/>
      <c r="ASP37" s="479"/>
      <c r="ASQ37" s="479"/>
      <c r="ASR37" s="479"/>
      <c r="ASS37" s="479"/>
      <c r="AST37" s="479"/>
      <c r="ASU37" s="479"/>
      <c r="ASV37" s="479"/>
      <c r="ASW37" s="479"/>
      <c r="ASX37" s="479"/>
      <c r="ASY37" s="479"/>
      <c r="ASZ37" s="479"/>
      <c r="ATA37" s="479"/>
      <c r="ATB37" s="479"/>
      <c r="ATC37" s="479"/>
      <c r="ATD37" s="479"/>
      <c r="ATE37" s="479"/>
      <c r="ATF37" s="479"/>
      <c r="ATG37" s="479"/>
      <c r="ATH37" s="479"/>
      <c r="ATI37" s="479"/>
      <c r="ATJ37" s="479"/>
      <c r="ATK37" s="479"/>
      <c r="ATL37" s="479"/>
      <c r="ATM37" s="479"/>
      <c r="ATN37" s="479"/>
      <c r="ATO37" s="479"/>
      <c r="ATP37" s="479"/>
      <c r="ATQ37" s="479"/>
      <c r="ATR37" s="479"/>
      <c r="ATS37" s="479"/>
      <c r="ATT37" s="479"/>
      <c r="ATU37" s="479"/>
      <c r="ATV37" s="479"/>
      <c r="ATW37" s="479"/>
      <c r="ATX37" s="479"/>
      <c r="ATY37" s="479"/>
      <c r="ATZ37" s="479"/>
      <c r="AUA37" s="479"/>
      <c r="AUB37" s="479"/>
      <c r="AUC37" s="479"/>
      <c r="AUD37" s="479"/>
      <c r="AUE37" s="479"/>
      <c r="AUF37" s="479"/>
      <c r="AUG37" s="479"/>
      <c r="AUH37" s="479"/>
      <c r="AUI37" s="479"/>
      <c r="AUJ37" s="479"/>
      <c r="AUK37" s="479"/>
      <c r="AUL37" s="479"/>
      <c r="AUM37" s="479"/>
      <c r="AUN37" s="479"/>
      <c r="AUO37" s="479"/>
      <c r="AUP37" s="479"/>
      <c r="AUQ37" s="479"/>
      <c r="AUR37" s="479"/>
      <c r="AUS37" s="479"/>
      <c r="AUT37" s="479"/>
      <c r="AUU37" s="479"/>
      <c r="AUV37" s="479"/>
      <c r="AUW37" s="479"/>
      <c r="AUX37" s="479"/>
      <c r="AUY37" s="479"/>
      <c r="AUZ37" s="479"/>
      <c r="AVA37" s="479"/>
      <c r="AVB37" s="479"/>
      <c r="AVC37" s="479"/>
      <c r="AVD37" s="479"/>
      <c r="AVE37" s="479"/>
      <c r="AVF37" s="479"/>
      <c r="AVG37" s="479"/>
      <c r="AVH37" s="479"/>
      <c r="AVI37" s="479"/>
      <c r="AVJ37" s="479"/>
      <c r="AVK37" s="479"/>
      <c r="AVL37" s="479"/>
      <c r="AVM37" s="479"/>
      <c r="AVN37" s="479"/>
      <c r="AVO37" s="479"/>
      <c r="AVP37" s="479"/>
      <c r="AVQ37" s="479"/>
      <c r="AVR37" s="479"/>
      <c r="AVS37" s="479"/>
      <c r="AVT37" s="479"/>
      <c r="AVU37" s="479"/>
      <c r="AVV37" s="479"/>
      <c r="AVW37" s="479"/>
      <c r="AVX37" s="479"/>
      <c r="AVY37" s="479"/>
      <c r="AVZ37" s="479"/>
      <c r="AWA37" s="479"/>
      <c r="AWB37" s="479"/>
      <c r="AWC37" s="479"/>
      <c r="AWD37" s="479"/>
      <c r="AWE37" s="479"/>
      <c r="AWF37" s="479"/>
      <c r="AWG37" s="479"/>
      <c r="AWH37" s="479"/>
      <c r="AWI37" s="479"/>
      <c r="AWJ37" s="479"/>
      <c r="AWK37" s="479"/>
      <c r="AWL37" s="479"/>
      <c r="AWM37" s="479"/>
      <c r="AWN37" s="479"/>
      <c r="AWO37" s="479"/>
      <c r="AWP37" s="479"/>
      <c r="AWQ37" s="479"/>
      <c r="AWR37" s="479"/>
      <c r="AWS37" s="479"/>
      <c r="AWT37" s="479"/>
      <c r="AWU37" s="479"/>
      <c r="AWV37" s="479"/>
      <c r="AWW37" s="479"/>
      <c r="AWX37" s="479"/>
      <c r="AWY37" s="479"/>
      <c r="AWZ37" s="479"/>
      <c r="AXA37" s="479"/>
      <c r="AXB37" s="479"/>
      <c r="AXC37" s="479"/>
      <c r="AXD37" s="479"/>
      <c r="AXE37" s="479"/>
      <c r="AXF37" s="479"/>
      <c r="AXG37" s="479"/>
      <c r="AXH37" s="479"/>
      <c r="AXI37" s="479"/>
      <c r="AXJ37" s="479"/>
      <c r="AXK37" s="479"/>
      <c r="AXL37" s="479"/>
      <c r="AXM37" s="479"/>
      <c r="AXN37" s="479"/>
      <c r="AXO37" s="479"/>
      <c r="AXP37" s="479"/>
      <c r="AXQ37" s="479"/>
      <c r="AXR37" s="479"/>
      <c r="AXS37" s="479"/>
      <c r="AXT37" s="479"/>
      <c r="AXU37" s="479"/>
      <c r="AXV37" s="479"/>
      <c r="AXW37" s="479"/>
      <c r="AXX37" s="479"/>
      <c r="AXY37" s="479"/>
      <c r="AXZ37" s="479"/>
      <c r="AYA37" s="479"/>
      <c r="AYB37" s="479"/>
      <c r="AYC37" s="479"/>
      <c r="AYD37" s="479"/>
      <c r="AYE37" s="479"/>
      <c r="AYF37" s="479"/>
      <c r="AYG37" s="479"/>
      <c r="AYH37" s="479"/>
      <c r="AYI37" s="479"/>
      <c r="AYJ37" s="479"/>
      <c r="AYK37" s="479"/>
      <c r="AYL37" s="479"/>
      <c r="AYM37" s="479"/>
      <c r="AYN37" s="479"/>
      <c r="AYO37" s="479"/>
      <c r="AYP37" s="479"/>
      <c r="AYQ37" s="479"/>
      <c r="AYR37" s="479"/>
      <c r="AYS37" s="479"/>
      <c r="AYT37" s="479"/>
      <c r="AYU37" s="479"/>
      <c r="AYV37" s="479"/>
      <c r="AYW37" s="479"/>
      <c r="AYX37" s="479"/>
      <c r="AYY37" s="479"/>
      <c r="AYZ37" s="479"/>
      <c r="AZA37" s="479"/>
      <c r="AZB37" s="479"/>
      <c r="AZC37" s="479"/>
      <c r="AZD37" s="479"/>
      <c r="AZE37" s="479"/>
      <c r="AZF37" s="479"/>
      <c r="AZG37" s="479"/>
      <c r="AZH37" s="479"/>
      <c r="AZI37" s="479"/>
      <c r="AZJ37" s="479"/>
      <c r="AZK37" s="479"/>
      <c r="AZL37" s="479"/>
      <c r="AZM37" s="479"/>
      <c r="AZN37" s="479"/>
      <c r="AZO37" s="479"/>
      <c r="AZP37" s="479"/>
      <c r="AZQ37" s="479"/>
      <c r="AZR37" s="479"/>
      <c r="AZS37" s="479"/>
      <c r="AZT37" s="479"/>
      <c r="AZU37" s="479"/>
      <c r="AZV37" s="479"/>
      <c r="AZW37" s="479"/>
      <c r="AZX37" s="479"/>
      <c r="AZY37" s="479"/>
      <c r="AZZ37" s="479"/>
      <c r="BAA37" s="479"/>
      <c r="BAB37" s="479"/>
      <c r="BAC37" s="479"/>
      <c r="BAD37" s="479"/>
      <c r="BAE37" s="479"/>
      <c r="BAF37" s="479"/>
      <c r="BAG37" s="479"/>
      <c r="BAH37" s="479"/>
      <c r="BAI37" s="479"/>
      <c r="BAJ37" s="479"/>
      <c r="BAK37" s="479"/>
      <c r="BAL37" s="479"/>
      <c r="BAM37" s="479"/>
      <c r="BAN37" s="479"/>
      <c r="BAO37" s="479"/>
      <c r="BAP37" s="479"/>
      <c r="BAQ37" s="479"/>
      <c r="BAR37" s="479"/>
      <c r="BAS37" s="479"/>
      <c r="BAT37" s="479"/>
      <c r="BAU37" s="479"/>
      <c r="BAV37" s="479"/>
      <c r="BAW37" s="479"/>
      <c r="BAX37" s="479"/>
      <c r="BAY37" s="479"/>
      <c r="BAZ37" s="479"/>
      <c r="BBA37" s="479"/>
      <c r="BBB37" s="479"/>
      <c r="BBC37" s="479"/>
      <c r="BBD37" s="479"/>
      <c r="BBE37" s="479"/>
      <c r="BBF37" s="479"/>
      <c r="BBG37" s="479"/>
      <c r="BBH37" s="479"/>
      <c r="BBI37" s="479"/>
      <c r="BBJ37" s="479"/>
      <c r="BBK37" s="479"/>
      <c r="BBL37" s="479"/>
      <c r="BBM37" s="479"/>
      <c r="BBN37" s="479"/>
      <c r="BBO37" s="479"/>
      <c r="BBP37" s="479"/>
      <c r="BBQ37" s="479"/>
      <c r="BBR37" s="479"/>
      <c r="BBS37" s="479"/>
      <c r="BBT37" s="479"/>
      <c r="BBU37" s="479"/>
      <c r="BBV37" s="479"/>
      <c r="BBW37" s="479"/>
      <c r="BBX37" s="479"/>
      <c r="BBY37" s="479"/>
      <c r="BBZ37" s="479"/>
      <c r="BCA37" s="479"/>
      <c r="BCB37" s="479"/>
      <c r="BCC37" s="479"/>
      <c r="BCD37" s="479"/>
      <c r="BCE37" s="479"/>
      <c r="BCF37" s="479"/>
      <c r="BCG37" s="479"/>
      <c r="BCH37" s="479"/>
      <c r="BCI37" s="479"/>
      <c r="BCJ37" s="479"/>
      <c r="BCK37" s="479"/>
      <c r="BCL37" s="479"/>
      <c r="BCM37" s="479"/>
      <c r="BCN37" s="479"/>
      <c r="BCO37" s="479"/>
      <c r="BCP37" s="479"/>
      <c r="BCQ37" s="479"/>
      <c r="BCR37" s="479"/>
      <c r="BCS37" s="479"/>
      <c r="BCT37" s="479"/>
      <c r="BCU37" s="479"/>
      <c r="BCV37" s="479"/>
      <c r="BCW37" s="479"/>
      <c r="BCX37" s="479"/>
      <c r="BCY37" s="479"/>
      <c r="BCZ37" s="479"/>
      <c r="BDA37" s="479"/>
      <c r="BDB37" s="479"/>
      <c r="BDC37" s="479"/>
      <c r="BDD37" s="479"/>
      <c r="BDE37" s="479"/>
      <c r="BDF37" s="479"/>
      <c r="BDG37" s="479"/>
      <c r="BDH37" s="479"/>
      <c r="BDI37" s="479"/>
      <c r="BDJ37" s="479"/>
      <c r="BDK37" s="479"/>
      <c r="BDL37" s="479"/>
      <c r="BDM37" s="479"/>
      <c r="BDN37" s="479"/>
      <c r="BDO37" s="479"/>
      <c r="BDP37" s="479"/>
      <c r="BDQ37" s="479"/>
      <c r="BDR37" s="479"/>
      <c r="BDS37" s="479"/>
      <c r="BDT37" s="479"/>
      <c r="BDU37" s="479"/>
      <c r="BDV37" s="479"/>
      <c r="BDW37" s="479"/>
      <c r="BDX37" s="479"/>
      <c r="BDY37" s="479"/>
      <c r="BDZ37" s="479"/>
      <c r="BEA37" s="479"/>
      <c r="BEB37" s="479"/>
      <c r="BEC37" s="479"/>
      <c r="BED37" s="479"/>
      <c r="BEE37" s="479"/>
      <c r="BEF37" s="479"/>
      <c r="BEG37" s="479"/>
      <c r="BEH37" s="479"/>
      <c r="BEI37" s="479"/>
      <c r="BEJ37" s="479"/>
      <c r="BEK37" s="479"/>
      <c r="BEL37" s="479"/>
      <c r="BEM37" s="479"/>
      <c r="BEN37" s="479"/>
      <c r="BEO37" s="479"/>
      <c r="BEP37" s="479"/>
      <c r="BEQ37" s="479"/>
      <c r="BER37" s="479"/>
      <c r="BES37" s="479"/>
      <c r="BET37" s="479"/>
      <c r="BEU37" s="479"/>
      <c r="BEV37" s="479"/>
      <c r="BEW37" s="479"/>
      <c r="BEX37" s="479"/>
      <c r="BEY37" s="479"/>
      <c r="BEZ37" s="479"/>
      <c r="BFA37" s="479"/>
      <c r="BFB37" s="479"/>
      <c r="BFC37" s="479"/>
      <c r="BFD37" s="479"/>
      <c r="BFE37" s="479"/>
      <c r="BFF37" s="479"/>
      <c r="BFG37" s="479"/>
      <c r="BFH37" s="479"/>
      <c r="BFI37" s="479"/>
      <c r="BFJ37" s="479"/>
      <c r="BFK37" s="479"/>
      <c r="BFL37" s="479"/>
      <c r="BFM37" s="479"/>
      <c r="BFN37" s="479"/>
      <c r="BFO37" s="479"/>
      <c r="BFP37" s="479"/>
      <c r="BFQ37" s="479"/>
      <c r="BFR37" s="479"/>
      <c r="BFS37" s="479"/>
      <c r="BFT37" s="479"/>
      <c r="BFU37" s="479"/>
      <c r="BFV37" s="479"/>
      <c r="BFW37" s="479"/>
      <c r="BFX37" s="479"/>
      <c r="BFY37" s="479"/>
      <c r="BFZ37" s="479"/>
      <c r="BGA37" s="479"/>
      <c r="BGB37" s="479"/>
      <c r="BGC37" s="479"/>
      <c r="BGD37" s="479"/>
      <c r="BGE37" s="479"/>
      <c r="BGF37" s="479"/>
      <c r="BGG37" s="479"/>
      <c r="BGH37" s="479"/>
      <c r="BGI37" s="479"/>
      <c r="BGJ37" s="479"/>
      <c r="BGK37" s="479"/>
      <c r="BGL37" s="479"/>
      <c r="BGM37" s="479"/>
      <c r="BGN37" s="479"/>
      <c r="BGO37" s="479"/>
      <c r="BGP37" s="479"/>
      <c r="BGQ37" s="479"/>
      <c r="BGR37" s="479"/>
      <c r="BGS37" s="479"/>
      <c r="BGT37" s="479"/>
      <c r="BGU37" s="479"/>
      <c r="BGV37" s="479"/>
      <c r="BGW37" s="479"/>
      <c r="BGX37" s="479"/>
      <c r="BGY37" s="479"/>
      <c r="BGZ37" s="479"/>
      <c r="BHA37" s="479"/>
      <c r="BHB37" s="479"/>
      <c r="BHC37" s="479"/>
      <c r="BHD37" s="479"/>
      <c r="BHE37" s="479"/>
      <c r="BHF37" s="479"/>
      <c r="BHG37" s="479"/>
      <c r="BHH37" s="479"/>
      <c r="BHI37" s="479"/>
      <c r="BHJ37" s="479"/>
      <c r="BHK37" s="479"/>
      <c r="BHL37" s="479"/>
      <c r="BHM37" s="479"/>
      <c r="BHN37" s="479"/>
      <c r="BHO37" s="479"/>
      <c r="BHP37" s="479"/>
      <c r="BHQ37" s="479"/>
      <c r="BHR37" s="479"/>
      <c r="BHS37" s="479"/>
      <c r="BHT37" s="479"/>
      <c r="BHU37" s="479"/>
      <c r="BHV37" s="479"/>
      <c r="BHW37" s="479"/>
      <c r="BHX37" s="479"/>
      <c r="BHY37" s="479"/>
      <c r="BHZ37" s="479"/>
      <c r="BIA37" s="479"/>
      <c r="BIB37" s="479"/>
      <c r="BIC37" s="479"/>
      <c r="BID37" s="479"/>
      <c r="BIE37" s="479"/>
      <c r="BIF37" s="479"/>
      <c r="BIG37" s="479"/>
      <c r="BIH37" s="479"/>
      <c r="BII37" s="479"/>
      <c r="BIJ37" s="479"/>
      <c r="BIK37" s="479"/>
      <c r="BIL37" s="479"/>
      <c r="BIM37" s="479"/>
      <c r="BIN37" s="479"/>
      <c r="BIO37" s="479"/>
      <c r="BIP37" s="479"/>
      <c r="BIQ37" s="479"/>
      <c r="BIR37" s="479"/>
      <c r="BIS37" s="479"/>
      <c r="BIT37" s="479"/>
      <c r="BIU37" s="479"/>
      <c r="BIV37" s="479"/>
      <c r="BIW37" s="479"/>
      <c r="BIX37" s="479"/>
      <c r="BIY37" s="479"/>
      <c r="BIZ37" s="479"/>
      <c r="BJA37" s="479"/>
      <c r="BJB37" s="479"/>
      <c r="BJC37" s="479"/>
      <c r="BJD37" s="479"/>
      <c r="BJE37" s="479"/>
      <c r="BJF37" s="479"/>
      <c r="BJG37" s="479"/>
      <c r="BJH37" s="479"/>
      <c r="BJI37" s="479"/>
      <c r="BJJ37" s="479"/>
      <c r="BJK37" s="479"/>
      <c r="BJL37" s="479"/>
      <c r="BJM37" s="479"/>
      <c r="BJN37" s="479"/>
      <c r="BJO37" s="479"/>
      <c r="BJP37" s="479"/>
      <c r="BJQ37" s="479"/>
      <c r="BJR37" s="479"/>
      <c r="BJS37" s="479"/>
      <c r="BJT37" s="479"/>
      <c r="BJU37" s="479"/>
      <c r="BJV37" s="479"/>
      <c r="BJW37" s="479"/>
      <c r="BJX37" s="479"/>
      <c r="BJY37" s="479"/>
      <c r="BJZ37" s="479"/>
      <c r="BKA37" s="479"/>
      <c r="BKB37" s="479"/>
      <c r="BKC37" s="479"/>
      <c r="BKD37" s="479"/>
      <c r="BKE37" s="479"/>
      <c r="BKF37" s="479"/>
      <c r="BKG37" s="479"/>
      <c r="BKH37" s="479"/>
      <c r="BKI37" s="479"/>
      <c r="BKJ37" s="479"/>
      <c r="BKK37" s="479"/>
      <c r="BKL37" s="479"/>
      <c r="BKM37" s="479"/>
      <c r="BKN37" s="479"/>
      <c r="BKO37" s="479"/>
      <c r="BKP37" s="479"/>
      <c r="BKQ37" s="479"/>
      <c r="BKR37" s="479"/>
      <c r="BKS37" s="479"/>
      <c r="BKT37" s="479"/>
      <c r="BKU37" s="479"/>
      <c r="BKV37" s="479"/>
      <c r="BKW37" s="479"/>
      <c r="BKX37" s="479"/>
      <c r="BKY37" s="479"/>
      <c r="BKZ37" s="479"/>
      <c r="BLA37" s="479"/>
      <c r="BLB37" s="479"/>
      <c r="BLC37" s="479"/>
      <c r="BLD37" s="479"/>
      <c r="BLE37" s="479"/>
      <c r="BLF37" s="479"/>
      <c r="BLG37" s="479"/>
      <c r="BLH37" s="479"/>
      <c r="BLI37" s="479"/>
      <c r="BLJ37" s="479"/>
      <c r="BLK37" s="479"/>
      <c r="BLL37" s="479"/>
      <c r="BLM37" s="479"/>
      <c r="BLN37" s="479"/>
      <c r="BLO37" s="479"/>
      <c r="BLP37" s="479"/>
      <c r="BLQ37" s="479"/>
      <c r="BLR37" s="479"/>
      <c r="BLS37" s="479"/>
      <c r="BLT37" s="479"/>
      <c r="BLU37" s="479"/>
      <c r="BLV37" s="479"/>
      <c r="BLW37" s="479"/>
      <c r="BLX37" s="479"/>
      <c r="BLY37" s="479"/>
      <c r="BLZ37" s="479"/>
      <c r="BMA37" s="479"/>
      <c r="BMB37" s="479"/>
      <c r="BMC37" s="479"/>
      <c r="BMD37" s="479"/>
      <c r="BME37" s="479"/>
      <c r="BMF37" s="479"/>
      <c r="BMG37" s="479"/>
      <c r="BMH37" s="479"/>
      <c r="BMI37" s="479"/>
      <c r="BMJ37" s="479"/>
      <c r="BMK37" s="479"/>
      <c r="BML37" s="479"/>
      <c r="BMM37" s="479"/>
      <c r="BMN37" s="479"/>
      <c r="BMO37" s="479"/>
      <c r="BMP37" s="479"/>
      <c r="BMQ37" s="479"/>
      <c r="BMR37" s="479"/>
      <c r="BMS37" s="479"/>
      <c r="BMT37" s="479"/>
      <c r="BMU37" s="479"/>
      <c r="BMV37" s="479"/>
      <c r="BMW37" s="479"/>
      <c r="BMX37" s="479"/>
      <c r="BMY37" s="479"/>
      <c r="BMZ37" s="479"/>
      <c r="BNA37" s="479"/>
      <c r="BNB37" s="479"/>
      <c r="BNC37" s="479"/>
      <c r="BND37" s="479"/>
      <c r="BNE37" s="479"/>
      <c r="BNF37" s="479"/>
      <c r="BNG37" s="479"/>
      <c r="BNH37" s="479"/>
      <c r="BNI37" s="479"/>
      <c r="BNJ37" s="479"/>
      <c r="BNK37" s="479"/>
      <c r="BNL37" s="479"/>
      <c r="BNM37" s="479"/>
      <c r="BNN37" s="479"/>
      <c r="BNO37" s="479"/>
      <c r="BNP37" s="479"/>
      <c r="BNQ37" s="479"/>
      <c r="BNR37" s="479"/>
      <c r="BNS37" s="479"/>
      <c r="BNT37" s="479"/>
      <c r="BNU37" s="479"/>
      <c r="BNV37" s="479"/>
      <c r="BNW37" s="479"/>
      <c r="BNX37" s="479"/>
      <c r="BNY37" s="479"/>
      <c r="BNZ37" s="479"/>
      <c r="BOA37" s="479"/>
      <c r="BOB37" s="479"/>
      <c r="BOC37" s="479"/>
      <c r="BOD37" s="479"/>
      <c r="BOE37" s="479"/>
      <c r="BOF37" s="479"/>
      <c r="BOG37" s="479"/>
      <c r="BOH37" s="479"/>
      <c r="BOI37" s="479"/>
      <c r="BOJ37" s="479"/>
      <c r="BOK37" s="479"/>
      <c r="BOL37" s="479"/>
      <c r="BOM37" s="479"/>
      <c r="BON37" s="479"/>
      <c r="BOO37" s="479"/>
      <c r="BOP37" s="479"/>
      <c r="BOQ37" s="479"/>
      <c r="BOR37" s="479"/>
      <c r="BOS37" s="479"/>
      <c r="BOT37" s="479"/>
      <c r="BOU37" s="479"/>
      <c r="BOV37" s="479"/>
      <c r="BOW37" s="479"/>
      <c r="BOX37" s="479"/>
      <c r="BOY37" s="479"/>
      <c r="BOZ37" s="479"/>
      <c r="BPA37" s="479"/>
      <c r="BPB37" s="479"/>
      <c r="BPC37" s="479"/>
      <c r="BPD37" s="479"/>
      <c r="BPE37" s="479"/>
      <c r="BPF37" s="479"/>
      <c r="BPG37" s="479"/>
      <c r="BPH37" s="479"/>
      <c r="BPI37" s="479"/>
      <c r="BPJ37" s="479"/>
      <c r="BPK37" s="479"/>
      <c r="BPL37" s="479"/>
      <c r="BPM37" s="479"/>
      <c r="BPN37" s="479"/>
      <c r="BPO37" s="479"/>
      <c r="BPP37" s="479"/>
      <c r="BPQ37" s="479"/>
      <c r="BPR37" s="479"/>
      <c r="BPS37" s="479"/>
      <c r="BPT37" s="479"/>
      <c r="BPU37" s="479"/>
      <c r="BPV37" s="479"/>
      <c r="BPW37" s="479"/>
      <c r="BPX37" s="479"/>
      <c r="BPY37" s="479"/>
      <c r="BPZ37" s="479"/>
      <c r="BQA37" s="479"/>
      <c r="BQB37" s="479"/>
      <c r="BQC37" s="479"/>
      <c r="BQD37" s="479"/>
      <c r="BQE37" s="479"/>
      <c r="BQF37" s="479"/>
      <c r="BQG37" s="479"/>
      <c r="BQH37" s="479"/>
      <c r="BQI37" s="479"/>
      <c r="BQJ37" s="479"/>
      <c r="BQK37" s="479"/>
      <c r="BQL37" s="479"/>
      <c r="BQM37" s="479"/>
      <c r="BQN37" s="479"/>
      <c r="BQO37" s="479"/>
      <c r="BQP37" s="479"/>
      <c r="BQQ37" s="479"/>
      <c r="BQR37" s="479"/>
      <c r="BQS37" s="479"/>
      <c r="BQT37" s="479"/>
      <c r="BQU37" s="479"/>
      <c r="BQV37" s="479"/>
      <c r="BQW37" s="479"/>
      <c r="BQX37" s="479"/>
      <c r="BQY37" s="479"/>
      <c r="BQZ37" s="479"/>
      <c r="BRA37" s="479"/>
      <c r="BRB37" s="479"/>
      <c r="BRC37" s="479"/>
      <c r="BRD37" s="479"/>
      <c r="BRE37" s="479"/>
      <c r="BRF37" s="479"/>
      <c r="BRG37" s="479"/>
      <c r="BRH37" s="479"/>
      <c r="BRI37" s="479"/>
      <c r="BRJ37" s="479"/>
      <c r="BRK37" s="479"/>
      <c r="BRL37" s="479"/>
      <c r="BRM37" s="479"/>
      <c r="BRN37" s="479"/>
      <c r="BRO37" s="479"/>
      <c r="BRP37" s="479"/>
      <c r="BRQ37" s="479"/>
      <c r="BRR37" s="479"/>
      <c r="BRS37" s="479"/>
      <c r="BRT37" s="479"/>
      <c r="BRU37" s="479"/>
      <c r="BRV37" s="479"/>
      <c r="BRW37" s="479"/>
      <c r="BRX37" s="479"/>
      <c r="BRY37" s="479"/>
      <c r="BRZ37" s="479"/>
      <c r="BSA37" s="479"/>
      <c r="BSB37" s="479"/>
      <c r="BSC37" s="479"/>
      <c r="BSD37" s="479"/>
      <c r="BSE37" s="479"/>
      <c r="BSF37" s="479"/>
      <c r="BSG37" s="479"/>
      <c r="BSH37" s="479"/>
      <c r="BSI37" s="479"/>
      <c r="BSJ37" s="479"/>
      <c r="BSK37" s="479"/>
      <c r="BSL37" s="479"/>
      <c r="BSM37" s="479"/>
      <c r="BSN37" s="479"/>
      <c r="BSO37" s="479"/>
      <c r="BSP37" s="479"/>
      <c r="BSQ37" s="479"/>
      <c r="BSR37" s="479"/>
      <c r="BSS37" s="479"/>
      <c r="BST37" s="479"/>
      <c r="BSU37" s="479"/>
      <c r="BSV37" s="479"/>
      <c r="BSW37" s="479"/>
      <c r="BSX37" s="479"/>
      <c r="BSY37" s="479"/>
      <c r="BSZ37" s="479"/>
      <c r="BTA37" s="479"/>
      <c r="BTB37" s="479"/>
      <c r="BTC37" s="479"/>
      <c r="BTD37" s="479"/>
      <c r="BTE37" s="479"/>
      <c r="BTF37" s="479"/>
      <c r="BTG37" s="479"/>
      <c r="BTH37" s="479"/>
      <c r="BTI37" s="479"/>
      <c r="BTJ37" s="479"/>
      <c r="BTK37" s="479"/>
      <c r="BTL37" s="479"/>
      <c r="BTM37" s="479"/>
      <c r="BTN37" s="479"/>
      <c r="BTO37" s="479"/>
      <c r="BTP37" s="479"/>
      <c r="BTQ37" s="479"/>
      <c r="BTR37" s="479"/>
      <c r="BTS37" s="479"/>
      <c r="BTT37" s="479"/>
      <c r="BTU37" s="479"/>
      <c r="BTV37" s="479"/>
      <c r="BTW37" s="479"/>
      <c r="BTX37" s="479"/>
      <c r="BTY37" s="479"/>
      <c r="BTZ37" s="479"/>
      <c r="BUA37" s="479"/>
      <c r="BUB37" s="479"/>
      <c r="BUC37" s="479"/>
      <c r="BUD37" s="479"/>
      <c r="BUE37" s="479"/>
      <c r="BUF37" s="479"/>
      <c r="BUG37" s="479"/>
      <c r="BUH37" s="479"/>
      <c r="BUI37" s="479"/>
      <c r="BUJ37" s="479"/>
      <c r="BUK37" s="479"/>
      <c r="BUL37" s="479"/>
      <c r="BUM37" s="479"/>
      <c r="BUN37" s="479"/>
      <c r="BUO37" s="479"/>
      <c r="BUP37" s="479"/>
      <c r="BUQ37" s="479"/>
      <c r="BUR37" s="479"/>
      <c r="BUS37" s="479"/>
      <c r="BUT37" s="479"/>
      <c r="BUU37" s="479"/>
      <c r="BUV37" s="479"/>
      <c r="BUW37" s="479"/>
      <c r="BUX37" s="479"/>
      <c r="BUY37" s="479"/>
      <c r="BUZ37" s="479"/>
      <c r="BVA37" s="479"/>
      <c r="BVB37" s="479"/>
      <c r="BVC37" s="479"/>
      <c r="BVD37" s="479"/>
      <c r="BVE37" s="479"/>
      <c r="BVF37" s="479"/>
      <c r="BVG37" s="479"/>
      <c r="BVH37" s="479"/>
      <c r="BVI37" s="479"/>
      <c r="BVJ37" s="479"/>
      <c r="BVK37" s="479"/>
      <c r="BVL37" s="479"/>
      <c r="BVM37" s="479"/>
      <c r="BVN37" s="479"/>
      <c r="BVO37" s="479"/>
      <c r="BVP37" s="479"/>
      <c r="BVQ37" s="479"/>
      <c r="BVR37" s="479"/>
      <c r="BVS37" s="479"/>
      <c r="BVT37" s="479"/>
      <c r="BVU37" s="479"/>
      <c r="BVV37" s="479"/>
      <c r="BVW37" s="479"/>
      <c r="BVX37" s="479"/>
      <c r="BVY37" s="479"/>
      <c r="BVZ37" s="479"/>
      <c r="BWA37" s="479"/>
      <c r="BWB37" s="479"/>
      <c r="BWC37" s="479"/>
      <c r="BWD37" s="479"/>
      <c r="BWE37" s="479"/>
      <c r="BWF37" s="479"/>
      <c r="BWG37" s="479"/>
      <c r="BWH37" s="479"/>
      <c r="BWI37" s="479"/>
      <c r="BWJ37" s="479"/>
      <c r="BWK37" s="479"/>
      <c r="BWL37" s="479"/>
      <c r="BWM37" s="479"/>
      <c r="BWN37" s="479"/>
      <c r="BWO37" s="479"/>
      <c r="BWP37" s="479"/>
      <c r="BWQ37" s="479"/>
      <c r="BWR37" s="479"/>
      <c r="BWS37" s="479"/>
      <c r="BWT37" s="479"/>
      <c r="BWU37" s="479"/>
      <c r="BWV37" s="479"/>
      <c r="BWW37" s="479"/>
      <c r="BWX37" s="479"/>
      <c r="BWY37" s="479"/>
      <c r="BWZ37" s="479"/>
      <c r="BXA37" s="479"/>
      <c r="BXB37" s="479"/>
      <c r="BXC37" s="479"/>
      <c r="BXD37" s="479"/>
      <c r="BXE37" s="479"/>
      <c r="BXF37" s="479"/>
      <c r="BXG37" s="479"/>
      <c r="BXH37" s="479"/>
      <c r="BXI37" s="479"/>
      <c r="BXJ37" s="479"/>
      <c r="BXK37" s="479"/>
      <c r="BXL37" s="479"/>
      <c r="BXM37" s="479"/>
      <c r="BXN37" s="479"/>
      <c r="BXO37" s="479"/>
      <c r="BXP37" s="479"/>
      <c r="BXQ37" s="479"/>
      <c r="BXR37" s="479"/>
      <c r="BXS37" s="479"/>
      <c r="BXT37" s="479"/>
      <c r="BXU37" s="479"/>
      <c r="BXV37" s="479"/>
      <c r="BXW37" s="479"/>
      <c r="BXX37" s="479"/>
      <c r="BXY37" s="479"/>
      <c r="BXZ37" s="479"/>
      <c r="BYA37" s="479"/>
      <c r="BYB37" s="479"/>
      <c r="BYC37" s="479"/>
      <c r="BYD37" s="479"/>
      <c r="BYE37" s="479"/>
      <c r="BYF37" s="479"/>
      <c r="BYG37" s="479"/>
      <c r="BYH37" s="479"/>
      <c r="BYI37" s="479"/>
      <c r="BYJ37" s="479"/>
      <c r="BYK37" s="479"/>
      <c r="BYL37" s="479"/>
      <c r="BYM37" s="479"/>
      <c r="BYN37" s="479"/>
      <c r="BYO37" s="479"/>
      <c r="BYP37" s="479"/>
      <c r="BYQ37" s="479"/>
      <c r="BYR37" s="479"/>
      <c r="BYS37" s="479"/>
      <c r="BYT37" s="479"/>
      <c r="BYU37" s="479"/>
      <c r="BYV37" s="479"/>
      <c r="BYW37" s="479"/>
      <c r="BYX37" s="479"/>
      <c r="BYY37" s="479"/>
      <c r="BYZ37" s="479"/>
      <c r="BZA37" s="479"/>
      <c r="BZB37" s="479"/>
      <c r="BZC37" s="479"/>
      <c r="BZD37" s="479"/>
      <c r="BZE37" s="479"/>
      <c r="BZF37" s="479"/>
      <c r="BZG37" s="479"/>
      <c r="BZH37" s="479"/>
      <c r="BZI37" s="479"/>
      <c r="BZJ37" s="479"/>
      <c r="BZK37" s="479"/>
      <c r="BZL37" s="479"/>
      <c r="BZM37" s="479"/>
      <c r="BZN37" s="479"/>
      <c r="BZO37" s="479"/>
      <c r="BZP37" s="479"/>
      <c r="BZQ37" s="479"/>
      <c r="BZR37" s="479"/>
      <c r="BZS37" s="479"/>
      <c r="BZT37" s="479"/>
      <c r="BZU37" s="479"/>
      <c r="BZV37" s="479"/>
      <c r="BZW37" s="479"/>
      <c r="BZX37" s="479"/>
      <c r="BZY37" s="479"/>
      <c r="BZZ37" s="479"/>
      <c r="CAA37" s="479"/>
      <c r="CAB37" s="479"/>
      <c r="CAC37" s="479"/>
      <c r="CAD37" s="479"/>
      <c r="CAE37" s="479"/>
      <c r="CAF37" s="479"/>
      <c r="CAG37" s="479"/>
      <c r="CAH37" s="479"/>
      <c r="CAI37" s="479"/>
      <c r="CAJ37" s="479"/>
      <c r="CAK37" s="479"/>
      <c r="CAL37" s="479"/>
      <c r="CAM37" s="479"/>
      <c r="CAN37" s="479"/>
      <c r="CAO37" s="479"/>
      <c r="CAP37" s="479"/>
      <c r="CAQ37" s="479"/>
      <c r="CAR37" s="479"/>
      <c r="CAS37" s="479"/>
      <c r="CAT37" s="479"/>
      <c r="CAU37" s="479"/>
      <c r="CAV37" s="479"/>
      <c r="CAW37" s="479"/>
      <c r="CAX37" s="479"/>
      <c r="CAY37" s="479"/>
      <c r="CAZ37" s="479"/>
      <c r="CBA37" s="479"/>
      <c r="CBB37" s="479"/>
      <c r="CBC37" s="479"/>
      <c r="CBD37" s="479"/>
      <c r="CBE37" s="479"/>
      <c r="CBF37" s="479"/>
      <c r="CBG37" s="479"/>
      <c r="CBH37" s="479"/>
      <c r="CBI37" s="479"/>
      <c r="CBJ37" s="479"/>
      <c r="CBK37" s="479"/>
      <c r="CBL37" s="479"/>
      <c r="CBM37" s="479"/>
      <c r="CBN37" s="479"/>
      <c r="CBO37" s="479"/>
      <c r="CBP37" s="479"/>
      <c r="CBQ37" s="479"/>
      <c r="CBR37" s="479"/>
      <c r="CBS37" s="479"/>
      <c r="CBT37" s="479"/>
      <c r="CBU37" s="479"/>
      <c r="CBV37" s="479"/>
      <c r="CBW37" s="479"/>
      <c r="CBX37" s="479"/>
      <c r="CBY37" s="479"/>
      <c r="CBZ37" s="479"/>
      <c r="CCA37" s="479"/>
      <c r="CCB37" s="479"/>
      <c r="CCC37" s="479"/>
      <c r="CCD37" s="479"/>
      <c r="CCE37" s="479"/>
      <c r="CCF37" s="479"/>
      <c r="CCG37" s="479"/>
      <c r="CCH37" s="479"/>
      <c r="CCI37" s="479"/>
      <c r="CCJ37" s="479"/>
      <c r="CCK37" s="479"/>
      <c r="CCL37" s="479"/>
      <c r="CCM37" s="479"/>
      <c r="CCN37" s="479"/>
      <c r="CCO37" s="479"/>
      <c r="CCP37" s="479"/>
      <c r="CCQ37" s="479"/>
      <c r="CCR37" s="479"/>
      <c r="CCS37" s="479"/>
      <c r="CCT37" s="479"/>
      <c r="CCU37" s="479"/>
      <c r="CCV37" s="479"/>
      <c r="CCW37" s="479"/>
      <c r="CCX37" s="479"/>
      <c r="CCY37" s="479"/>
      <c r="CCZ37" s="479"/>
      <c r="CDA37" s="479"/>
      <c r="CDB37" s="479"/>
      <c r="CDC37" s="479"/>
      <c r="CDD37" s="479"/>
      <c r="CDE37" s="479"/>
      <c r="CDF37" s="479"/>
      <c r="CDG37" s="479"/>
      <c r="CDH37" s="479"/>
      <c r="CDI37" s="479"/>
      <c r="CDJ37" s="479"/>
      <c r="CDK37" s="479"/>
      <c r="CDL37" s="479"/>
      <c r="CDM37" s="479"/>
      <c r="CDN37" s="479"/>
      <c r="CDO37" s="479"/>
      <c r="CDP37" s="479"/>
      <c r="CDQ37" s="479"/>
      <c r="CDR37" s="479"/>
      <c r="CDS37" s="479"/>
      <c r="CDT37" s="479"/>
      <c r="CDU37" s="479"/>
      <c r="CDV37" s="479"/>
      <c r="CDW37" s="479"/>
      <c r="CDX37" s="479"/>
      <c r="CDY37" s="479"/>
      <c r="CDZ37" s="479"/>
      <c r="CEA37" s="479"/>
      <c r="CEB37" s="479"/>
      <c r="CEC37" s="479"/>
      <c r="CED37" s="479"/>
      <c r="CEE37" s="479"/>
      <c r="CEF37" s="479"/>
      <c r="CEG37" s="479"/>
      <c r="CEH37" s="479"/>
      <c r="CEI37" s="479"/>
      <c r="CEJ37" s="479"/>
      <c r="CEK37" s="479"/>
      <c r="CEL37" s="479"/>
      <c r="CEM37" s="479"/>
      <c r="CEN37" s="479"/>
      <c r="CEO37" s="479"/>
      <c r="CEP37" s="479"/>
      <c r="CEQ37" s="479"/>
      <c r="CER37" s="479"/>
      <c r="CES37" s="479"/>
      <c r="CET37" s="479"/>
      <c r="CEU37" s="479"/>
      <c r="CEV37" s="479"/>
      <c r="CEW37" s="479"/>
      <c r="CEX37" s="479"/>
      <c r="CEY37" s="479"/>
      <c r="CEZ37" s="479"/>
      <c r="CFA37" s="479"/>
      <c r="CFB37" s="479"/>
      <c r="CFC37" s="479"/>
      <c r="CFD37" s="479"/>
      <c r="CFE37" s="479"/>
      <c r="CFF37" s="479"/>
      <c r="CFG37" s="479"/>
      <c r="CFH37" s="479"/>
      <c r="CFI37" s="479"/>
      <c r="CFJ37" s="479"/>
      <c r="CFK37" s="479"/>
      <c r="CFL37" s="479"/>
      <c r="CFM37" s="479"/>
      <c r="CFN37" s="479"/>
      <c r="CFO37" s="479"/>
      <c r="CFP37" s="479"/>
      <c r="CFQ37" s="479"/>
      <c r="CFR37" s="479"/>
      <c r="CFS37" s="479"/>
      <c r="CFT37" s="479"/>
      <c r="CFU37" s="479"/>
      <c r="CFV37" s="479"/>
      <c r="CFW37" s="479"/>
      <c r="CFX37" s="479"/>
      <c r="CFY37" s="479"/>
      <c r="CFZ37" s="479"/>
      <c r="CGA37" s="479"/>
      <c r="CGB37" s="479"/>
      <c r="CGC37" s="479"/>
      <c r="CGD37" s="479"/>
      <c r="CGE37" s="479"/>
      <c r="CGF37" s="479"/>
      <c r="CGG37" s="479"/>
      <c r="CGH37" s="479"/>
      <c r="CGI37" s="479"/>
      <c r="CGJ37" s="479"/>
      <c r="CGK37" s="479"/>
      <c r="CGL37" s="479"/>
      <c r="CGM37" s="479"/>
      <c r="CGN37" s="479"/>
      <c r="CGO37" s="479"/>
      <c r="CGP37" s="479"/>
      <c r="CGQ37" s="479"/>
      <c r="CGR37" s="479"/>
      <c r="CGS37" s="479"/>
      <c r="CGT37" s="479"/>
      <c r="CGU37" s="479"/>
      <c r="CGV37" s="479"/>
      <c r="CGW37" s="479"/>
      <c r="CGX37" s="479"/>
      <c r="CGY37" s="479"/>
      <c r="CGZ37" s="479"/>
      <c r="CHA37" s="479"/>
      <c r="CHB37" s="479"/>
      <c r="CHC37" s="479"/>
      <c r="CHD37" s="479"/>
      <c r="CHE37" s="479"/>
      <c r="CHF37" s="479"/>
      <c r="CHG37" s="479"/>
      <c r="CHH37" s="479"/>
      <c r="CHI37" s="479"/>
      <c r="CHJ37" s="479"/>
      <c r="CHK37" s="479"/>
      <c r="CHL37" s="479"/>
      <c r="CHM37" s="479"/>
      <c r="CHN37" s="479"/>
      <c r="CHO37" s="479"/>
      <c r="CHP37" s="479"/>
      <c r="CHQ37" s="479"/>
      <c r="CHR37" s="479"/>
      <c r="CHS37" s="479"/>
      <c r="CHT37" s="479"/>
      <c r="CHU37" s="479"/>
      <c r="CHV37" s="479"/>
      <c r="CHW37" s="479"/>
      <c r="CHX37" s="479"/>
      <c r="CHY37" s="479"/>
      <c r="CHZ37" s="479"/>
      <c r="CIA37" s="479"/>
      <c r="CIB37" s="479"/>
      <c r="CIC37" s="479"/>
      <c r="CID37" s="479"/>
      <c r="CIE37" s="479"/>
      <c r="CIF37" s="479"/>
      <c r="CIG37" s="479"/>
      <c r="CIH37" s="479"/>
      <c r="CII37" s="479"/>
      <c r="CIJ37" s="479"/>
      <c r="CIK37" s="479"/>
      <c r="CIL37" s="479"/>
      <c r="CIM37" s="479"/>
      <c r="CIN37" s="479"/>
      <c r="CIO37" s="479"/>
      <c r="CIP37" s="479"/>
      <c r="CIQ37" s="479"/>
      <c r="CIR37" s="479"/>
      <c r="CIS37" s="479"/>
      <c r="CIT37" s="479"/>
      <c r="CIU37" s="479"/>
      <c r="CIV37" s="479"/>
      <c r="CIW37" s="479"/>
      <c r="CIX37" s="479"/>
      <c r="CIY37" s="479"/>
      <c r="CIZ37" s="479"/>
      <c r="CJA37" s="479"/>
      <c r="CJB37" s="479"/>
      <c r="CJC37" s="479"/>
      <c r="CJD37" s="479"/>
      <c r="CJE37" s="479"/>
      <c r="CJF37" s="479"/>
      <c r="CJG37" s="479"/>
      <c r="CJH37" s="479"/>
      <c r="CJI37" s="479"/>
      <c r="CJJ37" s="479"/>
      <c r="CJK37" s="479"/>
      <c r="CJL37" s="479"/>
      <c r="CJM37" s="479"/>
      <c r="CJN37" s="479"/>
      <c r="CJO37" s="479"/>
      <c r="CJP37" s="479"/>
      <c r="CJQ37" s="479"/>
      <c r="CJR37" s="479"/>
      <c r="CJS37" s="479"/>
      <c r="CJT37" s="479"/>
      <c r="CJU37" s="479"/>
      <c r="CJV37" s="479"/>
      <c r="CJW37" s="479"/>
      <c r="CJX37" s="479"/>
      <c r="CJY37" s="479"/>
      <c r="CJZ37" s="479"/>
      <c r="CKA37" s="479"/>
      <c r="CKB37" s="479"/>
      <c r="CKC37" s="479"/>
      <c r="CKD37" s="479"/>
      <c r="CKE37" s="479"/>
      <c r="CKF37" s="479"/>
      <c r="CKG37" s="479"/>
      <c r="CKH37" s="479"/>
      <c r="CKI37" s="479"/>
      <c r="CKJ37" s="479"/>
      <c r="CKK37" s="479"/>
      <c r="CKL37" s="479"/>
      <c r="CKM37" s="479"/>
      <c r="CKN37" s="479"/>
      <c r="CKO37" s="479"/>
      <c r="CKP37" s="479"/>
      <c r="CKQ37" s="479"/>
      <c r="CKR37" s="479"/>
      <c r="CKS37" s="479"/>
      <c r="CKT37" s="479"/>
      <c r="CKU37" s="479"/>
      <c r="CKV37" s="479"/>
      <c r="CKW37" s="479"/>
      <c r="CKX37" s="479"/>
      <c r="CKY37" s="479"/>
      <c r="CKZ37" s="479"/>
      <c r="CLA37" s="479"/>
      <c r="CLB37" s="479"/>
      <c r="CLC37" s="479"/>
      <c r="CLD37" s="479"/>
      <c r="CLE37" s="479"/>
      <c r="CLF37" s="479"/>
      <c r="CLG37" s="479"/>
      <c r="CLH37" s="479"/>
      <c r="CLI37" s="479"/>
      <c r="CLJ37" s="479"/>
      <c r="CLK37" s="479"/>
      <c r="CLL37" s="479"/>
      <c r="CLM37" s="479"/>
      <c r="CLN37" s="479"/>
      <c r="CLO37" s="479"/>
      <c r="CLP37" s="479"/>
      <c r="CLQ37" s="479"/>
      <c r="CLR37" s="479"/>
      <c r="CLS37" s="479"/>
      <c r="CLT37" s="479"/>
      <c r="CLU37" s="479"/>
      <c r="CLV37" s="479"/>
      <c r="CLW37" s="479"/>
      <c r="CLX37" s="479"/>
      <c r="CLY37" s="479"/>
      <c r="CLZ37" s="479"/>
      <c r="CMA37" s="479"/>
      <c r="CMB37" s="479"/>
      <c r="CMC37" s="479"/>
      <c r="CMD37" s="479"/>
      <c r="CME37" s="479"/>
      <c r="CMF37" s="479"/>
      <c r="CMG37" s="479"/>
      <c r="CMH37" s="479"/>
      <c r="CMI37" s="479"/>
      <c r="CMJ37" s="479"/>
      <c r="CMK37" s="479"/>
      <c r="CML37" s="479"/>
      <c r="CMM37" s="479"/>
      <c r="CMN37" s="479"/>
      <c r="CMO37" s="479"/>
      <c r="CMP37" s="479"/>
      <c r="CMQ37" s="479"/>
      <c r="CMR37" s="479"/>
      <c r="CMS37" s="479"/>
      <c r="CMT37" s="479"/>
      <c r="CMU37" s="479"/>
      <c r="CMV37" s="479"/>
      <c r="CMW37" s="479"/>
      <c r="CMX37" s="479"/>
      <c r="CMY37" s="479"/>
      <c r="CMZ37" s="479"/>
      <c r="CNA37" s="479"/>
      <c r="CNB37" s="479"/>
      <c r="CNC37" s="479"/>
      <c r="CND37" s="479"/>
      <c r="CNE37" s="479"/>
      <c r="CNF37" s="479"/>
      <c r="CNG37" s="479"/>
      <c r="CNH37" s="479"/>
      <c r="CNI37" s="479"/>
      <c r="CNJ37" s="479"/>
      <c r="CNK37" s="479"/>
      <c r="CNL37" s="479"/>
      <c r="CNM37" s="479"/>
      <c r="CNN37" s="479"/>
      <c r="CNO37" s="479"/>
      <c r="CNP37" s="479"/>
      <c r="CNQ37" s="479"/>
      <c r="CNR37" s="479"/>
      <c r="CNS37" s="479"/>
      <c r="CNT37" s="479"/>
      <c r="CNU37" s="479"/>
      <c r="CNV37" s="479"/>
      <c r="CNW37" s="479"/>
      <c r="CNX37" s="479"/>
      <c r="CNY37" s="479"/>
      <c r="CNZ37" s="479"/>
      <c r="COA37" s="479"/>
      <c r="COB37" s="479"/>
      <c r="COC37" s="479"/>
      <c r="COD37" s="479"/>
      <c r="COE37" s="479"/>
      <c r="COF37" s="479"/>
      <c r="COG37" s="479"/>
      <c r="COH37" s="479"/>
      <c r="COI37" s="479"/>
      <c r="COJ37" s="479"/>
      <c r="COK37" s="479"/>
      <c r="COL37" s="479"/>
      <c r="COM37" s="479"/>
      <c r="CON37" s="479"/>
      <c r="COO37" s="479"/>
      <c r="COP37" s="479"/>
      <c r="COQ37" s="479"/>
      <c r="COR37" s="479"/>
      <c r="COS37" s="479"/>
      <c r="COT37" s="479"/>
      <c r="COU37" s="479"/>
      <c r="COV37" s="479"/>
      <c r="COW37" s="479"/>
      <c r="COX37" s="479"/>
      <c r="COY37" s="479"/>
      <c r="COZ37" s="479"/>
      <c r="CPA37" s="479"/>
      <c r="CPB37" s="479"/>
      <c r="CPC37" s="479"/>
      <c r="CPD37" s="479"/>
      <c r="CPE37" s="479"/>
      <c r="CPF37" s="479"/>
      <c r="CPG37" s="479"/>
      <c r="CPH37" s="479"/>
      <c r="CPI37" s="479"/>
      <c r="CPJ37" s="479"/>
      <c r="CPK37" s="479"/>
      <c r="CPL37" s="479"/>
      <c r="CPM37" s="479"/>
      <c r="CPN37" s="479"/>
      <c r="CPO37" s="479"/>
      <c r="CPP37" s="479"/>
      <c r="CPQ37" s="479"/>
      <c r="CPR37" s="479"/>
      <c r="CPS37" s="479"/>
      <c r="CPT37" s="479"/>
      <c r="CPU37" s="479"/>
      <c r="CPV37" s="479"/>
      <c r="CPW37" s="479"/>
      <c r="CPX37" s="479"/>
      <c r="CPY37" s="479"/>
      <c r="CPZ37" s="479"/>
      <c r="CQA37" s="479"/>
      <c r="CQB37" s="479"/>
      <c r="CQC37" s="479"/>
      <c r="CQD37" s="479"/>
      <c r="CQE37" s="479"/>
      <c r="CQF37" s="479"/>
      <c r="CQG37" s="479"/>
      <c r="CQH37" s="479"/>
      <c r="CQI37" s="479"/>
      <c r="CQJ37" s="479"/>
      <c r="CQK37" s="479"/>
      <c r="CQL37" s="479"/>
      <c r="CQM37" s="479"/>
      <c r="CQN37" s="479"/>
      <c r="CQO37" s="479"/>
      <c r="CQP37" s="479"/>
      <c r="CQQ37" s="479"/>
      <c r="CQR37" s="479"/>
      <c r="CQS37" s="479"/>
      <c r="CQT37" s="479"/>
      <c r="CQU37" s="479"/>
      <c r="CQV37" s="479"/>
      <c r="CQW37" s="479"/>
      <c r="CQX37" s="479"/>
      <c r="CQY37" s="479"/>
      <c r="CQZ37" s="479"/>
      <c r="CRA37" s="479"/>
      <c r="CRB37" s="479"/>
      <c r="CRC37" s="479"/>
      <c r="CRD37" s="479"/>
      <c r="CRE37" s="479"/>
      <c r="CRF37" s="479"/>
      <c r="CRG37" s="479"/>
      <c r="CRH37" s="479"/>
      <c r="CRI37" s="479"/>
      <c r="CRJ37" s="479"/>
      <c r="CRK37" s="479"/>
      <c r="CRL37" s="479"/>
      <c r="CRM37" s="479"/>
      <c r="CRN37" s="479"/>
      <c r="CRO37" s="479"/>
      <c r="CRP37" s="479"/>
      <c r="CRQ37" s="479"/>
      <c r="CRR37" s="479"/>
      <c r="CRS37" s="479"/>
      <c r="CRT37" s="479"/>
      <c r="CRU37" s="479"/>
      <c r="CRV37" s="479"/>
      <c r="CRW37" s="479"/>
      <c r="CRX37" s="479"/>
      <c r="CRY37" s="479"/>
      <c r="CRZ37" s="479"/>
      <c r="CSA37" s="479"/>
      <c r="CSB37" s="479"/>
      <c r="CSC37" s="479"/>
      <c r="CSD37" s="479"/>
      <c r="CSE37" s="479"/>
      <c r="CSF37" s="479"/>
      <c r="CSG37" s="479"/>
      <c r="CSH37" s="479"/>
      <c r="CSI37" s="479"/>
      <c r="CSJ37" s="479"/>
      <c r="CSK37" s="479"/>
      <c r="CSL37" s="479"/>
      <c r="CSM37" s="479"/>
      <c r="CSN37" s="479"/>
      <c r="CSO37" s="479"/>
      <c r="CSP37" s="479"/>
      <c r="CSQ37" s="479"/>
      <c r="CSR37" s="479"/>
      <c r="CSS37" s="479"/>
      <c r="CST37" s="479"/>
      <c r="CSU37" s="479"/>
      <c r="CSV37" s="479"/>
      <c r="CSW37" s="479"/>
      <c r="CSX37" s="479"/>
      <c r="CSY37" s="479"/>
      <c r="CSZ37" s="479"/>
      <c r="CTA37" s="479"/>
      <c r="CTB37" s="479"/>
      <c r="CTC37" s="479"/>
      <c r="CTD37" s="479"/>
      <c r="CTE37" s="479"/>
      <c r="CTF37" s="479"/>
      <c r="CTG37" s="479"/>
      <c r="CTH37" s="479"/>
      <c r="CTI37" s="479"/>
      <c r="CTJ37" s="479"/>
      <c r="CTK37" s="479"/>
      <c r="CTL37" s="479"/>
      <c r="CTM37" s="479"/>
      <c r="CTN37" s="479"/>
      <c r="CTO37" s="479"/>
      <c r="CTP37" s="479"/>
      <c r="CTQ37" s="479"/>
      <c r="CTR37" s="479"/>
      <c r="CTS37" s="479"/>
      <c r="CTT37" s="479"/>
      <c r="CTU37" s="479"/>
      <c r="CTV37" s="479"/>
      <c r="CTW37" s="479"/>
      <c r="CTX37" s="479"/>
      <c r="CTY37" s="479"/>
      <c r="CTZ37" s="479"/>
      <c r="CUA37" s="479"/>
      <c r="CUB37" s="479"/>
      <c r="CUC37" s="479"/>
      <c r="CUD37" s="479"/>
      <c r="CUE37" s="479"/>
      <c r="CUF37" s="479"/>
      <c r="CUG37" s="479"/>
      <c r="CUH37" s="479"/>
      <c r="CUI37" s="479"/>
      <c r="CUJ37" s="479"/>
      <c r="CUK37" s="479"/>
      <c r="CUL37" s="479"/>
      <c r="CUM37" s="479"/>
      <c r="CUN37" s="479"/>
      <c r="CUO37" s="479"/>
      <c r="CUP37" s="479"/>
      <c r="CUQ37" s="479"/>
      <c r="CUR37" s="479"/>
      <c r="CUS37" s="479"/>
      <c r="CUT37" s="479"/>
      <c r="CUU37" s="479"/>
      <c r="CUV37" s="479"/>
      <c r="CUW37" s="479"/>
      <c r="CUX37" s="479"/>
      <c r="CUY37" s="479"/>
      <c r="CUZ37" s="479"/>
      <c r="CVA37" s="479"/>
      <c r="CVB37" s="479"/>
      <c r="CVC37" s="479"/>
      <c r="CVD37" s="479"/>
      <c r="CVE37" s="479"/>
      <c r="CVF37" s="479"/>
      <c r="CVG37" s="479"/>
      <c r="CVH37" s="479"/>
      <c r="CVI37" s="479"/>
      <c r="CVJ37" s="479"/>
      <c r="CVK37" s="479"/>
      <c r="CVL37" s="479"/>
      <c r="CVM37" s="479"/>
      <c r="CVN37" s="479"/>
      <c r="CVO37" s="479"/>
      <c r="CVP37" s="479"/>
      <c r="CVQ37" s="479"/>
      <c r="CVR37" s="479"/>
      <c r="CVS37" s="479"/>
      <c r="CVT37" s="479"/>
      <c r="CVU37" s="479"/>
      <c r="CVV37" s="479"/>
      <c r="CVW37" s="479"/>
      <c r="CVX37" s="479"/>
      <c r="CVY37" s="479"/>
      <c r="CVZ37" s="479"/>
      <c r="CWA37" s="479"/>
      <c r="CWB37" s="479"/>
      <c r="CWC37" s="479"/>
      <c r="CWD37" s="479"/>
      <c r="CWE37" s="479"/>
      <c r="CWF37" s="479"/>
      <c r="CWG37" s="479"/>
      <c r="CWH37" s="479"/>
      <c r="CWI37" s="479"/>
      <c r="CWJ37" s="479"/>
      <c r="CWK37" s="479"/>
      <c r="CWL37" s="479"/>
      <c r="CWM37" s="479"/>
      <c r="CWN37" s="479"/>
      <c r="CWO37" s="479"/>
      <c r="CWP37" s="479"/>
      <c r="CWQ37" s="479"/>
      <c r="CWR37" s="479"/>
      <c r="CWS37" s="479"/>
      <c r="CWT37" s="479"/>
      <c r="CWU37" s="479"/>
      <c r="CWV37" s="479"/>
      <c r="CWW37" s="479"/>
      <c r="CWX37" s="479"/>
      <c r="CWY37" s="479"/>
      <c r="CWZ37" s="479"/>
      <c r="CXA37" s="479"/>
      <c r="CXB37" s="479"/>
      <c r="CXC37" s="479"/>
      <c r="CXD37" s="479"/>
      <c r="CXE37" s="479"/>
      <c r="CXF37" s="479"/>
      <c r="CXG37" s="479"/>
      <c r="CXH37" s="479"/>
      <c r="CXI37" s="479"/>
      <c r="CXJ37" s="479"/>
      <c r="CXK37" s="479"/>
      <c r="CXL37" s="479"/>
      <c r="CXM37" s="479"/>
      <c r="CXN37" s="479"/>
      <c r="CXO37" s="479"/>
      <c r="CXP37" s="479"/>
      <c r="CXQ37" s="479"/>
      <c r="CXR37" s="479"/>
      <c r="CXS37" s="479"/>
      <c r="CXT37" s="479"/>
      <c r="CXU37" s="479"/>
      <c r="CXV37" s="479"/>
      <c r="CXW37" s="479"/>
      <c r="CXX37" s="479"/>
      <c r="CXY37" s="479"/>
      <c r="CXZ37" s="479"/>
      <c r="CYA37" s="479"/>
      <c r="CYB37" s="479"/>
      <c r="CYC37" s="479"/>
      <c r="CYD37" s="479"/>
      <c r="CYE37" s="479"/>
      <c r="CYF37" s="479"/>
      <c r="CYG37" s="479"/>
      <c r="CYH37" s="479"/>
      <c r="CYI37" s="479"/>
      <c r="CYJ37" s="479"/>
      <c r="CYK37" s="479"/>
      <c r="CYL37" s="479"/>
      <c r="CYM37" s="479"/>
      <c r="CYN37" s="479"/>
      <c r="CYO37" s="479"/>
      <c r="CYP37" s="479"/>
      <c r="CYQ37" s="479"/>
      <c r="CYR37" s="479"/>
      <c r="CYS37" s="479"/>
      <c r="CYT37" s="479"/>
      <c r="CYU37" s="479"/>
      <c r="CYV37" s="479"/>
      <c r="CYW37" s="479"/>
      <c r="CYX37" s="479"/>
      <c r="CYY37" s="479"/>
      <c r="CYZ37" s="479"/>
      <c r="CZA37" s="479"/>
      <c r="CZB37" s="479"/>
      <c r="CZC37" s="479"/>
      <c r="CZD37" s="479"/>
      <c r="CZE37" s="479"/>
      <c r="CZF37" s="479"/>
      <c r="CZG37" s="479"/>
      <c r="CZH37" s="479"/>
      <c r="CZI37" s="479"/>
      <c r="CZJ37" s="479"/>
      <c r="CZK37" s="479"/>
      <c r="CZL37" s="479"/>
      <c r="CZM37" s="479"/>
      <c r="CZN37" s="479"/>
      <c r="CZO37" s="479"/>
      <c r="CZP37" s="479"/>
      <c r="CZQ37" s="479"/>
      <c r="CZR37" s="479"/>
      <c r="CZS37" s="479"/>
      <c r="CZT37" s="479"/>
      <c r="CZU37" s="479"/>
      <c r="CZV37" s="479"/>
      <c r="CZW37" s="479"/>
      <c r="CZX37" s="479"/>
      <c r="CZY37" s="479"/>
      <c r="CZZ37" s="479"/>
      <c r="DAA37" s="479"/>
      <c r="DAB37" s="479"/>
      <c r="DAC37" s="479"/>
      <c r="DAD37" s="479"/>
      <c r="DAE37" s="479"/>
      <c r="DAF37" s="479"/>
      <c r="DAG37" s="479"/>
      <c r="DAH37" s="479"/>
      <c r="DAI37" s="479"/>
      <c r="DAJ37" s="479"/>
      <c r="DAK37" s="479"/>
      <c r="DAL37" s="479"/>
      <c r="DAM37" s="479"/>
      <c r="DAN37" s="479"/>
      <c r="DAO37" s="479"/>
      <c r="DAP37" s="479"/>
      <c r="DAQ37" s="479"/>
      <c r="DAR37" s="479"/>
      <c r="DAS37" s="479"/>
      <c r="DAT37" s="479"/>
      <c r="DAU37" s="479"/>
      <c r="DAV37" s="479"/>
      <c r="DAW37" s="479"/>
      <c r="DAX37" s="479"/>
      <c r="DAY37" s="479"/>
      <c r="DAZ37" s="479"/>
      <c r="DBA37" s="479"/>
      <c r="DBB37" s="479"/>
      <c r="DBC37" s="479"/>
      <c r="DBD37" s="479"/>
      <c r="DBE37" s="479"/>
      <c r="DBF37" s="479"/>
      <c r="DBG37" s="479"/>
      <c r="DBH37" s="479"/>
      <c r="DBI37" s="479"/>
      <c r="DBJ37" s="479"/>
      <c r="DBK37" s="479"/>
      <c r="DBL37" s="479"/>
      <c r="DBM37" s="479"/>
      <c r="DBN37" s="479"/>
      <c r="DBO37" s="479"/>
      <c r="DBP37" s="479"/>
      <c r="DBQ37" s="479"/>
      <c r="DBR37" s="479"/>
      <c r="DBS37" s="479"/>
      <c r="DBT37" s="479"/>
      <c r="DBU37" s="479"/>
      <c r="DBV37" s="479"/>
      <c r="DBW37" s="479"/>
      <c r="DBX37" s="479"/>
      <c r="DBY37" s="479"/>
      <c r="DBZ37" s="479"/>
      <c r="DCA37" s="479"/>
      <c r="DCB37" s="479"/>
      <c r="DCC37" s="479"/>
      <c r="DCD37" s="479"/>
      <c r="DCE37" s="479"/>
      <c r="DCF37" s="479"/>
      <c r="DCG37" s="479"/>
      <c r="DCH37" s="479"/>
      <c r="DCI37" s="479"/>
      <c r="DCJ37" s="479"/>
      <c r="DCK37" s="479"/>
      <c r="DCL37" s="479"/>
      <c r="DCM37" s="479"/>
      <c r="DCN37" s="479"/>
      <c r="DCO37" s="479"/>
      <c r="DCP37" s="479"/>
      <c r="DCQ37" s="479"/>
      <c r="DCR37" s="479"/>
      <c r="DCS37" s="479"/>
      <c r="DCT37" s="479"/>
      <c r="DCU37" s="479"/>
      <c r="DCV37" s="479"/>
      <c r="DCW37" s="479"/>
      <c r="DCX37" s="479"/>
      <c r="DCY37" s="479"/>
      <c r="DCZ37" s="479"/>
      <c r="DDA37" s="479"/>
      <c r="DDB37" s="479"/>
      <c r="DDC37" s="479"/>
      <c r="DDD37" s="479"/>
      <c r="DDE37" s="479"/>
      <c r="DDF37" s="479"/>
      <c r="DDG37" s="479"/>
      <c r="DDH37" s="479"/>
      <c r="DDI37" s="479"/>
      <c r="DDJ37" s="479"/>
      <c r="DDK37" s="479"/>
      <c r="DDL37" s="479"/>
      <c r="DDM37" s="479"/>
      <c r="DDN37" s="479"/>
      <c r="DDO37" s="479"/>
      <c r="DDP37" s="479"/>
      <c r="DDQ37" s="479"/>
      <c r="DDR37" s="479"/>
      <c r="DDS37" s="479"/>
      <c r="DDT37" s="479"/>
      <c r="DDU37" s="479"/>
      <c r="DDV37" s="479"/>
      <c r="DDW37" s="479"/>
      <c r="DDX37" s="479"/>
      <c r="DDY37" s="479"/>
      <c r="DDZ37" s="479"/>
      <c r="DEA37" s="479"/>
      <c r="DEB37" s="479"/>
      <c r="DEC37" s="479"/>
      <c r="DED37" s="479"/>
      <c r="DEE37" s="479"/>
      <c r="DEF37" s="479"/>
      <c r="DEG37" s="479"/>
      <c r="DEH37" s="479"/>
      <c r="DEI37" s="479"/>
      <c r="DEJ37" s="479"/>
      <c r="DEK37" s="479"/>
      <c r="DEL37" s="479"/>
      <c r="DEM37" s="479"/>
      <c r="DEN37" s="479"/>
      <c r="DEO37" s="479"/>
      <c r="DEP37" s="479"/>
      <c r="DEQ37" s="479"/>
      <c r="DER37" s="479"/>
      <c r="DES37" s="479"/>
      <c r="DET37" s="479"/>
      <c r="DEU37" s="479"/>
      <c r="DEV37" s="479"/>
      <c r="DEW37" s="479"/>
      <c r="DEX37" s="479"/>
      <c r="DEY37" s="479"/>
      <c r="DEZ37" s="479"/>
      <c r="DFA37" s="479"/>
      <c r="DFB37" s="479"/>
      <c r="DFC37" s="479"/>
      <c r="DFD37" s="479"/>
      <c r="DFE37" s="479"/>
      <c r="DFF37" s="479"/>
      <c r="DFG37" s="479"/>
      <c r="DFH37" s="479"/>
      <c r="DFI37" s="479"/>
      <c r="DFJ37" s="479"/>
      <c r="DFK37" s="479"/>
      <c r="DFL37" s="479"/>
      <c r="DFM37" s="479"/>
      <c r="DFN37" s="479"/>
      <c r="DFO37" s="479"/>
      <c r="DFP37" s="479"/>
      <c r="DFQ37" s="479"/>
      <c r="DFR37" s="479"/>
      <c r="DFS37" s="479"/>
      <c r="DFT37" s="479"/>
      <c r="DFU37" s="479"/>
      <c r="DFV37" s="479"/>
      <c r="DFW37" s="479"/>
      <c r="DFX37" s="479"/>
      <c r="DFY37" s="479"/>
      <c r="DFZ37" s="479"/>
      <c r="DGA37" s="479"/>
      <c r="DGB37" s="479"/>
      <c r="DGC37" s="479"/>
      <c r="DGD37" s="479"/>
      <c r="DGE37" s="479"/>
      <c r="DGF37" s="479"/>
      <c r="DGG37" s="479"/>
      <c r="DGH37" s="479"/>
      <c r="DGI37" s="479"/>
      <c r="DGJ37" s="479"/>
      <c r="DGK37" s="479"/>
      <c r="DGL37" s="479"/>
      <c r="DGM37" s="479"/>
      <c r="DGN37" s="479"/>
      <c r="DGO37" s="479"/>
      <c r="DGP37" s="479"/>
      <c r="DGQ37" s="479"/>
      <c r="DGR37" s="479"/>
      <c r="DGS37" s="479"/>
      <c r="DGT37" s="479"/>
      <c r="DGU37" s="479"/>
      <c r="DGV37" s="479"/>
      <c r="DGW37" s="479"/>
      <c r="DGX37" s="479"/>
      <c r="DGY37" s="479"/>
      <c r="DGZ37" s="479"/>
      <c r="DHA37" s="479"/>
      <c r="DHB37" s="479"/>
      <c r="DHC37" s="479"/>
      <c r="DHD37" s="479"/>
      <c r="DHE37" s="479"/>
      <c r="DHF37" s="479"/>
      <c r="DHG37" s="479"/>
      <c r="DHH37" s="479"/>
      <c r="DHI37" s="479"/>
      <c r="DHJ37" s="479"/>
      <c r="DHK37" s="479"/>
      <c r="DHL37" s="479"/>
      <c r="DHM37" s="479"/>
      <c r="DHN37" s="479"/>
      <c r="DHO37" s="479"/>
      <c r="DHP37" s="479"/>
      <c r="DHQ37" s="479"/>
      <c r="DHR37" s="479"/>
      <c r="DHS37" s="479"/>
      <c r="DHT37" s="479"/>
      <c r="DHU37" s="479"/>
      <c r="DHV37" s="479"/>
      <c r="DHW37" s="479"/>
      <c r="DHX37" s="479"/>
      <c r="DHY37" s="479"/>
      <c r="DHZ37" s="479"/>
      <c r="DIA37" s="479"/>
      <c r="DIB37" s="479"/>
      <c r="DIC37" s="479"/>
      <c r="DID37" s="479"/>
      <c r="DIE37" s="479"/>
      <c r="DIF37" s="479"/>
      <c r="DIG37" s="479"/>
      <c r="DIH37" s="479"/>
      <c r="DII37" s="479"/>
      <c r="DIJ37" s="479"/>
      <c r="DIK37" s="479"/>
      <c r="DIL37" s="479"/>
      <c r="DIM37" s="479"/>
      <c r="DIN37" s="479"/>
      <c r="DIO37" s="479"/>
      <c r="DIP37" s="479"/>
      <c r="DIQ37" s="479"/>
      <c r="DIR37" s="479"/>
      <c r="DIS37" s="479"/>
      <c r="DIT37" s="479"/>
      <c r="DIU37" s="479"/>
      <c r="DIV37" s="479"/>
      <c r="DIW37" s="479"/>
      <c r="DIX37" s="479"/>
      <c r="DIY37" s="479"/>
      <c r="DIZ37" s="479"/>
      <c r="DJA37" s="479"/>
      <c r="DJB37" s="479"/>
      <c r="DJC37" s="479"/>
      <c r="DJD37" s="479"/>
      <c r="DJE37" s="479"/>
      <c r="DJF37" s="479"/>
      <c r="DJG37" s="479"/>
      <c r="DJH37" s="479"/>
      <c r="DJI37" s="479"/>
      <c r="DJJ37" s="479"/>
      <c r="DJK37" s="479"/>
      <c r="DJL37" s="479"/>
      <c r="DJM37" s="479"/>
      <c r="DJN37" s="479"/>
      <c r="DJO37" s="479"/>
      <c r="DJP37" s="479"/>
      <c r="DJQ37" s="479"/>
      <c r="DJR37" s="479"/>
      <c r="DJS37" s="479"/>
      <c r="DJT37" s="479"/>
      <c r="DJU37" s="479"/>
      <c r="DJV37" s="479"/>
      <c r="DJW37" s="479"/>
      <c r="DJX37" s="479"/>
      <c r="DJY37" s="479"/>
      <c r="DJZ37" s="479"/>
      <c r="DKA37" s="479"/>
      <c r="DKB37" s="479"/>
      <c r="DKC37" s="479"/>
      <c r="DKD37" s="479"/>
      <c r="DKE37" s="479"/>
      <c r="DKF37" s="479"/>
      <c r="DKG37" s="479"/>
      <c r="DKH37" s="479"/>
      <c r="DKI37" s="479"/>
      <c r="DKJ37" s="479"/>
      <c r="DKK37" s="479"/>
      <c r="DKL37" s="479"/>
      <c r="DKM37" s="479"/>
      <c r="DKN37" s="479"/>
      <c r="DKO37" s="479"/>
      <c r="DKP37" s="479"/>
      <c r="DKQ37" s="479"/>
      <c r="DKR37" s="479"/>
      <c r="DKS37" s="479"/>
      <c r="DKT37" s="479"/>
      <c r="DKU37" s="479"/>
      <c r="DKV37" s="479"/>
      <c r="DKW37" s="479"/>
      <c r="DKX37" s="479"/>
      <c r="DKY37" s="479"/>
      <c r="DKZ37" s="479"/>
      <c r="DLA37" s="479"/>
      <c r="DLB37" s="479"/>
      <c r="DLC37" s="479"/>
      <c r="DLD37" s="479"/>
      <c r="DLE37" s="479"/>
      <c r="DLF37" s="479"/>
      <c r="DLG37" s="479"/>
      <c r="DLH37" s="479"/>
      <c r="DLI37" s="479"/>
      <c r="DLJ37" s="479"/>
      <c r="DLK37" s="479"/>
      <c r="DLL37" s="479"/>
      <c r="DLM37" s="479"/>
      <c r="DLN37" s="479"/>
      <c r="DLO37" s="479"/>
      <c r="DLP37" s="479"/>
      <c r="DLQ37" s="479"/>
      <c r="DLR37" s="479"/>
      <c r="DLS37" s="479"/>
      <c r="DLT37" s="479"/>
      <c r="DLU37" s="479"/>
      <c r="DLV37" s="479"/>
      <c r="DLW37" s="479"/>
      <c r="DLX37" s="479"/>
      <c r="DLY37" s="479"/>
      <c r="DLZ37" s="479"/>
      <c r="DMA37" s="479"/>
      <c r="DMB37" s="479"/>
      <c r="DMC37" s="479"/>
      <c r="DMD37" s="479"/>
      <c r="DME37" s="479"/>
      <c r="DMF37" s="479"/>
      <c r="DMG37" s="479"/>
      <c r="DMH37" s="479"/>
      <c r="DMI37" s="479"/>
      <c r="DMJ37" s="479"/>
      <c r="DMK37" s="479"/>
      <c r="DML37" s="479"/>
      <c r="DMM37" s="479"/>
      <c r="DMN37" s="479"/>
      <c r="DMO37" s="479"/>
      <c r="DMP37" s="479"/>
      <c r="DMQ37" s="479"/>
      <c r="DMR37" s="479"/>
      <c r="DMS37" s="479"/>
      <c r="DMT37" s="479"/>
      <c r="DMU37" s="479"/>
      <c r="DMV37" s="479"/>
      <c r="DMW37" s="479"/>
      <c r="DMX37" s="479"/>
      <c r="DMY37" s="479"/>
      <c r="DMZ37" s="479"/>
      <c r="DNA37" s="479"/>
      <c r="DNB37" s="479"/>
      <c r="DNC37" s="479"/>
      <c r="DND37" s="479"/>
      <c r="DNE37" s="479"/>
      <c r="DNF37" s="479"/>
      <c r="DNG37" s="479"/>
      <c r="DNH37" s="479"/>
      <c r="DNI37" s="479"/>
      <c r="DNJ37" s="479"/>
      <c r="DNK37" s="479"/>
      <c r="DNL37" s="479"/>
      <c r="DNM37" s="479"/>
      <c r="DNN37" s="479"/>
      <c r="DNO37" s="479"/>
      <c r="DNP37" s="479"/>
      <c r="DNQ37" s="479"/>
      <c r="DNR37" s="479"/>
      <c r="DNS37" s="479"/>
      <c r="DNT37" s="479"/>
      <c r="DNU37" s="479"/>
      <c r="DNV37" s="479"/>
      <c r="DNW37" s="479"/>
      <c r="DNX37" s="479"/>
      <c r="DNY37" s="479"/>
      <c r="DNZ37" s="479"/>
      <c r="DOA37" s="479"/>
      <c r="DOB37" s="479"/>
      <c r="DOC37" s="479"/>
      <c r="DOD37" s="479"/>
      <c r="DOE37" s="479"/>
      <c r="DOF37" s="479"/>
      <c r="DOG37" s="479"/>
      <c r="DOH37" s="479"/>
      <c r="DOI37" s="479"/>
      <c r="DOJ37" s="479"/>
      <c r="DOK37" s="479"/>
      <c r="DOL37" s="479"/>
      <c r="DOM37" s="479"/>
      <c r="DON37" s="479"/>
      <c r="DOO37" s="479"/>
      <c r="DOP37" s="479"/>
      <c r="DOQ37" s="479"/>
      <c r="DOR37" s="479"/>
      <c r="DOS37" s="479"/>
      <c r="DOT37" s="479"/>
      <c r="DOU37" s="479"/>
      <c r="DOV37" s="479"/>
      <c r="DOW37" s="479"/>
      <c r="DOX37" s="479"/>
      <c r="DOY37" s="479"/>
      <c r="DOZ37" s="479"/>
      <c r="DPA37" s="479"/>
      <c r="DPB37" s="479"/>
      <c r="DPC37" s="479"/>
      <c r="DPD37" s="479"/>
      <c r="DPE37" s="479"/>
      <c r="DPF37" s="479"/>
      <c r="DPG37" s="479"/>
      <c r="DPH37" s="479"/>
      <c r="DPI37" s="479"/>
      <c r="DPJ37" s="479"/>
      <c r="DPK37" s="479"/>
      <c r="DPL37" s="479"/>
      <c r="DPM37" s="479"/>
      <c r="DPN37" s="479"/>
      <c r="DPO37" s="479"/>
      <c r="DPP37" s="479"/>
      <c r="DPQ37" s="479"/>
      <c r="DPR37" s="479"/>
      <c r="DPS37" s="479"/>
      <c r="DPT37" s="479"/>
      <c r="DPU37" s="479"/>
      <c r="DPV37" s="479"/>
      <c r="DPW37" s="479"/>
      <c r="DPX37" s="479"/>
      <c r="DPY37" s="479"/>
      <c r="DPZ37" s="479"/>
      <c r="DQA37" s="479"/>
      <c r="DQB37" s="479"/>
      <c r="DQC37" s="479"/>
      <c r="DQD37" s="479"/>
      <c r="DQE37" s="479"/>
      <c r="DQF37" s="479"/>
      <c r="DQG37" s="479"/>
      <c r="DQH37" s="479"/>
      <c r="DQI37" s="479"/>
      <c r="DQJ37" s="479"/>
      <c r="DQK37" s="479"/>
      <c r="DQL37" s="479"/>
      <c r="DQM37" s="479"/>
      <c r="DQN37" s="479"/>
      <c r="DQO37" s="479"/>
      <c r="DQP37" s="479"/>
      <c r="DQQ37" s="479"/>
      <c r="DQR37" s="479"/>
      <c r="DQS37" s="479"/>
      <c r="DQT37" s="479"/>
      <c r="DQU37" s="479"/>
      <c r="DQV37" s="479"/>
      <c r="DQW37" s="479"/>
      <c r="DQX37" s="479"/>
      <c r="DQY37" s="479"/>
      <c r="DQZ37" s="479"/>
      <c r="DRA37" s="479"/>
      <c r="DRB37" s="479"/>
      <c r="DRC37" s="479"/>
      <c r="DRD37" s="479"/>
      <c r="DRE37" s="479"/>
      <c r="DRF37" s="479"/>
      <c r="DRG37" s="479"/>
      <c r="DRH37" s="479"/>
      <c r="DRI37" s="479"/>
      <c r="DRJ37" s="479"/>
      <c r="DRK37" s="479"/>
      <c r="DRL37" s="479"/>
      <c r="DRM37" s="479"/>
      <c r="DRN37" s="479"/>
      <c r="DRO37" s="479"/>
      <c r="DRP37" s="479"/>
      <c r="DRQ37" s="479"/>
      <c r="DRR37" s="479"/>
      <c r="DRS37" s="479"/>
      <c r="DRT37" s="479"/>
      <c r="DRU37" s="479"/>
      <c r="DRV37" s="479"/>
      <c r="DRW37" s="479"/>
      <c r="DRX37" s="479"/>
      <c r="DRY37" s="479"/>
      <c r="DRZ37" s="479"/>
      <c r="DSA37" s="479"/>
      <c r="DSB37" s="479"/>
      <c r="DSC37" s="479"/>
      <c r="DSD37" s="479"/>
      <c r="DSE37" s="479"/>
      <c r="DSF37" s="479"/>
      <c r="DSG37" s="479"/>
      <c r="DSH37" s="479"/>
      <c r="DSI37" s="479"/>
      <c r="DSJ37" s="479"/>
      <c r="DSK37" s="479"/>
      <c r="DSL37" s="479"/>
      <c r="DSM37" s="479"/>
      <c r="DSN37" s="479"/>
      <c r="DSO37" s="479"/>
      <c r="DSP37" s="479"/>
      <c r="DSQ37" s="479"/>
      <c r="DSR37" s="479"/>
      <c r="DSS37" s="479"/>
      <c r="DST37" s="479"/>
      <c r="DSU37" s="479"/>
      <c r="DSV37" s="479"/>
      <c r="DSW37" s="479"/>
      <c r="DSX37" s="479"/>
      <c r="DSY37" s="479"/>
      <c r="DSZ37" s="479"/>
      <c r="DTA37" s="479"/>
      <c r="DTB37" s="479"/>
      <c r="DTC37" s="479"/>
      <c r="DTD37" s="479"/>
      <c r="DTE37" s="479"/>
      <c r="DTF37" s="479"/>
      <c r="DTG37" s="479"/>
      <c r="DTH37" s="479"/>
      <c r="DTI37" s="479"/>
      <c r="DTJ37" s="479"/>
      <c r="DTK37" s="479"/>
      <c r="DTL37" s="479"/>
      <c r="DTM37" s="479"/>
      <c r="DTN37" s="479"/>
      <c r="DTO37" s="479"/>
      <c r="DTP37" s="479"/>
      <c r="DTQ37" s="479"/>
      <c r="DTR37" s="479"/>
      <c r="DTS37" s="479"/>
      <c r="DTT37" s="479"/>
      <c r="DTU37" s="479"/>
      <c r="DTV37" s="479"/>
      <c r="DTW37" s="479"/>
      <c r="DTX37" s="479"/>
      <c r="DTY37" s="479"/>
      <c r="DTZ37" s="479"/>
      <c r="DUA37" s="479"/>
      <c r="DUB37" s="479"/>
      <c r="DUC37" s="479"/>
      <c r="DUD37" s="479"/>
      <c r="DUE37" s="479"/>
      <c r="DUF37" s="479"/>
      <c r="DUG37" s="479"/>
      <c r="DUH37" s="479"/>
      <c r="DUI37" s="479"/>
      <c r="DUJ37" s="479"/>
      <c r="DUK37" s="479"/>
      <c r="DUL37" s="479"/>
      <c r="DUM37" s="479"/>
      <c r="DUN37" s="479"/>
      <c r="DUO37" s="479"/>
      <c r="DUP37" s="479"/>
      <c r="DUQ37" s="479"/>
      <c r="DUR37" s="479"/>
      <c r="DUS37" s="479"/>
      <c r="DUT37" s="479"/>
      <c r="DUU37" s="479"/>
      <c r="DUV37" s="479"/>
      <c r="DUW37" s="479"/>
      <c r="DUX37" s="479"/>
      <c r="DUY37" s="479"/>
      <c r="DUZ37" s="479"/>
      <c r="DVA37" s="479"/>
      <c r="DVB37" s="479"/>
      <c r="DVC37" s="479"/>
      <c r="DVD37" s="479"/>
      <c r="DVE37" s="479"/>
      <c r="DVF37" s="479"/>
      <c r="DVG37" s="479"/>
      <c r="DVH37" s="479"/>
      <c r="DVI37" s="479"/>
      <c r="DVJ37" s="479"/>
      <c r="DVK37" s="479"/>
      <c r="DVL37" s="479"/>
      <c r="DVM37" s="479"/>
      <c r="DVN37" s="479"/>
      <c r="DVO37" s="479"/>
      <c r="DVP37" s="479"/>
      <c r="DVQ37" s="479"/>
      <c r="DVR37" s="479"/>
      <c r="DVS37" s="479"/>
      <c r="DVT37" s="479"/>
      <c r="DVU37" s="479"/>
      <c r="DVV37" s="479"/>
      <c r="DVW37" s="479"/>
      <c r="DVX37" s="479"/>
      <c r="DVY37" s="479"/>
      <c r="DVZ37" s="479"/>
      <c r="DWA37" s="479"/>
      <c r="DWB37" s="479"/>
      <c r="DWC37" s="479"/>
      <c r="DWD37" s="479"/>
      <c r="DWE37" s="479"/>
      <c r="DWF37" s="479"/>
      <c r="DWG37" s="479"/>
      <c r="DWH37" s="479"/>
      <c r="DWI37" s="479"/>
      <c r="DWJ37" s="479"/>
      <c r="DWK37" s="479"/>
      <c r="DWL37" s="479"/>
      <c r="DWM37" s="479"/>
      <c r="DWN37" s="479"/>
      <c r="DWO37" s="479"/>
      <c r="DWP37" s="479"/>
      <c r="DWQ37" s="479"/>
      <c r="DWR37" s="479"/>
      <c r="DWS37" s="479"/>
      <c r="DWT37" s="479"/>
      <c r="DWU37" s="479"/>
      <c r="DWV37" s="479"/>
      <c r="DWW37" s="479"/>
      <c r="DWX37" s="479"/>
      <c r="DWY37" s="479"/>
      <c r="DWZ37" s="479"/>
      <c r="DXA37" s="479"/>
      <c r="DXB37" s="479"/>
      <c r="DXC37" s="479"/>
      <c r="DXD37" s="479"/>
      <c r="DXE37" s="479"/>
      <c r="DXF37" s="479"/>
      <c r="DXG37" s="479"/>
      <c r="DXH37" s="479"/>
      <c r="DXI37" s="479"/>
      <c r="DXJ37" s="479"/>
      <c r="DXK37" s="479"/>
      <c r="DXL37" s="479"/>
      <c r="DXM37" s="479"/>
      <c r="DXN37" s="479"/>
      <c r="DXO37" s="479"/>
      <c r="DXP37" s="479"/>
      <c r="DXQ37" s="479"/>
      <c r="DXR37" s="479"/>
      <c r="DXS37" s="479"/>
      <c r="DXT37" s="479"/>
      <c r="DXU37" s="479"/>
      <c r="DXV37" s="479"/>
      <c r="DXW37" s="479"/>
      <c r="DXX37" s="479"/>
      <c r="DXY37" s="479"/>
      <c r="DXZ37" s="479"/>
      <c r="DYA37" s="479"/>
      <c r="DYB37" s="479"/>
      <c r="DYC37" s="479"/>
      <c r="DYD37" s="479"/>
      <c r="DYE37" s="479"/>
      <c r="DYF37" s="479"/>
      <c r="DYG37" s="479"/>
      <c r="DYH37" s="479"/>
      <c r="DYI37" s="479"/>
      <c r="DYJ37" s="479"/>
      <c r="DYK37" s="479"/>
      <c r="DYL37" s="479"/>
      <c r="DYM37" s="479"/>
      <c r="DYN37" s="479"/>
      <c r="DYO37" s="479"/>
      <c r="DYP37" s="479"/>
      <c r="DYQ37" s="479"/>
      <c r="DYR37" s="479"/>
      <c r="DYS37" s="479"/>
      <c r="DYT37" s="479"/>
      <c r="DYU37" s="479"/>
      <c r="DYV37" s="479"/>
      <c r="DYW37" s="479"/>
      <c r="DYX37" s="479"/>
      <c r="DYY37" s="479"/>
      <c r="DYZ37" s="479"/>
      <c r="DZA37" s="479"/>
      <c r="DZB37" s="479"/>
      <c r="DZC37" s="479"/>
      <c r="DZD37" s="479"/>
      <c r="DZE37" s="479"/>
      <c r="DZF37" s="479"/>
      <c r="DZG37" s="479"/>
      <c r="DZH37" s="479"/>
      <c r="DZI37" s="479"/>
      <c r="DZJ37" s="479"/>
      <c r="DZK37" s="479"/>
      <c r="DZL37" s="479"/>
      <c r="DZM37" s="479"/>
      <c r="DZN37" s="479"/>
      <c r="DZO37" s="479"/>
      <c r="DZP37" s="479"/>
      <c r="DZQ37" s="479"/>
      <c r="DZR37" s="479"/>
      <c r="DZS37" s="479"/>
      <c r="DZT37" s="479"/>
      <c r="DZU37" s="479"/>
      <c r="DZV37" s="479"/>
      <c r="DZW37" s="479"/>
      <c r="DZX37" s="479"/>
      <c r="DZY37" s="479"/>
      <c r="DZZ37" s="479"/>
      <c r="EAA37" s="479"/>
      <c r="EAB37" s="479"/>
      <c r="EAC37" s="479"/>
      <c r="EAD37" s="479"/>
      <c r="EAE37" s="479"/>
      <c r="EAF37" s="479"/>
      <c r="EAG37" s="479"/>
      <c r="EAH37" s="479"/>
      <c r="EAI37" s="479"/>
      <c r="EAJ37" s="479"/>
      <c r="EAK37" s="479"/>
      <c r="EAL37" s="479"/>
      <c r="EAM37" s="479"/>
      <c r="EAN37" s="479"/>
      <c r="EAO37" s="479"/>
      <c r="EAP37" s="479"/>
      <c r="EAQ37" s="479"/>
      <c r="EAR37" s="479"/>
      <c r="EAS37" s="479"/>
      <c r="EAT37" s="479"/>
      <c r="EAU37" s="479"/>
      <c r="EAV37" s="479"/>
      <c r="EAW37" s="479"/>
      <c r="EAX37" s="479"/>
      <c r="EAY37" s="479"/>
      <c r="EAZ37" s="479"/>
      <c r="EBA37" s="479"/>
      <c r="EBB37" s="479"/>
      <c r="EBC37" s="479"/>
      <c r="EBD37" s="479"/>
      <c r="EBE37" s="479"/>
      <c r="EBF37" s="479"/>
      <c r="EBG37" s="479"/>
      <c r="EBH37" s="479"/>
      <c r="EBI37" s="479"/>
      <c r="EBJ37" s="479"/>
      <c r="EBK37" s="479"/>
      <c r="EBL37" s="479"/>
      <c r="EBM37" s="479"/>
      <c r="EBN37" s="479"/>
      <c r="EBO37" s="479"/>
      <c r="EBP37" s="479"/>
      <c r="EBQ37" s="479"/>
      <c r="EBR37" s="479"/>
      <c r="EBS37" s="479"/>
      <c r="EBT37" s="479"/>
      <c r="EBU37" s="479"/>
      <c r="EBV37" s="479"/>
      <c r="EBW37" s="479"/>
      <c r="EBX37" s="479"/>
      <c r="EBY37" s="479"/>
      <c r="EBZ37" s="479"/>
      <c r="ECA37" s="479"/>
      <c r="ECB37" s="479"/>
      <c r="ECC37" s="479"/>
      <c r="ECD37" s="479"/>
      <c r="ECE37" s="479"/>
      <c r="ECF37" s="479"/>
      <c r="ECG37" s="479"/>
      <c r="ECH37" s="479"/>
      <c r="ECI37" s="479"/>
      <c r="ECJ37" s="479"/>
      <c r="ECK37" s="479"/>
      <c r="ECL37" s="479"/>
      <c r="ECM37" s="479"/>
      <c r="ECN37" s="479"/>
      <c r="ECO37" s="479"/>
      <c r="ECP37" s="479"/>
      <c r="ECQ37" s="479"/>
      <c r="ECR37" s="479"/>
      <c r="ECS37" s="479"/>
      <c r="ECT37" s="479"/>
      <c r="ECU37" s="479"/>
      <c r="ECV37" s="479"/>
      <c r="ECW37" s="479"/>
      <c r="ECX37" s="479"/>
      <c r="ECY37" s="479"/>
      <c r="ECZ37" s="479"/>
      <c r="EDA37" s="479"/>
      <c r="EDB37" s="479"/>
      <c r="EDC37" s="479"/>
      <c r="EDD37" s="479"/>
      <c r="EDE37" s="479"/>
      <c r="EDF37" s="479"/>
      <c r="EDG37" s="479"/>
      <c r="EDH37" s="479"/>
      <c r="EDI37" s="479"/>
      <c r="EDJ37" s="479"/>
      <c r="EDK37" s="479"/>
      <c r="EDL37" s="479"/>
      <c r="EDM37" s="479"/>
      <c r="EDN37" s="479"/>
      <c r="EDO37" s="479"/>
      <c r="EDP37" s="479"/>
      <c r="EDQ37" s="479"/>
      <c r="EDR37" s="479"/>
      <c r="EDS37" s="479"/>
      <c r="EDT37" s="479"/>
      <c r="EDU37" s="479"/>
      <c r="EDV37" s="479"/>
      <c r="EDW37" s="479"/>
      <c r="EDX37" s="479"/>
      <c r="EDY37" s="479"/>
      <c r="EDZ37" s="479"/>
      <c r="EEA37" s="479"/>
      <c r="EEB37" s="479"/>
      <c r="EEC37" s="479"/>
      <c r="EED37" s="479"/>
      <c r="EEE37" s="479"/>
      <c r="EEF37" s="479"/>
      <c r="EEG37" s="479"/>
      <c r="EEH37" s="479"/>
      <c r="EEI37" s="479"/>
      <c r="EEJ37" s="479"/>
      <c r="EEK37" s="479"/>
      <c r="EEL37" s="479"/>
      <c r="EEM37" s="479"/>
      <c r="EEN37" s="479"/>
      <c r="EEO37" s="479"/>
      <c r="EEP37" s="479"/>
      <c r="EEQ37" s="479"/>
      <c r="EER37" s="479"/>
      <c r="EES37" s="479"/>
      <c r="EET37" s="479"/>
      <c r="EEU37" s="479"/>
      <c r="EEV37" s="479"/>
      <c r="EEW37" s="479"/>
      <c r="EEX37" s="479"/>
      <c r="EEY37" s="479"/>
      <c r="EEZ37" s="479"/>
      <c r="EFA37" s="479"/>
      <c r="EFB37" s="479"/>
      <c r="EFC37" s="479"/>
      <c r="EFD37" s="479"/>
      <c r="EFE37" s="479"/>
      <c r="EFF37" s="479"/>
      <c r="EFG37" s="479"/>
      <c r="EFH37" s="479"/>
      <c r="EFI37" s="479"/>
      <c r="EFJ37" s="479"/>
      <c r="EFK37" s="479"/>
      <c r="EFL37" s="479"/>
      <c r="EFM37" s="479"/>
      <c r="EFN37" s="479"/>
      <c r="EFO37" s="479"/>
      <c r="EFP37" s="479"/>
      <c r="EFQ37" s="479"/>
      <c r="EFR37" s="479"/>
      <c r="EFS37" s="479"/>
      <c r="EFT37" s="479"/>
      <c r="EFU37" s="479"/>
      <c r="EFV37" s="479"/>
      <c r="EFW37" s="479"/>
      <c r="EFX37" s="479"/>
      <c r="EFY37" s="479"/>
      <c r="EFZ37" s="479"/>
      <c r="EGA37" s="479"/>
      <c r="EGB37" s="479"/>
      <c r="EGC37" s="479"/>
      <c r="EGD37" s="479"/>
      <c r="EGE37" s="479"/>
      <c r="EGF37" s="479"/>
      <c r="EGG37" s="479"/>
      <c r="EGH37" s="479"/>
      <c r="EGI37" s="479"/>
      <c r="EGJ37" s="479"/>
      <c r="EGK37" s="479"/>
      <c r="EGL37" s="479"/>
      <c r="EGM37" s="479"/>
      <c r="EGN37" s="479"/>
      <c r="EGO37" s="479"/>
      <c r="EGP37" s="479"/>
      <c r="EGQ37" s="479"/>
      <c r="EGR37" s="479"/>
      <c r="EGS37" s="479"/>
      <c r="EGT37" s="479"/>
      <c r="EGU37" s="479"/>
      <c r="EGV37" s="479"/>
      <c r="EGW37" s="479"/>
      <c r="EGX37" s="479"/>
      <c r="EGY37" s="479"/>
      <c r="EGZ37" s="479"/>
      <c r="EHA37" s="479"/>
      <c r="EHB37" s="479"/>
      <c r="EHC37" s="479"/>
      <c r="EHD37" s="479"/>
      <c r="EHE37" s="479"/>
      <c r="EHF37" s="479"/>
      <c r="EHG37" s="479"/>
      <c r="EHH37" s="479"/>
      <c r="EHI37" s="479"/>
      <c r="EHJ37" s="479"/>
      <c r="EHK37" s="479"/>
      <c r="EHL37" s="479"/>
      <c r="EHM37" s="479"/>
      <c r="EHN37" s="479"/>
      <c r="EHO37" s="479"/>
      <c r="EHP37" s="479"/>
      <c r="EHQ37" s="479"/>
      <c r="EHR37" s="479"/>
      <c r="EHS37" s="479"/>
      <c r="EHT37" s="479"/>
      <c r="EHU37" s="479"/>
      <c r="EHV37" s="479"/>
      <c r="EHW37" s="479"/>
      <c r="EHX37" s="479"/>
      <c r="EHY37" s="479"/>
      <c r="EHZ37" s="479"/>
      <c r="EIA37" s="479"/>
      <c r="EIB37" s="479"/>
      <c r="EIC37" s="479"/>
      <c r="EID37" s="479"/>
      <c r="EIE37" s="479"/>
      <c r="EIF37" s="479"/>
      <c r="EIG37" s="479"/>
      <c r="EIH37" s="479"/>
      <c r="EII37" s="479"/>
      <c r="EIJ37" s="479"/>
      <c r="EIK37" s="479"/>
      <c r="EIL37" s="479"/>
      <c r="EIM37" s="479"/>
      <c r="EIN37" s="479"/>
      <c r="EIO37" s="479"/>
      <c r="EIP37" s="479"/>
      <c r="EIQ37" s="479"/>
      <c r="EIR37" s="479"/>
      <c r="EIS37" s="479"/>
      <c r="EIT37" s="479"/>
      <c r="EIU37" s="479"/>
      <c r="EIV37" s="479"/>
      <c r="EIW37" s="479"/>
      <c r="EIX37" s="479"/>
      <c r="EIY37" s="479"/>
      <c r="EIZ37" s="479"/>
      <c r="EJA37" s="479"/>
      <c r="EJB37" s="479"/>
      <c r="EJC37" s="479"/>
      <c r="EJD37" s="479"/>
      <c r="EJE37" s="479"/>
      <c r="EJF37" s="479"/>
      <c r="EJG37" s="479"/>
      <c r="EJH37" s="479"/>
      <c r="EJI37" s="479"/>
      <c r="EJJ37" s="479"/>
      <c r="EJK37" s="479"/>
      <c r="EJL37" s="479"/>
      <c r="EJM37" s="479"/>
      <c r="EJN37" s="479"/>
      <c r="EJO37" s="479"/>
      <c r="EJP37" s="479"/>
      <c r="EJQ37" s="479"/>
      <c r="EJR37" s="479"/>
      <c r="EJS37" s="479"/>
      <c r="EJT37" s="479"/>
      <c r="EJU37" s="479"/>
      <c r="EJV37" s="479"/>
      <c r="EJW37" s="479"/>
      <c r="EJX37" s="479"/>
      <c r="EJY37" s="479"/>
      <c r="EJZ37" s="479"/>
      <c r="EKA37" s="479"/>
      <c r="EKB37" s="479"/>
      <c r="EKC37" s="479"/>
      <c r="EKD37" s="479"/>
      <c r="EKE37" s="479"/>
      <c r="EKF37" s="479"/>
      <c r="EKG37" s="479"/>
      <c r="EKH37" s="479"/>
      <c r="EKI37" s="479"/>
      <c r="EKJ37" s="479"/>
      <c r="EKK37" s="479"/>
      <c r="EKL37" s="479"/>
      <c r="EKM37" s="479"/>
      <c r="EKN37" s="479"/>
      <c r="EKO37" s="479"/>
      <c r="EKP37" s="479"/>
      <c r="EKQ37" s="479"/>
      <c r="EKR37" s="479"/>
      <c r="EKS37" s="479"/>
      <c r="EKT37" s="479"/>
      <c r="EKU37" s="479"/>
      <c r="EKV37" s="479"/>
      <c r="EKW37" s="479"/>
      <c r="EKX37" s="479"/>
      <c r="EKY37" s="479"/>
      <c r="EKZ37" s="479"/>
      <c r="ELA37" s="479"/>
      <c r="ELB37" s="479"/>
      <c r="ELC37" s="479"/>
      <c r="ELD37" s="479"/>
      <c r="ELE37" s="479"/>
      <c r="ELF37" s="479"/>
      <c r="ELG37" s="479"/>
      <c r="ELH37" s="479"/>
      <c r="ELI37" s="479"/>
      <c r="ELJ37" s="479"/>
      <c r="ELK37" s="479"/>
      <c r="ELL37" s="479"/>
      <c r="ELM37" s="479"/>
      <c r="ELN37" s="479"/>
      <c r="ELO37" s="479"/>
      <c r="ELP37" s="479"/>
      <c r="ELQ37" s="479"/>
      <c r="ELR37" s="479"/>
      <c r="ELS37" s="479"/>
      <c r="ELT37" s="479"/>
      <c r="ELU37" s="479"/>
      <c r="ELV37" s="479"/>
      <c r="ELW37" s="479"/>
      <c r="ELX37" s="479"/>
      <c r="ELY37" s="479"/>
      <c r="ELZ37" s="479"/>
      <c r="EMA37" s="479"/>
      <c r="EMB37" s="479"/>
      <c r="EMC37" s="479"/>
      <c r="EMD37" s="479"/>
      <c r="EME37" s="479"/>
      <c r="EMF37" s="479"/>
      <c r="EMG37" s="479"/>
      <c r="EMH37" s="479"/>
      <c r="EMI37" s="479"/>
      <c r="EMJ37" s="479"/>
      <c r="EMK37" s="479"/>
      <c r="EML37" s="479"/>
      <c r="EMM37" s="479"/>
      <c r="EMN37" s="479"/>
      <c r="EMO37" s="479"/>
      <c r="EMP37" s="479"/>
      <c r="EMQ37" s="479"/>
      <c r="EMR37" s="479"/>
      <c r="EMS37" s="479"/>
      <c r="EMT37" s="479"/>
      <c r="EMU37" s="479"/>
      <c r="EMV37" s="479"/>
      <c r="EMW37" s="479"/>
      <c r="EMX37" s="479"/>
      <c r="EMY37" s="479"/>
      <c r="EMZ37" s="479"/>
      <c r="ENA37" s="479"/>
      <c r="ENB37" s="479"/>
      <c r="ENC37" s="479"/>
      <c r="END37" s="479"/>
      <c r="ENE37" s="479"/>
      <c r="ENF37" s="479"/>
      <c r="ENG37" s="479"/>
      <c r="ENH37" s="479"/>
      <c r="ENI37" s="479"/>
      <c r="ENJ37" s="479"/>
      <c r="ENK37" s="479"/>
      <c r="ENL37" s="479"/>
      <c r="ENM37" s="479"/>
      <c r="ENN37" s="479"/>
      <c r="ENO37" s="479"/>
      <c r="ENP37" s="479"/>
      <c r="ENQ37" s="479"/>
      <c r="ENR37" s="479"/>
      <c r="ENS37" s="479"/>
      <c r="ENT37" s="479"/>
      <c r="ENU37" s="479"/>
      <c r="ENV37" s="479"/>
      <c r="ENW37" s="479"/>
      <c r="ENX37" s="479"/>
      <c r="ENY37" s="479"/>
      <c r="ENZ37" s="479"/>
      <c r="EOA37" s="479"/>
      <c r="EOB37" s="479"/>
      <c r="EOC37" s="479"/>
      <c r="EOD37" s="479"/>
      <c r="EOE37" s="479"/>
      <c r="EOF37" s="479"/>
      <c r="EOG37" s="479"/>
      <c r="EOH37" s="479"/>
      <c r="EOI37" s="479"/>
      <c r="EOJ37" s="479"/>
      <c r="EOK37" s="479"/>
      <c r="EOL37" s="479"/>
      <c r="EOM37" s="479"/>
      <c r="EON37" s="479"/>
      <c r="EOO37" s="479"/>
      <c r="EOP37" s="479"/>
      <c r="EOQ37" s="479"/>
      <c r="EOR37" s="479"/>
      <c r="EOS37" s="479"/>
      <c r="EOT37" s="479"/>
      <c r="EOU37" s="479"/>
      <c r="EOV37" s="479"/>
      <c r="EOW37" s="479"/>
      <c r="EOX37" s="479"/>
      <c r="EOY37" s="479"/>
      <c r="EOZ37" s="479"/>
      <c r="EPA37" s="479"/>
      <c r="EPB37" s="479"/>
      <c r="EPC37" s="479"/>
      <c r="EPD37" s="479"/>
      <c r="EPE37" s="479"/>
      <c r="EPF37" s="479"/>
      <c r="EPG37" s="479"/>
      <c r="EPH37" s="479"/>
      <c r="EPI37" s="479"/>
      <c r="EPJ37" s="479"/>
      <c r="EPK37" s="479"/>
      <c r="EPL37" s="479"/>
      <c r="EPM37" s="479"/>
      <c r="EPN37" s="479"/>
      <c r="EPO37" s="479"/>
      <c r="EPP37" s="479"/>
      <c r="EPQ37" s="479"/>
      <c r="EPR37" s="479"/>
      <c r="EPS37" s="479"/>
      <c r="EPT37" s="479"/>
      <c r="EPU37" s="479"/>
      <c r="EPV37" s="479"/>
      <c r="EPW37" s="479"/>
      <c r="EPX37" s="479"/>
      <c r="EPY37" s="479"/>
      <c r="EPZ37" s="479"/>
      <c r="EQA37" s="479"/>
      <c r="EQB37" s="479"/>
      <c r="EQC37" s="479"/>
      <c r="EQD37" s="479"/>
      <c r="EQE37" s="479"/>
      <c r="EQF37" s="479"/>
      <c r="EQG37" s="479"/>
      <c r="EQH37" s="479"/>
      <c r="EQI37" s="479"/>
      <c r="EQJ37" s="479"/>
      <c r="EQK37" s="479"/>
      <c r="EQL37" s="479"/>
      <c r="EQM37" s="479"/>
      <c r="EQN37" s="479"/>
      <c r="EQO37" s="479"/>
      <c r="EQP37" s="479"/>
      <c r="EQQ37" s="479"/>
      <c r="EQR37" s="479"/>
      <c r="EQS37" s="479"/>
      <c r="EQT37" s="479"/>
      <c r="EQU37" s="479"/>
      <c r="EQV37" s="479"/>
      <c r="EQW37" s="479"/>
      <c r="EQX37" s="479"/>
      <c r="EQY37" s="479"/>
      <c r="EQZ37" s="479"/>
      <c r="ERA37" s="479"/>
      <c r="ERB37" s="479"/>
      <c r="ERC37" s="479"/>
      <c r="ERD37" s="479"/>
      <c r="ERE37" s="479"/>
      <c r="ERF37" s="479"/>
      <c r="ERG37" s="479"/>
      <c r="ERH37" s="479"/>
      <c r="ERI37" s="479"/>
      <c r="ERJ37" s="479"/>
      <c r="ERK37" s="479"/>
      <c r="ERL37" s="479"/>
      <c r="ERM37" s="479"/>
      <c r="ERN37" s="479"/>
      <c r="ERO37" s="479"/>
      <c r="ERP37" s="479"/>
      <c r="ERQ37" s="479"/>
      <c r="ERR37" s="479"/>
      <c r="ERS37" s="479"/>
      <c r="ERT37" s="479"/>
      <c r="ERU37" s="479"/>
      <c r="ERV37" s="479"/>
      <c r="ERW37" s="479"/>
      <c r="ERX37" s="479"/>
      <c r="ERY37" s="479"/>
      <c r="ERZ37" s="479"/>
      <c r="ESA37" s="479"/>
      <c r="ESB37" s="479"/>
      <c r="ESC37" s="479"/>
      <c r="ESD37" s="479"/>
      <c r="ESE37" s="479"/>
      <c r="ESF37" s="479"/>
      <c r="ESG37" s="479"/>
      <c r="ESH37" s="479"/>
      <c r="ESI37" s="479"/>
      <c r="ESJ37" s="479"/>
      <c r="ESK37" s="479"/>
      <c r="ESL37" s="479"/>
      <c r="ESM37" s="479"/>
      <c r="ESN37" s="479"/>
      <c r="ESO37" s="479"/>
      <c r="ESP37" s="479"/>
      <c r="ESQ37" s="479"/>
      <c r="ESR37" s="479"/>
      <c r="ESS37" s="479"/>
      <c r="EST37" s="479"/>
      <c r="ESU37" s="479"/>
      <c r="ESV37" s="479"/>
      <c r="ESW37" s="479"/>
      <c r="ESX37" s="479"/>
      <c r="ESY37" s="479"/>
      <c r="ESZ37" s="479"/>
      <c r="ETA37" s="479"/>
      <c r="ETB37" s="479"/>
      <c r="ETC37" s="479"/>
      <c r="ETD37" s="479"/>
      <c r="ETE37" s="479"/>
      <c r="ETF37" s="479"/>
      <c r="ETG37" s="479"/>
      <c r="ETH37" s="479"/>
      <c r="ETI37" s="479"/>
      <c r="ETJ37" s="479"/>
      <c r="ETK37" s="479"/>
      <c r="ETL37" s="479"/>
      <c r="ETM37" s="479"/>
      <c r="ETN37" s="479"/>
      <c r="ETO37" s="479"/>
      <c r="ETP37" s="479"/>
      <c r="ETQ37" s="479"/>
      <c r="ETR37" s="479"/>
      <c r="ETS37" s="479"/>
      <c r="ETT37" s="479"/>
      <c r="ETU37" s="479"/>
      <c r="ETV37" s="479"/>
      <c r="ETW37" s="479"/>
      <c r="ETX37" s="479"/>
      <c r="ETY37" s="479"/>
      <c r="ETZ37" s="479"/>
      <c r="EUA37" s="479"/>
      <c r="EUB37" s="479"/>
      <c r="EUC37" s="479"/>
      <c r="EUD37" s="479"/>
      <c r="EUE37" s="479"/>
      <c r="EUF37" s="479"/>
      <c r="EUG37" s="479"/>
      <c r="EUH37" s="479"/>
      <c r="EUI37" s="479"/>
      <c r="EUJ37" s="479"/>
      <c r="EUK37" s="479"/>
      <c r="EUL37" s="479"/>
      <c r="EUM37" s="479"/>
      <c r="EUN37" s="479"/>
      <c r="EUO37" s="479"/>
      <c r="EUP37" s="479"/>
      <c r="EUQ37" s="479"/>
      <c r="EUR37" s="479"/>
      <c r="EUS37" s="479"/>
      <c r="EUT37" s="479"/>
      <c r="EUU37" s="479"/>
      <c r="EUV37" s="479"/>
      <c r="EUW37" s="479"/>
      <c r="EUX37" s="479"/>
      <c r="EUY37" s="479"/>
      <c r="EUZ37" s="479"/>
      <c r="EVA37" s="479"/>
      <c r="EVB37" s="479"/>
      <c r="EVC37" s="479"/>
      <c r="EVD37" s="479"/>
      <c r="EVE37" s="479"/>
      <c r="EVF37" s="479"/>
      <c r="EVG37" s="479"/>
      <c r="EVH37" s="479"/>
      <c r="EVI37" s="479"/>
      <c r="EVJ37" s="479"/>
      <c r="EVK37" s="479"/>
      <c r="EVL37" s="479"/>
      <c r="EVM37" s="479"/>
      <c r="EVN37" s="479"/>
      <c r="EVO37" s="479"/>
      <c r="EVP37" s="479"/>
      <c r="EVQ37" s="479"/>
      <c r="EVR37" s="479"/>
      <c r="EVS37" s="479"/>
      <c r="EVT37" s="479"/>
      <c r="EVU37" s="479"/>
      <c r="EVV37" s="479"/>
      <c r="EVW37" s="479"/>
      <c r="EVX37" s="479"/>
      <c r="EVY37" s="479"/>
      <c r="EVZ37" s="479"/>
      <c r="EWA37" s="479"/>
      <c r="EWB37" s="479"/>
      <c r="EWC37" s="479"/>
      <c r="EWD37" s="479"/>
      <c r="EWE37" s="479"/>
      <c r="EWF37" s="479"/>
      <c r="EWG37" s="479"/>
      <c r="EWH37" s="479"/>
      <c r="EWI37" s="479"/>
      <c r="EWJ37" s="479"/>
      <c r="EWK37" s="479"/>
      <c r="EWL37" s="479"/>
      <c r="EWM37" s="479"/>
      <c r="EWN37" s="479"/>
      <c r="EWO37" s="479"/>
      <c r="EWP37" s="479"/>
      <c r="EWQ37" s="479"/>
      <c r="EWR37" s="479"/>
      <c r="EWS37" s="479"/>
      <c r="EWT37" s="479"/>
      <c r="EWU37" s="479"/>
      <c r="EWV37" s="479"/>
      <c r="EWW37" s="479"/>
      <c r="EWX37" s="479"/>
      <c r="EWY37" s="479"/>
      <c r="EWZ37" s="479"/>
      <c r="EXA37" s="479"/>
      <c r="EXB37" s="479"/>
      <c r="EXC37" s="479"/>
      <c r="EXD37" s="479"/>
      <c r="EXE37" s="479"/>
      <c r="EXF37" s="479"/>
      <c r="EXG37" s="479"/>
      <c r="EXH37" s="479"/>
      <c r="EXI37" s="479"/>
      <c r="EXJ37" s="479"/>
      <c r="EXK37" s="479"/>
      <c r="EXL37" s="479"/>
      <c r="EXM37" s="479"/>
      <c r="EXN37" s="479"/>
      <c r="EXO37" s="479"/>
      <c r="EXP37" s="479"/>
      <c r="EXQ37" s="479"/>
      <c r="EXR37" s="479"/>
      <c r="EXS37" s="479"/>
      <c r="EXT37" s="479"/>
      <c r="EXU37" s="479"/>
      <c r="EXV37" s="479"/>
      <c r="EXW37" s="479"/>
      <c r="EXX37" s="479"/>
      <c r="EXY37" s="479"/>
      <c r="EXZ37" s="479"/>
      <c r="EYA37" s="479"/>
      <c r="EYB37" s="479"/>
      <c r="EYC37" s="479"/>
      <c r="EYD37" s="479"/>
      <c r="EYE37" s="479"/>
      <c r="EYF37" s="479"/>
      <c r="EYG37" s="479"/>
      <c r="EYH37" s="479"/>
      <c r="EYI37" s="479"/>
      <c r="EYJ37" s="479"/>
      <c r="EYK37" s="479"/>
      <c r="EYL37" s="479"/>
      <c r="EYM37" s="479"/>
      <c r="EYN37" s="479"/>
      <c r="EYO37" s="479"/>
      <c r="EYP37" s="479"/>
      <c r="EYQ37" s="479"/>
      <c r="EYR37" s="479"/>
      <c r="EYS37" s="479"/>
      <c r="EYT37" s="479"/>
      <c r="EYU37" s="479"/>
      <c r="EYV37" s="479"/>
      <c r="EYW37" s="479"/>
      <c r="EYX37" s="479"/>
      <c r="EYY37" s="479"/>
      <c r="EYZ37" s="479"/>
      <c r="EZA37" s="479"/>
      <c r="EZB37" s="479"/>
      <c r="EZC37" s="479"/>
      <c r="EZD37" s="479"/>
      <c r="EZE37" s="479"/>
      <c r="EZF37" s="479"/>
      <c r="EZG37" s="479"/>
      <c r="EZH37" s="479"/>
      <c r="EZI37" s="479"/>
      <c r="EZJ37" s="479"/>
      <c r="EZK37" s="479"/>
      <c r="EZL37" s="479"/>
      <c r="EZM37" s="479"/>
      <c r="EZN37" s="479"/>
      <c r="EZO37" s="479"/>
      <c r="EZP37" s="479"/>
      <c r="EZQ37" s="479"/>
      <c r="EZR37" s="479"/>
      <c r="EZS37" s="479"/>
      <c r="EZT37" s="479"/>
      <c r="EZU37" s="479"/>
      <c r="EZV37" s="479"/>
      <c r="EZW37" s="479"/>
      <c r="EZX37" s="479"/>
      <c r="EZY37" s="479"/>
      <c r="EZZ37" s="479"/>
      <c r="FAA37" s="479"/>
      <c r="FAB37" s="479"/>
      <c r="FAC37" s="479"/>
      <c r="FAD37" s="479"/>
      <c r="FAE37" s="479"/>
      <c r="FAF37" s="479"/>
      <c r="FAG37" s="479"/>
      <c r="FAH37" s="479"/>
      <c r="FAI37" s="479"/>
      <c r="FAJ37" s="479"/>
      <c r="FAK37" s="479"/>
      <c r="FAL37" s="479"/>
      <c r="FAM37" s="479"/>
      <c r="FAN37" s="479"/>
      <c r="FAO37" s="479"/>
      <c r="FAP37" s="479"/>
      <c r="FAQ37" s="479"/>
      <c r="FAR37" s="479"/>
      <c r="FAS37" s="479"/>
      <c r="FAT37" s="479"/>
      <c r="FAU37" s="479"/>
      <c r="FAV37" s="479"/>
      <c r="FAW37" s="479"/>
      <c r="FAX37" s="479"/>
      <c r="FAY37" s="479"/>
      <c r="FAZ37" s="479"/>
      <c r="FBA37" s="479"/>
      <c r="FBB37" s="479"/>
      <c r="FBC37" s="479"/>
      <c r="FBD37" s="479"/>
      <c r="FBE37" s="479"/>
      <c r="FBF37" s="479"/>
      <c r="FBG37" s="479"/>
      <c r="FBH37" s="479"/>
      <c r="FBI37" s="479"/>
      <c r="FBJ37" s="479"/>
      <c r="FBK37" s="479"/>
      <c r="FBL37" s="479"/>
      <c r="FBM37" s="479"/>
      <c r="FBN37" s="479"/>
      <c r="FBO37" s="479"/>
      <c r="FBP37" s="479"/>
      <c r="FBQ37" s="479"/>
      <c r="FBR37" s="479"/>
      <c r="FBS37" s="479"/>
      <c r="FBT37" s="479"/>
      <c r="FBU37" s="479"/>
      <c r="FBV37" s="479"/>
      <c r="FBW37" s="479"/>
      <c r="FBX37" s="479"/>
      <c r="FBY37" s="479"/>
      <c r="FBZ37" s="479"/>
      <c r="FCA37" s="479"/>
      <c r="FCB37" s="479"/>
      <c r="FCC37" s="479"/>
      <c r="FCD37" s="479"/>
      <c r="FCE37" s="479"/>
      <c r="FCF37" s="479"/>
      <c r="FCG37" s="479"/>
      <c r="FCH37" s="479"/>
      <c r="FCI37" s="479"/>
      <c r="FCJ37" s="479"/>
      <c r="FCK37" s="479"/>
      <c r="FCL37" s="479"/>
      <c r="FCM37" s="479"/>
      <c r="FCN37" s="479"/>
      <c r="FCO37" s="479"/>
      <c r="FCP37" s="479"/>
      <c r="FCQ37" s="479"/>
      <c r="FCR37" s="479"/>
      <c r="FCS37" s="479"/>
      <c r="FCT37" s="479"/>
      <c r="FCU37" s="479"/>
      <c r="FCV37" s="479"/>
      <c r="FCW37" s="479"/>
      <c r="FCX37" s="479"/>
      <c r="FCY37" s="479"/>
      <c r="FCZ37" s="479"/>
      <c r="FDA37" s="479"/>
      <c r="FDB37" s="479"/>
      <c r="FDC37" s="479"/>
      <c r="FDD37" s="479"/>
      <c r="FDE37" s="479"/>
      <c r="FDF37" s="479"/>
      <c r="FDG37" s="479"/>
      <c r="FDH37" s="479"/>
      <c r="FDI37" s="479"/>
      <c r="FDJ37" s="479"/>
      <c r="FDK37" s="479"/>
      <c r="FDL37" s="479"/>
      <c r="FDM37" s="479"/>
      <c r="FDN37" s="479"/>
      <c r="FDO37" s="479"/>
      <c r="FDP37" s="479"/>
      <c r="FDQ37" s="479"/>
      <c r="FDR37" s="479"/>
      <c r="FDS37" s="479"/>
      <c r="FDT37" s="479"/>
      <c r="FDU37" s="479"/>
      <c r="FDV37" s="479"/>
      <c r="FDW37" s="479"/>
      <c r="FDX37" s="479"/>
      <c r="FDY37" s="479"/>
      <c r="FDZ37" s="479"/>
      <c r="FEA37" s="479"/>
      <c r="FEB37" s="479"/>
      <c r="FEC37" s="479"/>
      <c r="FED37" s="479"/>
      <c r="FEE37" s="479"/>
      <c r="FEF37" s="479"/>
      <c r="FEG37" s="479"/>
      <c r="FEH37" s="479"/>
      <c r="FEI37" s="479"/>
      <c r="FEJ37" s="479"/>
      <c r="FEK37" s="479"/>
      <c r="FEL37" s="479"/>
      <c r="FEM37" s="479"/>
      <c r="FEN37" s="479"/>
      <c r="FEO37" s="479"/>
      <c r="FEP37" s="479"/>
      <c r="FEQ37" s="479"/>
      <c r="FER37" s="479"/>
      <c r="FES37" s="479"/>
      <c r="FET37" s="479"/>
      <c r="FEU37" s="479"/>
      <c r="FEV37" s="479"/>
      <c r="FEW37" s="479"/>
      <c r="FEX37" s="479"/>
      <c r="FEY37" s="479"/>
      <c r="FEZ37" s="479"/>
      <c r="FFA37" s="479"/>
      <c r="FFB37" s="479"/>
      <c r="FFC37" s="479"/>
      <c r="FFD37" s="479"/>
      <c r="FFE37" s="479"/>
      <c r="FFF37" s="479"/>
      <c r="FFG37" s="479"/>
      <c r="FFH37" s="479"/>
      <c r="FFI37" s="479"/>
      <c r="FFJ37" s="479"/>
      <c r="FFK37" s="479"/>
      <c r="FFL37" s="479"/>
      <c r="FFM37" s="479"/>
      <c r="FFN37" s="479"/>
      <c r="FFO37" s="479"/>
      <c r="FFP37" s="479"/>
      <c r="FFQ37" s="479"/>
      <c r="FFR37" s="479"/>
      <c r="FFS37" s="479"/>
      <c r="FFT37" s="479"/>
      <c r="FFU37" s="479"/>
      <c r="FFV37" s="479"/>
      <c r="FFW37" s="479"/>
      <c r="FFX37" s="479"/>
      <c r="FFY37" s="479"/>
      <c r="FFZ37" s="479"/>
      <c r="FGA37" s="479"/>
      <c r="FGB37" s="479"/>
      <c r="FGC37" s="479"/>
      <c r="FGD37" s="479"/>
      <c r="FGE37" s="479"/>
      <c r="FGF37" s="479"/>
      <c r="FGG37" s="479"/>
      <c r="FGH37" s="479"/>
      <c r="FGI37" s="479"/>
      <c r="FGJ37" s="479"/>
      <c r="FGK37" s="479"/>
      <c r="FGL37" s="479"/>
      <c r="FGM37" s="479"/>
      <c r="FGN37" s="479"/>
      <c r="FGO37" s="479"/>
      <c r="FGP37" s="479"/>
      <c r="FGQ37" s="479"/>
      <c r="FGR37" s="479"/>
      <c r="FGS37" s="479"/>
      <c r="FGT37" s="479"/>
      <c r="FGU37" s="479"/>
      <c r="FGV37" s="479"/>
      <c r="FGW37" s="479"/>
      <c r="FGX37" s="479"/>
      <c r="FGY37" s="479"/>
      <c r="FGZ37" s="479"/>
      <c r="FHA37" s="479"/>
      <c r="FHB37" s="479"/>
      <c r="FHC37" s="479"/>
      <c r="FHD37" s="479"/>
      <c r="FHE37" s="479"/>
      <c r="FHF37" s="479"/>
      <c r="FHG37" s="479"/>
      <c r="FHH37" s="479"/>
      <c r="FHI37" s="479"/>
      <c r="FHJ37" s="479"/>
      <c r="FHK37" s="479"/>
      <c r="FHL37" s="479"/>
      <c r="FHM37" s="479"/>
      <c r="FHN37" s="479"/>
      <c r="FHO37" s="479"/>
      <c r="FHP37" s="479"/>
      <c r="FHQ37" s="479"/>
      <c r="FHR37" s="479"/>
      <c r="FHS37" s="479"/>
      <c r="FHT37" s="479"/>
      <c r="FHU37" s="479"/>
      <c r="FHV37" s="479"/>
      <c r="FHW37" s="479"/>
      <c r="FHX37" s="479"/>
      <c r="FHY37" s="479"/>
      <c r="FHZ37" s="479"/>
      <c r="FIA37" s="479"/>
      <c r="FIB37" s="479"/>
      <c r="FIC37" s="479"/>
      <c r="FID37" s="479"/>
      <c r="FIE37" s="479"/>
      <c r="FIF37" s="479"/>
      <c r="FIG37" s="479"/>
      <c r="FIH37" s="479"/>
      <c r="FII37" s="479"/>
      <c r="FIJ37" s="479"/>
      <c r="FIK37" s="479"/>
      <c r="FIL37" s="479"/>
      <c r="FIM37" s="479"/>
      <c r="FIN37" s="479"/>
      <c r="FIO37" s="479"/>
      <c r="FIP37" s="479"/>
      <c r="FIQ37" s="479"/>
      <c r="FIR37" s="479"/>
      <c r="FIS37" s="479"/>
      <c r="FIT37" s="479"/>
      <c r="FIU37" s="479"/>
      <c r="FIV37" s="479"/>
      <c r="FIW37" s="479"/>
      <c r="FIX37" s="479"/>
      <c r="FIY37" s="479"/>
      <c r="FIZ37" s="479"/>
      <c r="FJA37" s="479"/>
      <c r="FJB37" s="479"/>
      <c r="FJC37" s="479"/>
      <c r="FJD37" s="479"/>
      <c r="FJE37" s="479"/>
      <c r="FJF37" s="479"/>
      <c r="FJG37" s="479"/>
      <c r="FJH37" s="479"/>
      <c r="FJI37" s="479"/>
      <c r="FJJ37" s="479"/>
      <c r="FJK37" s="479"/>
      <c r="FJL37" s="479"/>
      <c r="FJM37" s="479"/>
      <c r="FJN37" s="479"/>
      <c r="FJO37" s="479"/>
      <c r="FJP37" s="479"/>
      <c r="FJQ37" s="479"/>
      <c r="FJR37" s="479"/>
      <c r="FJS37" s="479"/>
      <c r="FJT37" s="479"/>
      <c r="FJU37" s="479"/>
      <c r="FJV37" s="479"/>
      <c r="FJW37" s="479"/>
      <c r="FJX37" s="479"/>
      <c r="FJY37" s="479"/>
      <c r="FJZ37" s="479"/>
      <c r="FKA37" s="479"/>
      <c r="FKB37" s="479"/>
      <c r="FKC37" s="479"/>
      <c r="FKD37" s="479"/>
      <c r="FKE37" s="479"/>
      <c r="FKF37" s="479"/>
      <c r="FKG37" s="479"/>
      <c r="FKH37" s="479"/>
      <c r="FKI37" s="479"/>
      <c r="FKJ37" s="479"/>
      <c r="FKK37" s="479"/>
      <c r="FKL37" s="479"/>
      <c r="FKM37" s="479"/>
      <c r="FKN37" s="479"/>
      <c r="FKO37" s="479"/>
      <c r="FKP37" s="479"/>
      <c r="FKQ37" s="479"/>
      <c r="FKR37" s="479"/>
      <c r="FKS37" s="479"/>
      <c r="FKT37" s="479"/>
      <c r="FKU37" s="479"/>
      <c r="FKV37" s="479"/>
      <c r="FKW37" s="479"/>
      <c r="FKX37" s="479"/>
      <c r="FKY37" s="479"/>
      <c r="FKZ37" s="479"/>
      <c r="FLA37" s="479"/>
      <c r="FLB37" s="479"/>
      <c r="FLC37" s="479"/>
      <c r="FLD37" s="479"/>
      <c r="FLE37" s="479"/>
      <c r="FLF37" s="479"/>
      <c r="FLG37" s="479"/>
      <c r="FLH37" s="479"/>
      <c r="FLI37" s="479"/>
      <c r="FLJ37" s="479"/>
      <c r="FLK37" s="479"/>
      <c r="FLL37" s="479"/>
      <c r="FLM37" s="479"/>
      <c r="FLN37" s="479"/>
      <c r="FLO37" s="479"/>
      <c r="FLP37" s="479"/>
      <c r="FLQ37" s="479"/>
      <c r="FLR37" s="479"/>
      <c r="FLS37" s="479"/>
      <c r="FLT37" s="479"/>
      <c r="FLU37" s="479"/>
      <c r="FLV37" s="479"/>
      <c r="FLW37" s="479"/>
      <c r="FLX37" s="479"/>
      <c r="FLY37" s="479"/>
      <c r="FLZ37" s="479"/>
      <c r="FMA37" s="479"/>
      <c r="FMB37" s="479"/>
      <c r="FMC37" s="479"/>
      <c r="FMD37" s="479"/>
      <c r="FME37" s="479"/>
      <c r="FMF37" s="479"/>
      <c r="FMG37" s="479"/>
      <c r="FMH37" s="479"/>
      <c r="FMI37" s="479"/>
      <c r="FMJ37" s="479"/>
      <c r="FMK37" s="479"/>
      <c r="FML37" s="479"/>
      <c r="FMM37" s="479"/>
      <c r="FMN37" s="479"/>
      <c r="FMO37" s="479"/>
      <c r="FMP37" s="479"/>
      <c r="FMQ37" s="479"/>
      <c r="FMR37" s="479"/>
      <c r="FMS37" s="479"/>
      <c r="FMT37" s="479"/>
      <c r="FMU37" s="479"/>
      <c r="FMV37" s="479"/>
      <c r="FMW37" s="479"/>
      <c r="FMX37" s="479"/>
      <c r="FMY37" s="479"/>
      <c r="FMZ37" s="479"/>
      <c r="FNA37" s="479"/>
      <c r="FNB37" s="479"/>
      <c r="FNC37" s="479"/>
      <c r="FND37" s="479"/>
      <c r="FNE37" s="479"/>
      <c r="FNF37" s="479"/>
      <c r="FNG37" s="479"/>
      <c r="FNH37" s="479"/>
      <c r="FNI37" s="479"/>
      <c r="FNJ37" s="479"/>
      <c r="FNK37" s="479"/>
      <c r="FNL37" s="479"/>
      <c r="FNM37" s="479"/>
      <c r="FNN37" s="479"/>
      <c r="FNO37" s="479"/>
      <c r="FNP37" s="479"/>
      <c r="FNQ37" s="479"/>
      <c r="FNR37" s="479"/>
      <c r="FNS37" s="479"/>
      <c r="FNT37" s="479"/>
      <c r="FNU37" s="479"/>
      <c r="FNV37" s="479"/>
      <c r="FNW37" s="479"/>
      <c r="FNX37" s="479"/>
      <c r="FNY37" s="479"/>
      <c r="FNZ37" s="479"/>
      <c r="FOA37" s="479"/>
      <c r="FOB37" s="479"/>
      <c r="FOC37" s="479"/>
      <c r="FOD37" s="479"/>
      <c r="FOE37" s="479"/>
      <c r="FOF37" s="479"/>
      <c r="FOG37" s="479"/>
      <c r="FOH37" s="479"/>
      <c r="FOI37" s="479"/>
      <c r="FOJ37" s="479"/>
      <c r="FOK37" s="479"/>
      <c r="FOL37" s="479"/>
      <c r="FOM37" s="479"/>
      <c r="FON37" s="479"/>
      <c r="FOO37" s="479"/>
      <c r="FOP37" s="479"/>
      <c r="FOQ37" s="479"/>
      <c r="FOR37" s="479"/>
      <c r="FOS37" s="479"/>
      <c r="FOT37" s="479"/>
      <c r="FOU37" s="479"/>
      <c r="FOV37" s="479"/>
      <c r="FOW37" s="479"/>
      <c r="FOX37" s="479"/>
      <c r="FOY37" s="479"/>
      <c r="FOZ37" s="479"/>
      <c r="FPA37" s="479"/>
      <c r="FPB37" s="479"/>
      <c r="FPC37" s="479"/>
      <c r="FPD37" s="479"/>
      <c r="FPE37" s="479"/>
      <c r="FPF37" s="479"/>
      <c r="FPG37" s="479"/>
      <c r="FPH37" s="479"/>
      <c r="FPI37" s="479"/>
      <c r="FPJ37" s="479"/>
      <c r="FPK37" s="479"/>
      <c r="FPL37" s="479"/>
      <c r="FPM37" s="479"/>
      <c r="FPN37" s="479"/>
      <c r="FPO37" s="479"/>
      <c r="FPP37" s="479"/>
      <c r="FPQ37" s="479"/>
      <c r="FPR37" s="479"/>
      <c r="FPS37" s="479"/>
      <c r="FPT37" s="479"/>
      <c r="FPU37" s="479"/>
      <c r="FPV37" s="479"/>
      <c r="FPW37" s="479"/>
      <c r="FPX37" s="479"/>
      <c r="FPY37" s="479"/>
      <c r="FPZ37" s="479"/>
      <c r="FQA37" s="479"/>
      <c r="FQB37" s="479"/>
      <c r="FQC37" s="479"/>
      <c r="FQD37" s="479"/>
      <c r="FQE37" s="479"/>
      <c r="FQF37" s="479"/>
      <c r="FQG37" s="479"/>
      <c r="FQH37" s="479"/>
      <c r="FQI37" s="479"/>
      <c r="FQJ37" s="479"/>
      <c r="FQK37" s="479"/>
      <c r="FQL37" s="479"/>
      <c r="FQM37" s="479"/>
      <c r="FQN37" s="479"/>
      <c r="FQO37" s="479"/>
      <c r="FQP37" s="479"/>
      <c r="FQQ37" s="479"/>
      <c r="FQR37" s="479"/>
      <c r="FQS37" s="479"/>
      <c r="FQT37" s="479"/>
      <c r="FQU37" s="479"/>
      <c r="FQV37" s="479"/>
      <c r="FQW37" s="479"/>
      <c r="FQX37" s="479"/>
      <c r="FQY37" s="479"/>
      <c r="FQZ37" s="479"/>
      <c r="FRA37" s="479"/>
      <c r="FRB37" s="479"/>
      <c r="FRC37" s="479"/>
      <c r="FRD37" s="479"/>
      <c r="FRE37" s="479"/>
      <c r="FRF37" s="479"/>
      <c r="FRG37" s="479"/>
      <c r="FRH37" s="479"/>
      <c r="FRI37" s="479"/>
      <c r="FRJ37" s="479"/>
      <c r="FRK37" s="479"/>
      <c r="FRL37" s="479"/>
      <c r="FRM37" s="479"/>
      <c r="FRN37" s="479"/>
      <c r="FRO37" s="479"/>
      <c r="FRP37" s="479"/>
      <c r="FRQ37" s="479"/>
      <c r="FRR37" s="479"/>
      <c r="FRS37" s="479"/>
      <c r="FRT37" s="479"/>
      <c r="FRU37" s="479"/>
      <c r="FRV37" s="479"/>
      <c r="FRW37" s="479"/>
      <c r="FRX37" s="479"/>
      <c r="FRY37" s="479"/>
      <c r="FRZ37" s="479"/>
      <c r="FSA37" s="479"/>
      <c r="FSB37" s="479"/>
      <c r="FSC37" s="479"/>
      <c r="FSD37" s="479"/>
      <c r="FSE37" s="479"/>
      <c r="FSF37" s="479"/>
      <c r="FSG37" s="479"/>
      <c r="FSH37" s="479"/>
      <c r="FSI37" s="479"/>
      <c r="FSJ37" s="479"/>
      <c r="FSK37" s="479"/>
      <c r="FSL37" s="479"/>
      <c r="FSM37" s="479"/>
      <c r="FSN37" s="479"/>
      <c r="FSO37" s="479"/>
      <c r="FSP37" s="479"/>
      <c r="FSQ37" s="479"/>
      <c r="FSR37" s="479"/>
      <c r="FSS37" s="479"/>
      <c r="FST37" s="479"/>
      <c r="FSU37" s="479"/>
      <c r="FSV37" s="479"/>
      <c r="FSW37" s="479"/>
      <c r="FSX37" s="479"/>
      <c r="FSY37" s="479"/>
      <c r="FSZ37" s="479"/>
      <c r="FTA37" s="479"/>
      <c r="FTB37" s="479"/>
      <c r="FTC37" s="479"/>
      <c r="FTD37" s="479"/>
      <c r="FTE37" s="479"/>
      <c r="FTF37" s="479"/>
      <c r="FTG37" s="479"/>
      <c r="FTH37" s="479"/>
      <c r="FTI37" s="479"/>
      <c r="FTJ37" s="479"/>
      <c r="FTK37" s="479"/>
      <c r="FTL37" s="479"/>
      <c r="FTM37" s="479"/>
      <c r="FTN37" s="479"/>
      <c r="FTO37" s="479"/>
      <c r="FTP37" s="479"/>
      <c r="FTQ37" s="479"/>
      <c r="FTR37" s="479"/>
      <c r="FTS37" s="479"/>
      <c r="FTT37" s="479"/>
      <c r="FTU37" s="479"/>
      <c r="FTV37" s="479"/>
      <c r="FTW37" s="479"/>
      <c r="FTX37" s="479"/>
      <c r="FTY37" s="479"/>
      <c r="FTZ37" s="479"/>
      <c r="FUA37" s="479"/>
      <c r="FUB37" s="479"/>
      <c r="FUC37" s="479"/>
      <c r="FUD37" s="479"/>
      <c r="FUE37" s="479"/>
      <c r="FUF37" s="479"/>
      <c r="FUG37" s="479"/>
      <c r="FUH37" s="479"/>
      <c r="FUI37" s="479"/>
      <c r="FUJ37" s="479"/>
      <c r="FUK37" s="479"/>
      <c r="FUL37" s="479"/>
      <c r="FUM37" s="479"/>
      <c r="FUN37" s="479"/>
      <c r="FUO37" s="479"/>
      <c r="FUP37" s="479"/>
      <c r="FUQ37" s="479"/>
      <c r="FUR37" s="479"/>
      <c r="FUS37" s="479"/>
      <c r="FUT37" s="479"/>
      <c r="FUU37" s="479"/>
      <c r="FUV37" s="479"/>
      <c r="FUW37" s="479"/>
      <c r="FUX37" s="479"/>
      <c r="FUY37" s="479"/>
      <c r="FUZ37" s="479"/>
      <c r="FVA37" s="479"/>
      <c r="FVB37" s="479"/>
      <c r="FVC37" s="479"/>
      <c r="FVD37" s="479"/>
      <c r="FVE37" s="479"/>
      <c r="FVF37" s="479"/>
      <c r="FVG37" s="479"/>
      <c r="FVH37" s="479"/>
      <c r="FVI37" s="479"/>
      <c r="FVJ37" s="479"/>
      <c r="FVK37" s="479"/>
      <c r="FVL37" s="479"/>
      <c r="FVM37" s="479"/>
      <c r="FVN37" s="479"/>
      <c r="FVO37" s="479"/>
      <c r="FVP37" s="479"/>
      <c r="FVQ37" s="479"/>
      <c r="FVR37" s="479"/>
      <c r="FVS37" s="479"/>
      <c r="FVT37" s="479"/>
      <c r="FVU37" s="479"/>
      <c r="FVV37" s="479"/>
      <c r="FVW37" s="479"/>
      <c r="FVX37" s="479"/>
      <c r="FVY37" s="479"/>
      <c r="FVZ37" s="479"/>
      <c r="FWA37" s="479"/>
      <c r="FWB37" s="479"/>
      <c r="FWC37" s="479"/>
      <c r="FWD37" s="479"/>
      <c r="FWE37" s="479"/>
      <c r="FWF37" s="479"/>
      <c r="FWG37" s="479"/>
      <c r="FWH37" s="479"/>
      <c r="FWI37" s="479"/>
      <c r="FWJ37" s="479"/>
      <c r="FWK37" s="479"/>
      <c r="FWL37" s="479"/>
      <c r="FWM37" s="479"/>
      <c r="FWN37" s="479"/>
      <c r="FWO37" s="479"/>
      <c r="FWP37" s="479"/>
      <c r="FWQ37" s="479"/>
      <c r="FWR37" s="479"/>
      <c r="FWS37" s="479"/>
      <c r="FWT37" s="479"/>
      <c r="FWU37" s="479"/>
      <c r="FWV37" s="479"/>
      <c r="FWW37" s="479"/>
      <c r="FWX37" s="479"/>
      <c r="FWY37" s="479"/>
      <c r="FWZ37" s="479"/>
      <c r="FXA37" s="479"/>
      <c r="FXB37" s="479"/>
      <c r="FXC37" s="479"/>
      <c r="FXD37" s="479"/>
      <c r="FXE37" s="479"/>
      <c r="FXF37" s="479"/>
      <c r="FXG37" s="479"/>
      <c r="FXH37" s="479"/>
      <c r="FXI37" s="479"/>
      <c r="FXJ37" s="479"/>
      <c r="FXK37" s="479"/>
      <c r="FXL37" s="479"/>
      <c r="FXM37" s="479"/>
      <c r="FXN37" s="479"/>
      <c r="FXO37" s="479"/>
      <c r="FXP37" s="479"/>
      <c r="FXQ37" s="479"/>
      <c r="FXR37" s="479"/>
      <c r="FXS37" s="479"/>
      <c r="FXT37" s="479"/>
      <c r="FXU37" s="479"/>
      <c r="FXV37" s="479"/>
      <c r="FXW37" s="479"/>
      <c r="FXX37" s="479"/>
      <c r="FXY37" s="479"/>
      <c r="FXZ37" s="479"/>
      <c r="FYA37" s="479"/>
      <c r="FYB37" s="479"/>
      <c r="FYC37" s="479"/>
      <c r="FYD37" s="479"/>
      <c r="FYE37" s="479"/>
      <c r="FYF37" s="479"/>
      <c r="FYG37" s="479"/>
      <c r="FYH37" s="479"/>
      <c r="FYI37" s="479"/>
      <c r="FYJ37" s="479"/>
      <c r="FYK37" s="479"/>
      <c r="FYL37" s="479"/>
      <c r="FYM37" s="479"/>
      <c r="FYN37" s="479"/>
      <c r="FYO37" s="479"/>
      <c r="FYP37" s="479"/>
      <c r="FYQ37" s="479"/>
      <c r="FYR37" s="479"/>
      <c r="FYS37" s="479"/>
      <c r="FYT37" s="479"/>
      <c r="FYU37" s="479"/>
      <c r="FYV37" s="479"/>
      <c r="FYW37" s="479"/>
      <c r="FYX37" s="479"/>
      <c r="FYY37" s="479"/>
      <c r="FYZ37" s="479"/>
      <c r="FZA37" s="479"/>
      <c r="FZB37" s="479"/>
      <c r="FZC37" s="479"/>
      <c r="FZD37" s="479"/>
      <c r="FZE37" s="479"/>
      <c r="FZF37" s="479"/>
      <c r="FZG37" s="479"/>
      <c r="FZH37" s="479"/>
      <c r="FZI37" s="479"/>
      <c r="FZJ37" s="479"/>
      <c r="FZK37" s="479"/>
      <c r="FZL37" s="479"/>
      <c r="FZM37" s="479"/>
      <c r="FZN37" s="479"/>
      <c r="FZO37" s="479"/>
      <c r="FZP37" s="479"/>
      <c r="FZQ37" s="479"/>
      <c r="FZR37" s="479"/>
      <c r="FZS37" s="479"/>
      <c r="FZT37" s="479"/>
      <c r="FZU37" s="479"/>
      <c r="FZV37" s="479"/>
      <c r="FZW37" s="479"/>
      <c r="FZX37" s="479"/>
      <c r="FZY37" s="479"/>
      <c r="FZZ37" s="479"/>
      <c r="GAA37" s="479"/>
      <c r="GAB37" s="479"/>
      <c r="GAC37" s="479"/>
      <c r="GAD37" s="479"/>
      <c r="GAE37" s="479"/>
      <c r="GAF37" s="479"/>
      <c r="GAG37" s="479"/>
      <c r="GAH37" s="479"/>
      <c r="GAI37" s="479"/>
      <c r="GAJ37" s="479"/>
      <c r="GAK37" s="479"/>
      <c r="GAL37" s="479"/>
      <c r="GAM37" s="479"/>
      <c r="GAN37" s="479"/>
      <c r="GAO37" s="479"/>
      <c r="GAP37" s="479"/>
      <c r="GAQ37" s="479"/>
      <c r="GAR37" s="479"/>
      <c r="GAS37" s="479"/>
      <c r="GAT37" s="479"/>
      <c r="GAU37" s="479"/>
      <c r="GAV37" s="479"/>
      <c r="GAW37" s="479"/>
      <c r="GAX37" s="479"/>
      <c r="GAY37" s="479"/>
      <c r="GAZ37" s="479"/>
      <c r="GBA37" s="479"/>
      <c r="GBB37" s="479"/>
      <c r="GBC37" s="479"/>
      <c r="GBD37" s="479"/>
      <c r="GBE37" s="479"/>
      <c r="GBF37" s="479"/>
      <c r="GBG37" s="479"/>
      <c r="GBH37" s="479"/>
      <c r="GBI37" s="479"/>
      <c r="GBJ37" s="479"/>
      <c r="GBK37" s="479"/>
      <c r="GBL37" s="479"/>
      <c r="GBM37" s="479"/>
      <c r="GBN37" s="479"/>
      <c r="GBO37" s="479"/>
      <c r="GBP37" s="479"/>
      <c r="GBQ37" s="479"/>
      <c r="GBR37" s="479"/>
      <c r="GBS37" s="479"/>
      <c r="GBT37" s="479"/>
      <c r="GBU37" s="479"/>
      <c r="GBV37" s="479"/>
      <c r="GBW37" s="479"/>
      <c r="GBX37" s="479"/>
      <c r="GBY37" s="479"/>
      <c r="GBZ37" s="479"/>
      <c r="GCA37" s="479"/>
      <c r="GCB37" s="479"/>
      <c r="GCC37" s="479"/>
      <c r="GCD37" s="479"/>
      <c r="GCE37" s="479"/>
      <c r="GCF37" s="479"/>
      <c r="GCG37" s="479"/>
      <c r="GCH37" s="479"/>
      <c r="GCI37" s="479"/>
      <c r="GCJ37" s="479"/>
      <c r="GCK37" s="479"/>
      <c r="GCL37" s="479"/>
      <c r="GCM37" s="479"/>
      <c r="GCN37" s="479"/>
      <c r="GCO37" s="479"/>
      <c r="GCP37" s="479"/>
      <c r="GCQ37" s="479"/>
      <c r="GCR37" s="479"/>
      <c r="GCS37" s="479"/>
      <c r="GCT37" s="479"/>
      <c r="GCU37" s="479"/>
      <c r="GCV37" s="479"/>
      <c r="GCW37" s="479"/>
      <c r="GCX37" s="479"/>
      <c r="GCY37" s="479"/>
      <c r="GCZ37" s="479"/>
      <c r="GDA37" s="479"/>
      <c r="GDB37" s="479"/>
      <c r="GDC37" s="479"/>
      <c r="GDD37" s="479"/>
      <c r="GDE37" s="479"/>
      <c r="GDF37" s="479"/>
      <c r="GDG37" s="479"/>
      <c r="GDH37" s="479"/>
      <c r="GDI37" s="479"/>
      <c r="GDJ37" s="479"/>
      <c r="GDK37" s="479"/>
      <c r="GDL37" s="479"/>
      <c r="GDM37" s="479"/>
      <c r="GDN37" s="479"/>
      <c r="GDO37" s="479"/>
      <c r="GDP37" s="479"/>
      <c r="GDQ37" s="479"/>
      <c r="GDR37" s="479"/>
      <c r="GDS37" s="479"/>
      <c r="GDT37" s="479"/>
      <c r="GDU37" s="479"/>
      <c r="GDV37" s="479"/>
      <c r="GDW37" s="479"/>
      <c r="GDX37" s="479"/>
      <c r="GDY37" s="479"/>
      <c r="GDZ37" s="479"/>
      <c r="GEA37" s="479"/>
      <c r="GEB37" s="479"/>
      <c r="GEC37" s="479"/>
      <c r="GED37" s="479"/>
      <c r="GEE37" s="479"/>
      <c r="GEF37" s="479"/>
      <c r="GEG37" s="479"/>
      <c r="GEH37" s="479"/>
      <c r="GEI37" s="479"/>
      <c r="GEJ37" s="479"/>
      <c r="GEK37" s="479"/>
      <c r="GEL37" s="479"/>
      <c r="GEM37" s="479"/>
      <c r="GEN37" s="479"/>
      <c r="GEO37" s="479"/>
      <c r="GEP37" s="479"/>
      <c r="GEQ37" s="479"/>
      <c r="GER37" s="479"/>
      <c r="GES37" s="479"/>
      <c r="GET37" s="479"/>
      <c r="GEU37" s="479"/>
      <c r="GEV37" s="479"/>
      <c r="GEW37" s="479"/>
      <c r="GEX37" s="479"/>
      <c r="GEY37" s="479"/>
      <c r="GEZ37" s="479"/>
      <c r="GFA37" s="479"/>
      <c r="GFB37" s="479"/>
      <c r="GFC37" s="479"/>
      <c r="GFD37" s="479"/>
      <c r="GFE37" s="479"/>
      <c r="GFF37" s="479"/>
      <c r="GFG37" s="479"/>
      <c r="GFH37" s="479"/>
      <c r="GFI37" s="479"/>
      <c r="GFJ37" s="479"/>
      <c r="GFK37" s="479"/>
      <c r="GFL37" s="479"/>
      <c r="GFM37" s="479"/>
      <c r="GFN37" s="479"/>
      <c r="GFO37" s="479"/>
      <c r="GFP37" s="479"/>
      <c r="GFQ37" s="479"/>
      <c r="GFR37" s="479"/>
      <c r="GFS37" s="479"/>
      <c r="GFT37" s="479"/>
      <c r="GFU37" s="479"/>
      <c r="GFV37" s="479"/>
      <c r="GFW37" s="479"/>
      <c r="GFX37" s="479"/>
      <c r="GFY37" s="479"/>
      <c r="GFZ37" s="479"/>
      <c r="GGA37" s="479"/>
      <c r="GGB37" s="479"/>
      <c r="GGC37" s="479"/>
      <c r="GGD37" s="479"/>
      <c r="GGE37" s="479"/>
      <c r="GGF37" s="479"/>
      <c r="GGG37" s="479"/>
      <c r="GGH37" s="479"/>
      <c r="GGI37" s="479"/>
      <c r="GGJ37" s="479"/>
      <c r="GGK37" s="479"/>
      <c r="GGL37" s="479"/>
      <c r="GGM37" s="479"/>
      <c r="GGN37" s="479"/>
      <c r="GGO37" s="479"/>
      <c r="GGP37" s="479"/>
      <c r="GGQ37" s="479"/>
      <c r="GGR37" s="479"/>
      <c r="GGS37" s="479"/>
      <c r="GGT37" s="479"/>
      <c r="GGU37" s="479"/>
      <c r="GGV37" s="479"/>
      <c r="GGW37" s="479"/>
      <c r="GGX37" s="479"/>
      <c r="GGY37" s="479"/>
      <c r="GGZ37" s="479"/>
      <c r="GHA37" s="479"/>
      <c r="GHB37" s="479"/>
      <c r="GHC37" s="479"/>
      <c r="GHD37" s="479"/>
      <c r="GHE37" s="479"/>
      <c r="GHF37" s="479"/>
      <c r="GHG37" s="479"/>
      <c r="GHH37" s="479"/>
      <c r="GHI37" s="479"/>
      <c r="GHJ37" s="479"/>
      <c r="GHK37" s="479"/>
      <c r="GHL37" s="479"/>
      <c r="GHM37" s="479"/>
      <c r="GHN37" s="479"/>
      <c r="GHO37" s="479"/>
      <c r="GHP37" s="479"/>
      <c r="GHQ37" s="479"/>
      <c r="GHR37" s="479"/>
      <c r="GHS37" s="479"/>
      <c r="GHT37" s="479"/>
      <c r="GHU37" s="479"/>
      <c r="GHV37" s="479"/>
      <c r="GHW37" s="479"/>
      <c r="GHX37" s="479"/>
      <c r="GHY37" s="479"/>
      <c r="GHZ37" s="479"/>
      <c r="GIA37" s="479"/>
      <c r="GIB37" s="479"/>
      <c r="GIC37" s="479"/>
      <c r="GID37" s="479"/>
      <c r="GIE37" s="479"/>
      <c r="GIF37" s="479"/>
      <c r="GIG37" s="479"/>
      <c r="GIH37" s="479"/>
      <c r="GII37" s="479"/>
      <c r="GIJ37" s="479"/>
      <c r="GIK37" s="479"/>
      <c r="GIL37" s="479"/>
      <c r="GIM37" s="479"/>
      <c r="GIN37" s="479"/>
      <c r="GIO37" s="479"/>
      <c r="GIP37" s="479"/>
      <c r="GIQ37" s="479"/>
      <c r="GIR37" s="479"/>
      <c r="GIS37" s="479"/>
      <c r="GIT37" s="479"/>
      <c r="GIU37" s="479"/>
      <c r="GIV37" s="479"/>
      <c r="GIW37" s="479"/>
      <c r="GIX37" s="479"/>
      <c r="GIY37" s="479"/>
      <c r="GIZ37" s="479"/>
      <c r="GJA37" s="479"/>
      <c r="GJB37" s="479"/>
      <c r="GJC37" s="479"/>
      <c r="GJD37" s="479"/>
      <c r="GJE37" s="479"/>
      <c r="GJF37" s="479"/>
      <c r="GJG37" s="479"/>
      <c r="GJH37" s="479"/>
      <c r="GJI37" s="479"/>
      <c r="GJJ37" s="479"/>
      <c r="GJK37" s="479"/>
      <c r="GJL37" s="479"/>
      <c r="GJM37" s="479"/>
      <c r="GJN37" s="479"/>
      <c r="GJO37" s="479"/>
      <c r="GJP37" s="479"/>
      <c r="GJQ37" s="479"/>
      <c r="GJR37" s="479"/>
      <c r="GJS37" s="479"/>
      <c r="GJT37" s="479"/>
      <c r="GJU37" s="479"/>
      <c r="GJV37" s="479"/>
      <c r="GJW37" s="479"/>
      <c r="GJX37" s="479"/>
      <c r="GJY37" s="479"/>
      <c r="GJZ37" s="479"/>
      <c r="GKA37" s="479"/>
      <c r="GKB37" s="479"/>
      <c r="GKC37" s="479"/>
      <c r="GKD37" s="479"/>
      <c r="GKE37" s="479"/>
      <c r="GKF37" s="479"/>
      <c r="GKG37" s="479"/>
      <c r="GKH37" s="479"/>
      <c r="GKI37" s="479"/>
      <c r="GKJ37" s="479"/>
      <c r="GKK37" s="479"/>
      <c r="GKL37" s="479"/>
      <c r="GKM37" s="479"/>
      <c r="GKN37" s="479"/>
      <c r="GKO37" s="479"/>
      <c r="GKP37" s="479"/>
      <c r="GKQ37" s="479"/>
      <c r="GKR37" s="479"/>
      <c r="GKS37" s="479"/>
      <c r="GKT37" s="479"/>
      <c r="GKU37" s="479"/>
      <c r="GKV37" s="479"/>
      <c r="GKW37" s="479"/>
      <c r="GKX37" s="479"/>
      <c r="GKY37" s="479"/>
      <c r="GKZ37" s="479"/>
      <c r="GLA37" s="479"/>
      <c r="GLB37" s="479"/>
      <c r="GLC37" s="479"/>
      <c r="GLD37" s="479"/>
      <c r="GLE37" s="479"/>
      <c r="GLF37" s="479"/>
      <c r="GLG37" s="479"/>
      <c r="GLH37" s="479"/>
      <c r="GLI37" s="479"/>
      <c r="GLJ37" s="479"/>
      <c r="GLK37" s="479"/>
      <c r="GLL37" s="479"/>
      <c r="GLM37" s="479"/>
      <c r="GLN37" s="479"/>
      <c r="GLO37" s="479"/>
      <c r="GLP37" s="479"/>
      <c r="GLQ37" s="479"/>
      <c r="GLR37" s="479"/>
      <c r="GLS37" s="479"/>
      <c r="GLT37" s="479"/>
      <c r="GLU37" s="479"/>
      <c r="GLV37" s="479"/>
      <c r="GLW37" s="479"/>
      <c r="GLX37" s="479"/>
      <c r="GLY37" s="479"/>
      <c r="GLZ37" s="479"/>
      <c r="GMA37" s="479"/>
      <c r="GMB37" s="479"/>
      <c r="GMC37" s="479"/>
      <c r="GMD37" s="479"/>
      <c r="GME37" s="479"/>
      <c r="GMF37" s="479"/>
      <c r="GMG37" s="479"/>
      <c r="GMH37" s="479"/>
      <c r="GMI37" s="479"/>
      <c r="GMJ37" s="479"/>
      <c r="GMK37" s="479"/>
      <c r="GML37" s="479"/>
      <c r="GMM37" s="479"/>
      <c r="GMN37" s="479"/>
      <c r="GMO37" s="479"/>
      <c r="GMP37" s="479"/>
      <c r="GMQ37" s="479"/>
      <c r="GMR37" s="479"/>
      <c r="GMS37" s="479"/>
      <c r="GMT37" s="479"/>
      <c r="GMU37" s="479"/>
      <c r="GMV37" s="479"/>
      <c r="GMW37" s="479"/>
      <c r="GMX37" s="479"/>
      <c r="GMY37" s="479"/>
      <c r="GMZ37" s="479"/>
      <c r="GNA37" s="479"/>
      <c r="GNB37" s="479"/>
      <c r="GNC37" s="479"/>
      <c r="GND37" s="479"/>
      <c r="GNE37" s="479"/>
      <c r="GNF37" s="479"/>
      <c r="GNG37" s="479"/>
      <c r="GNH37" s="479"/>
      <c r="GNI37" s="479"/>
      <c r="GNJ37" s="479"/>
      <c r="GNK37" s="479"/>
      <c r="GNL37" s="479"/>
      <c r="GNM37" s="479"/>
      <c r="GNN37" s="479"/>
      <c r="GNO37" s="479"/>
      <c r="GNP37" s="479"/>
      <c r="GNQ37" s="479"/>
      <c r="GNR37" s="479"/>
      <c r="GNS37" s="479"/>
      <c r="GNT37" s="479"/>
      <c r="GNU37" s="479"/>
      <c r="GNV37" s="479"/>
      <c r="GNW37" s="479"/>
      <c r="GNX37" s="479"/>
      <c r="GNY37" s="479"/>
      <c r="GNZ37" s="479"/>
      <c r="GOA37" s="479"/>
      <c r="GOB37" s="479"/>
      <c r="GOC37" s="479"/>
      <c r="GOD37" s="479"/>
      <c r="GOE37" s="479"/>
      <c r="GOF37" s="479"/>
      <c r="GOG37" s="479"/>
      <c r="GOH37" s="479"/>
      <c r="GOI37" s="479"/>
      <c r="GOJ37" s="479"/>
      <c r="GOK37" s="479"/>
      <c r="GOL37" s="479"/>
      <c r="GOM37" s="479"/>
      <c r="GON37" s="479"/>
      <c r="GOO37" s="479"/>
      <c r="GOP37" s="479"/>
      <c r="GOQ37" s="479"/>
      <c r="GOR37" s="479"/>
      <c r="GOS37" s="479"/>
      <c r="GOT37" s="479"/>
      <c r="GOU37" s="479"/>
      <c r="GOV37" s="479"/>
      <c r="GOW37" s="479"/>
      <c r="GOX37" s="479"/>
      <c r="GOY37" s="479"/>
      <c r="GOZ37" s="479"/>
      <c r="GPA37" s="479"/>
      <c r="GPB37" s="479"/>
      <c r="GPC37" s="479"/>
      <c r="GPD37" s="479"/>
      <c r="GPE37" s="479"/>
      <c r="GPF37" s="479"/>
      <c r="GPG37" s="479"/>
      <c r="GPH37" s="479"/>
      <c r="GPI37" s="479"/>
      <c r="GPJ37" s="479"/>
      <c r="GPK37" s="479"/>
      <c r="GPL37" s="479"/>
      <c r="GPM37" s="479"/>
      <c r="GPN37" s="479"/>
      <c r="GPO37" s="479"/>
      <c r="GPP37" s="479"/>
      <c r="GPQ37" s="479"/>
      <c r="GPR37" s="479"/>
      <c r="GPS37" s="479"/>
      <c r="GPT37" s="479"/>
      <c r="GPU37" s="479"/>
      <c r="GPV37" s="479"/>
      <c r="GPW37" s="479"/>
      <c r="GPX37" s="479"/>
      <c r="GPY37" s="479"/>
      <c r="GPZ37" s="479"/>
      <c r="GQA37" s="479"/>
      <c r="GQB37" s="479"/>
      <c r="GQC37" s="479"/>
      <c r="GQD37" s="479"/>
      <c r="GQE37" s="479"/>
      <c r="GQF37" s="479"/>
      <c r="GQG37" s="479"/>
      <c r="GQH37" s="479"/>
      <c r="GQI37" s="479"/>
      <c r="GQJ37" s="479"/>
      <c r="GQK37" s="479"/>
      <c r="GQL37" s="479"/>
      <c r="GQM37" s="479"/>
      <c r="GQN37" s="479"/>
      <c r="GQO37" s="479"/>
      <c r="GQP37" s="479"/>
      <c r="GQQ37" s="479"/>
      <c r="GQR37" s="479"/>
      <c r="GQS37" s="479"/>
      <c r="GQT37" s="479"/>
      <c r="GQU37" s="479"/>
      <c r="GQV37" s="479"/>
      <c r="GQW37" s="479"/>
      <c r="GQX37" s="479"/>
      <c r="GQY37" s="479"/>
      <c r="GQZ37" s="479"/>
      <c r="GRA37" s="479"/>
      <c r="GRB37" s="479"/>
      <c r="GRC37" s="479"/>
      <c r="GRD37" s="479"/>
      <c r="GRE37" s="479"/>
      <c r="GRF37" s="479"/>
      <c r="GRG37" s="479"/>
      <c r="GRH37" s="479"/>
      <c r="GRI37" s="479"/>
      <c r="GRJ37" s="479"/>
      <c r="GRK37" s="479"/>
      <c r="GRL37" s="479"/>
      <c r="GRM37" s="479"/>
      <c r="GRN37" s="479"/>
      <c r="GRO37" s="479"/>
      <c r="GRP37" s="479"/>
      <c r="GRQ37" s="479"/>
      <c r="GRR37" s="479"/>
      <c r="GRS37" s="479"/>
      <c r="GRT37" s="479"/>
      <c r="GRU37" s="479"/>
      <c r="GRV37" s="479"/>
      <c r="GRW37" s="479"/>
      <c r="GRX37" s="479"/>
      <c r="GRY37" s="479"/>
      <c r="GRZ37" s="479"/>
      <c r="GSA37" s="479"/>
      <c r="GSB37" s="479"/>
      <c r="GSC37" s="479"/>
      <c r="GSD37" s="479"/>
      <c r="GSE37" s="479"/>
      <c r="GSF37" s="479"/>
      <c r="GSG37" s="479"/>
      <c r="GSH37" s="479"/>
      <c r="GSI37" s="479"/>
      <c r="GSJ37" s="479"/>
      <c r="GSK37" s="479"/>
      <c r="GSL37" s="479"/>
      <c r="GSM37" s="479"/>
      <c r="GSN37" s="479"/>
      <c r="GSO37" s="479"/>
      <c r="GSP37" s="479"/>
      <c r="GSQ37" s="479"/>
      <c r="GSR37" s="479"/>
      <c r="GSS37" s="479"/>
      <c r="GST37" s="479"/>
      <c r="GSU37" s="479"/>
      <c r="GSV37" s="479"/>
      <c r="GSW37" s="479"/>
      <c r="GSX37" s="479"/>
      <c r="GSY37" s="479"/>
      <c r="GSZ37" s="479"/>
      <c r="GTA37" s="479"/>
      <c r="GTB37" s="479"/>
      <c r="GTC37" s="479"/>
      <c r="GTD37" s="479"/>
      <c r="GTE37" s="479"/>
      <c r="GTF37" s="479"/>
      <c r="GTG37" s="479"/>
      <c r="GTH37" s="479"/>
      <c r="GTI37" s="479"/>
      <c r="GTJ37" s="479"/>
      <c r="GTK37" s="479"/>
      <c r="GTL37" s="479"/>
      <c r="GTM37" s="479"/>
      <c r="GTN37" s="479"/>
      <c r="GTO37" s="479"/>
      <c r="GTP37" s="479"/>
      <c r="GTQ37" s="479"/>
      <c r="GTR37" s="479"/>
      <c r="GTS37" s="479"/>
      <c r="GTT37" s="479"/>
      <c r="GTU37" s="479"/>
      <c r="GTV37" s="479"/>
      <c r="GTW37" s="479"/>
      <c r="GTX37" s="479"/>
      <c r="GTY37" s="479"/>
      <c r="GTZ37" s="479"/>
      <c r="GUA37" s="479"/>
      <c r="GUB37" s="479"/>
      <c r="GUC37" s="479"/>
      <c r="GUD37" s="479"/>
      <c r="GUE37" s="479"/>
      <c r="GUF37" s="479"/>
      <c r="GUG37" s="479"/>
      <c r="GUH37" s="479"/>
      <c r="GUI37" s="479"/>
      <c r="GUJ37" s="479"/>
      <c r="GUK37" s="479"/>
      <c r="GUL37" s="479"/>
      <c r="GUM37" s="479"/>
      <c r="GUN37" s="479"/>
      <c r="GUO37" s="479"/>
      <c r="GUP37" s="479"/>
      <c r="GUQ37" s="479"/>
      <c r="GUR37" s="479"/>
      <c r="GUS37" s="479"/>
      <c r="GUT37" s="479"/>
      <c r="GUU37" s="479"/>
      <c r="GUV37" s="479"/>
      <c r="GUW37" s="479"/>
      <c r="GUX37" s="479"/>
      <c r="GUY37" s="479"/>
      <c r="GUZ37" s="479"/>
      <c r="GVA37" s="479"/>
      <c r="GVB37" s="479"/>
      <c r="GVC37" s="479"/>
      <c r="GVD37" s="479"/>
      <c r="GVE37" s="479"/>
      <c r="GVF37" s="479"/>
      <c r="GVG37" s="479"/>
      <c r="GVH37" s="479"/>
      <c r="GVI37" s="479"/>
      <c r="GVJ37" s="479"/>
      <c r="GVK37" s="479"/>
      <c r="GVL37" s="479"/>
      <c r="GVM37" s="479"/>
      <c r="GVN37" s="479"/>
      <c r="GVO37" s="479"/>
      <c r="GVP37" s="479"/>
      <c r="GVQ37" s="479"/>
      <c r="GVR37" s="479"/>
      <c r="GVS37" s="479"/>
      <c r="GVT37" s="479"/>
      <c r="GVU37" s="479"/>
      <c r="GVV37" s="479"/>
      <c r="GVW37" s="479"/>
      <c r="GVX37" s="479"/>
      <c r="GVY37" s="479"/>
      <c r="GVZ37" s="479"/>
      <c r="GWA37" s="479"/>
      <c r="GWB37" s="479"/>
      <c r="GWC37" s="479"/>
      <c r="GWD37" s="479"/>
      <c r="GWE37" s="479"/>
      <c r="GWF37" s="479"/>
      <c r="GWG37" s="479"/>
      <c r="GWH37" s="479"/>
      <c r="GWI37" s="479"/>
      <c r="GWJ37" s="479"/>
      <c r="GWK37" s="479"/>
      <c r="GWL37" s="479"/>
      <c r="GWM37" s="479"/>
      <c r="GWN37" s="479"/>
      <c r="GWO37" s="479"/>
      <c r="GWP37" s="479"/>
      <c r="GWQ37" s="479"/>
      <c r="GWR37" s="479"/>
      <c r="GWS37" s="479"/>
      <c r="GWT37" s="479"/>
      <c r="GWU37" s="479"/>
      <c r="GWV37" s="479"/>
      <c r="GWW37" s="479"/>
      <c r="GWX37" s="479"/>
      <c r="GWY37" s="479"/>
      <c r="GWZ37" s="479"/>
      <c r="GXA37" s="479"/>
      <c r="GXB37" s="479"/>
      <c r="GXC37" s="479"/>
      <c r="GXD37" s="479"/>
      <c r="GXE37" s="479"/>
      <c r="GXF37" s="479"/>
      <c r="GXG37" s="479"/>
      <c r="GXH37" s="479"/>
      <c r="GXI37" s="479"/>
      <c r="GXJ37" s="479"/>
      <c r="GXK37" s="479"/>
      <c r="GXL37" s="479"/>
      <c r="GXM37" s="479"/>
      <c r="GXN37" s="479"/>
      <c r="GXO37" s="479"/>
      <c r="GXP37" s="479"/>
      <c r="GXQ37" s="479"/>
      <c r="GXR37" s="479"/>
      <c r="GXS37" s="479"/>
      <c r="GXT37" s="479"/>
      <c r="GXU37" s="479"/>
      <c r="GXV37" s="479"/>
      <c r="GXW37" s="479"/>
      <c r="GXX37" s="479"/>
      <c r="GXY37" s="479"/>
      <c r="GXZ37" s="479"/>
      <c r="GYA37" s="479"/>
      <c r="GYB37" s="479"/>
      <c r="GYC37" s="479"/>
      <c r="GYD37" s="479"/>
      <c r="GYE37" s="479"/>
      <c r="GYF37" s="479"/>
      <c r="GYG37" s="479"/>
      <c r="GYH37" s="479"/>
      <c r="GYI37" s="479"/>
      <c r="GYJ37" s="479"/>
      <c r="GYK37" s="479"/>
      <c r="GYL37" s="479"/>
      <c r="GYM37" s="479"/>
      <c r="GYN37" s="479"/>
      <c r="GYO37" s="479"/>
      <c r="GYP37" s="479"/>
      <c r="GYQ37" s="479"/>
      <c r="GYR37" s="479"/>
      <c r="GYS37" s="479"/>
      <c r="GYT37" s="479"/>
      <c r="GYU37" s="479"/>
      <c r="GYV37" s="479"/>
      <c r="GYW37" s="479"/>
      <c r="GYX37" s="479"/>
      <c r="GYY37" s="479"/>
      <c r="GYZ37" s="479"/>
      <c r="GZA37" s="479"/>
      <c r="GZB37" s="479"/>
      <c r="GZC37" s="479"/>
      <c r="GZD37" s="479"/>
      <c r="GZE37" s="479"/>
      <c r="GZF37" s="479"/>
      <c r="GZG37" s="479"/>
      <c r="GZH37" s="479"/>
      <c r="GZI37" s="479"/>
      <c r="GZJ37" s="479"/>
      <c r="GZK37" s="479"/>
      <c r="GZL37" s="479"/>
      <c r="GZM37" s="479"/>
      <c r="GZN37" s="479"/>
      <c r="GZO37" s="479"/>
      <c r="GZP37" s="479"/>
      <c r="GZQ37" s="479"/>
      <c r="GZR37" s="479"/>
      <c r="GZS37" s="479"/>
      <c r="GZT37" s="479"/>
      <c r="GZU37" s="479"/>
      <c r="GZV37" s="479"/>
      <c r="GZW37" s="479"/>
      <c r="GZX37" s="479"/>
      <c r="GZY37" s="479"/>
      <c r="GZZ37" s="479"/>
      <c r="HAA37" s="479"/>
      <c r="HAB37" s="479"/>
      <c r="HAC37" s="479"/>
      <c r="HAD37" s="479"/>
      <c r="HAE37" s="479"/>
      <c r="HAF37" s="479"/>
      <c r="HAG37" s="479"/>
      <c r="HAH37" s="479"/>
      <c r="HAI37" s="479"/>
      <c r="HAJ37" s="479"/>
      <c r="HAK37" s="479"/>
      <c r="HAL37" s="479"/>
      <c r="HAM37" s="479"/>
      <c r="HAN37" s="479"/>
      <c r="HAO37" s="479"/>
      <c r="HAP37" s="479"/>
      <c r="HAQ37" s="479"/>
      <c r="HAR37" s="479"/>
      <c r="HAS37" s="479"/>
      <c r="HAT37" s="479"/>
      <c r="HAU37" s="479"/>
      <c r="HAV37" s="479"/>
      <c r="HAW37" s="479"/>
      <c r="HAX37" s="479"/>
      <c r="HAY37" s="479"/>
      <c r="HAZ37" s="479"/>
      <c r="HBA37" s="479"/>
      <c r="HBB37" s="479"/>
      <c r="HBC37" s="479"/>
      <c r="HBD37" s="479"/>
      <c r="HBE37" s="479"/>
      <c r="HBF37" s="479"/>
      <c r="HBG37" s="479"/>
      <c r="HBH37" s="479"/>
      <c r="HBI37" s="479"/>
      <c r="HBJ37" s="479"/>
      <c r="HBK37" s="479"/>
      <c r="HBL37" s="479"/>
      <c r="HBM37" s="479"/>
      <c r="HBN37" s="479"/>
      <c r="HBO37" s="479"/>
      <c r="HBP37" s="479"/>
      <c r="HBQ37" s="479"/>
      <c r="HBR37" s="479"/>
      <c r="HBS37" s="479"/>
      <c r="HBT37" s="479"/>
      <c r="HBU37" s="479"/>
      <c r="HBV37" s="479"/>
      <c r="HBW37" s="479"/>
      <c r="HBX37" s="479"/>
      <c r="HBY37" s="479"/>
      <c r="HBZ37" s="479"/>
      <c r="HCA37" s="479"/>
      <c r="HCB37" s="479"/>
      <c r="HCC37" s="479"/>
      <c r="HCD37" s="479"/>
      <c r="HCE37" s="479"/>
      <c r="HCF37" s="479"/>
      <c r="HCG37" s="479"/>
      <c r="HCH37" s="479"/>
      <c r="HCI37" s="479"/>
      <c r="HCJ37" s="479"/>
      <c r="HCK37" s="479"/>
      <c r="HCL37" s="479"/>
      <c r="HCM37" s="479"/>
      <c r="HCN37" s="479"/>
      <c r="HCO37" s="479"/>
      <c r="HCP37" s="479"/>
      <c r="HCQ37" s="479"/>
      <c r="HCR37" s="479"/>
      <c r="HCS37" s="479"/>
      <c r="HCT37" s="479"/>
      <c r="HCU37" s="479"/>
      <c r="HCV37" s="479"/>
      <c r="HCW37" s="479"/>
      <c r="HCX37" s="479"/>
      <c r="HCY37" s="479"/>
      <c r="HCZ37" s="479"/>
      <c r="HDA37" s="479"/>
      <c r="HDB37" s="479"/>
      <c r="HDC37" s="479"/>
      <c r="HDD37" s="479"/>
      <c r="HDE37" s="479"/>
      <c r="HDF37" s="479"/>
      <c r="HDG37" s="479"/>
      <c r="HDH37" s="479"/>
      <c r="HDI37" s="479"/>
      <c r="HDJ37" s="479"/>
      <c r="HDK37" s="479"/>
      <c r="HDL37" s="479"/>
      <c r="HDM37" s="479"/>
      <c r="HDN37" s="479"/>
      <c r="HDO37" s="479"/>
      <c r="HDP37" s="479"/>
      <c r="HDQ37" s="479"/>
      <c r="HDR37" s="479"/>
      <c r="HDS37" s="479"/>
      <c r="HDT37" s="479"/>
      <c r="HDU37" s="479"/>
      <c r="HDV37" s="479"/>
      <c r="HDW37" s="479"/>
      <c r="HDX37" s="479"/>
      <c r="HDY37" s="479"/>
      <c r="HDZ37" s="479"/>
      <c r="HEA37" s="479"/>
      <c r="HEB37" s="479"/>
      <c r="HEC37" s="479"/>
      <c r="HED37" s="479"/>
      <c r="HEE37" s="479"/>
      <c r="HEF37" s="479"/>
      <c r="HEG37" s="479"/>
      <c r="HEH37" s="479"/>
      <c r="HEI37" s="479"/>
      <c r="HEJ37" s="479"/>
      <c r="HEK37" s="479"/>
      <c r="HEL37" s="479"/>
      <c r="HEM37" s="479"/>
      <c r="HEN37" s="479"/>
      <c r="HEO37" s="479"/>
      <c r="HEP37" s="479"/>
      <c r="HEQ37" s="479"/>
      <c r="HER37" s="479"/>
      <c r="HES37" s="479"/>
      <c r="HET37" s="479"/>
      <c r="HEU37" s="479"/>
      <c r="HEV37" s="479"/>
      <c r="HEW37" s="479"/>
      <c r="HEX37" s="479"/>
      <c r="HEY37" s="479"/>
      <c r="HEZ37" s="479"/>
      <c r="HFA37" s="479"/>
      <c r="HFB37" s="479"/>
      <c r="HFC37" s="479"/>
      <c r="HFD37" s="479"/>
      <c r="HFE37" s="479"/>
      <c r="HFF37" s="479"/>
      <c r="HFG37" s="479"/>
      <c r="HFH37" s="479"/>
      <c r="HFI37" s="479"/>
      <c r="HFJ37" s="479"/>
      <c r="HFK37" s="479"/>
      <c r="HFL37" s="479"/>
      <c r="HFM37" s="479"/>
      <c r="HFN37" s="479"/>
      <c r="HFO37" s="479"/>
      <c r="HFP37" s="479"/>
      <c r="HFQ37" s="479"/>
      <c r="HFR37" s="479"/>
      <c r="HFS37" s="479"/>
      <c r="HFT37" s="479"/>
      <c r="HFU37" s="479"/>
      <c r="HFV37" s="479"/>
      <c r="HFW37" s="479"/>
      <c r="HFX37" s="479"/>
      <c r="HFY37" s="479"/>
      <c r="HFZ37" s="479"/>
      <c r="HGA37" s="479"/>
      <c r="HGB37" s="479"/>
      <c r="HGC37" s="479"/>
      <c r="HGD37" s="479"/>
      <c r="HGE37" s="479"/>
      <c r="HGF37" s="479"/>
      <c r="HGG37" s="479"/>
      <c r="HGH37" s="479"/>
      <c r="HGI37" s="479"/>
      <c r="HGJ37" s="479"/>
      <c r="HGK37" s="479"/>
      <c r="HGL37" s="479"/>
      <c r="HGM37" s="479"/>
      <c r="HGN37" s="479"/>
      <c r="HGO37" s="479"/>
      <c r="HGP37" s="479"/>
      <c r="HGQ37" s="479"/>
      <c r="HGR37" s="479"/>
      <c r="HGS37" s="479"/>
      <c r="HGT37" s="479"/>
      <c r="HGU37" s="479"/>
      <c r="HGV37" s="479"/>
      <c r="HGW37" s="479"/>
      <c r="HGX37" s="479"/>
      <c r="HGY37" s="479"/>
      <c r="HGZ37" s="479"/>
      <c r="HHA37" s="479"/>
      <c r="HHB37" s="479"/>
      <c r="HHC37" s="479"/>
      <c r="HHD37" s="479"/>
      <c r="HHE37" s="479"/>
      <c r="HHF37" s="479"/>
      <c r="HHG37" s="479"/>
      <c r="HHH37" s="479"/>
      <c r="HHI37" s="479"/>
      <c r="HHJ37" s="479"/>
      <c r="HHK37" s="479"/>
      <c r="HHL37" s="479"/>
      <c r="HHM37" s="479"/>
      <c r="HHN37" s="479"/>
      <c r="HHO37" s="479"/>
      <c r="HHP37" s="479"/>
      <c r="HHQ37" s="479"/>
      <c r="HHR37" s="479"/>
      <c r="HHS37" s="479"/>
      <c r="HHT37" s="479"/>
      <c r="HHU37" s="479"/>
      <c r="HHV37" s="479"/>
      <c r="HHW37" s="479"/>
      <c r="HHX37" s="479"/>
      <c r="HHY37" s="479"/>
      <c r="HHZ37" s="479"/>
      <c r="HIA37" s="479"/>
      <c r="HIB37" s="479"/>
      <c r="HIC37" s="479"/>
      <c r="HID37" s="479"/>
      <c r="HIE37" s="479"/>
      <c r="HIF37" s="479"/>
      <c r="HIG37" s="479"/>
      <c r="HIH37" s="479"/>
      <c r="HII37" s="479"/>
      <c r="HIJ37" s="479"/>
      <c r="HIK37" s="479"/>
      <c r="HIL37" s="479"/>
      <c r="HIM37" s="479"/>
      <c r="HIN37" s="479"/>
      <c r="HIO37" s="479"/>
      <c r="HIP37" s="479"/>
      <c r="HIQ37" s="479"/>
      <c r="HIR37" s="479"/>
      <c r="HIS37" s="479"/>
      <c r="HIT37" s="479"/>
      <c r="HIU37" s="479"/>
      <c r="HIV37" s="479"/>
      <c r="HIW37" s="479"/>
      <c r="HIX37" s="479"/>
      <c r="HIY37" s="479"/>
      <c r="HIZ37" s="479"/>
      <c r="HJA37" s="479"/>
      <c r="HJB37" s="479"/>
      <c r="HJC37" s="479"/>
      <c r="HJD37" s="479"/>
      <c r="HJE37" s="479"/>
      <c r="HJF37" s="479"/>
      <c r="HJG37" s="479"/>
      <c r="HJH37" s="479"/>
      <c r="HJI37" s="479"/>
      <c r="HJJ37" s="479"/>
      <c r="HJK37" s="479"/>
      <c r="HJL37" s="479"/>
      <c r="HJM37" s="479"/>
      <c r="HJN37" s="479"/>
      <c r="HJO37" s="479"/>
      <c r="HJP37" s="479"/>
      <c r="HJQ37" s="479"/>
      <c r="HJR37" s="479"/>
      <c r="HJS37" s="479"/>
      <c r="HJT37" s="479"/>
      <c r="HJU37" s="479"/>
      <c r="HJV37" s="479"/>
      <c r="HJW37" s="479"/>
      <c r="HJX37" s="479"/>
      <c r="HJY37" s="479"/>
      <c r="HJZ37" s="479"/>
      <c r="HKA37" s="479"/>
      <c r="HKB37" s="479"/>
      <c r="HKC37" s="479"/>
      <c r="HKD37" s="479"/>
      <c r="HKE37" s="479"/>
      <c r="HKF37" s="479"/>
      <c r="HKG37" s="479"/>
      <c r="HKH37" s="479"/>
      <c r="HKI37" s="479"/>
      <c r="HKJ37" s="479"/>
      <c r="HKK37" s="479"/>
      <c r="HKL37" s="479"/>
      <c r="HKM37" s="479"/>
      <c r="HKN37" s="479"/>
      <c r="HKO37" s="479"/>
      <c r="HKP37" s="479"/>
      <c r="HKQ37" s="479"/>
      <c r="HKR37" s="479"/>
      <c r="HKS37" s="479"/>
      <c r="HKT37" s="479"/>
      <c r="HKU37" s="479"/>
      <c r="HKV37" s="479"/>
      <c r="HKW37" s="479"/>
      <c r="HKX37" s="479"/>
      <c r="HKY37" s="479"/>
      <c r="HKZ37" s="479"/>
      <c r="HLA37" s="479"/>
      <c r="HLB37" s="479"/>
      <c r="HLC37" s="479"/>
      <c r="HLD37" s="479"/>
      <c r="HLE37" s="479"/>
      <c r="HLF37" s="479"/>
      <c r="HLG37" s="479"/>
      <c r="HLH37" s="479"/>
      <c r="HLI37" s="479"/>
      <c r="HLJ37" s="479"/>
      <c r="HLK37" s="479"/>
      <c r="HLL37" s="479"/>
      <c r="HLM37" s="479"/>
      <c r="HLN37" s="479"/>
      <c r="HLO37" s="479"/>
      <c r="HLP37" s="479"/>
      <c r="HLQ37" s="479"/>
      <c r="HLR37" s="479"/>
      <c r="HLS37" s="479"/>
      <c r="HLT37" s="479"/>
      <c r="HLU37" s="479"/>
      <c r="HLV37" s="479"/>
      <c r="HLW37" s="479"/>
      <c r="HLX37" s="479"/>
      <c r="HLY37" s="479"/>
      <c r="HLZ37" s="479"/>
      <c r="HMA37" s="479"/>
      <c r="HMB37" s="479"/>
      <c r="HMC37" s="479"/>
      <c r="HMD37" s="479"/>
      <c r="HME37" s="479"/>
      <c r="HMF37" s="479"/>
      <c r="HMG37" s="479"/>
      <c r="HMH37" s="479"/>
      <c r="HMI37" s="479"/>
      <c r="HMJ37" s="479"/>
      <c r="HMK37" s="479"/>
      <c r="HML37" s="479"/>
      <c r="HMM37" s="479"/>
      <c r="HMN37" s="479"/>
      <c r="HMO37" s="479"/>
      <c r="HMP37" s="479"/>
      <c r="HMQ37" s="479"/>
      <c r="HMR37" s="479"/>
      <c r="HMS37" s="479"/>
      <c r="HMT37" s="479"/>
      <c r="HMU37" s="479"/>
      <c r="HMV37" s="479"/>
      <c r="HMW37" s="479"/>
      <c r="HMX37" s="479"/>
      <c r="HMY37" s="479"/>
      <c r="HMZ37" s="479"/>
      <c r="HNA37" s="479"/>
      <c r="HNB37" s="479"/>
      <c r="HNC37" s="479"/>
      <c r="HND37" s="479"/>
      <c r="HNE37" s="479"/>
      <c r="HNF37" s="479"/>
      <c r="HNG37" s="479"/>
      <c r="HNH37" s="479"/>
      <c r="HNI37" s="479"/>
      <c r="HNJ37" s="479"/>
      <c r="HNK37" s="479"/>
      <c r="HNL37" s="479"/>
      <c r="HNM37" s="479"/>
      <c r="HNN37" s="479"/>
      <c r="HNO37" s="479"/>
      <c r="HNP37" s="479"/>
      <c r="HNQ37" s="479"/>
      <c r="HNR37" s="479"/>
      <c r="HNS37" s="479"/>
      <c r="HNT37" s="479"/>
      <c r="HNU37" s="479"/>
      <c r="HNV37" s="479"/>
      <c r="HNW37" s="479"/>
      <c r="HNX37" s="479"/>
      <c r="HNY37" s="479"/>
      <c r="HNZ37" s="479"/>
      <c r="HOA37" s="479"/>
      <c r="HOB37" s="479"/>
      <c r="HOC37" s="479"/>
      <c r="HOD37" s="479"/>
      <c r="HOE37" s="479"/>
      <c r="HOF37" s="479"/>
      <c r="HOG37" s="479"/>
      <c r="HOH37" s="479"/>
      <c r="HOI37" s="479"/>
      <c r="HOJ37" s="479"/>
      <c r="HOK37" s="479"/>
      <c r="HOL37" s="479"/>
      <c r="HOM37" s="479"/>
      <c r="HON37" s="479"/>
      <c r="HOO37" s="479"/>
      <c r="HOP37" s="479"/>
      <c r="HOQ37" s="479"/>
      <c r="HOR37" s="479"/>
      <c r="HOS37" s="479"/>
      <c r="HOT37" s="479"/>
      <c r="HOU37" s="479"/>
      <c r="HOV37" s="479"/>
      <c r="HOW37" s="479"/>
      <c r="HOX37" s="479"/>
      <c r="HOY37" s="479"/>
      <c r="HOZ37" s="479"/>
      <c r="HPA37" s="479"/>
      <c r="HPB37" s="479"/>
      <c r="HPC37" s="479"/>
      <c r="HPD37" s="479"/>
      <c r="HPE37" s="479"/>
      <c r="HPF37" s="479"/>
      <c r="HPG37" s="479"/>
      <c r="HPH37" s="479"/>
      <c r="HPI37" s="479"/>
      <c r="HPJ37" s="479"/>
      <c r="HPK37" s="479"/>
      <c r="HPL37" s="479"/>
      <c r="HPM37" s="479"/>
      <c r="HPN37" s="479"/>
      <c r="HPO37" s="479"/>
      <c r="HPP37" s="479"/>
      <c r="HPQ37" s="479"/>
      <c r="HPR37" s="479"/>
      <c r="HPS37" s="479"/>
      <c r="HPT37" s="479"/>
      <c r="HPU37" s="479"/>
      <c r="HPV37" s="479"/>
      <c r="HPW37" s="479"/>
      <c r="HPX37" s="479"/>
      <c r="HPY37" s="479"/>
      <c r="HPZ37" s="479"/>
      <c r="HQA37" s="479"/>
      <c r="HQB37" s="479"/>
      <c r="HQC37" s="479"/>
      <c r="HQD37" s="479"/>
      <c r="HQE37" s="479"/>
      <c r="HQF37" s="479"/>
      <c r="HQG37" s="479"/>
      <c r="HQH37" s="479"/>
      <c r="HQI37" s="479"/>
      <c r="HQJ37" s="479"/>
      <c r="HQK37" s="479"/>
      <c r="HQL37" s="479"/>
      <c r="HQM37" s="479"/>
      <c r="HQN37" s="479"/>
      <c r="HQO37" s="479"/>
      <c r="HQP37" s="479"/>
      <c r="HQQ37" s="479"/>
      <c r="HQR37" s="479"/>
      <c r="HQS37" s="479"/>
      <c r="HQT37" s="479"/>
      <c r="HQU37" s="479"/>
      <c r="HQV37" s="479"/>
      <c r="HQW37" s="479"/>
      <c r="HQX37" s="479"/>
      <c r="HQY37" s="479"/>
      <c r="HQZ37" s="479"/>
      <c r="HRA37" s="479"/>
      <c r="HRB37" s="479"/>
      <c r="HRC37" s="479"/>
      <c r="HRD37" s="479"/>
      <c r="HRE37" s="479"/>
      <c r="HRF37" s="479"/>
      <c r="HRG37" s="479"/>
      <c r="HRH37" s="479"/>
      <c r="HRI37" s="479"/>
      <c r="HRJ37" s="479"/>
      <c r="HRK37" s="479"/>
      <c r="HRL37" s="479"/>
      <c r="HRM37" s="479"/>
      <c r="HRN37" s="479"/>
      <c r="HRO37" s="479"/>
      <c r="HRP37" s="479"/>
      <c r="HRQ37" s="479"/>
      <c r="HRR37" s="479"/>
      <c r="HRS37" s="479"/>
      <c r="HRT37" s="479"/>
      <c r="HRU37" s="479"/>
      <c r="HRV37" s="479"/>
      <c r="HRW37" s="479"/>
      <c r="HRX37" s="479"/>
      <c r="HRY37" s="479"/>
      <c r="HRZ37" s="479"/>
      <c r="HSA37" s="479"/>
      <c r="HSB37" s="479"/>
      <c r="HSC37" s="479"/>
      <c r="HSD37" s="479"/>
      <c r="HSE37" s="479"/>
      <c r="HSF37" s="479"/>
      <c r="HSG37" s="479"/>
      <c r="HSH37" s="479"/>
      <c r="HSI37" s="479"/>
      <c r="HSJ37" s="479"/>
      <c r="HSK37" s="479"/>
      <c r="HSL37" s="479"/>
      <c r="HSM37" s="479"/>
      <c r="HSN37" s="479"/>
      <c r="HSO37" s="479"/>
      <c r="HSP37" s="479"/>
      <c r="HSQ37" s="479"/>
      <c r="HSR37" s="479"/>
      <c r="HSS37" s="479"/>
      <c r="HST37" s="479"/>
      <c r="HSU37" s="479"/>
      <c r="HSV37" s="479"/>
      <c r="HSW37" s="479"/>
      <c r="HSX37" s="479"/>
      <c r="HSY37" s="479"/>
      <c r="HSZ37" s="479"/>
      <c r="HTA37" s="479"/>
      <c r="HTB37" s="479"/>
      <c r="HTC37" s="479"/>
      <c r="HTD37" s="479"/>
      <c r="HTE37" s="479"/>
      <c r="HTF37" s="479"/>
      <c r="HTG37" s="479"/>
      <c r="HTH37" s="479"/>
      <c r="HTI37" s="479"/>
      <c r="HTJ37" s="479"/>
      <c r="HTK37" s="479"/>
      <c r="HTL37" s="479"/>
      <c r="HTM37" s="479"/>
      <c r="HTN37" s="479"/>
      <c r="HTO37" s="479"/>
      <c r="HTP37" s="479"/>
      <c r="HTQ37" s="479"/>
      <c r="HTR37" s="479"/>
      <c r="HTS37" s="479"/>
      <c r="HTT37" s="479"/>
      <c r="HTU37" s="479"/>
      <c r="HTV37" s="479"/>
      <c r="HTW37" s="479"/>
      <c r="HTX37" s="479"/>
      <c r="HTY37" s="479"/>
      <c r="HTZ37" s="479"/>
      <c r="HUA37" s="479"/>
      <c r="HUB37" s="479"/>
      <c r="HUC37" s="479"/>
      <c r="HUD37" s="479"/>
      <c r="HUE37" s="479"/>
      <c r="HUF37" s="479"/>
      <c r="HUG37" s="479"/>
      <c r="HUH37" s="479"/>
      <c r="HUI37" s="479"/>
      <c r="HUJ37" s="479"/>
      <c r="HUK37" s="479"/>
      <c r="HUL37" s="479"/>
      <c r="HUM37" s="479"/>
      <c r="HUN37" s="479"/>
      <c r="HUO37" s="479"/>
      <c r="HUP37" s="479"/>
      <c r="HUQ37" s="479"/>
      <c r="HUR37" s="479"/>
      <c r="HUS37" s="479"/>
      <c r="HUT37" s="479"/>
      <c r="HUU37" s="479"/>
      <c r="HUV37" s="479"/>
      <c r="HUW37" s="479"/>
      <c r="HUX37" s="479"/>
      <c r="HUY37" s="479"/>
      <c r="HUZ37" s="479"/>
      <c r="HVA37" s="479"/>
      <c r="HVB37" s="479"/>
      <c r="HVC37" s="479"/>
      <c r="HVD37" s="479"/>
      <c r="HVE37" s="479"/>
      <c r="HVF37" s="479"/>
      <c r="HVG37" s="479"/>
      <c r="HVH37" s="479"/>
      <c r="HVI37" s="479"/>
      <c r="HVJ37" s="479"/>
      <c r="HVK37" s="479"/>
      <c r="HVL37" s="479"/>
      <c r="HVM37" s="479"/>
      <c r="HVN37" s="479"/>
      <c r="HVO37" s="479"/>
      <c r="HVP37" s="479"/>
      <c r="HVQ37" s="479"/>
      <c r="HVR37" s="479"/>
      <c r="HVS37" s="479"/>
      <c r="HVT37" s="479"/>
      <c r="HVU37" s="479"/>
      <c r="HVV37" s="479"/>
      <c r="HVW37" s="479"/>
      <c r="HVX37" s="479"/>
      <c r="HVY37" s="479"/>
      <c r="HVZ37" s="479"/>
      <c r="HWA37" s="479"/>
      <c r="HWB37" s="479"/>
      <c r="HWC37" s="479"/>
      <c r="HWD37" s="479"/>
      <c r="HWE37" s="479"/>
      <c r="HWF37" s="479"/>
      <c r="HWG37" s="479"/>
      <c r="HWH37" s="479"/>
      <c r="HWI37" s="479"/>
      <c r="HWJ37" s="479"/>
      <c r="HWK37" s="479"/>
      <c r="HWL37" s="479"/>
      <c r="HWM37" s="479"/>
      <c r="HWN37" s="479"/>
      <c r="HWO37" s="479"/>
      <c r="HWP37" s="479"/>
      <c r="HWQ37" s="479"/>
      <c r="HWR37" s="479"/>
      <c r="HWS37" s="479"/>
      <c r="HWT37" s="479"/>
      <c r="HWU37" s="479"/>
      <c r="HWV37" s="479"/>
      <c r="HWW37" s="479"/>
      <c r="HWX37" s="479"/>
      <c r="HWY37" s="479"/>
      <c r="HWZ37" s="479"/>
      <c r="HXA37" s="479"/>
      <c r="HXB37" s="479"/>
      <c r="HXC37" s="479"/>
      <c r="HXD37" s="479"/>
      <c r="HXE37" s="479"/>
      <c r="HXF37" s="479"/>
      <c r="HXG37" s="479"/>
      <c r="HXH37" s="479"/>
      <c r="HXI37" s="479"/>
      <c r="HXJ37" s="479"/>
      <c r="HXK37" s="479"/>
      <c r="HXL37" s="479"/>
      <c r="HXM37" s="479"/>
      <c r="HXN37" s="479"/>
      <c r="HXO37" s="479"/>
      <c r="HXP37" s="479"/>
      <c r="HXQ37" s="479"/>
      <c r="HXR37" s="479"/>
      <c r="HXS37" s="479"/>
      <c r="HXT37" s="479"/>
      <c r="HXU37" s="479"/>
      <c r="HXV37" s="479"/>
      <c r="HXW37" s="479"/>
      <c r="HXX37" s="479"/>
      <c r="HXY37" s="479"/>
      <c r="HXZ37" s="479"/>
      <c r="HYA37" s="479"/>
      <c r="HYB37" s="479"/>
      <c r="HYC37" s="479"/>
      <c r="HYD37" s="479"/>
      <c r="HYE37" s="479"/>
      <c r="HYF37" s="479"/>
      <c r="HYG37" s="479"/>
      <c r="HYH37" s="479"/>
      <c r="HYI37" s="479"/>
      <c r="HYJ37" s="479"/>
      <c r="HYK37" s="479"/>
      <c r="HYL37" s="479"/>
      <c r="HYM37" s="479"/>
      <c r="HYN37" s="479"/>
      <c r="HYO37" s="479"/>
      <c r="HYP37" s="479"/>
      <c r="HYQ37" s="479"/>
      <c r="HYR37" s="479"/>
      <c r="HYS37" s="479"/>
      <c r="HYT37" s="479"/>
      <c r="HYU37" s="479"/>
      <c r="HYV37" s="479"/>
      <c r="HYW37" s="479"/>
      <c r="HYX37" s="479"/>
      <c r="HYY37" s="479"/>
      <c r="HYZ37" s="479"/>
      <c r="HZA37" s="479"/>
      <c r="HZB37" s="479"/>
      <c r="HZC37" s="479"/>
      <c r="HZD37" s="479"/>
      <c r="HZE37" s="479"/>
      <c r="HZF37" s="479"/>
      <c r="HZG37" s="479"/>
      <c r="HZH37" s="479"/>
      <c r="HZI37" s="479"/>
      <c r="HZJ37" s="479"/>
      <c r="HZK37" s="479"/>
      <c r="HZL37" s="479"/>
      <c r="HZM37" s="479"/>
      <c r="HZN37" s="479"/>
      <c r="HZO37" s="479"/>
      <c r="HZP37" s="479"/>
      <c r="HZQ37" s="479"/>
      <c r="HZR37" s="479"/>
      <c r="HZS37" s="479"/>
      <c r="HZT37" s="479"/>
      <c r="HZU37" s="479"/>
      <c r="HZV37" s="479"/>
      <c r="HZW37" s="479"/>
      <c r="HZX37" s="479"/>
      <c r="HZY37" s="479"/>
      <c r="HZZ37" s="479"/>
      <c r="IAA37" s="479"/>
      <c r="IAB37" s="479"/>
      <c r="IAC37" s="479"/>
      <c r="IAD37" s="479"/>
      <c r="IAE37" s="479"/>
      <c r="IAF37" s="479"/>
      <c r="IAG37" s="479"/>
      <c r="IAH37" s="479"/>
      <c r="IAI37" s="479"/>
      <c r="IAJ37" s="479"/>
      <c r="IAK37" s="479"/>
      <c r="IAL37" s="479"/>
      <c r="IAM37" s="479"/>
      <c r="IAN37" s="479"/>
      <c r="IAO37" s="479"/>
      <c r="IAP37" s="479"/>
      <c r="IAQ37" s="479"/>
      <c r="IAR37" s="479"/>
      <c r="IAS37" s="479"/>
      <c r="IAT37" s="479"/>
      <c r="IAU37" s="479"/>
      <c r="IAV37" s="479"/>
      <c r="IAW37" s="479"/>
      <c r="IAX37" s="479"/>
      <c r="IAY37" s="479"/>
      <c r="IAZ37" s="479"/>
      <c r="IBA37" s="479"/>
      <c r="IBB37" s="479"/>
      <c r="IBC37" s="479"/>
      <c r="IBD37" s="479"/>
      <c r="IBE37" s="479"/>
      <c r="IBF37" s="479"/>
      <c r="IBG37" s="479"/>
      <c r="IBH37" s="479"/>
      <c r="IBI37" s="479"/>
      <c r="IBJ37" s="479"/>
      <c r="IBK37" s="479"/>
      <c r="IBL37" s="479"/>
      <c r="IBM37" s="479"/>
      <c r="IBN37" s="479"/>
      <c r="IBO37" s="479"/>
      <c r="IBP37" s="479"/>
      <c r="IBQ37" s="479"/>
      <c r="IBR37" s="479"/>
      <c r="IBS37" s="479"/>
      <c r="IBT37" s="479"/>
      <c r="IBU37" s="479"/>
      <c r="IBV37" s="479"/>
      <c r="IBW37" s="479"/>
      <c r="IBX37" s="479"/>
      <c r="IBY37" s="479"/>
      <c r="IBZ37" s="479"/>
      <c r="ICA37" s="479"/>
      <c r="ICB37" s="479"/>
      <c r="ICC37" s="479"/>
      <c r="ICD37" s="479"/>
      <c r="ICE37" s="479"/>
      <c r="ICF37" s="479"/>
      <c r="ICG37" s="479"/>
      <c r="ICH37" s="479"/>
      <c r="ICI37" s="479"/>
      <c r="ICJ37" s="479"/>
      <c r="ICK37" s="479"/>
      <c r="ICL37" s="479"/>
      <c r="ICM37" s="479"/>
      <c r="ICN37" s="479"/>
      <c r="ICO37" s="479"/>
      <c r="ICP37" s="479"/>
      <c r="ICQ37" s="479"/>
      <c r="ICR37" s="479"/>
      <c r="ICS37" s="479"/>
      <c r="ICT37" s="479"/>
      <c r="ICU37" s="479"/>
      <c r="ICV37" s="479"/>
      <c r="ICW37" s="479"/>
      <c r="ICX37" s="479"/>
      <c r="ICY37" s="479"/>
      <c r="ICZ37" s="479"/>
      <c r="IDA37" s="479"/>
      <c r="IDB37" s="479"/>
      <c r="IDC37" s="479"/>
      <c r="IDD37" s="479"/>
      <c r="IDE37" s="479"/>
      <c r="IDF37" s="479"/>
      <c r="IDG37" s="479"/>
      <c r="IDH37" s="479"/>
      <c r="IDI37" s="479"/>
      <c r="IDJ37" s="479"/>
      <c r="IDK37" s="479"/>
      <c r="IDL37" s="479"/>
      <c r="IDM37" s="479"/>
      <c r="IDN37" s="479"/>
      <c r="IDO37" s="479"/>
      <c r="IDP37" s="479"/>
      <c r="IDQ37" s="479"/>
      <c r="IDR37" s="479"/>
      <c r="IDS37" s="479"/>
      <c r="IDT37" s="479"/>
      <c r="IDU37" s="479"/>
      <c r="IDV37" s="479"/>
      <c r="IDW37" s="479"/>
      <c r="IDX37" s="479"/>
      <c r="IDY37" s="479"/>
      <c r="IDZ37" s="479"/>
      <c r="IEA37" s="479"/>
      <c r="IEB37" s="479"/>
      <c r="IEC37" s="479"/>
      <c r="IED37" s="479"/>
      <c r="IEE37" s="479"/>
      <c r="IEF37" s="479"/>
      <c r="IEG37" s="479"/>
      <c r="IEH37" s="479"/>
      <c r="IEI37" s="479"/>
      <c r="IEJ37" s="479"/>
      <c r="IEK37" s="479"/>
      <c r="IEL37" s="479"/>
      <c r="IEM37" s="479"/>
      <c r="IEN37" s="479"/>
      <c r="IEO37" s="479"/>
      <c r="IEP37" s="479"/>
      <c r="IEQ37" s="479"/>
      <c r="IER37" s="479"/>
      <c r="IES37" s="479"/>
      <c r="IET37" s="479"/>
      <c r="IEU37" s="479"/>
      <c r="IEV37" s="479"/>
      <c r="IEW37" s="479"/>
      <c r="IEX37" s="479"/>
      <c r="IEY37" s="479"/>
      <c r="IEZ37" s="479"/>
      <c r="IFA37" s="479"/>
      <c r="IFB37" s="479"/>
      <c r="IFC37" s="479"/>
      <c r="IFD37" s="479"/>
      <c r="IFE37" s="479"/>
      <c r="IFF37" s="479"/>
      <c r="IFG37" s="479"/>
      <c r="IFH37" s="479"/>
      <c r="IFI37" s="479"/>
      <c r="IFJ37" s="479"/>
      <c r="IFK37" s="479"/>
      <c r="IFL37" s="479"/>
      <c r="IFM37" s="479"/>
      <c r="IFN37" s="479"/>
      <c r="IFO37" s="479"/>
      <c r="IFP37" s="479"/>
      <c r="IFQ37" s="479"/>
      <c r="IFR37" s="479"/>
      <c r="IFS37" s="479"/>
      <c r="IFT37" s="479"/>
      <c r="IFU37" s="479"/>
      <c r="IFV37" s="479"/>
      <c r="IFW37" s="479"/>
      <c r="IFX37" s="479"/>
      <c r="IFY37" s="479"/>
      <c r="IFZ37" s="479"/>
      <c r="IGA37" s="479"/>
      <c r="IGB37" s="479"/>
      <c r="IGC37" s="479"/>
      <c r="IGD37" s="479"/>
      <c r="IGE37" s="479"/>
      <c r="IGF37" s="479"/>
      <c r="IGG37" s="479"/>
      <c r="IGH37" s="479"/>
      <c r="IGI37" s="479"/>
      <c r="IGJ37" s="479"/>
      <c r="IGK37" s="479"/>
      <c r="IGL37" s="479"/>
      <c r="IGM37" s="479"/>
      <c r="IGN37" s="479"/>
      <c r="IGO37" s="479"/>
      <c r="IGP37" s="479"/>
      <c r="IGQ37" s="479"/>
      <c r="IGR37" s="479"/>
      <c r="IGS37" s="479"/>
      <c r="IGT37" s="479"/>
      <c r="IGU37" s="479"/>
      <c r="IGV37" s="479"/>
      <c r="IGW37" s="479"/>
      <c r="IGX37" s="479"/>
      <c r="IGY37" s="479"/>
      <c r="IGZ37" s="479"/>
      <c r="IHA37" s="479"/>
      <c r="IHB37" s="479"/>
      <c r="IHC37" s="479"/>
      <c r="IHD37" s="479"/>
      <c r="IHE37" s="479"/>
      <c r="IHF37" s="479"/>
      <c r="IHG37" s="479"/>
      <c r="IHH37" s="479"/>
      <c r="IHI37" s="479"/>
      <c r="IHJ37" s="479"/>
      <c r="IHK37" s="479"/>
      <c r="IHL37" s="479"/>
      <c r="IHM37" s="479"/>
      <c r="IHN37" s="479"/>
      <c r="IHO37" s="479"/>
      <c r="IHP37" s="479"/>
      <c r="IHQ37" s="479"/>
      <c r="IHR37" s="479"/>
      <c r="IHS37" s="479"/>
      <c r="IHT37" s="479"/>
      <c r="IHU37" s="479"/>
      <c r="IHV37" s="479"/>
      <c r="IHW37" s="479"/>
      <c r="IHX37" s="479"/>
      <c r="IHY37" s="479"/>
      <c r="IHZ37" s="479"/>
      <c r="IIA37" s="479"/>
      <c r="IIB37" s="479"/>
      <c r="IIC37" s="479"/>
      <c r="IID37" s="479"/>
      <c r="IIE37" s="479"/>
      <c r="IIF37" s="479"/>
      <c r="IIG37" s="479"/>
      <c r="IIH37" s="479"/>
      <c r="III37" s="479"/>
      <c r="IIJ37" s="479"/>
      <c r="IIK37" s="479"/>
      <c r="IIL37" s="479"/>
      <c r="IIM37" s="479"/>
      <c r="IIN37" s="479"/>
      <c r="IIO37" s="479"/>
      <c r="IIP37" s="479"/>
      <c r="IIQ37" s="479"/>
      <c r="IIR37" s="479"/>
      <c r="IIS37" s="479"/>
      <c r="IIT37" s="479"/>
      <c r="IIU37" s="479"/>
      <c r="IIV37" s="479"/>
      <c r="IIW37" s="479"/>
      <c r="IIX37" s="479"/>
      <c r="IIY37" s="479"/>
      <c r="IIZ37" s="479"/>
      <c r="IJA37" s="479"/>
      <c r="IJB37" s="479"/>
      <c r="IJC37" s="479"/>
      <c r="IJD37" s="479"/>
      <c r="IJE37" s="479"/>
      <c r="IJF37" s="479"/>
      <c r="IJG37" s="479"/>
      <c r="IJH37" s="479"/>
      <c r="IJI37" s="479"/>
      <c r="IJJ37" s="479"/>
      <c r="IJK37" s="479"/>
      <c r="IJL37" s="479"/>
      <c r="IJM37" s="479"/>
      <c r="IJN37" s="479"/>
      <c r="IJO37" s="479"/>
      <c r="IJP37" s="479"/>
      <c r="IJQ37" s="479"/>
      <c r="IJR37" s="479"/>
      <c r="IJS37" s="479"/>
      <c r="IJT37" s="479"/>
      <c r="IJU37" s="479"/>
      <c r="IJV37" s="479"/>
      <c r="IJW37" s="479"/>
      <c r="IJX37" s="479"/>
      <c r="IJY37" s="479"/>
      <c r="IJZ37" s="479"/>
      <c r="IKA37" s="479"/>
      <c r="IKB37" s="479"/>
      <c r="IKC37" s="479"/>
      <c r="IKD37" s="479"/>
      <c r="IKE37" s="479"/>
      <c r="IKF37" s="479"/>
      <c r="IKG37" s="479"/>
      <c r="IKH37" s="479"/>
      <c r="IKI37" s="479"/>
      <c r="IKJ37" s="479"/>
      <c r="IKK37" s="479"/>
      <c r="IKL37" s="479"/>
      <c r="IKM37" s="479"/>
      <c r="IKN37" s="479"/>
      <c r="IKO37" s="479"/>
      <c r="IKP37" s="479"/>
      <c r="IKQ37" s="479"/>
      <c r="IKR37" s="479"/>
      <c r="IKS37" s="479"/>
      <c r="IKT37" s="479"/>
      <c r="IKU37" s="479"/>
      <c r="IKV37" s="479"/>
      <c r="IKW37" s="479"/>
      <c r="IKX37" s="479"/>
      <c r="IKY37" s="479"/>
      <c r="IKZ37" s="479"/>
      <c r="ILA37" s="479"/>
      <c r="ILB37" s="479"/>
      <c r="ILC37" s="479"/>
      <c r="ILD37" s="479"/>
      <c r="ILE37" s="479"/>
      <c r="ILF37" s="479"/>
      <c r="ILG37" s="479"/>
      <c r="ILH37" s="479"/>
      <c r="ILI37" s="479"/>
      <c r="ILJ37" s="479"/>
      <c r="ILK37" s="479"/>
      <c r="ILL37" s="479"/>
      <c r="ILM37" s="479"/>
      <c r="ILN37" s="479"/>
      <c r="ILO37" s="479"/>
      <c r="ILP37" s="479"/>
      <c r="ILQ37" s="479"/>
      <c r="ILR37" s="479"/>
      <c r="ILS37" s="479"/>
      <c r="ILT37" s="479"/>
      <c r="ILU37" s="479"/>
      <c r="ILV37" s="479"/>
      <c r="ILW37" s="479"/>
      <c r="ILX37" s="479"/>
      <c r="ILY37" s="479"/>
      <c r="ILZ37" s="479"/>
      <c r="IMA37" s="479"/>
      <c r="IMB37" s="479"/>
      <c r="IMC37" s="479"/>
      <c r="IMD37" s="479"/>
      <c r="IME37" s="479"/>
      <c r="IMF37" s="479"/>
      <c r="IMG37" s="479"/>
      <c r="IMH37" s="479"/>
      <c r="IMI37" s="479"/>
      <c r="IMJ37" s="479"/>
      <c r="IMK37" s="479"/>
      <c r="IML37" s="479"/>
      <c r="IMM37" s="479"/>
      <c r="IMN37" s="479"/>
      <c r="IMO37" s="479"/>
      <c r="IMP37" s="479"/>
      <c r="IMQ37" s="479"/>
      <c r="IMR37" s="479"/>
      <c r="IMS37" s="479"/>
      <c r="IMT37" s="479"/>
      <c r="IMU37" s="479"/>
      <c r="IMV37" s="479"/>
      <c r="IMW37" s="479"/>
      <c r="IMX37" s="479"/>
      <c r="IMY37" s="479"/>
      <c r="IMZ37" s="479"/>
      <c r="INA37" s="479"/>
      <c r="INB37" s="479"/>
      <c r="INC37" s="479"/>
      <c r="IND37" s="479"/>
      <c r="INE37" s="479"/>
      <c r="INF37" s="479"/>
      <c r="ING37" s="479"/>
      <c r="INH37" s="479"/>
      <c r="INI37" s="479"/>
      <c r="INJ37" s="479"/>
      <c r="INK37" s="479"/>
      <c r="INL37" s="479"/>
      <c r="INM37" s="479"/>
      <c r="INN37" s="479"/>
      <c r="INO37" s="479"/>
      <c r="INP37" s="479"/>
      <c r="INQ37" s="479"/>
      <c r="INR37" s="479"/>
      <c r="INS37" s="479"/>
      <c r="INT37" s="479"/>
      <c r="INU37" s="479"/>
      <c r="INV37" s="479"/>
      <c r="INW37" s="479"/>
      <c r="INX37" s="479"/>
      <c r="INY37" s="479"/>
      <c r="INZ37" s="479"/>
      <c r="IOA37" s="479"/>
      <c r="IOB37" s="479"/>
      <c r="IOC37" s="479"/>
      <c r="IOD37" s="479"/>
      <c r="IOE37" s="479"/>
      <c r="IOF37" s="479"/>
      <c r="IOG37" s="479"/>
      <c r="IOH37" s="479"/>
      <c r="IOI37" s="479"/>
      <c r="IOJ37" s="479"/>
      <c r="IOK37" s="479"/>
      <c r="IOL37" s="479"/>
      <c r="IOM37" s="479"/>
      <c r="ION37" s="479"/>
      <c r="IOO37" s="479"/>
      <c r="IOP37" s="479"/>
      <c r="IOQ37" s="479"/>
      <c r="IOR37" s="479"/>
      <c r="IOS37" s="479"/>
      <c r="IOT37" s="479"/>
      <c r="IOU37" s="479"/>
      <c r="IOV37" s="479"/>
      <c r="IOW37" s="479"/>
      <c r="IOX37" s="479"/>
      <c r="IOY37" s="479"/>
      <c r="IOZ37" s="479"/>
      <c r="IPA37" s="479"/>
      <c r="IPB37" s="479"/>
      <c r="IPC37" s="479"/>
      <c r="IPD37" s="479"/>
      <c r="IPE37" s="479"/>
      <c r="IPF37" s="479"/>
      <c r="IPG37" s="479"/>
      <c r="IPH37" s="479"/>
      <c r="IPI37" s="479"/>
      <c r="IPJ37" s="479"/>
      <c r="IPK37" s="479"/>
      <c r="IPL37" s="479"/>
      <c r="IPM37" s="479"/>
      <c r="IPN37" s="479"/>
      <c r="IPO37" s="479"/>
      <c r="IPP37" s="479"/>
      <c r="IPQ37" s="479"/>
      <c r="IPR37" s="479"/>
      <c r="IPS37" s="479"/>
      <c r="IPT37" s="479"/>
      <c r="IPU37" s="479"/>
      <c r="IPV37" s="479"/>
      <c r="IPW37" s="479"/>
      <c r="IPX37" s="479"/>
      <c r="IPY37" s="479"/>
      <c r="IPZ37" s="479"/>
      <c r="IQA37" s="479"/>
      <c r="IQB37" s="479"/>
      <c r="IQC37" s="479"/>
      <c r="IQD37" s="479"/>
      <c r="IQE37" s="479"/>
      <c r="IQF37" s="479"/>
      <c r="IQG37" s="479"/>
      <c r="IQH37" s="479"/>
      <c r="IQI37" s="479"/>
      <c r="IQJ37" s="479"/>
      <c r="IQK37" s="479"/>
      <c r="IQL37" s="479"/>
      <c r="IQM37" s="479"/>
      <c r="IQN37" s="479"/>
      <c r="IQO37" s="479"/>
      <c r="IQP37" s="479"/>
      <c r="IQQ37" s="479"/>
      <c r="IQR37" s="479"/>
      <c r="IQS37" s="479"/>
      <c r="IQT37" s="479"/>
      <c r="IQU37" s="479"/>
      <c r="IQV37" s="479"/>
      <c r="IQW37" s="479"/>
      <c r="IQX37" s="479"/>
      <c r="IQY37" s="479"/>
      <c r="IQZ37" s="479"/>
      <c r="IRA37" s="479"/>
      <c r="IRB37" s="479"/>
      <c r="IRC37" s="479"/>
      <c r="IRD37" s="479"/>
      <c r="IRE37" s="479"/>
      <c r="IRF37" s="479"/>
      <c r="IRG37" s="479"/>
      <c r="IRH37" s="479"/>
      <c r="IRI37" s="479"/>
      <c r="IRJ37" s="479"/>
      <c r="IRK37" s="479"/>
      <c r="IRL37" s="479"/>
      <c r="IRM37" s="479"/>
      <c r="IRN37" s="479"/>
      <c r="IRO37" s="479"/>
      <c r="IRP37" s="479"/>
      <c r="IRQ37" s="479"/>
      <c r="IRR37" s="479"/>
      <c r="IRS37" s="479"/>
      <c r="IRT37" s="479"/>
      <c r="IRU37" s="479"/>
      <c r="IRV37" s="479"/>
      <c r="IRW37" s="479"/>
      <c r="IRX37" s="479"/>
      <c r="IRY37" s="479"/>
      <c r="IRZ37" s="479"/>
      <c r="ISA37" s="479"/>
      <c r="ISB37" s="479"/>
      <c r="ISC37" s="479"/>
      <c r="ISD37" s="479"/>
      <c r="ISE37" s="479"/>
      <c r="ISF37" s="479"/>
      <c r="ISG37" s="479"/>
      <c r="ISH37" s="479"/>
      <c r="ISI37" s="479"/>
      <c r="ISJ37" s="479"/>
      <c r="ISK37" s="479"/>
      <c r="ISL37" s="479"/>
      <c r="ISM37" s="479"/>
      <c r="ISN37" s="479"/>
      <c r="ISO37" s="479"/>
      <c r="ISP37" s="479"/>
      <c r="ISQ37" s="479"/>
      <c r="ISR37" s="479"/>
      <c r="ISS37" s="479"/>
      <c r="IST37" s="479"/>
      <c r="ISU37" s="479"/>
      <c r="ISV37" s="479"/>
      <c r="ISW37" s="479"/>
      <c r="ISX37" s="479"/>
      <c r="ISY37" s="479"/>
      <c r="ISZ37" s="479"/>
      <c r="ITA37" s="479"/>
      <c r="ITB37" s="479"/>
      <c r="ITC37" s="479"/>
      <c r="ITD37" s="479"/>
      <c r="ITE37" s="479"/>
      <c r="ITF37" s="479"/>
      <c r="ITG37" s="479"/>
      <c r="ITH37" s="479"/>
      <c r="ITI37" s="479"/>
      <c r="ITJ37" s="479"/>
      <c r="ITK37" s="479"/>
      <c r="ITL37" s="479"/>
      <c r="ITM37" s="479"/>
      <c r="ITN37" s="479"/>
      <c r="ITO37" s="479"/>
      <c r="ITP37" s="479"/>
      <c r="ITQ37" s="479"/>
      <c r="ITR37" s="479"/>
      <c r="ITS37" s="479"/>
      <c r="ITT37" s="479"/>
      <c r="ITU37" s="479"/>
      <c r="ITV37" s="479"/>
      <c r="ITW37" s="479"/>
      <c r="ITX37" s="479"/>
      <c r="ITY37" s="479"/>
      <c r="ITZ37" s="479"/>
      <c r="IUA37" s="479"/>
      <c r="IUB37" s="479"/>
      <c r="IUC37" s="479"/>
      <c r="IUD37" s="479"/>
      <c r="IUE37" s="479"/>
      <c r="IUF37" s="479"/>
      <c r="IUG37" s="479"/>
      <c r="IUH37" s="479"/>
      <c r="IUI37" s="479"/>
      <c r="IUJ37" s="479"/>
      <c r="IUK37" s="479"/>
      <c r="IUL37" s="479"/>
      <c r="IUM37" s="479"/>
      <c r="IUN37" s="479"/>
      <c r="IUO37" s="479"/>
      <c r="IUP37" s="479"/>
      <c r="IUQ37" s="479"/>
      <c r="IUR37" s="479"/>
      <c r="IUS37" s="479"/>
      <c r="IUT37" s="479"/>
      <c r="IUU37" s="479"/>
      <c r="IUV37" s="479"/>
      <c r="IUW37" s="479"/>
      <c r="IUX37" s="479"/>
      <c r="IUY37" s="479"/>
      <c r="IUZ37" s="479"/>
      <c r="IVA37" s="479"/>
      <c r="IVB37" s="479"/>
      <c r="IVC37" s="479"/>
      <c r="IVD37" s="479"/>
      <c r="IVE37" s="479"/>
      <c r="IVF37" s="479"/>
      <c r="IVG37" s="479"/>
      <c r="IVH37" s="479"/>
      <c r="IVI37" s="479"/>
      <c r="IVJ37" s="479"/>
      <c r="IVK37" s="479"/>
      <c r="IVL37" s="479"/>
      <c r="IVM37" s="479"/>
      <c r="IVN37" s="479"/>
      <c r="IVO37" s="479"/>
      <c r="IVP37" s="479"/>
      <c r="IVQ37" s="479"/>
      <c r="IVR37" s="479"/>
      <c r="IVS37" s="479"/>
      <c r="IVT37" s="479"/>
      <c r="IVU37" s="479"/>
      <c r="IVV37" s="479"/>
      <c r="IVW37" s="479"/>
      <c r="IVX37" s="479"/>
      <c r="IVY37" s="479"/>
      <c r="IVZ37" s="479"/>
      <c r="IWA37" s="479"/>
      <c r="IWB37" s="479"/>
      <c r="IWC37" s="479"/>
      <c r="IWD37" s="479"/>
      <c r="IWE37" s="479"/>
      <c r="IWF37" s="479"/>
      <c r="IWG37" s="479"/>
      <c r="IWH37" s="479"/>
      <c r="IWI37" s="479"/>
      <c r="IWJ37" s="479"/>
      <c r="IWK37" s="479"/>
      <c r="IWL37" s="479"/>
      <c r="IWM37" s="479"/>
      <c r="IWN37" s="479"/>
      <c r="IWO37" s="479"/>
      <c r="IWP37" s="479"/>
      <c r="IWQ37" s="479"/>
      <c r="IWR37" s="479"/>
      <c r="IWS37" s="479"/>
      <c r="IWT37" s="479"/>
      <c r="IWU37" s="479"/>
      <c r="IWV37" s="479"/>
      <c r="IWW37" s="479"/>
      <c r="IWX37" s="479"/>
      <c r="IWY37" s="479"/>
      <c r="IWZ37" s="479"/>
      <c r="IXA37" s="479"/>
      <c r="IXB37" s="479"/>
      <c r="IXC37" s="479"/>
      <c r="IXD37" s="479"/>
      <c r="IXE37" s="479"/>
      <c r="IXF37" s="479"/>
      <c r="IXG37" s="479"/>
      <c r="IXH37" s="479"/>
      <c r="IXI37" s="479"/>
      <c r="IXJ37" s="479"/>
      <c r="IXK37" s="479"/>
      <c r="IXL37" s="479"/>
      <c r="IXM37" s="479"/>
      <c r="IXN37" s="479"/>
      <c r="IXO37" s="479"/>
      <c r="IXP37" s="479"/>
      <c r="IXQ37" s="479"/>
      <c r="IXR37" s="479"/>
      <c r="IXS37" s="479"/>
      <c r="IXT37" s="479"/>
      <c r="IXU37" s="479"/>
      <c r="IXV37" s="479"/>
      <c r="IXW37" s="479"/>
      <c r="IXX37" s="479"/>
      <c r="IXY37" s="479"/>
      <c r="IXZ37" s="479"/>
      <c r="IYA37" s="479"/>
      <c r="IYB37" s="479"/>
      <c r="IYC37" s="479"/>
      <c r="IYD37" s="479"/>
      <c r="IYE37" s="479"/>
      <c r="IYF37" s="479"/>
      <c r="IYG37" s="479"/>
      <c r="IYH37" s="479"/>
      <c r="IYI37" s="479"/>
      <c r="IYJ37" s="479"/>
      <c r="IYK37" s="479"/>
      <c r="IYL37" s="479"/>
      <c r="IYM37" s="479"/>
      <c r="IYN37" s="479"/>
      <c r="IYO37" s="479"/>
      <c r="IYP37" s="479"/>
      <c r="IYQ37" s="479"/>
      <c r="IYR37" s="479"/>
      <c r="IYS37" s="479"/>
      <c r="IYT37" s="479"/>
      <c r="IYU37" s="479"/>
      <c r="IYV37" s="479"/>
      <c r="IYW37" s="479"/>
      <c r="IYX37" s="479"/>
      <c r="IYY37" s="479"/>
      <c r="IYZ37" s="479"/>
      <c r="IZA37" s="479"/>
      <c r="IZB37" s="479"/>
      <c r="IZC37" s="479"/>
      <c r="IZD37" s="479"/>
      <c r="IZE37" s="479"/>
      <c r="IZF37" s="479"/>
      <c r="IZG37" s="479"/>
      <c r="IZH37" s="479"/>
      <c r="IZI37" s="479"/>
      <c r="IZJ37" s="479"/>
      <c r="IZK37" s="479"/>
      <c r="IZL37" s="479"/>
      <c r="IZM37" s="479"/>
      <c r="IZN37" s="479"/>
      <c r="IZO37" s="479"/>
      <c r="IZP37" s="479"/>
      <c r="IZQ37" s="479"/>
      <c r="IZR37" s="479"/>
      <c r="IZS37" s="479"/>
      <c r="IZT37" s="479"/>
      <c r="IZU37" s="479"/>
      <c r="IZV37" s="479"/>
      <c r="IZW37" s="479"/>
      <c r="IZX37" s="479"/>
      <c r="IZY37" s="479"/>
      <c r="IZZ37" s="479"/>
      <c r="JAA37" s="479"/>
      <c r="JAB37" s="479"/>
      <c r="JAC37" s="479"/>
      <c r="JAD37" s="479"/>
      <c r="JAE37" s="479"/>
      <c r="JAF37" s="479"/>
      <c r="JAG37" s="479"/>
      <c r="JAH37" s="479"/>
      <c r="JAI37" s="479"/>
      <c r="JAJ37" s="479"/>
      <c r="JAK37" s="479"/>
      <c r="JAL37" s="479"/>
      <c r="JAM37" s="479"/>
      <c r="JAN37" s="479"/>
      <c r="JAO37" s="479"/>
      <c r="JAP37" s="479"/>
      <c r="JAQ37" s="479"/>
      <c r="JAR37" s="479"/>
      <c r="JAS37" s="479"/>
      <c r="JAT37" s="479"/>
      <c r="JAU37" s="479"/>
      <c r="JAV37" s="479"/>
      <c r="JAW37" s="479"/>
      <c r="JAX37" s="479"/>
      <c r="JAY37" s="479"/>
      <c r="JAZ37" s="479"/>
      <c r="JBA37" s="479"/>
      <c r="JBB37" s="479"/>
      <c r="JBC37" s="479"/>
      <c r="JBD37" s="479"/>
      <c r="JBE37" s="479"/>
      <c r="JBF37" s="479"/>
      <c r="JBG37" s="479"/>
      <c r="JBH37" s="479"/>
      <c r="JBI37" s="479"/>
      <c r="JBJ37" s="479"/>
      <c r="JBK37" s="479"/>
      <c r="JBL37" s="479"/>
      <c r="JBM37" s="479"/>
      <c r="JBN37" s="479"/>
      <c r="JBO37" s="479"/>
      <c r="JBP37" s="479"/>
      <c r="JBQ37" s="479"/>
      <c r="JBR37" s="479"/>
      <c r="JBS37" s="479"/>
      <c r="JBT37" s="479"/>
      <c r="JBU37" s="479"/>
      <c r="JBV37" s="479"/>
      <c r="JBW37" s="479"/>
      <c r="JBX37" s="479"/>
      <c r="JBY37" s="479"/>
      <c r="JBZ37" s="479"/>
      <c r="JCA37" s="479"/>
      <c r="JCB37" s="479"/>
      <c r="JCC37" s="479"/>
      <c r="JCD37" s="479"/>
      <c r="JCE37" s="479"/>
      <c r="JCF37" s="479"/>
      <c r="JCG37" s="479"/>
      <c r="JCH37" s="479"/>
      <c r="JCI37" s="479"/>
      <c r="JCJ37" s="479"/>
      <c r="JCK37" s="479"/>
      <c r="JCL37" s="479"/>
      <c r="JCM37" s="479"/>
      <c r="JCN37" s="479"/>
      <c r="JCO37" s="479"/>
      <c r="JCP37" s="479"/>
      <c r="JCQ37" s="479"/>
      <c r="JCR37" s="479"/>
      <c r="JCS37" s="479"/>
      <c r="JCT37" s="479"/>
      <c r="JCU37" s="479"/>
      <c r="JCV37" s="479"/>
      <c r="JCW37" s="479"/>
      <c r="JCX37" s="479"/>
      <c r="JCY37" s="479"/>
      <c r="JCZ37" s="479"/>
      <c r="JDA37" s="479"/>
      <c r="JDB37" s="479"/>
      <c r="JDC37" s="479"/>
      <c r="JDD37" s="479"/>
      <c r="JDE37" s="479"/>
      <c r="JDF37" s="479"/>
      <c r="JDG37" s="479"/>
      <c r="JDH37" s="479"/>
      <c r="JDI37" s="479"/>
      <c r="JDJ37" s="479"/>
      <c r="JDK37" s="479"/>
      <c r="JDL37" s="479"/>
      <c r="JDM37" s="479"/>
      <c r="JDN37" s="479"/>
      <c r="JDO37" s="479"/>
      <c r="JDP37" s="479"/>
      <c r="JDQ37" s="479"/>
      <c r="JDR37" s="479"/>
      <c r="JDS37" s="479"/>
      <c r="JDT37" s="479"/>
      <c r="JDU37" s="479"/>
      <c r="JDV37" s="479"/>
      <c r="JDW37" s="479"/>
      <c r="JDX37" s="479"/>
      <c r="JDY37" s="479"/>
      <c r="JDZ37" s="479"/>
      <c r="JEA37" s="479"/>
      <c r="JEB37" s="479"/>
      <c r="JEC37" s="479"/>
      <c r="JED37" s="479"/>
      <c r="JEE37" s="479"/>
      <c r="JEF37" s="479"/>
      <c r="JEG37" s="479"/>
      <c r="JEH37" s="479"/>
      <c r="JEI37" s="479"/>
      <c r="JEJ37" s="479"/>
      <c r="JEK37" s="479"/>
      <c r="JEL37" s="479"/>
      <c r="JEM37" s="479"/>
      <c r="JEN37" s="479"/>
      <c r="JEO37" s="479"/>
      <c r="JEP37" s="479"/>
      <c r="JEQ37" s="479"/>
      <c r="JER37" s="479"/>
      <c r="JES37" s="479"/>
      <c r="JET37" s="479"/>
      <c r="JEU37" s="479"/>
      <c r="JEV37" s="479"/>
      <c r="JEW37" s="479"/>
      <c r="JEX37" s="479"/>
      <c r="JEY37" s="479"/>
      <c r="JEZ37" s="479"/>
      <c r="JFA37" s="479"/>
      <c r="JFB37" s="479"/>
      <c r="JFC37" s="479"/>
      <c r="JFD37" s="479"/>
      <c r="JFE37" s="479"/>
      <c r="JFF37" s="479"/>
      <c r="JFG37" s="479"/>
      <c r="JFH37" s="479"/>
      <c r="JFI37" s="479"/>
      <c r="JFJ37" s="479"/>
      <c r="JFK37" s="479"/>
      <c r="JFL37" s="479"/>
      <c r="JFM37" s="479"/>
      <c r="JFN37" s="479"/>
      <c r="JFO37" s="479"/>
      <c r="JFP37" s="479"/>
      <c r="JFQ37" s="479"/>
      <c r="JFR37" s="479"/>
      <c r="JFS37" s="479"/>
      <c r="JFT37" s="479"/>
      <c r="JFU37" s="479"/>
      <c r="JFV37" s="479"/>
      <c r="JFW37" s="479"/>
      <c r="JFX37" s="479"/>
      <c r="JFY37" s="479"/>
      <c r="JFZ37" s="479"/>
      <c r="JGA37" s="479"/>
      <c r="JGB37" s="479"/>
      <c r="JGC37" s="479"/>
      <c r="JGD37" s="479"/>
      <c r="JGE37" s="479"/>
      <c r="JGF37" s="479"/>
      <c r="JGG37" s="479"/>
      <c r="JGH37" s="479"/>
      <c r="JGI37" s="479"/>
      <c r="JGJ37" s="479"/>
      <c r="JGK37" s="479"/>
      <c r="JGL37" s="479"/>
      <c r="JGM37" s="479"/>
      <c r="JGN37" s="479"/>
      <c r="JGO37" s="479"/>
      <c r="JGP37" s="479"/>
      <c r="JGQ37" s="479"/>
      <c r="JGR37" s="479"/>
      <c r="JGS37" s="479"/>
      <c r="JGT37" s="479"/>
      <c r="JGU37" s="479"/>
      <c r="JGV37" s="479"/>
      <c r="JGW37" s="479"/>
      <c r="JGX37" s="479"/>
      <c r="JGY37" s="479"/>
      <c r="JGZ37" s="479"/>
      <c r="JHA37" s="479"/>
      <c r="JHB37" s="479"/>
      <c r="JHC37" s="479"/>
      <c r="JHD37" s="479"/>
      <c r="JHE37" s="479"/>
      <c r="JHF37" s="479"/>
      <c r="JHG37" s="479"/>
      <c r="JHH37" s="479"/>
      <c r="JHI37" s="479"/>
      <c r="JHJ37" s="479"/>
      <c r="JHK37" s="479"/>
      <c r="JHL37" s="479"/>
      <c r="JHM37" s="479"/>
      <c r="JHN37" s="479"/>
      <c r="JHO37" s="479"/>
      <c r="JHP37" s="479"/>
      <c r="JHQ37" s="479"/>
      <c r="JHR37" s="479"/>
      <c r="JHS37" s="479"/>
      <c r="JHT37" s="479"/>
      <c r="JHU37" s="479"/>
      <c r="JHV37" s="479"/>
      <c r="JHW37" s="479"/>
      <c r="JHX37" s="479"/>
      <c r="JHY37" s="479"/>
      <c r="JHZ37" s="479"/>
      <c r="JIA37" s="479"/>
      <c r="JIB37" s="479"/>
      <c r="JIC37" s="479"/>
      <c r="JID37" s="479"/>
      <c r="JIE37" s="479"/>
      <c r="JIF37" s="479"/>
      <c r="JIG37" s="479"/>
      <c r="JIH37" s="479"/>
      <c r="JII37" s="479"/>
      <c r="JIJ37" s="479"/>
      <c r="JIK37" s="479"/>
      <c r="JIL37" s="479"/>
      <c r="JIM37" s="479"/>
      <c r="JIN37" s="479"/>
      <c r="JIO37" s="479"/>
      <c r="JIP37" s="479"/>
      <c r="JIQ37" s="479"/>
      <c r="JIR37" s="479"/>
      <c r="JIS37" s="479"/>
      <c r="JIT37" s="479"/>
      <c r="JIU37" s="479"/>
      <c r="JIV37" s="479"/>
      <c r="JIW37" s="479"/>
      <c r="JIX37" s="479"/>
      <c r="JIY37" s="479"/>
      <c r="JIZ37" s="479"/>
      <c r="JJA37" s="479"/>
      <c r="JJB37" s="479"/>
      <c r="JJC37" s="479"/>
      <c r="JJD37" s="479"/>
      <c r="JJE37" s="479"/>
      <c r="JJF37" s="479"/>
      <c r="JJG37" s="479"/>
      <c r="JJH37" s="479"/>
      <c r="JJI37" s="479"/>
      <c r="JJJ37" s="479"/>
      <c r="JJK37" s="479"/>
      <c r="JJL37" s="479"/>
      <c r="JJM37" s="479"/>
      <c r="JJN37" s="479"/>
      <c r="JJO37" s="479"/>
      <c r="JJP37" s="479"/>
      <c r="JJQ37" s="479"/>
      <c r="JJR37" s="479"/>
      <c r="JJS37" s="479"/>
      <c r="JJT37" s="479"/>
      <c r="JJU37" s="479"/>
      <c r="JJV37" s="479"/>
      <c r="JJW37" s="479"/>
      <c r="JJX37" s="479"/>
      <c r="JJY37" s="479"/>
      <c r="JJZ37" s="479"/>
      <c r="JKA37" s="479"/>
      <c r="JKB37" s="479"/>
      <c r="JKC37" s="479"/>
      <c r="JKD37" s="479"/>
      <c r="JKE37" s="479"/>
      <c r="JKF37" s="479"/>
      <c r="JKG37" s="479"/>
      <c r="JKH37" s="479"/>
      <c r="JKI37" s="479"/>
      <c r="JKJ37" s="479"/>
      <c r="JKK37" s="479"/>
      <c r="JKL37" s="479"/>
      <c r="JKM37" s="479"/>
      <c r="JKN37" s="479"/>
      <c r="JKO37" s="479"/>
      <c r="JKP37" s="479"/>
      <c r="JKQ37" s="479"/>
      <c r="JKR37" s="479"/>
      <c r="JKS37" s="479"/>
      <c r="JKT37" s="479"/>
      <c r="JKU37" s="479"/>
      <c r="JKV37" s="479"/>
      <c r="JKW37" s="479"/>
      <c r="JKX37" s="479"/>
      <c r="JKY37" s="479"/>
      <c r="JKZ37" s="479"/>
      <c r="JLA37" s="479"/>
      <c r="JLB37" s="479"/>
      <c r="JLC37" s="479"/>
      <c r="JLD37" s="479"/>
      <c r="JLE37" s="479"/>
      <c r="JLF37" s="479"/>
      <c r="JLG37" s="479"/>
      <c r="JLH37" s="479"/>
      <c r="JLI37" s="479"/>
      <c r="JLJ37" s="479"/>
      <c r="JLK37" s="479"/>
      <c r="JLL37" s="479"/>
      <c r="JLM37" s="479"/>
      <c r="JLN37" s="479"/>
      <c r="JLO37" s="479"/>
      <c r="JLP37" s="479"/>
      <c r="JLQ37" s="479"/>
      <c r="JLR37" s="479"/>
      <c r="JLS37" s="479"/>
      <c r="JLT37" s="479"/>
      <c r="JLU37" s="479"/>
      <c r="JLV37" s="479"/>
      <c r="JLW37" s="479"/>
      <c r="JLX37" s="479"/>
      <c r="JLY37" s="479"/>
      <c r="JLZ37" s="479"/>
      <c r="JMA37" s="479"/>
      <c r="JMB37" s="479"/>
      <c r="JMC37" s="479"/>
      <c r="JMD37" s="479"/>
      <c r="JME37" s="479"/>
      <c r="JMF37" s="479"/>
      <c r="JMG37" s="479"/>
      <c r="JMH37" s="479"/>
      <c r="JMI37" s="479"/>
      <c r="JMJ37" s="479"/>
      <c r="JMK37" s="479"/>
      <c r="JML37" s="479"/>
      <c r="JMM37" s="479"/>
      <c r="JMN37" s="479"/>
      <c r="JMO37" s="479"/>
      <c r="JMP37" s="479"/>
      <c r="JMQ37" s="479"/>
      <c r="JMR37" s="479"/>
      <c r="JMS37" s="479"/>
      <c r="JMT37" s="479"/>
      <c r="JMU37" s="479"/>
      <c r="JMV37" s="479"/>
      <c r="JMW37" s="479"/>
      <c r="JMX37" s="479"/>
      <c r="JMY37" s="479"/>
      <c r="JMZ37" s="479"/>
      <c r="JNA37" s="479"/>
      <c r="JNB37" s="479"/>
      <c r="JNC37" s="479"/>
      <c r="JND37" s="479"/>
      <c r="JNE37" s="479"/>
      <c r="JNF37" s="479"/>
      <c r="JNG37" s="479"/>
      <c r="JNH37" s="479"/>
      <c r="JNI37" s="479"/>
      <c r="JNJ37" s="479"/>
      <c r="JNK37" s="479"/>
      <c r="JNL37" s="479"/>
      <c r="JNM37" s="479"/>
      <c r="JNN37" s="479"/>
      <c r="JNO37" s="479"/>
      <c r="JNP37" s="479"/>
      <c r="JNQ37" s="479"/>
      <c r="JNR37" s="479"/>
      <c r="JNS37" s="479"/>
      <c r="JNT37" s="479"/>
      <c r="JNU37" s="479"/>
      <c r="JNV37" s="479"/>
      <c r="JNW37" s="479"/>
      <c r="JNX37" s="479"/>
      <c r="JNY37" s="479"/>
      <c r="JNZ37" s="479"/>
      <c r="JOA37" s="479"/>
      <c r="JOB37" s="479"/>
      <c r="JOC37" s="479"/>
      <c r="JOD37" s="479"/>
      <c r="JOE37" s="479"/>
      <c r="JOF37" s="479"/>
      <c r="JOG37" s="479"/>
      <c r="JOH37" s="479"/>
      <c r="JOI37" s="479"/>
      <c r="JOJ37" s="479"/>
      <c r="JOK37" s="479"/>
      <c r="JOL37" s="479"/>
      <c r="JOM37" s="479"/>
      <c r="JON37" s="479"/>
      <c r="JOO37" s="479"/>
      <c r="JOP37" s="479"/>
      <c r="JOQ37" s="479"/>
      <c r="JOR37" s="479"/>
      <c r="JOS37" s="479"/>
      <c r="JOT37" s="479"/>
      <c r="JOU37" s="479"/>
      <c r="JOV37" s="479"/>
      <c r="JOW37" s="479"/>
      <c r="JOX37" s="479"/>
      <c r="JOY37" s="479"/>
      <c r="JOZ37" s="479"/>
      <c r="JPA37" s="479"/>
      <c r="JPB37" s="479"/>
      <c r="JPC37" s="479"/>
      <c r="JPD37" s="479"/>
      <c r="JPE37" s="479"/>
      <c r="JPF37" s="479"/>
      <c r="JPG37" s="479"/>
      <c r="JPH37" s="479"/>
      <c r="JPI37" s="479"/>
      <c r="JPJ37" s="479"/>
      <c r="JPK37" s="479"/>
      <c r="JPL37" s="479"/>
      <c r="JPM37" s="479"/>
      <c r="JPN37" s="479"/>
      <c r="JPO37" s="479"/>
      <c r="JPP37" s="479"/>
      <c r="JPQ37" s="479"/>
      <c r="JPR37" s="479"/>
      <c r="JPS37" s="479"/>
      <c r="JPT37" s="479"/>
      <c r="JPU37" s="479"/>
      <c r="JPV37" s="479"/>
      <c r="JPW37" s="479"/>
      <c r="JPX37" s="479"/>
      <c r="JPY37" s="479"/>
      <c r="JPZ37" s="479"/>
      <c r="JQA37" s="479"/>
      <c r="JQB37" s="479"/>
      <c r="JQC37" s="479"/>
      <c r="JQD37" s="479"/>
      <c r="JQE37" s="479"/>
      <c r="JQF37" s="479"/>
      <c r="JQG37" s="479"/>
      <c r="JQH37" s="479"/>
      <c r="JQI37" s="479"/>
      <c r="JQJ37" s="479"/>
      <c r="JQK37" s="479"/>
      <c r="JQL37" s="479"/>
      <c r="JQM37" s="479"/>
      <c r="JQN37" s="479"/>
      <c r="JQO37" s="479"/>
      <c r="JQP37" s="479"/>
      <c r="JQQ37" s="479"/>
      <c r="JQR37" s="479"/>
      <c r="JQS37" s="479"/>
      <c r="JQT37" s="479"/>
      <c r="JQU37" s="479"/>
      <c r="JQV37" s="479"/>
      <c r="JQW37" s="479"/>
      <c r="JQX37" s="479"/>
      <c r="JQY37" s="479"/>
      <c r="JQZ37" s="479"/>
      <c r="JRA37" s="479"/>
      <c r="JRB37" s="479"/>
      <c r="JRC37" s="479"/>
      <c r="JRD37" s="479"/>
      <c r="JRE37" s="479"/>
      <c r="JRF37" s="479"/>
      <c r="JRG37" s="479"/>
      <c r="JRH37" s="479"/>
      <c r="JRI37" s="479"/>
      <c r="JRJ37" s="479"/>
      <c r="JRK37" s="479"/>
      <c r="JRL37" s="479"/>
      <c r="JRM37" s="479"/>
      <c r="JRN37" s="479"/>
      <c r="JRO37" s="479"/>
      <c r="JRP37" s="479"/>
      <c r="JRQ37" s="479"/>
      <c r="JRR37" s="479"/>
      <c r="JRS37" s="479"/>
      <c r="JRT37" s="479"/>
      <c r="JRU37" s="479"/>
      <c r="JRV37" s="479"/>
      <c r="JRW37" s="479"/>
      <c r="JRX37" s="479"/>
      <c r="JRY37" s="479"/>
      <c r="JRZ37" s="479"/>
      <c r="JSA37" s="479"/>
      <c r="JSB37" s="479"/>
      <c r="JSC37" s="479"/>
      <c r="JSD37" s="479"/>
      <c r="JSE37" s="479"/>
      <c r="JSF37" s="479"/>
      <c r="JSG37" s="479"/>
      <c r="JSH37" s="479"/>
      <c r="JSI37" s="479"/>
      <c r="JSJ37" s="479"/>
      <c r="JSK37" s="479"/>
      <c r="JSL37" s="479"/>
      <c r="JSM37" s="479"/>
      <c r="JSN37" s="479"/>
      <c r="JSO37" s="479"/>
      <c r="JSP37" s="479"/>
      <c r="JSQ37" s="479"/>
      <c r="JSR37" s="479"/>
      <c r="JSS37" s="479"/>
      <c r="JST37" s="479"/>
      <c r="JSU37" s="479"/>
      <c r="JSV37" s="479"/>
      <c r="JSW37" s="479"/>
      <c r="JSX37" s="479"/>
      <c r="JSY37" s="479"/>
      <c r="JSZ37" s="479"/>
      <c r="JTA37" s="479"/>
      <c r="JTB37" s="479"/>
      <c r="JTC37" s="479"/>
      <c r="JTD37" s="479"/>
      <c r="JTE37" s="479"/>
      <c r="JTF37" s="479"/>
      <c r="JTG37" s="479"/>
      <c r="JTH37" s="479"/>
      <c r="JTI37" s="479"/>
      <c r="JTJ37" s="479"/>
      <c r="JTK37" s="479"/>
      <c r="JTL37" s="479"/>
      <c r="JTM37" s="479"/>
      <c r="JTN37" s="479"/>
      <c r="JTO37" s="479"/>
      <c r="JTP37" s="479"/>
      <c r="JTQ37" s="479"/>
      <c r="JTR37" s="479"/>
      <c r="JTS37" s="479"/>
      <c r="JTT37" s="479"/>
      <c r="JTU37" s="479"/>
      <c r="JTV37" s="479"/>
      <c r="JTW37" s="479"/>
      <c r="JTX37" s="479"/>
      <c r="JTY37" s="479"/>
      <c r="JTZ37" s="479"/>
      <c r="JUA37" s="479"/>
      <c r="JUB37" s="479"/>
      <c r="JUC37" s="479"/>
      <c r="JUD37" s="479"/>
      <c r="JUE37" s="479"/>
      <c r="JUF37" s="479"/>
      <c r="JUG37" s="479"/>
      <c r="JUH37" s="479"/>
      <c r="JUI37" s="479"/>
      <c r="JUJ37" s="479"/>
      <c r="JUK37" s="479"/>
      <c r="JUL37" s="479"/>
      <c r="JUM37" s="479"/>
      <c r="JUN37" s="479"/>
      <c r="JUO37" s="479"/>
      <c r="JUP37" s="479"/>
      <c r="JUQ37" s="479"/>
      <c r="JUR37" s="479"/>
      <c r="JUS37" s="479"/>
      <c r="JUT37" s="479"/>
      <c r="JUU37" s="479"/>
      <c r="JUV37" s="479"/>
      <c r="JUW37" s="479"/>
      <c r="JUX37" s="479"/>
      <c r="JUY37" s="479"/>
      <c r="JUZ37" s="479"/>
      <c r="JVA37" s="479"/>
      <c r="JVB37" s="479"/>
      <c r="JVC37" s="479"/>
      <c r="JVD37" s="479"/>
      <c r="JVE37" s="479"/>
      <c r="JVF37" s="479"/>
      <c r="JVG37" s="479"/>
      <c r="JVH37" s="479"/>
      <c r="JVI37" s="479"/>
      <c r="JVJ37" s="479"/>
      <c r="JVK37" s="479"/>
      <c r="JVL37" s="479"/>
      <c r="JVM37" s="479"/>
      <c r="JVN37" s="479"/>
      <c r="JVO37" s="479"/>
      <c r="JVP37" s="479"/>
      <c r="JVQ37" s="479"/>
      <c r="JVR37" s="479"/>
      <c r="JVS37" s="479"/>
      <c r="JVT37" s="479"/>
      <c r="JVU37" s="479"/>
      <c r="JVV37" s="479"/>
      <c r="JVW37" s="479"/>
      <c r="JVX37" s="479"/>
      <c r="JVY37" s="479"/>
      <c r="JVZ37" s="479"/>
      <c r="JWA37" s="479"/>
      <c r="JWB37" s="479"/>
      <c r="JWC37" s="479"/>
      <c r="JWD37" s="479"/>
      <c r="JWE37" s="479"/>
      <c r="JWF37" s="479"/>
      <c r="JWG37" s="479"/>
      <c r="JWH37" s="479"/>
      <c r="JWI37" s="479"/>
      <c r="JWJ37" s="479"/>
      <c r="JWK37" s="479"/>
      <c r="JWL37" s="479"/>
      <c r="JWM37" s="479"/>
      <c r="JWN37" s="479"/>
      <c r="JWO37" s="479"/>
      <c r="JWP37" s="479"/>
      <c r="JWQ37" s="479"/>
      <c r="JWR37" s="479"/>
      <c r="JWS37" s="479"/>
      <c r="JWT37" s="479"/>
      <c r="JWU37" s="479"/>
      <c r="JWV37" s="479"/>
      <c r="JWW37" s="479"/>
      <c r="JWX37" s="479"/>
      <c r="JWY37" s="479"/>
      <c r="JWZ37" s="479"/>
      <c r="JXA37" s="479"/>
      <c r="JXB37" s="479"/>
      <c r="JXC37" s="479"/>
      <c r="JXD37" s="479"/>
      <c r="JXE37" s="479"/>
      <c r="JXF37" s="479"/>
      <c r="JXG37" s="479"/>
      <c r="JXH37" s="479"/>
      <c r="JXI37" s="479"/>
      <c r="JXJ37" s="479"/>
      <c r="JXK37" s="479"/>
      <c r="JXL37" s="479"/>
      <c r="JXM37" s="479"/>
      <c r="JXN37" s="479"/>
      <c r="JXO37" s="479"/>
      <c r="JXP37" s="479"/>
      <c r="JXQ37" s="479"/>
      <c r="JXR37" s="479"/>
      <c r="JXS37" s="479"/>
      <c r="JXT37" s="479"/>
      <c r="JXU37" s="479"/>
      <c r="JXV37" s="479"/>
      <c r="JXW37" s="479"/>
      <c r="JXX37" s="479"/>
      <c r="JXY37" s="479"/>
      <c r="JXZ37" s="479"/>
      <c r="JYA37" s="479"/>
      <c r="JYB37" s="479"/>
      <c r="JYC37" s="479"/>
      <c r="JYD37" s="479"/>
      <c r="JYE37" s="479"/>
      <c r="JYF37" s="479"/>
      <c r="JYG37" s="479"/>
      <c r="JYH37" s="479"/>
      <c r="JYI37" s="479"/>
      <c r="JYJ37" s="479"/>
      <c r="JYK37" s="479"/>
      <c r="JYL37" s="479"/>
      <c r="JYM37" s="479"/>
      <c r="JYN37" s="479"/>
      <c r="JYO37" s="479"/>
      <c r="JYP37" s="479"/>
      <c r="JYQ37" s="479"/>
      <c r="JYR37" s="479"/>
      <c r="JYS37" s="479"/>
      <c r="JYT37" s="479"/>
      <c r="JYU37" s="479"/>
      <c r="JYV37" s="479"/>
      <c r="JYW37" s="479"/>
      <c r="JYX37" s="479"/>
      <c r="JYY37" s="479"/>
      <c r="JYZ37" s="479"/>
      <c r="JZA37" s="479"/>
      <c r="JZB37" s="479"/>
      <c r="JZC37" s="479"/>
      <c r="JZD37" s="479"/>
      <c r="JZE37" s="479"/>
      <c r="JZF37" s="479"/>
      <c r="JZG37" s="479"/>
      <c r="JZH37" s="479"/>
      <c r="JZI37" s="479"/>
      <c r="JZJ37" s="479"/>
      <c r="JZK37" s="479"/>
      <c r="JZL37" s="479"/>
      <c r="JZM37" s="479"/>
      <c r="JZN37" s="479"/>
      <c r="JZO37" s="479"/>
      <c r="JZP37" s="479"/>
      <c r="JZQ37" s="479"/>
      <c r="JZR37" s="479"/>
      <c r="JZS37" s="479"/>
      <c r="JZT37" s="479"/>
      <c r="JZU37" s="479"/>
      <c r="JZV37" s="479"/>
      <c r="JZW37" s="479"/>
      <c r="JZX37" s="479"/>
      <c r="JZY37" s="479"/>
      <c r="JZZ37" s="479"/>
      <c r="KAA37" s="479"/>
      <c r="KAB37" s="479"/>
      <c r="KAC37" s="479"/>
      <c r="KAD37" s="479"/>
      <c r="KAE37" s="479"/>
      <c r="KAF37" s="479"/>
      <c r="KAG37" s="479"/>
      <c r="KAH37" s="479"/>
      <c r="KAI37" s="479"/>
      <c r="KAJ37" s="479"/>
      <c r="KAK37" s="479"/>
      <c r="KAL37" s="479"/>
      <c r="KAM37" s="479"/>
      <c r="KAN37" s="479"/>
      <c r="KAO37" s="479"/>
      <c r="KAP37" s="479"/>
      <c r="KAQ37" s="479"/>
      <c r="KAR37" s="479"/>
      <c r="KAS37" s="479"/>
      <c r="KAT37" s="479"/>
      <c r="KAU37" s="479"/>
      <c r="KAV37" s="479"/>
      <c r="KAW37" s="479"/>
      <c r="KAX37" s="479"/>
      <c r="KAY37" s="479"/>
      <c r="KAZ37" s="479"/>
      <c r="KBA37" s="479"/>
      <c r="KBB37" s="479"/>
      <c r="KBC37" s="479"/>
      <c r="KBD37" s="479"/>
      <c r="KBE37" s="479"/>
      <c r="KBF37" s="479"/>
      <c r="KBG37" s="479"/>
      <c r="KBH37" s="479"/>
      <c r="KBI37" s="479"/>
      <c r="KBJ37" s="479"/>
      <c r="KBK37" s="479"/>
      <c r="KBL37" s="479"/>
      <c r="KBM37" s="479"/>
      <c r="KBN37" s="479"/>
      <c r="KBO37" s="479"/>
      <c r="KBP37" s="479"/>
      <c r="KBQ37" s="479"/>
      <c r="KBR37" s="479"/>
      <c r="KBS37" s="479"/>
      <c r="KBT37" s="479"/>
      <c r="KBU37" s="479"/>
      <c r="KBV37" s="479"/>
      <c r="KBW37" s="479"/>
      <c r="KBX37" s="479"/>
      <c r="KBY37" s="479"/>
      <c r="KBZ37" s="479"/>
      <c r="KCA37" s="479"/>
      <c r="KCB37" s="479"/>
      <c r="KCC37" s="479"/>
      <c r="KCD37" s="479"/>
      <c r="KCE37" s="479"/>
      <c r="KCF37" s="479"/>
      <c r="KCG37" s="479"/>
      <c r="KCH37" s="479"/>
      <c r="KCI37" s="479"/>
      <c r="KCJ37" s="479"/>
      <c r="KCK37" s="479"/>
      <c r="KCL37" s="479"/>
      <c r="KCM37" s="479"/>
      <c r="KCN37" s="479"/>
      <c r="KCO37" s="479"/>
      <c r="KCP37" s="479"/>
      <c r="KCQ37" s="479"/>
      <c r="KCR37" s="479"/>
      <c r="KCS37" s="479"/>
      <c r="KCT37" s="479"/>
      <c r="KCU37" s="479"/>
      <c r="KCV37" s="479"/>
      <c r="KCW37" s="479"/>
      <c r="KCX37" s="479"/>
      <c r="KCY37" s="479"/>
      <c r="KCZ37" s="479"/>
      <c r="KDA37" s="479"/>
      <c r="KDB37" s="479"/>
      <c r="KDC37" s="479"/>
      <c r="KDD37" s="479"/>
      <c r="KDE37" s="479"/>
      <c r="KDF37" s="479"/>
      <c r="KDG37" s="479"/>
      <c r="KDH37" s="479"/>
      <c r="KDI37" s="479"/>
      <c r="KDJ37" s="479"/>
      <c r="KDK37" s="479"/>
      <c r="KDL37" s="479"/>
      <c r="KDM37" s="479"/>
      <c r="KDN37" s="479"/>
      <c r="KDO37" s="479"/>
      <c r="KDP37" s="479"/>
      <c r="KDQ37" s="479"/>
      <c r="KDR37" s="479"/>
      <c r="KDS37" s="479"/>
      <c r="KDT37" s="479"/>
      <c r="KDU37" s="479"/>
      <c r="KDV37" s="479"/>
      <c r="KDW37" s="479"/>
      <c r="KDX37" s="479"/>
      <c r="KDY37" s="479"/>
      <c r="KDZ37" s="479"/>
      <c r="KEA37" s="479"/>
      <c r="KEB37" s="479"/>
      <c r="KEC37" s="479"/>
      <c r="KED37" s="479"/>
      <c r="KEE37" s="479"/>
      <c r="KEF37" s="479"/>
      <c r="KEG37" s="479"/>
      <c r="KEH37" s="479"/>
      <c r="KEI37" s="479"/>
      <c r="KEJ37" s="479"/>
      <c r="KEK37" s="479"/>
      <c r="KEL37" s="479"/>
      <c r="KEM37" s="479"/>
      <c r="KEN37" s="479"/>
      <c r="KEO37" s="479"/>
      <c r="KEP37" s="479"/>
      <c r="KEQ37" s="479"/>
      <c r="KER37" s="479"/>
      <c r="KES37" s="479"/>
      <c r="KET37" s="479"/>
      <c r="KEU37" s="479"/>
      <c r="KEV37" s="479"/>
      <c r="KEW37" s="479"/>
      <c r="KEX37" s="479"/>
      <c r="KEY37" s="479"/>
      <c r="KEZ37" s="479"/>
      <c r="KFA37" s="479"/>
      <c r="KFB37" s="479"/>
      <c r="KFC37" s="479"/>
      <c r="KFD37" s="479"/>
      <c r="KFE37" s="479"/>
      <c r="KFF37" s="479"/>
      <c r="KFG37" s="479"/>
      <c r="KFH37" s="479"/>
      <c r="KFI37" s="479"/>
      <c r="KFJ37" s="479"/>
      <c r="KFK37" s="479"/>
      <c r="KFL37" s="479"/>
      <c r="KFM37" s="479"/>
      <c r="KFN37" s="479"/>
      <c r="KFO37" s="479"/>
      <c r="KFP37" s="479"/>
      <c r="KFQ37" s="479"/>
      <c r="KFR37" s="479"/>
      <c r="KFS37" s="479"/>
      <c r="KFT37" s="479"/>
      <c r="KFU37" s="479"/>
      <c r="KFV37" s="479"/>
      <c r="KFW37" s="479"/>
      <c r="KFX37" s="479"/>
      <c r="KFY37" s="479"/>
      <c r="KFZ37" s="479"/>
      <c r="KGA37" s="479"/>
      <c r="KGB37" s="479"/>
      <c r="KGC37" s="479"/>
      <c r="KGD37" s="479"/>
      <c r="KGE37" s="479"/>
      <c r="KGF37" s="479"/>
      <c r="KGG37" s="479"/>
      <c r="KGH37" s="479"/>
      <c r="KGI37" s="479"/>
      <c r="KGJ37" s="479"/>
      <c r="KGK37" s="479"/>
      <c r="KGL37" s="479"/>
      <c r="KGM37" s="479"/>
      <c r="KGN37" s="479"/>
      <c r="KGO37" s="479"/>
      <c r="KGP37" s="479"/>
      <c r="KGQ37" s="479"/>
      <c r="KGR37" s="479"/>
      <c r="KGS37" s="479"/>
      <c r="KGT37" s="479"/>
      <c r="KGU37" s="479"/>
      <c r="KGV37" s="479"/>
      <c r="KGW37" s="479"/>
      <c r="KGX37" s="479"/>
      <c r="KGY37" s="479"/>
      <c r="KGZ37" s="479"/>
      <c r="KHA37" s="479"/>
      <c r="KHB37" s="479"/>
      <c r="KHC37" s="479"/>
      <c r="KHD37" s="479"/>
      <c r="KHE37" s="479"/>
      <c r="KHF37" s="479"/>
      <c r="KHG37" s="479"/>
      <c r="KHH37" s="479"/>
      <c r="KHI37" s="479"/>
      <c r="KHJ37" s="479"/>
      <c r="KHK37" s="479"/>
      <c r="KHL37" s="479"/>
      <c r="KHM37" s="479"/>
      <c r="KHN37" s="479"/>
      <c r="KHO37" s="479"/>
      <c r="KHP37" s="479"/>
      <c r="KHQ37" s="479"/>
      <c r="KHR37" s="479"/>
      <c r="KHS37" s="479"/>
      <c r="KHT37" s="479"/>
      <c r="KHU37" s="479"/>
      <c r="KHV37" s="479"/>
      <c r="KHW37" s="479"/>
      <c r="KHX37" s="479"/>
      <c r="KHY37" s="479"/>
      <c r="KHZ37" s="479"/>
      <c r="KIA37" s="479"/>
      <c r="KIB37" s="479"/>
      <c r="KIC37" s="479"/>
      <c r="KID37" s="479"/>
      <c r="KIE37" s="479"/>
      <c r="KIF37" s="479"/>
      <c r="KIG37" s="479"/>
      <c r="KIH37" s="479"/>
      <c r="KII37" s="479"/>
      <c r="KIJ37" s="479"/>
      <c r="KIK37" s="479"/>
      <c r="KIL37" s="479"/>
      <c r="KIM37" s="479"/>
      <c r="KIN37" s="479"/>
      <c r="KIO37" s="479"/>
      <c r="KIP37" s="479"/>
      <c r="KIQ37" s="479"/>
      <c r="KIR37" s="479"/>
      <c r="KIS37" s="479"/>
      <c r="KIT37" s="479"/>
      <c r="KIU37" s="479"/>
      <c r="KIV37" s="479"/>
      <c r="KIW37" s="479"/>
      <c r="KIX37" s="479"/>
      <c r="KIY37" s="479"/>
      <c r="KIZ37" s="479"/>
      <c r="KJA37" s="479"/>
      <c r="KJB37" s="479"/>
      <c r="KJC37" s="479"/>
      <c r="KJD37" s="479"/>
      <c r="KJE37" s="479"/>
      <c r="KJF37" s="479"/>
      <c r="KJG37" s="479"/>
      <c r="KJH37" s="479"/>
      <c r="KJI37" s="479"/>
      <c r="KJJ37" s="479"/>
      <c r="KJK37" s="479"/>
      <c r="KJL37" s="479"/>
      <c r="KJM37" s="479"/>
      <c r="KJN37" s="479"/>
      <c r="KJO37" s="479"/>
      <c r="KJP37" s="479"/>
      <c r="KJQ37" s="479"/>
      <c r="KJR37" s="479"/>
      <c r="KJS37" s="479"/>
      <c r="KJT37" s="479"/>
      <c r="KJU37" s="479"/>
      <c r="KJV37" s="479"/>
      <c r="KJW37" s="479"/>
      <c r="KJX37" s="479"/>
      <c r="KJY37" s="479"/>
      <c r="KJZ37" s="479"/>
      <c r="KKA37" s="479"/>
      <c r="KKB37" s="479"/>
      <c r="KKC37" s="479"/>
      <c r="KKD37" s="479"/>
      <c r="KKE37" s="479"/>
      <c r="KKF37" s="479"/>
      <c r="KKG37" s="479"/>
      <c r="KKH37" s="479"/>
      <c r="KKI37" s="479"/>
      <c r="KKJ37" s="479"/>
      <c r="KKK37" s="479"/>
      <c r="KKL37" s="479"/>
      <c r="KKM37" s="479"/>
      <c r="KKN37" s="479"/>
      <c r="KKO37" s="479"/>
      <c r="KKP37" s="479"/>
      <c r="KKQ37" s="479"/>
      <c r="KKR37" s="479"/>
      <c r="KKS37" s="479"/>
      <c r="KKT37" s="479"/>
      <c r="KKU37" s="479"/>
      <c r="KKV37" s="479"/>
      <c r="KKW37" s="479"/>
      <c r="KKX37" s="479"/>
      <c r="KKY37" s="479"/>
      <c r="KKZ37" s="479"/>
      <c r="KLA37" s="479"/>
      <c r="KLB37" s="479"/>
      <c r="KLC37" s="479"/>
      <c r="KLD37" s="479"/>
      <c r="KLE37" s="479"/>
      <c r="KLF37" s="479"/>
      <c r="KLG37" s="479"/>
      <c r="KLH37" s="479"/>
      <c r="KLI37" s="479"/>
      <c r="KLJ37" s="479"/>
      <c r="KLK37" s="479"/>
      <c r="KLL37" s="479"/>
      <c r="KLM37" s="479"/>
      <c r="KLN37" s="479"/>
      <c r="KLO37" s="479"/>
      <c r="KLP37" s="479"/>
      <c r="KLQ37" s="479"/>
      <c r="KLR37" s="479"/>
      <c r="KLS37" s="479"/>
      <c r="KLT37" s="479"/>
      <c r="KLU37" s="479"/>
      <c r="KLV37" s="479"/>
      <c r="KLW37" s="479"/>
      <c r="KLX37" s="479"/>
      <c r="KLY37" s="479"/>
      <c r="KLZ37" s="479"/>
      <c r="KMA37" s="479"/>
      <c r="KMB37" s="479"/>
      <c r="KMC37" s="479"/>
      <c r="KMD37" s="479"/>
      <c r="KME37" s="479"/>
      <c r="KMF37" s="479"/>
      <c r="KMG37" s="479"/>
      <c r="KMH37" s="479"/>
      <c r="KMI37" s="479"/>
      <c r="KMJ37" s="479"/>
      <c r="KMK37" s="479"/>
      <c r="KML37" s="479"/>
      <c r="KMM37" s="479"/>
      <c r="KMN37" s="479"/>
      <c r="KMO37" s="479"/>
      <c r="KMP37" s="479"/>
      <c r="KMQ37" s="479"/>
      <c r="KMR37" s="479"/>
      <c r="KMS37" s="479"/>
      <c r="KMT37" s="479"/>
      <c r="KMU37" s="479"/>
      <c r="KMV37" s="479"/>
      <c r="KMW37" s="479"/>
      <c r="KMX37" s="479"/>
      <c r="KMY37" s="479"/>
      <c r="KMZ37" s="479"/>
      <c r="KNA37" s="479"/>
      <c r="KNB37" s="479"/>
      <c r="KNC37" s="479"/>
      <c r="KND37" s="479"/>
      <c r="KNE37" s="479"/>
      <c r="KNF37" s="479"/>
      <c r="KNG37" s="479"/>
      <c r="KNH37" s="479"/>
      <c r="KNI37" s="479"/>
      <c r="KNJ37" s="479"/>
      <c r="KNK37" s="479"/>
      <c r="KNL37" s="479"/>
      <c r="KNM37" s="479"/>
      <c r="KNN37" s="479"/>
      <c r="KNO37" s="479"/>
      <c r="KNP37" s="479"/>
      <c r="KNQ37" s="479"/>
      <c r="KNR37" s="479"/>
      <c r="KNS37" s="479"/>
      <c r="KNT37" s="479"/>
      <c r="KNU37" s="479"/>
      <c r="KNV37" s="479"/>
      <c r="KNW37" s="479"/>
      <c r="KNX37" s="479"/>
      <c r="KNY37" s="479"/>
      <c r="KNZ37" s="479"/>
      <c r="KOA37" s="479"/>
      <c r="KOB37" s="479"/>
      <c r="KOC37" s="479"/>
      <c r="KOD37" s="479"/>
      <c r="KOE37" s="479"/>
      <c r="KOF37" s="479"/>
      <c r="KOG37" s="479"/>
      <c r="KOH37" s="479"/>
      <c r="KOI37" s="479"/>
      <c r="KOJ37" s="479"/>
      <c r="KOK37" s="479"/>
      <c r="KOL37" s="479"/>
      <c r="KOM37" s="479"/>
      <c r="KON37" s="479"/>
      <c r="KOO37" s="479"/>
      <c r="KOP37" s="479"/>
      <c r="KOQ37" s="479"/>
      <c r="KOR37" s="479"/>
      <c r="KOS37" s="479"/>
      <c r="KOT37" s="479"/>
      <c r="KOU37" s="479"/>
      <c r="KOV37" s="479"/>
      <c r="KOW37" s="479"/>
      <c r="KOX37" s="479"/>
      <c r="KOY37" s="479"/>
      <c r="KOZ37" s="479"/>
      <c r="KPA37" s="479"/>
      <c r="KPB37" s="479"/>
      <c r="KPC37" s="479"/>
      <c r="KPD37" s="479"/>
      <c r="KPE37" s="479"/>
      <c r="KPF37" s="479"/>
      <c r="KPG37" s="479"/>
      <c r="KPH37" s="479"/>
      <c r="KPI37" s="479"/>
      <c r="KPJ37" s="479"/>
      <c r="KPK37" s="479"/>
      <c r="KPL37" s="479"/>
      <c r="KPM37" s="479"/>
      <c r="KPN37" s="479"/>
      <c r="KPO37" s="479"/>
      <c r="KPP37" s="479"/>
      <c r="KPQ37" s="479"/>
      <c r="KPR37" s="479"/>
      <c r="KPS37" s="479"/>
      <c r="KPT37" s="479"/>
      <c r="KPU37" s="479"/>
      <c r="KPV37" s="479"/>
      <c r="KPW37" s="479"/>
      <c r="KPX37" s="479"/>
      <c r="KPY37" s="479"/>
      <c r="KPZ37" s="479"/>
      <c r="KQA37" s="479"/>
      <c r="KQB37" s="479"/>
      <c r="KQC37" s="479"/>
      <c r="KQD37" s="479"/>
      <c r="KQE37" s="479"/>
      <c r="KQF37" s="479"/>
      <c r="KQG37" s="479"/>
      <c r="KQH37" s="479"/>
      <c r="KQI37" s="479"/>
      <c r="KQJ37" s="479"/>
      <c r="KQK37" s="479"/>
      <c r="KQL37" s="479"/>
      <c r="KQM37" s="479"/>
      <c r="KQN37" s="479"/>
      <c r="KQO37" s="479"/>
      <c r="KQP37" s="479"/>
      <c r="KQQ37" s="479"/>
      <c r="KQR37" s="479"/>
      <c r="KQS37" s="479"/>
      <c r="KQT37" s="479"/>
      <c r="KQU37" s="479"/>
      <c r="KQV37" s="479"/>
      <c r="KQW37" s="479"/>
      <c r="KQX37" s="479"/>
      <c r="KQY37" s="479"/>
      <c r="KQZ37" s="479"/>
      <c r="KRA37" s="479"/>
      <c r="KRB37" s="479"/>
      <c r="KRC37" s="479"/>
      <c r="KRD37" s="479"/>
      <c r="KRE37" s="479"/>
      <c r="KRF37" s="479"/>
      <c r="KRG37" s="479"/>
      <c r="KRH37" s="479"/>
      <c r="KRI37" s="479"/>
      <c r="KRJ37" s="479"/>
      <c r="KRK37" s="479"/>
      <c r="KRL37" s="479"/>
      <c r="KRM37" s="479"/>
      <c r="KRN37" s="479"/>
      <c r="KRO37" s="479"/>
      <c r="KRP37" s="479"/>
      <c r="KRQ37" s="479"/>
      <c r="KRR37" s="479"/>
      <c r="KRS37" s="479"/>
      <c r="KRT37" s="479"/>
      <c r="KRU37" s="479"/>
      <c r="KRV37" s="479"/>
      <c r="KRW37" s="479"/>
      <c r="KRX37" s="479"/>
      <c r="KRY37" s="479"/>
      <c r="KRZ37" s="479"/>
      <c r="KSA37" s="479"/>
      <c r="KSB37" s="479"/>
      <c r="KSC37" s="479"/>
      <c r="KSD37" s="479"/>
      <c r="KSE37" s="479"/>
      <c r="KSF37" s="479"/>
      <c r="KSG37" s="479"/>
      <c r="KSH37" s="479"/>
      <c r="KSI37" s="479"/>
      <c r="KSJ37" s="479"/>
      <c r="KSK37" s="479"/>
      <c r="KSL37" s="479"/>
      <c r="KSM37" s="479"/>
      <c r="KSN37" s="479"/>
      <c r="KSO37" s="479"/>
      <c r="KSP37" s="479"/>
      <c r="KSQ37" s="479"/>
      <c r="KSR37" s="479"/>
      <c r="KSS37" s="479"/>
      <c r="KST37" s="479"/>
      <c r="KSU37" s="479"/>
      <c r="KSV37" s="479"/>
      <c r="KSW37" s="479"/>
      <c r="KSX37" s="479"/>
      <c r="KSY37" s="479"/>
      <c r="KSZ37" s="479"/>
      <c r="KTA37" s="479"/>
      <c r="KTB37" s="479"/>
      <c r="KTC37" s="479"/>
      <c r="KTD37" s="479"/>
      <c r="KTE37" s="479"/>
      <c r="KTF37" s="479"/>
      <c r="KTG37" s="479"/>
      <c r="KTH37" s="479"/>
      <c r="KTI37" s="479"/>
      <c r="KTJ37" s="479"/>
      <c r="KTK37" s="479"/>
      <c r="KTL37" s="479"/>
      <c r="KTM37" s="479"/>
      <c r="KTN37" s="479"/>
      <c r="KTO37" s="479"/>
      <c r="KTP37" s="479"/>
      <c r="KTQ37" s="479"/>
      <c r="KTR37" s="479"/>
      <c r="KTS37" s="479"/>
      <c r="KTT37" s="479"/>
      <c r="KTU37" s="479"/>
      <c r="KTV37" s="479"/>
      <c r="KTW37" s="479"/>
      <c r="KTX37" s="479"/>
      <c r="KTY37" s="479"/>
      <c r="KTZ37" s="479"/>
      <c r="KUA37" s="479"/>
      <c r="KUB37" s="479"/>
      <c r="KUC37" s="479"/>
      <c r="KUD37" s="479"/>
      <c r="KUE37" s="479"/>
      <c r="KUF37" s="479"/>
      <c r="KUG37" s="479"/>
      <c r="KUH37" s="479"/>
      <c r="KUI37" s="479"/>
      <c r="KUJ37" s="479"/>
      <c r="KUK37" s="479"/>
      <c r="KUL37" s="479"/>
      <c r="KUM37" s="479"/>
      <c r="KUN37" s="479"/>
      <c r="KUO37" s="479"/>
      <c r="KUP37" s="479"/>
      <c r="KUQ37" s="479"/>
      <c r="KUR37" s="479"/>
      <c r="KUS37" s="479"/>
      <c r="KUT37" s="479"/>
      <c r="KUU37" s="479"/>
      <c r="KUV37" s="479"/>
      <c r="KUW37" s="479"/>
      <c r="KUX37" s="479"/>
      <c r="KUY37" s="479"/>
      <c r="KUZ37" s="479"/>
      <c r="KVA37" s="479"/>
      <c r="KVB37" s="479"/>
      <c r="KVC37" s="479"/>
      <c r="KVD37" s="479"/>
      <c r="KVE37" s="479"/>
      <c r="KVF37" s="479"/>
      <c r="KVG37" s="479"/>
      <c r="KVH37" s="479"/>
      <c r="KVI37" s="479"/>
      <c r="KVJ37" s="479"/>
      <c r="KVK37" s="479"/>
      <c r="KVL37" s="479"/>
      <c r="KVM37" s="479"/>
      <c r="KVN37" s="479"/>
      <c r="KVO37" s="479"/>
      <c r="KVP37" s="479"/>
      <c r="KVQ37" s="479"/>
      <c r="KVR37" s="479"/>
      <c r="KVS37" s="479"/>
      <c r="KVT37" s="479"/>
      <c r="KVU37" s="479"/>
      <c r="KVV37" s="479"/>
      <c r="KVW37" s="479"/>
      <c r="KVX37" s="479"/>
      <c r="KVY37" s="479"/>
      <c r="KVZ37" s="479"/>
      <c r="KWA37" s="479"/>
      <c r="KWB37" s="479"/>
      <c r="KWC37" s="479"/>
      <c r="KWD37" s="479"/>
      <c r="KWE37" s="479"/>
      <c r="KWF37" s="479"/>
      <c r="KWG37" s="479"/>
      <c r="KWH37" s="479"/>
      <c r="KWI37" s="479"/>
      <c r="KWJ37" s="479"/>
      <c r="KWK37" s="479"/>
      <c r="KWL37" s="479"/>
      <c r="KWM37" s="479"/>
      <c r="KWN37" s="479"/>
      <c r="KWO37" s="479"/>
      <c r="KWP37" s="479"/>
      <c r="KWQ37" s="479"/>
      <c r="KWR37" s="479"/>
      <c r="KWS37" s="479"/>
      <c r="KWT37" s="479"/>
      <c r="KWU37" s="479"/>
      <c r="KWV37" s="479"/>
      <c r="KWW37" s="479"/>
      <c r="KWX37" s="479"/>
      <c r="KWY37" s="479"/>
      <c r="KWZ37" s="479"/>
      <c r="KXA37" s="479"/>
      <c r="KXB37" s="479"/>
      <c r="KXC37" s="479"/>
      <c r="KXD37" s="479"/>
      <c r="KXE37" s="479"/>
      <c r="KXF37" s="479"/>
      <c r="KXG37" s="479"/>
      <c r="KXH37" s="479"/>
      <c r="KXI37" s="479"/>
      <c r="KXJ37" s="479"/>
      <c r="KXK37" s="479"/>
      <c r="KXL37" s="479"/>
      <c r="KXM37" s="479"/>
      <c r="KXN37" s="479"/>
      <c r="KXO37" s="479"/>
      <c r="KXP37" s="479"/>
      <c r="KXQ37" s="479"/>
      <c r="KXR37" s="479"/>
      <c r="KXS37" s="479"/>
      <c r="KXT37" s="479"/>
      <c r="KXU37" s="479"/>
      <c r="KXV37" s="479"/>
      <c r="KXW37" s="479"/>
      <c r="KXX37" s="479"/>
      <c r="KXY37" s="479"/>
      <c r="KXZ37" s="479"/>
      <c r="KYA37" s="479"/>
      <c r="KYB37" s="479"/>
      <c r="KYC37" s="479"/>
      <c r="KYD37" s="479"/>
      <c r="KYE37" s="479"/>
      <c r="KYF37" s="479"/>
      <c r="KYG37" s="479"/>
      <c r="KYH37" s="479"/>
      <c r="KYI37" s="479"/>
      <c r="KYJ37" s="479"/>
      <c r="KYK37" s="479"/>
      <c r="KYL37" s="479"/>
      <c r="KYM37" s="479"/>
      <c r="KYN37" s="479"/>
      <c r="KYO37" s="479"/>
      <c r="KYP37" s="479"/>
      <c r="KYQ37" s="479"/>
      <c r="KYR37" s="479"/>
      <c r="KYS37" s="479"/>
      <c r="KYT37" s="479"/>
      <c r="KYU37" s="479"/>
      <c r="KYV37" s="479"/>
      <c r="KYW37" s="479"/>
      <c r="KYX37" s="479"/>
      <c r="KYY37" s="479"/>
      <c r="KYZ37" s="479"/>
      <c r="KZA37" s="479"/>
      <c r="KZB37" s="479"/>
      <c r="KZC37" s="479"/>
      <c r="KZD37" s="479"/>
      <c r="KZE37" s="479"/>
      <c r="KZF37" s="479"/>
      <c r="KZG37" s="479"/>
      <c r="KZH37" s="479"/>
      <c r="KZI37" s="479"/>
      <c r="KZJ37" s="479"/>
      <c r="KZK37" s="479"/>
      <c r="KZL37" s="479"/>
      <c r="KZM37" s="479"/>
      <c r="KZN37" s="479"/>
      <c r="KZO37" s="479"/>
      <c r="KZP37" s="479"/>
      <c r="KZQ37" s="479"/>
      <c r="KZR37" s="479"/>
      <c r="KZS37" s="479"/>
      <c r="KZT37" s="479"/>
      <c r="KZU37" s="479"/>
      <c r="KZV37" s="479"/>
      <c r="KZW37" s="479"/>
      <c r="KZX37" s="479"/>
      <c r="KZY37" s="479"/>
      <c r="KZZ37" s="479"/>
      <c r="LAA37" s="479"/>
      <c r="LAB37" s="479"/>
      <c r="LAC37" s="479"/>
      <c r="LAD37" s="479"/>
      <c r="LAE37" s="479"/>
      <c r="LAF37" s="479"/>
      <c r="LAG37" s="479"/>
      <c r="LAH37" s="479"/>
      <c r="LAI37" s="479"/>
      <c r="LAJ37" s="479"/>
      <c r="LAK37" s="479"/>
      <c r="LAL37" s="479"/>
      <c r="LAM37" s="479"/>
      <c r="LAN37" s="479"/>
      <c r="LAO37" s="479"/>
      <c r="LAP37" s="479"/>
      <c r="LAQ37" s="479"/>
      <c r="LAR37" s="479"/>
      <c r="LAS37" s="479"/>
      <c r="LAT37" s="479"/>
      <c r="LAU37" s="479"/>
      <c r="LAV37" s="479"/>
      <c r="LAW37" s="479"/>
      <c r="LAX37" s="479"/>
      <c r="LAY37" s="479"/>
      <c r="LAZ37" s="479"/>
      <c r="LBA37" s="479"/>
      <c r="LBB37" s="479"/>
      <c r="LBC37" s="479"/>
      <c r="LBD37" s="479"/>
      <c r="LBE37" s="479"/>
      <c r="LBF37" s="479"/>
      <c r="LBG37" s="479"/>
      <c r="LBH37" s="479"/>
      <c r="LBI37" s="479"/>
      <c r="LBJ37" s="479"/>
      <c r="LBK37" s="479"/>
      <c r="LBL37" s="479"/>
      <c r="LBM37" s="479"/>
      <c r="LBN37" s="479"/>
      <c r="LBO37" s="479"/>
      <c r="LBP37" s="479"/>
      <c r="LBQ37" s="479"/>
      <c r="LBR37" s="479"/>
      <c r="LBS37" s="479"/>
      <c r="LBT37" s="479"/>
      <c r="LBU37" s="479"/>
      <c r="LBV37" s="479"/>
      <c r="LBW37" s="479"/>
      <c r="LBX37" s="479"/>
      <c r="LBY37" s="479"/>
      <c r="LBZ37" s="479"/>
      <c r="LCA37" s="479"/>
      <c r="LCB37" s="479"/>
      <c r="LCC37" s="479"/>
      <c r="LCD37" s="479"/>
      <c r="LCE37" s="479"/>
      <c r="LCF37" s="479"/>
      <c r="LCG37" s="479"/>
      <c r="LCH37" s="479"/>
      <c r="LCI37" s="479"/>
      <c r="LCJ37" s="479"/>
      <c r="LCK37" s="479"/>
      <c r="LCL37" s="479"/>
      <c r="LCM37" s="479"/>
      <c r="LCN37" s="479"/>
      <c r="LCO37" s="479"/>
      <c r="LCP37" s="479"/>
      <c r="LCQ37" s="479"/>
      <c r="LCR37" s="479"/>
      <c r="LCS37" s="479"/>
      <c r="LCT37" s="479"/>
      <c r="LCU37" s="479"/>
      <c r="LCV37" s="479"/>
      <c r="LCW37" s="479"/>
      <c r="LCX37" s="479"/>
      <c r="LCY37" s="479"/>
      <c r="LCZ37" s="479"/>
      <c r="LDA37" s="479"/>
      <c r="LDB37" s="479"/>
      <c r="LDC37" s="479"/>
      <c r="LDD37" s="479"/>
      <c r="LDE37" s="479"/>
      <c r="LDF37" s="479"/>
      <c r="LDG37" s="479"/>
      <c r="LDH37" s="479"/>
      <c r="LDI37" s="479"/>
      <c r="LDJ37" s="479"/>
      <c r="LDK37" s="479"/>
      <c r="LDL37" s="479"/>
      <c r="LDM37" s="479"/>
      <c r="LDN37" s="479"/>
      <c r="LDO37" s="479"/>
      <c r="LDP37" s="479"/>
      <c r="LDQ37" s="479"/>
      <c r="LDR37" s="479"/>
      <c r="LDS37" s="479"/>
      <c r="LDT37" s="479"/>
      <c r="LDU37" s="479"/>
      <c r="LDV37" s="479"/>
      <c r="LDW37" s="479"/>
      <c r="LDX37" s="479"/>
      <c r="LDY37" s="479"/>
      <c r="LDZ37" s="479"/>
      <c r="LEA37" s="479"/>
      <c r="LEB37" s="479"/>
      <c r="LEC37" s="479"/>
      <c r="LED37" s="479"/>
      <c r="LEE37" s="479"/>
      <c r="LEF37" s="479"/>
      <c r="LEG37" s="479"/>
      <c r="LEH37" s="479"/>
      <c r="LEI37" s="479"/>
      <c r="LEJ37" s="479"/>
      <c r="LEK37" s="479"/>
      <c r="LEL37" s="479"/>
      <c r="LEM37" s="479"/>
      <c r="LEN37" s="479"/>
      <c r="LEO37" s="479"/>
      <c r="LEP37" s="479"/>
      <c r="LEQ37" s="479"/>
      <c r="LER37" s="479"/>
      <c r="LES37" s="479"/>
      <c r="LET37" s="479"/>
      <c r="LEU37" s="479"/>
      <c r="LEV37" s="479"/>
      <c r="LEW37" s="479"/>
      <c r="LEX37" s="479"/>
      <c r="LEY37" s="479"/>
      <c r="LEZ37" s="479"/>
      <c r="LFA37" s="479"/>
      <c r="LFB37" s="479"/>
      <c r="LFC37" s="479"/>
      <c r="LFD37" s="479"/>
      <c r="LFE37" s="479"/>
      <c r="LFF37" s="479"/>
      <c r="LFG37" s="479"/>
      <c r="LFH37" s="479"/>
      <c r="LFI37" s="479"/>
      <c r="LFJ37" s="479"/>
      <c r="LFK37" s="479"/>
      <c r="LFL37" s="479"/>
      <c r="LFM37" s="479"/>
      <c r="LFN37" s="479"/>
      <c r="LFO37" s="479"/>
      <c r="LFP37" s="479"/>
      <c r="LFQ37" s="479"/>
      <c r="LFR37" s="479"/>
      <c r="LFS37" s="479"/>
      <c r="LFT37" s="479"/>
      <c r="LFU37" s="479"/>
      <c r="LFV37" s="479"/>
      <c r="LFW37" s="479"/>
      <c r="LFX37" s="479"/>
      <c r="LFY37" s="479"/>
      <c r="LFZ37" s="479"/>
      <c r="LGA37" s="479"/>
      <c r="LGB37" s="479"/>
      <c r="LGC37" s="479"/>
      <c r="LGD37" s="479"/>
      <c r="LGE37" s="479"/>
      <c r="LGF37" s="479"/>
      <c r="LGG37" s="479"/>
      <c r="LGH37" s="479"/>
      <c r="LGI37" s="479"/>
      <c r="LGJ37" s="479"/>
      <c r="LGK37" s="479"/>
      <c r="LGL37" s="479"/>
      <c r="LGM37" s="479"/>
      <c r="LGN37" s="479"/>
      <c r="LGO37" s="479"/>
      <c r="LGP37" s="479"/>
      <c r="LGQ37" s="479"/>
      <c r="LGR37" s="479"/>
      <c r="LGS37" s="479"/>
      <c r="LGT37" s="479"/>
      <c r="LGU37" s="479"/>
      <c r="LGV37" s="479"/>
      <c r="LGW37" s="479"/>
      <c r="LGX37" s="479"/>
      <c r="LGY37" s="479"/>
      <c r="LGZ37" s="479"/>
      <c r="LHA37" s="479"/>
      <c r="LHB37" s="479"/>
      <c r="LHC37" s="479"/>
      <c r="LHD37" s="479"/>
      <c r="LHE37" s="479"/>
      <c r="LHF37" s="479"/>
      <c r="LHG37" s="479"/>
      <c r="LHH37" s="479"/>
      <c r="LHI37" s="479"/>
      <c r="LHJ37" s="479"/>
      <c r="LHK37" s="479"/>
      <c r="LHL37" s="479"/>
      <c r="LHM37" s="479"/>
      <c r="LHN37" s="479"/>
      <c r="LHO37" s="479"/>
      <c r="LHP37" s="479"/>
      <c r="LHQ37" s="479"/>
      <c r="LHR37" s="479"/>
      <c r="LHS37" s="479"/>
      <c r="LHT37" s="479"/>
      <c r="LHU37" s="479"/>
      <c r="LHV37" s="479"/>
      <c r="LHW37" s="479"/>
      <c r="LHX37" s="479"/>
      <c r="LHY37" s="479"/>
      <c r="LHZ37" s="479"/>
      <c r="LIA37" s="479"/>
      <c r="LIB37" s="479"/>
      <c r="LIC37" s="479"/>
      <c r="LID37" s="479"/>
      <c r="LIE37" s="479"/>
      <c r="LIF37" s="479"/>
      <c r="LIG37" s="479"/>
      <c r="LIH37" s="479"/>
      <c r="LII37" s="479"/>
      <c r="LIJ37" s="479"/>
      <c r="LIK37" s="479"/>
      <c r="LIL37" s="479"/>
      <c r="LIM37" s="479"/>
      <c r="LIN37" s="479"/>
      <c r="LIO37" s="479"/>
      <c r="LIP37" s="479"/>
      <c r="LIQ37" s="479"/>
      <c r="LIR37" s="479"/>
      <c r="LIS37" s="479"/>
      <c r="LIT37" s="479"/>
      <c r="LIU37" s="479"/>
      <c r="LIV37" s="479"/>
      <c r="LIW37" s="479"/>
      <c r="LIX37" s="479"/>
      <c r="LIY37" s="479"/>
      <c r="LIZ37" s="479"/>
      <c r="LJA37" s="479"/>
      <c r="LJB37" s="479"/>
      <c r="LJC37" s="479"/>
      <c r="LJD37" s="479"/>
      <c r="LJE37" s="479"/>
      <c r="LJF37" s="479"/>
      <c r="LJG37" s="479"/>
      <c r="LJH37" s="479"/>
      <c r="LJI37" s="479"/>
      <c r="LJJ37" s="479"/>
      <c r="LJK37" s="479"/>
      <c r="LJL37" s="479"/>
      <c r="LJM37" s="479"/>
      <c r="LJN37" s="479"/>
      <c r="LJO37" s="479"/>
      <c r="LJP37" s="479"/>
      <c r="LJQ37" s="479"/>
      <c r="LJR37" s="479"/>
      <c r="LJS37" s="479"/>
      <c r="LJT37" s="479"/>
      <c r="LJU37" s="479"/>
      <c r="LJV37" s="479"/>
      <c r="LJW37" s="479"/>
      <c r="LJX37" s="479"/>
      <c r="LJY37" s="479"/>
      <c r="LJZ37" s="479"/>
      <c r="LKA37" s="479"/>
      <c r="LKB37" s="479"/>
      <c r="LKC37" s="479"/>
      <c r="LKD37" s="479"/>
      <c r="LKE37" s="479"/>
      <c r="LKF37" s="479"/>
      <c r="LKG37" s="479"/>
      <c r="LKH37" s="479"/>
      <c r="LKI37" s="479"/>
      <c r="LKJ37" s="479"/>
      <c r="LKK37" s="479"/>
      <c r="LKL37" s="479"/>
      <c r="LKM37" s="479"/>
      <c r="LKN37" s="479"/>
      <c r="LKO37" s="479"/>
      <c r="LKP37" s="479"/>
      <c r="LKQ37" s="479"/>
      <c r="LKR37" s="479"/>
      <c r="LKS37" s="479"/>
      <c r="LKT37" s="479"/>
      <c r="LKU37" s="479"/>
      <c r="LKV37" s="479"/>
      <c r="LKW37" s="479"/>
      <c r="LKX37" s="479"/>
      <c r="LKY37" s="479"/>
      <c r="LKZ37" s="479"/>
      <c r="LLA37" s="479"/>
      <c r="LLB37" s="479"/>
      <c r="LLC37" s="479"/>
      <c r="LLD37" s="479"/>
      <c r="LLE37" s="479"/>
      <c r="LLF37" s="479"/>
      <c r="LLG37" s="479"/>
      <c r="LLH37" s="479"/>
      <c r="LLI37" s="479"/>
      <c r="LLJ37" s="479"/>
      <c r="LLK37" s="479"/>
      <c r="LLL37" s="479"/>
      <c r="LLM37" s="479"/>
      <c r="LLN37" s="479"/>
      <c r="LLO37" s="479"/>
      <c r="LLP37" s="479"/>
      <c r="LLQ37" s="479"/>
      <c r="LLR37" s="479"/>
      <c r="LLS37" s="479"/>
      <c r="LLT37" s="479"/>
      <c r="LLU37" s="479"/>
      <c r="LLV37" s="479"/>
      <c r="LLW37" s="479"/>
      <c r="LLX37" s="479"/>
      <c r="LLY37" s="479"/>
      <c r="LLZ37" s="479"/>
      <c r="LMA37" s="479"/>
      <c r="LMB37" s="479"/>
      <c r="LMC37" s="479"/>
      <c r="LMD37" s="479"/>
      <c r="LME37" s="479"/>
      <c r="LMF37" s="479"/>
      <c r="LMG37" s="479"/>
      <c r="LMH37" s="479"/>
      <c r="LMI37" s="479"/>
      <c r="LMJ37" s="479"/>
      <c r="LMK37" s="479"/>
      <c r="LML37" s="479"/>
      <c r="LMM37" s="479"/>
      <c r="LMN37" s="479"/>
      <c r="LMO37" s="479"/>
      <c r="LMP37" s="479"/>
      <c r="LMQ37" s="479"/>
      <c r="LMR37" s="479"/>
      <c r="LMS37" s="479"/>
      <c r="LMT37" s="479"/>
      <c r="LMU37" s="479"/>
      <c r="LMV37" s="479"/>
      <c r="LMW37" s="479"/>
      <c r="LMX37" s="479"/>
      <c r="LMY37" s="479"/>
      <c r="LMZ37" s="479"/>
      <c r="LNA37" s="479"/>
      <c r="LNB37" s="479"/>
      <c r="LNC37" s="479"/>
      <c r="LND37" s="479"/>
      <c r="LNE37" s="479"/>
      <c r="LNF37" s="479"/>
      <c r="LNG37" s="479"/>
      <c r="LNH37" s="479"/>
      <c r="LNI37" s="479"/>
      <c r="LNJ37" s="479"/>
      <c r="LNK37" s="479"/>
      <c r="LNL37" s="479"/>
      <c r="LNM37" s="479"/>
      <c r="LNN37" s="479"/>
      <c r="LNO37" s="479"/>
      <c r="LNP37" s="479"/>
      <c r="LNQ37" s="479"/>
      <c r="LNR37" s="479"/>
      <c r="LNS37" s="479"/>
      <c r="LNT37" s="479"/>
      <c r="LNU37" s="479"/>
      <c r="LNV37" s="479"/>
      <c r="LNW37" s="479"/>
      <c r="LNX37" s="479"/>
      <c r="LNY37" s="479"/>
      <c r="LNZ37" s="479"/>
      <c r="LOA37" s="479"/>
      <c r="LOB37" s="479"/>
      <c r="LOC37" s="479"/>
      <c r="LOD37" s="479"/>
      <c r="LOE37" s="479"/>
      <c r="LOF37" s="479"/>
      <c r="LOG37" s="479"/>
      <c r="LOH37" s="479"/>
      <c r="LOI37" s="479"/>
      <c r="LOJ37" s="479"/>
      <c r="LOK37" s="479"/>
      <c r="LOL37" s="479"/>
      <c r="LOM37" s="479"/>
      <c r="LON37" s="479"/>
      <c r="LOO37" s="479"/>
      <c r="LOP37" s="479"/>
      <c r="LOQ37" s="479"/>
      <c r="LOR37" s="479"/>
      <c r="LOS37" s="479"/>
      <c r="LOT37" s="479"/>
      <c r="LOU37" s="479"/>
      <c r="LOV37" s="479"/>
      <c r="LOW37" s="479"/>
      <c r="LOX37" s="479"/>
      <c r="LOY37" s="479"/>
      <c r="LOZ37" s="479"/>
      <c r="LPA37" s="479"/>
      <c r="LPB37" s="479"/>
      <c r="LPC37" s="479"/>
      <c r="LPD37" s="479"/>
      <c r="LPE37" s="479"/>
      <c r="LPF37" s="479"/>
      <c r="LPG37" s="479"/>
      <c r="LPH37" s="479"/>
      <c r="LPI37" s="479"/>
      <c r="LPJ37" s="479"/>
      <c r="LPK37" s="479"/>
      <c r="LPL37" s="479"/>
      <c r="LPM37" s="479"/>
      <c r="LPN37" s="479"/>
      <c r="LPO37" s="479"/>
      <c r="LPP37" s="479"/>
      <c r="LPQ37" s="479"/>
      <c r="LPR37" s="479"/>
      <c r="LPS37" s="479"/>
      <c r="LPT37" s="479"/>
      <c r="LPU37" s="479"/>
      <c r="LPV37" s="479"/>
      <c r="LPW37" s="479"/>
      <c r="LPX37" s="479"/>
      <c r="LPY37" s="479"/>
      <c r="LPZ37" s="479"/>
      <c r="LQA37" s="479"/>
      <c r="LQB37" s="479"/>
      <c r="LQC37" s="479"/>
      <c r="LQD37" s="479"/>
      <c r="LQE37" s="479"/>
      <c r="LQF37" s="479"/>
      <c r="LQG37" s="479"/>
      <c r="LQH37" s="479"/>
      <c r="LQI37" s="479"/>
      <c r="LQJ37" s="479"/>
      <c r="LQK37" s="479"/>
      <c r="LQL37" s="479"/>
      <c r="LQM37" s="479"/>
      <c r="LQN37" s="479"/>
      <c r="LQO37" s="479"/>
      <c r="LQP37" s="479"/>
      <c r="LQQ37" s="479"/>
      <c r="LQR37" s="479"/>
      <c r="LQS37" s="479"/>
      <c r="LQT37" s="479"/>
      <c r="LQU37" s="479"/>
      <c r="LQV37" s="479"/>
      <c r="LQW37" s="479"/>
      <c r="LQX37" s="479"/>
      <c r="LQY37" s="479"/>
      <c r="LQZ37" s="479"/>
      <c r="LRA37" s="479"/>
      <c r="LRB37" s="479"/>
      <c r="LRC37" s="479"/>
      <c r="LRD37" s="479"/>
      <c r="LRE37" s="479"/>
      <c r="LRF37" s="479"/>
      <c r="LRG37" s="479"/>
      <c r="LRH37" s="479"/>
      <c r="LRI37" s="479"/>
      <c r="LRJ37" s="479"/>
      <c r="LRK37" s="479"/>
      <c r="LRL37" s="479"/>
      <c r="LRM37" s="479"/>
      <c r="LRN37" s="479"/>
      <c r="LRO37" s="479"/>
      <c r="LRP37" s="479"/>
      <c r="LRQ37" s="479"/>
      <c r="LRR37" s="479"/>
      <c r="LRS37" s="479"/>
      <c r="LRT37" s="479"/>
      <c r="LRU37" s="479"/>
      <c r="LRV37" s="479"/>
      <c r="LRW37" s="479"/>
      <c r="LRX37" s="479"/>
      <c r="LRY37" s="479"/>
      <c r="LRZ37" s="479"/>
      <c r="LSA37" s="479"/>
      <c r="LSB37" s="479"/>
      <c r="LSC37" s="479"/>
      <c r="LSD37" s="479"/>
      <c r="LSE37" s="479"/>
      <c r="LSF37" s="479"/>
      <c r="LSG37" s="479"/>
      <c r="LSH37" s="479"/>
      <c r="LSI37" s="479"/>
      <c r="LSJ37" s="479"/>
      <c r="LSK37" s="479"/>
      <c r="LSL37" s="479"/>
      <c r="LSM37" s="479"/>
      <c r="LSN37" s="479"/>
      <c r="LSO37" s="479"/>
      <c r="LSP37" s="479"/>
      <c r="LSQ37" s="479"/>
      <c r="LSR37" s="479"/>
      <c r="LSS37" s="479"/>
      <c r="LST37" s="479"/>
      <c r="LSU37" s="479"/>
      <c r="LSV37" s="479"/>
      <c r="LSW37" s="479"/>
      <c r="LSX37" s="479"/>
      <c r="LSY37" s="479"/>
      <c r="LSZ37" s="479"/>
      <c r="LTA37" s="479"/>
      <c r="LTB37" s="479"/>
      <c r="LTC37" s="479"/>
      <c r="LTD37" s="479"/>
      <c r="LTE37" s="479"/>
      <c r="LTF37" s="479"/>
      <c r="LTG37" s="479"/>
      <c r="LTH37" s="479"/>
      <c r="LTI37" s="479"/>
      <c r="LTJ37" s="479"/>
      <c r="LTK37" s="479"/>
      <c r="LTL37" s="479"/>
      <c r="LTM37" s="479"/>
      <c r="LTN37" s="479"/>
      <c r="LTO37" s="479"/>
      <c r="LTP37" s="479"/>
      <c r="LTQ37" s="479"/>
      <c r="LTR37" s="479"/>
      <c r="LTS37" s="479"/>
      <c r="LTT37" s="479"/>
      <c r="LTU37" s="479"/>
      <c r="LTV37" s="479"/>
      <c r="LTW37" s="479"/>
      <c r="LTX37" s="479"/>
      <c r="LTY37" s="479"/>
      <c r="LTZ37" s="479"/>
      <c r="LUA37" s="479"/>
      <c r="LUB37" s="479"/>
      <c r="LUC37" s="479"/>
      <c r="LUD37" s="479"/>
      <c r="LUE37" s="479"/>
      <c r="LUF37" s="479"/>
      <c r="LUG37" s="479"/>
      <c r="LUH37" s="479"/>
      <c r="LUI37" s="479"/>
      <c r="LUJ37" s="479"/>
      <c r="LUK37" s="479"/>
      <c r="LUL37" s="479"/>
      <c r="LUM37" s="479"/>
      <c r="LUN37" s="479"/>
      <c r="LUO37" s="479"/>
      <c r="LUP37" s="479"/>
      <c r="LUQ37" s="479"/>
      <c r="LUR37" s="479"/>
      <c r="LUS37" s="479"/>
      <c r="LUT37" s="479"/>
      <c r="LUU37" s="479"/>
      <c r="LUV37" s="479"/>
      <c r="LUW37" s="479"/>
      <c r="LUX37" s="479"/>
      <c r="LUY37" s="479"/>
      <c r="LUZ37" s="479"/>
      <c r="LVA37" s="479"/>
      <c r="LVB37" s="479"/>
      <c r="LVC37" s="479"/>
      <c r="LVD37" s="479"/>
      <c r="LVE37" s="479"/>
      <c r="LVF37" s="479"/>
      <c r="LVG37" s="479"/>
      <c r="LVH37" s="479"/>
      <c r="LVI37" s="479"/>
      <c r="LVJ37" s="479"/>
      <c r="LVK37" s="479"/>
      <c r="LVL37" s="479"/>
      <c r="LVM37" s="479"/>
      <c r="LVN37" s="479"/>
      <c r="LVO37" s="479"/>
      <c r="LVP37" s="479"/>
      <c r="LVQ37" s="479"/>
      <c r="LVR37" s="479"/>
      <c r="LVS37" s="479"/>
      <c r="LVT37" s="479"/>
      <c r="LVU37" s="479"/>
      <c r="LVV37" s="479"/>
      <c r="LVW37" s="479"/>
      <c r="LVX37" s="479"/>
      <c r="LVY37" s="479"/>
      <c r="LVZ37" s="479"/>
      <c r="LWA37" s="479"/>
      <c r="LWB37" s="479"/>
      <c r="LWC37" s="479"/>
      <c r="LWD37" s="479"/>
      <c r="LWE37" s="479"/>
      <c r="LWF37" s="479"/>
      <c r="LWG37" s="479"/>
      <c r="LWH37" s="479"/>
      <c r="LWI37" s="479"/>
      <c r="LWJ37" s="479"/>
      <c r="LWK37" s="479"/>
      <c r="LWL37" s="479"/>
      <c r="LWM37" s="479"/>
      <c r="LWN37" s="479"/>
      <c r="LWO37" s="479"/>
      <c r="LWP37" s="479"/>
      <c r="LWQ37" s="479"/>
      <c r="LWR37" s="479"/>
      <c r="LWS37" s="479"/>
      <c r="LWT37" s="479"/>
      <c r="LWU37" s="479"/>
      <c r="LWV37" s="479"/>
      <c r="LWW37" s="479"/>
      <c r="LWX37" s="479"/>
      <c r="LWY37" s="479"/>
      <c r="LWZ37" s="479"/>
      <c r="LXA37" s="479"/>
      <c r="LXB37" s="479"/>
      <c r="LXC37" s="479"/>
      <c r="LXD37" s="479"/>
      <c r="LXE37" s="479"/>
      <c r="LXF37" s="479"/>
      <c r="LXG37" s="479"/>
      <c r="LXH37" s="479"/>
      <c r="LXI37" s="479"/>
      <c r="LXJ37" s="479"/>
      <c r="LXK37" s="479"/>
      <c r="LXL37" s="479"/>
      <c r="LXM37" s="479"/>
      <c r="LXN37" s="479"/>
      <c r="LXO37" s="479"/>
      <c r="LXP37" s="479"/>
      <c r="LXQ37" s="479"/>
      <c r="LXR37" s="479"/>
      <c r="LXS37" s="479"/>
      <c r="LXT37" s="479"/>
      <c r="LXU37" s="479"/>
      <c r="LXV37" s="479"/>
      <c r="LXW37" s="479"/>
      <c r="LXX37" s="479"/>
      <c r="LXY37" s="479"/>
      <c r="LXZ37" s="479"/>
      <c r="LYA37" s="479"/>
      <c r="LYB37" s="479"/>
      <c r="LYC37" s="479"/>
      <c r="LYD37" s="479"/>
      <c r="LYE37" s="479"/>
      <c r="LYF37" s="479"/>
      <c r="LYG37" s="479"/>
      <c r="LYH37" s="479"/>
      <c r="LYI37" s="479"/>
      <c r="LYJ37" s="479"/>
      <c r="LYK37" s="479"/>
      <c r="LYL37" s="479"/>
      <c r="LYM37" s="479"/>
      <c r="LYN37" s="479"/>
      <c r="LYO37" s="479"/>
      <c r="LYP37" s="479"/>
      <c r="LYQ37" s="479"/>
      <c r="LYR37" s="479"/>
      <c r="LYS37" s="479"/>
      <c r="LYT37" s="479"/>
      <c r="LYU37" s="479"/>
      <c r="LYV37" s="479"/>
      <c r="LYW37" s="479"/>
      <c r="LYX37" s="479"/>
      <c r="LYY37" s="479"/>
      <c r="LYZ37" s="479"/>
      <c r="LZA37" s="479"/>
      <c r="LZB37" s="479"/>
      <c r="LZC37" s="479"/>
      <c r="LZD37" s="479"/>
      <c r="LZE37" s="479"/>
      <c r="LZF37" s="479"/>
      <c r="LZG37" s="479"/>
      <c r="LZH37" s="479"/>
      <c r="LZI37" s="479"/>
      <c r="LZJ37" s="479"/>
      <c r="LZK37" s="479"/>
      <c r="LZL37" s="479"/>
      <c r="LZM37" s="479"/>
      <c r="LZN37" s="479"/>
      <c r="LZO37" s="479"/>
      <c r="LZP37" s="479"/>
      <c r="LZQ37" s="479"/>
      <c r="LZR37" s="479"/>
      <c r="LZS37" s="479"/>
      <c r="LZT37" s="479"/>
      <c r="LZU37" s="479"/>
      <c r="LZV37" s="479"/>
      <c r="LZW37" s="479"/>
      <c r="LZX37" s="479"/>
      <c r="LZY37" s="479"/>
      <c r="LZZ37" s="479"/>
      <c r="MAA37" s="479"/>
      <c r="MAB37" s="479"/>
      <c r="MAC37" s="479"/>
      <c r="MAD37" s="479"/>
      <c r="MAE37" s="479"/>
      <c r="MAF37" s="479"/>
      <c r="MAG37" s="479"/>
      <c r="MAH37" s="479"/>
      <c r="MAI37" s="479"/>
      <c r="MAJ37" s="479"/>
      <c r="MAK37" s="479"/>
      <c r="MAL37" s="479"/>
      <c r="MAM37" s="479"/>
      <c r="MAN37" s="479"/>
      <c r="MAO37" s="479"/>
      <c r="MAP37" s="479"/>
      <c r="MAQ37" s="479"/>
      <c r="MAR37" s="479"/>
      <c r="MAS37" s="479"/>
      <c r="MAT37" s="479"/>
      <c r="MAU37" s="479"/>
      <c r="MAV37" s="479"/>
      <c r="MAW37" s="479"/>
      <c r="MAX37" s="479"/>
      <c r="MAY37" s="479"/>
      <c r="MAZ37" s="479"/>
      <c r="MBA37" s="479"/>
      <c r="MBB37" s="479"/>
      <c r="MBC37" s="479"/>
      <c r="MBD37" s="479"/>
      <c r="MBE37" s="479"/>
      <c r="MBF37" s="479"/>
      <c r="MBG37" s="479"/>
      <c r="MBH37" s="479"/>
      <c r="MBI37" s="479"/>
      <c r="MBJ37" s="479"/>
      <c r="MBK37" s="479"/>
      <c r="MBL37" s="479"/>
      <c r="MBM37" s="479"/>
      <c r="MBN37" s="479"/>
      <c r="MBO37" s="479"/>
      <c r="MBP37" s="479"/>
      <c r="MBQ37" s="479"/>
      <c r="MBR37" s="479"/>
      <c r="MBS37" s="479"/>
      <c r="MBT37" s="479"/>
      <c r="MBU37" s="479"/>
      <c r="MBV37" s="479"/>
      <c r="MBW37" s="479"/>
      <c r="MBX37" s="479"/>
      <c r="MBY37" s="479"/>
      <c r="MBZ37" s="479"/>
      <c r="MCA37" s="479"/>
      <c r="MCB37" s="479"/>
      <c r="MCC37" s="479"/>
      <c r="MCD37" s="479"/>
      <c r="MCE37" s="479"/>
      <c r="MCF37" s="479"/>
      <c r="MCG37" s="479"/>
      <c r="MCH37" s="479"/>
      <c r="MCI37" s="479"/>
      <c r="MCJ37" s="479"/>
      <c r="MCK37" s="479"/>
      <c r="MCL37" s="479"/>
      <c r="MCM37" s="479"/>
      <c r="MCN37" s="479"/>
      <c r="MCO37" s="479"/>
      <c r="MCP37" s="479"/>
      <c r="MCQ37" s="479"/>
      <c r="MCR37" s="479"/>
      <c r="MCS37" s="479"/>
      <c r="MCT37" s="479"/>
      <c r="MCU37" s="479"/>
      <c r="MCV37" s="479"/>
      <c r="MCW37" s="479"/>
      <c r="MCX37" s="479"/>
      <c r="MCY37" s="479"/>
      <c r="MCZ37" s="479"/>
      <c r="MDA37" s="479"/>
      <c r="MDB37" s="479"/>
      <c r="MDC37" s="479"/>
      <c r="MDD37" s="479"/>
      <c r="MDE37" s="479"/>
      <c r="MDF37" s="479"/>
      <c r="MDG37" s="479"/>
      <c r="MDH37" s="479"/>
      <c r="MDI37" s="479"/>
      <c r="MDJ37" s="479"/>
      <c r="MDK37" s="479"/>
      <c r="MDL37" s="479"/>
      <c r="MDM37" s="479"/>
      <c r="MDN37" s="479"/>
      <c r="MDO37" s="479"/>
      <c r="MDP37" s="479"/>
      <c r="MDQ37" s="479"/>
      <c r="MDR37" s="479"/>
      <c r="MDS37" s="479"/>
      <c r="MDT37" s="479"/>
      <c r="MDU37" s="479"/>
      <c r="MDV37" s="479"/>
      <c r="MDW37" s="479"/>
      <c r="MDX37" s="479"/>
      <c r="MDY37" s="479"/>
      <c r="MDZ37" s="479"/>
      <c r="MEA37" s="479"/>
      <c r="MEB37" s="479"/>
      <c r="MEC37" s="479"/>
      <c r="MED37" s="479"/>
      <c r="MEE37" s="479"/>
      <c r="MEF37" s="479"/>
      <c r="MEG37" s="479"/>
      <c r="MEH37" s="479"/>
      <c r="MEI37" s="479"/>
      <c r="MEJ37" s="479"/>
      <c r="MEK37" s="479"/>
      <c r="MEL37" s="479"/>
      <c r="MEM37" s="479"/>
      <c r="MEN37" s="479"/>
      <c r="MEO37" s="479"/>
      <c r="MEP37" s="479"/>
      <c r="MEQ37" s="479"/>
      <c r="MER37" s="479"/>
      <c r="MES37" s="479"/>
      <c r="MET37" s="479"/>
      <c r="MEU37" s="479"/>
      <c r="MEV37" s="479"/>
      <c r="MEW37" s="479"/>
      <c r="MEX37" s="479"/>
      <c r="MEY37" s="479"/>
      <c r="MEZ37" s="479"/>
      <c r="MFA37" s="479"/>
      <c r="MFB37" s="479"/>
      <c r="MFC37" s="479"/>
      <c r="MFD37" s="479"/>
      <c r="MFE37" s="479"/>
      <c r="MFF37" s="479"/>
      <c r="MFG37" s="479"/>
      <c r="MFH37" s="479"/>
      <c r="MFI37" s="479"/>
      <c r="MFJ37" s="479"/>
      <c r="MFK37" s="479"/>
      <c r="MFL37" s="479"/>
      <c r="MFM37" s="479"/>
      <c r="MFN37" s="479"/>
      <c r="MFO37" s="479"/>
      <c r="MFP37" s="479"/>
      <c r="MFQ37" s="479"/>
      <c r="MFR37" s="479"/>
      <c r="MFS37" s="479"/>
      <c r="MFT37" s="479"/>
      <c r="MFU37" s="479"/>
      <c r="MFV37" s="479"/>
      <c r="MFW37" s="479"/>
      <c r="MFX37" s="479"/>
      <c r="MFY37" s="479"/>
      <c r="MFZ37" s="479"/>
      <c r="MGA37" s="479"/>
      <c r="MGB37" s="479"/>
      <c r="MGC37" s="479"/>
      <c r="MGD37" s="479"/>
      <c r="MGE37" s="479"/>
      <c r="MGF37" s="479"/>
      <c r="MGG37" s="479"/>
      <c r="MGH37" s="479"/>
      <c r="MGI37" s="479"/>
      <c r="MGJ37" s="479"/>
      <c r="MGK37" s="479"/>
      <c r="MGL37" s="479"/>
      <c r="MGM37" s="479"/>
      <c r="MGN37" s="479"/>
      <c r="MGO37" s="479"/>
      <c r="MGP37" s="479"/>
      <c r="MGQ37" s="479"/>
      <c r="MGR37" s="479"/>
      <c r="MGS37" s="479"/>
      <c r="MGT37" s="479"/>
      <c r="MGU37" s="479"/>
      <c r="MGV37" s="479"/>
      <c r="MGW37" s="479"/>
      <c r="MGX37" s="479"/>
      <c r="MGY37" s="479"/>
      <c r="MGZ37" s="479"/>
      <c r="MHA37" s="479"/>
      <c r="MHB37" s="479"/>
      <c r="MHC37" s="479"/>
      <c r="MHD37" s="479"/>
      <c r="MHE37" s="479"/>
      <c r="MHF37" s="479"/>
      <c r="MHG37" s="479"/>
      <c r="MHH37" s="479"/>
      <c r="MHI37" s="479"/>
      <c r="MHJ37" s="479"/>
      <c r="MHK37" s="479"/>
      <c r="MHL37" s="479"/>
      <c r="MHM37" s="479"/>
      <c r="MHN37" s="479"/>
      <c r="MHO37" s="479"/>
      <c r="MHP37" s="479"/>
      <c r="MHQ37" s="479"/>
      <c r="MHR37" s="479"/>
      <c r="MHS37" s="479"/>
      <c r="MHT37" s="479"/>
      <c r="MHU37" s="479"/>
      <c r="MHV37" s="479"/>
      <c r="MHW37" s="479"/>
      <c r="MHX37" s="479"/>
      <c r="MHY37" s="479"/>
      <c r="MHZ37" s="479"/>
      <c r="MIA37" s="479"/>
      <c r="MIB37" s="479"/>
      <c r="MIC37" s="479"/>
      <c r="MID37" s="479"/>
      <c r="MIE37" s="479"/>
      <c r="MIF37" s="479"/>
      <c r="MIG37" s="479"/>
      <c r="MIH37" s="479"/>
      <c r="MII37" s="479"/>
      <c r="MIJ37" s="479"/>
      <c r="MIK37" s="479"/>
      <c r="MIL37" s="479"/>
      <c r="MIM37" s="479"/>
      <c r="MIN37" s="479"/>
      <c r="MIO37" s="479"/>
      <c r="MIP37" s="479"/>
      <c r="MIQ37" s="479"/>
      <c r="MIR37" s="479"/>
      <c r="MIS37" s="479"/>
      <c r="MIT37" s="479"/>
      <c r="MIU37" s="479"/>
      <c r="MIV37" s="479"/>
      <c r="MIW37" s="479"/>
      <c r="MIX37" s="479"/>
      <c r="MIY37" s="479"/>
      <c r="MIZ37" s="479"/>
      <c r="MJA37" s="479"/>
      <c r="MJB37" s="479"/>
      <c r="MJC37" s="479"/>
      <c r="MJD37" s="479"/>
      <c r="MJE37" s="479"/>
      <c r="MJF37" s="479"/>
      <c r="MJG37" s="479"/>
      <c r="MJH37" s="479"/>
      <c r="MJI37" s="479"/>
      <c r="MJJ37" s="479"/>
      <c r="MJK37" s="479"/>
      <c r="MJL37" s="479"/>
      <c r="MJM37" s="479"/>
      <c r="MJN37" s="479"/>
      <c r="MJO37" s="479"/>
      <c r="MJP37" s="479"/>
      <c r="MJQ37" s="479"/>
      <c r="MJR37" s="479"/>
      <c r="MJS37" s="479"/>
      <c r="MJT37" s="479"/>
      <c r="MJU37" s="479"/>
      <c r="MJV37" s="479"/>
      <c r="MJW37" s="479"/>
      <c r="MJX37" s="479"/>
      <c r="MJY37" s="479"/>
      <c r="MJZ37" s="479"/>
      <c r="MKA37" s="479"/>
      <c r="MKB37" s="479"/>
      <c r="MKC37" s="479"/>
      <c r="MKD37" s="479"/>
      <c r="MKE37" s="479"/>
      <c r="MKF37" s="479"/>
      <c r="MKG37" s="479"/>
      <c r="MKH37" s="479"/>
      <c r="MKI37" s="479"/>
      <c r="MKJ37" s="479"/>
      <c r="MKK37" s="479"/>
      <c r="MKL37" s="479"/>
      <c r="MKM37" s="479"/>
      <c r="MKN37" s="479"/>
      <c r="MKO37" s="479"/>
      <c r="MKP37" s="479"/>
      <c r="MKQ37" s="479"/>
      <c r="MKR37" s="479"/>
      <c r="MKS37" s="479"/>
      <c r="MKT37" s="479"/>
      <c r="MKU37" s="479"/>
      <c r="MKV37" s="479"/>
      <c r="MKW37" s="479"/>
      <c r="MKX37" s="479"/>
      <c r="MKY37" s="479"/>
      <c r="MKZ37" s="479"/>
      <c r="MLA37" s="479"/>
      <c r="MLB37" s="479"/>
      <c r="MLC37" s="479"/>
      <c r="MLD37" s="479"/>
      <c r="MLE37" s="479"/>
      <c r="MLF37" s="479"/>
      <c r="MLG37" s="479"/>
      <c r="MLH37" s="479"/>
      <c r="MLI37" s="479"/>
      <c r="MLJ37" s="479"/>
      <c r="MLK37" s="479"/>
      <c r="MLL37" s="479"/>
      <c r="MLM37" s="479"/>
      <c r="MLN37" s="479"/>
      <c r="MLO37" s="479"/>
      <c r="MLP37" s="479"/>
      <c r="MLQ37" s="479"/>
      <c r="MLR37" s="479"/>
      <c r="MLS37" s="479"/>
      <c r="MLT37" s="479"/>
      <c r="MLU37" s="479"/>
      <c r="MLV37" s="479"/>
      <c r="MLW37" s="479"/>
      <c r="MLX37" s="479"/>
      <c r="MLY37" s="479"/>
      <c r="MLZ37" s="479"/>
      <c r="MMA37" s="479"/>
      <c r="MMB37" s="479"/>
      <c r="MMC37" s="479"/>
      <c r="MMD37" s="479"/>
      <c r="MME37" s="479"/>
      <c r="MMF37" s="479"/>
      <c r="MMG37" s="479"/>
      <c r="MMH37" s="479"/>
      <c r="MMI37" s="479"/>
      <c r="MMJ37" s="479"/>
      <c r="MMK37" s="479"/>
      <c r="MML37" s="479"/>
      <c r="MMM37" s="479"/>
      <c r="MMN37" s="479"/>
      <c r="MMO37" s="479"/>
      <c r="MMP37" s="479"/>
      <c r="MMQ37" s="479"/>
      <c r="MMR37" s="479"/>
      <c r="MMS37" s="479"/>
      <c r="MMT37" s="479"/>
      <c r="MMU37" s="479"/>
      <c r="MMV37" s="479"/>
      <c r="MMW37" s="479"/>
      <c r="MMX37" s="479"/>
      <c r="MMY37" s="479"/>
      <c r="MMZ37" s="479"/>
      <c r="MNA37" s="479"/>
      <c r="MNB37" s="479"/>
      <c r="MNC37" s="479"/>
      <c r="MND37" s="479"/>
      <c r="MNE37" s="479"/>
      <c r="MNF37" s="479"/>
      <c r="MNG37" s="479"/>
      <c r="MNH37" s="479"/>
      <c r="MNI37" s="479"/>
      <c r="MNJ37" s="479"/>
      <c r="MNK37" s="479"/>
      <c r="MNL37" s="479"/>
      <c r="MNM37" s="479"/>
      <c r="MNN37" s="479"/>
      <c r="MNO37" s="479"/>
      <c r="MNP37" s="479"/>
      <c r="MNQ37" s="479"/>
      <c r="MNR37" s="479"/>
      <c r="MNS37" s="479"/>
      <c r="MNT37" s="479"/>
      <c r="MNU37" s="479"/>
      <c r="MNV37" s="479"/>
      <c r="MNW37" s="479"/>
      <c r="MNX37" s="479"/>
      <c r="MNY37" s="479"/>
      <c r="MNZ37" s="479"/>
      <c r="MOA37" s="479"/>
      <c r="MOB37" s="479"/>
      <c r="MOC37" s="479"/>
      <c r="MOD37" s="479"/>
      <c r="MOE37" s="479"/>
      <c r="MOF37" s="479"/>
      <c r="MOG37" s="479"/>
      <c r="MOH37" s="479"/>
      <c r="MOI37" s="479"/>
      <c r="MOJ37" s="479"/>
      <c r="MOK37" s="479"/>
      <c r="MOL37" s="479"/>
      <c r="MOM37" s="479"/>
      <c r="MON37" s="479"/>
      <c r="MOO37" s="479"/>
      <c r="MOP37" s="479"/>
      <c r="MOQ37" s="479"/>
      <c r="MOR37" s="479"/>
      <c r="MOS37" s="479"/>
      <c r="MOT37" s="479"/>
      <c r="MOU37" s="479"/>
      <c r="MOV37" s="479"/>
      <c r="MOW37" s="479"/>
      <c r="MOX37" s="479"/>
      <c r="MOY37" s="479"/>
      <c r="MOZ37" s="479"/>
      <c r="MPA37" s="479"/>
      <c r="MPB37" s="479"/>
      <c r="MPC37" s="479"/>
      <c r="MPD37" s="479"/>
      <c r="MPE37" s="479"/>
      <c r="MPF37" s="479"/>
      <c r="MPG37" s="479"/>
      <c r="MPH37" s="479"/>
      <c r="MPI37" s="479"/>
      <c r="MPJ37" s="479"/>
      <c r="MPK37" s="479"/>
      <c r="MPL37" s="479"/>
      <c r="MPM37" s="479"/>
      <c r="MPN37" s="479"/>
      <c r="MPO37" s="479"/>
      <c r="MPP37" s="479"/>
      <c r="MPQ37" s="479"/>
      <c r="MPR37" s="479"/>
      <c r="MPS37" s="479"/>
      <c r="MPT37" s="479"/>
      <c r="MPU37" s="479"/>
      <c r="MPV37" s="479"/>
      <c r="MPW37" s="479"/>
      <c r="MPX37" s="479"/>
      <c r="MPY37" s="479"/>
      <c r="MPZ37" s="479"/>
      <c r="MQA37" s="479"/>
      <c r="MQB37" s="479"/>
      <c r="MQC37" s="479"/>
      <c r="MQD37" s="479"/>
      <c r="MQE37" s="479"/>
      <c r="MQF37" s="479"/>
      <c r="MQG37" s="479"/>
      <c r="MQH37" s="479"/>
      <c r="MQI37" s="479"/>
      <c r="MQJ37" s="479"/>
      <c r="MQK37" s="479"/>
      <c r="MQL37" s="479"/>
      <c r="MQM37" s="479"/>
      <c r="MQN37" s="479"/>
      <c r="MQO37" s="479"/>
      <c r="MQP37" s="479"/>
      <c r="MQQ37" s="479"/>
      <c r="MQR37" s="479"/>
      <c r="MQS37" s="479"/>
      <c r="MQT37" s="479"/>
      <c r="MQU37" s="479"/>
      <c r="MQV37" s="479"/>
      <c r="MQW37" s="479"/>
      <c r="MQX37" s="479"/>
      <c r="MQY37" s="479"/>
      <c r="MQZ37" s="479"/>
      <c r="MRA37" s="479"/>
      <c r="MRB37" s="479"/>
      <c r="MRC37" s="479"/>
      <c r="MRD37" s="479"/>
      <c r="MRE37" s="479"/>
      <c r="MRF37" s="479"/>
      <c r="MRG37" s="479"/>
      <c r="MRH37" s="479"/>
      <c r="MRI37" s="479"/>
      <c r="MRJ37" s="479"/>
      <c r="MRK37" s="479"/>
      <c r="MRL37" s="479"/>
      <c r="MRM37" s="479"/>
      <c r="MRN37" s="479"/>
      <c r="MRO37" s="479"/>
      <c r="MRP37" s="479"/>
      <c r="MRQ37" s="479"/>
      <c r="MRR37" s="479"/>
      <c r="MRS37" s="479"/>
      <c r="MRT37" s="479"/>
      <c r="MRU37" s="479"/>
      <c r="MRV37" s="479"/>
      <c r="MRW37" s="479"/>
      <c r="MRX37" s="479"/>
      <c r="MRY37" s="479"/>
      <c r="MRZ37" s="479"/>
      <c r="MSA37" s="479"/>
      <c r="MSB37" s="479"/>
      <c r="MSC37" s="479"/>
      <c r="MSD37" s="479"/>
      <c r="MSE37" s="479"/>
      <c r="MSF37" s="479"/>
      <c r="MSG37" s="479"/>
      <c r="MSH37" s="479"/>
      <c r="MSI37" s="479"/>
      <c r="MSJ37" s="479"/>
      <c r="MSK37" s="479"/>
      <c r="MSL37" s="479"/>
      <c r="MSM37" s="479"/>
      <c r="MSN37" s="479"/>
      <c r="MSO37" s="479"/>
      <c r="MSP37" s="479"/>
      <c r="MSQ37" s="479"/>
      <c r="MSR37" s="479"/>
      <c r="MSS37" s="479"/>
      <c r="MST37" s="479"/>
      <c r="MSU37" s="479"/>
      <c r="MSV37" s="479"/>
      <c r="MSW37" s="479"/>
      <c r="MSX37" s="479"/>
      <c r="MSY37" s="479"/>
      <c r="MSZ37" s="479"/>
      <c r="MTA37" s="479"/>
      <c r="MTB37" s="479"/>
      <c r="MTC37" s="479"/>
      <c r="MTD37" s="479"/>
      <c r="MTE37" s="479"/>
      <c r="MTF37" s="479"/>
      <c r="MTG37" s="479"/>
      <c r="MTH37" s="479"/>
      <c r="MTI37" s="479"/>
      <c r="MTJ37" s="479"/>
      <c r="MTK37" s="479"/>
      <c r="MTL37" s="479"/>
      <c r="MTM37" s="479"/>
      <c r="MTN37" s="479"/>
      <c r="MTO37" s="479"/>
      <c r="MTP37" s="479"/>
      <c r="MTQ37" s="479"/>
      <c r="MTR37" s="479"/>
      <c r="MTS37" s="479"/>
      <c r="MTT37" s="479"/>
      <c r="MTU37" s="479"/>
      <c r="MTV37" s="479"/>
      <c r="MTW37" s="479"/>
      <c r="MTX37" s="479"/>
      <c r="MTY37" s="479"/>
      <c r="MTZ37" s="479"/>
      <c r="MUA37" s="479"/>
      <c r="MUB37" s="479"/>
      <c r="MUC37" s="479"/>
      <c r="MUD37" s="479"/>
      <c r="MUE37" s="479"/>
      <c r="MUF37" s="479"/>
      <c r="MUG37" s="479"/>
      <c r="MUH37" s="479"/>
      <c r="MUI37" s="479"/>
      <c r="MUJ37" s="479"/>
      <c r="MUK37" s="479"/>
      <c r="MUL37" s="479"/>
      <c r="MUM37" s="479"/>
      <c r="MUN37" s="479"/>
      <c r="MUO37" s="479"/>
      <c r="MUP37" s="479"/>
      <c r="MUQ37" s="479"/>
      <c r="MUR37" s="479"/>
      <c r="MUS37" s="479"/>
      <c r="MUT37" s="479"/>
      <c r="MUU37" s="479"/>
      <c r="MUV37" s="479"/>
      <c r="MUW37" s="479"/>
      <c r="MUX37" s="479"/>
      <c r="MUY37" s="479"/>
      <c r="MUZ37" s="479"/>
      <c r="MVA37" s="479"/>
      <c r="MVB37" s="479"/>
      <c r="MVC37" s="479"/>
      <c r="MVD37" s="479"/>
      <c r="MVE37" s="479"/>
      <c r="MVF37" s="479"/>
      <c r="MVG37" s="479"/>
      <c r="MVH37" s="479"/>
      <c r="MVI37" s="479"/>
      <c r="MVJ37" s="479"/>
      <c r="MVK37" s="479"/>
      <c r="MVL37" s="479"/>
      <c r="MVM37" s="479"/>
      <c r="MVN37" s="479"/>
      <c r="MVO37" s="479"/>
      <c r="MVP37" s="479"/>
      <c r="MVQ37" s="479"/>
      <c r="MVR37" s="479"/>
      <c r="MVS37" s="479"/>
      <c r="MVT37" s="479"/>
      <c r="MVU37" s="479"/>
      <c r="MVV37" s="479"/>
      <c r="MVW37" s="479"/>
      <c r="MVX37" s="479"/>
      <c r="MVY37" s="479"/>
      <c r="MVZ37" s="479"/>
      <c r="MWA37" s="479"/>
      <c r="MWB37" s="479"/>
      <c r="MWC37" s="479"/>
      <c r="MWD37" s="479"/>
      <c r="MWE37" s="479"/>
      <c r="MWF37" s="479"/>
      <c r="MWG37" s="479"/>
      <c r="MWH37" s="479"/>
      <c r="MWI37" s="479"/>
      <c r="MWJ37" s="479"/>
      <c r="MWK37" s="479"/>
      <c r="MWL37" s="479"/>
      <c r="MWM37" s="479"/>
      <c r="MWN37" s="479"/>
      <c r="MWO37" s="479"/>
      <c r="MWP37" s="479"/>
      <c r="MWQ37" s="479"/>
      <c r="MWR37" s="479"/>
      <c r="MWS37" s="479"/>
      <c r="MWT37" s="479"/>
      <c r="MWU37" s="479"/>
      <c r="MWV37" s="479"/>
      <c r="MWW37" s="479"/>
      <c r="MWX37" s="479"/>
      <c r="MWY37" s="479"/>
      <c r="MWZ37" s="479"/>
      <c r="MXA37" s="479"/>
      <c r="MXB37" s="479"/>
      <c r="MXC37" s="479"/>
      <c r="MXD37" s="479"/>
      <c r="MXE37" s="479"/>
      <c r="MXF37" s="479"/>
      <c r="MXG37" s="479"/>
      <c r="MXH37" s="479"/>
      <c r="MXI37" s="479"/>
      <c r="MXJ37" s="479"/>
      <c r="MXK37" s="479"/>
      <c r="MXL37" s="479"/>
      <c r="MXM37" s="479"/>
      <c r="MXN37" s="479"/>
      <c r="MXO37" s="479"/>
      <c r="MXP37" s="479"/>
      <c r="MXQ37" s="479"/>
      <c r="MXR37" s="479"/>
      <c r="MXS37" s="479"/>
      <c r="MXT37" s="479"/>
      <c r="MXU37" s="479"/>
      <c r="MXV37" s="479"/>
      <c r="MXW37" s="479"/>
      <c r="MXX37" s="479"/>
      <c r="MXY37" s="479"/>
      <c r="MXZ37" s="479"/>
      <c r="MYA37" s="479"/>
      <c r="MYB37" s="479"/>
      <c r="MYC37" s="479"/>
      <c r="MYD37" s="479"/>
      <c r="MYE37" s="479"/>
      <c r="MYF37" s="479"/>
      <c r="MYG37" s="479"/>
      <c r="MYH37" s="479"/>
      <c r="MYI37" s="479"/>
      <c r="MYJ37" s="479"/>
      <c r="MYK37" s="479"/>
      <c r="MYL37" s="479"/>
      <c r="MYM37" s="479"/>
      <c r="MYN37" s="479"/>
      <c r="MYO37" s="479"/>
      <c r="MYP37" s="479"/>
      <c r="MYQ37" s="479"/>
      <c r="MYR37" s="479"/>
      <c r="MYS37" s="479"/>
      <c r="MYT37" s="479"/>
      <c r="MYU37" s="479"/>
      <c r="MYV37" s="479"/>
      <c r="MYW37" s="479"/>
      <c r="MYX37" s="479"/>
      <c r="MYY37" s="479"/>
      <c r="MYZ37" s="479"/>
      <c r="MZA37" s="479"/>
      <c r="MZB37" s="479"/>
      <c r="MZC37" s="479"/>
      <c r="MZD37" s="479"/>
      <c r="MZE37" s="479"/>
      <c r="MZF37" s="479"/>
      <c r="MZG37" s="479"/>
      <c r="MZH37" s="479"/>
      <c r="MZI37" s="479"/>
      <c r="MZJ37" s="479"/>
      <c r="MZK37" s="479"/>
      <c r="MZL37" s="479"/>
      <c r="MZM37" s="479"/>
      <c r="MZN37" s="479"/>
      <c r="MZO37" s="479"/>
      <c r="MZP37" s="479"/>
      <c r="MZQ37" s="479"/>
      <c r="MZR37" s="479"/>
      <c r="MZS37" s="479"/>
      <c r="MZT37" s="479"/>
      <c r="MZU37" s="479"/>
      <c r="MZV37" s="479"/>
      <c r="MZW37" s="479"/>
      <c r="MZX37" s="479"/>
      <c r="MZY37" s="479"/>
      <c r="MZZ37" s="479"/>
      <c r="NAA37" s="479"/>
      <c r="NAB37" s="479"/>
      <c r="NAC37" s="479"/>
      <c r="NAD37" s="479"/>
      <c r="NAE37" s="479"/>
      <c r="NAF37" s="479"/>
      <c r="NAG37" s="479"/>
      <c r="NAH37" s="479"/>
      <c r="NAI37" s="479"/>
      <c r="NAJ37" s="479"/>
      <c r="NAK37" s="479"/>
      <c r="NAL37" s="479"/>
      <c r="NAM37" s="479"/>
      <c r="NAN37" s="479"/>
      <c r="NAO37" s="479"/>
      <c r="NAP37" s="479"/>
      <c r="NAQ37" s="479"/>
      <c r="NAR37" s="479"/>
      <c r="NAS37" s="479"/>
      <c r="NAT37" s="479"/>
      <c r="NAU37" s="479"/>
      <c r="NAV37" s="479"/>
      <c r="NAW37" s="479"/>
      <c r="NAX37" s="479"/>
      <c r="NAY37" s="479"/>
      <c r="NAZ37" s="479"/>
      <c r="NBA37" s="479"/>
      <c r="NBB37" s="479"/>
      <c r="NBC37" s="479"/>
      <c r="NBD37" s="479"/>
      <c r="NBE37" s="479"/>
      <c r="NBF37" s="479"/>
      <c r="NBG37" s="479"/>
      <c r="NBH37" s="479"/>
      <c r="NBI37" s="479"/>
      <c r="NBJ37" s="479"/>
      <c r="NBK37" s="479"/>
      <c r="NBL37" s="479"/>
      <c r="NBM37" s="479"/>
      <c r="NBN37" s="479"/>
      <c r="NBO37" s="479"/>
      <c r="NBP37" s="479"/>
      <c r="NBQ37" s="479"/>
      <c r="NBR37" s="479"/>
      <c r="NBS37" s="479"/>
      <c r="NBT37" s="479"/>
      <c r="NBU37" s="479"/>
      <c r="NBV37" s="479"/>
      <c r="NBW37" s="479"/>
      <c r="NBX37" s="479"/>
      <c r="NBY37" s="479"/>
      <c r="NBZ37" s="479"/>
      <c r="NCA37" s="479"/>
      <c r="NCB37" s="479"/>
      <c r="NCC37" s="479"/>
      <c r="NCD37" s="479"/>
      <c r="NCE37" s="479"/>
      <c r="NCF37" s="479"/>
      <c r="NCG37" s="479"/>
      <c r="NCH37" s="479"/>
      <c r="NCI37" s="479"/>
      <c r="NCJ37" s="479"/>
      <c r="NCK37" s="479"/>
      <c r="NCL37" s="479"/>
      <c r="NCM37" s="479"/>
      <c r="NCN37" s="479"/>
      <c r="NCO37" s="479"/>
      <c r="NCP37" s="479"/>
      <c r="NCQ37" s="479"/>
      <c r="NCR37" s="479"/>
      <c r="NCS37" s="479"/>
      <c r="NCT37" s="479"/>
      <c r="NCU37" s="479"/>
      <c r="NCV37" s="479"/>
      <c r="NCW37" s="479"/>
      <c r="NCX37" s="479"/>
      <c r="NCY37" s="479"/>
      <c r="NCZ37" s="479"/>
      <c r="NDA37" s="479"/>
      <c r="NDB37" s="479"/>
      <c r="NDC37" s="479"/>
      <c r="NDD37" s="479"/>
      <c r="NDE37" s="479"/>
      <c r="NDF37" s="479"/>
      <c r="NDG37" s="479"/>
      <c r="NDH37" s="479"/>
      <c r="NDI37" s="479"/>
      <c r="NDJ37" s="479"/>
      <c r="NDK37" s="479"/>
      <c r="NDL37" s="479"/>
      <c r="NDM37" s="479"/>
      <c r="NDN37" s="479"/>
      <c r="NDO37" s="479"/>
      <c r="NDP37" s="479"/>
      <c r="NDQ37" s="479"/>
      <c r="NDR37" s="479"/>
      <c r="NDS37" s="479"/>
      <c r="NDT37" s="479"/>
      <c r="NDU37" s="479"/>
      <c r="NDV37" s="479"/>
      <c r="NDW37" s="479"/>
      <c r="NDX37" s="479"/>
      <c r="NDY37" s="479"/>
      <c r="NDZ37" s="479"/>
      <c r="NEA37" s="479"/>
      <c r="NEB37" s="479"/>
      <c r="NEC37" s="479"/>
      <c r="NED37" s="479"/>
      <c r="NEE37" s="479"/>
      <c r="NEF37" s="479"/>
      <c r="NEG37" s="479"/>
      <c r="NEH37" s="479"/>
      <c r="NEI37" s="479"/>
      <c r="NEJ37" s="479"/>
      <c r="NEK37" s="479"/>
      <c r="NEL37" s="479"/>
      <c r="NEM37" s="479"/>
      <c r="NEN37" s="479"/>
      <c r="NEO37" s="479"/>
      <c r="NEP37" s="479"/>
      <c r="NEQ37" s="479"/>
      <c r="NER37" s="479"/>
      <c r="NES37" s="479"/>
      <c r="NET37" s="479"/>
      <c r="NEU37" s="479"/>
      <c r="NEV37" s="479"/>
      <c r="NEW37" s="479"/>
      <c r="NEX37" s="479"/>
      <c r="NEY37" s="479"/>
      <c r="NEZ37" s="479"/>
      <c r="NFA37" s="479"/>
      <c r="NFB37" s="479"/>
      <c r="NFC37" s="479"/>
      <c r="NFD37" s="479"/>
      <c r="NFE37" s="479"/>
      <c r="NFF37" s="479"/>
      <c r="NFG37" s="479"/>
      <c r="NFH37" s="479"/>
      <c r="NFI37" s="479"/>
      <c r="NFJ37" s="479"/>
      <c r="NFK37" s="479"/>
      <c r="NFL37" s="479"/>
      <c r="NFM37" s="479"/>
      <c r="NFN37" s="479"/>
      <c r="NFO37" s="479"/>
      <c r="NFP37" s="479"/>
      <c r="NFQ37" s="479"/>
      <c r="NFR37" s="479"/>
      <c r="NFS37" s="479"/>
      <c r="NFT37" s="479"/>
      <c r="NFU37" s="479"/>
      <c r="NFV37" s="479"/>
      <c r="NFW37" s="479"/>
      <c r="NFX37" s="479"/>
      <c r="NFY37" s="479"/>
      <c r="NFZ37" s="479"/>
      <c r="NGA37" s="479"/>
      <c r="NGB37" s="479"/>
      <c r="NGC37" s="479"/>
      <c r="NGD37" s="479"/>
      <c r="NGE37" s="479"/>
      <c r="NGF37" s="479"/>
      <c r="NGG37" s="479"/>
      <c r="NGH37" s="479"/>
      <c r="NGI37" s="479"/>
      <c r="NGJ37" s="479"/>
      <c r="NGK37" s="479"/>
      <c r="NGL37" s="479"/>
      <c r="NGM37" s="479"/>
      <c r="NGN37" s="479"/>
      <c r="NGO37" s="479"/>
      <c r="NGP37" s="479"/>
      <c r="NGQ37" s="479"/>
      <c r="NGR37" s="479"/>
      <c r="NGS37" s="479"/>
      <c r="NGT37" s="479"/>
      <c r="NGU37" s="479"/>
      <c r="NGV37" s="479"/>
      <c r="NGW37" s="479"/>
      <c r="NGX37" s="479"/>
      <c r="NGY37" s="479"/>
      <c r="NGZ37" s="479"/>
      <c r="NHA37" s="479"/>
      <c r="NHB37" s="479"/>
      <c r="NHC37" s="479"/>
      <c r="NHD37" s="479"/>
      <c r="NHE37" s="479"/>
      <c r="NHF37" s="479"/>
      <c r="NHG37" s="479"/>
      <c r="NHH37" s="479"/>
      <c r="NHI37" s="479"/>
      <c r="NHJ37" s="479"/>
      <c r="NHK37" s="479"/>
      <c r="NHL37" s="479"/>
      <c r="NHM37" s="479"/>
      <c r="NHN37" s="479"/>
      <c r="NHO37" s="479"/>
      <c r="NHP37" s="479"/>
      <c r="NHQ37" s="479"/>
      <c r="NHR37" s="479"/>
      <c r="NHS37" s="479"/>
      <c r="NHT37" s="479"/>
      <c r="NHU37" s="479"/>
      <c r="NHV37" s="479"/>
      <c r="NHW37" s="479"/>
      <c r="NHX37" s="479"/>
      <c r="NHY37" s="479"/>
      <c r="NHZ37" s="479"/>
      <c r="NIA37" s="479"/>
      <c r="NIB37" s="479"/>
      <c r="NIC37" s="479"/>
      <c r="NID37" s="479"/>
      <c r="NIE37" s="479"/>
      <c r="NIF37" s="479"/>
      <c r="NIG37" s="479"/>
      <c r="NIH37" s="479"/>
      <c r="NII37" s="479"/>
      <c r="NIJ37" s="479"/>
      <c r="NIK37" s="479"/>
      <c r="NIL37" s="479"/>
      <c r="NIM37" s="479"/>
      <c r="NIN37" s="479"/>
      <c r="NIO37" s="479"/>
      <c r="NIP37" s="479"/>
      <c r="NIQ37" s="479"/>
      <c r="NIR37" s="479"/>
      <c r="NIS37" s="479"/>
      <c r="NIT37" s="479"/>
      <c r="NIU37" s="479"/>
      <c r="NIV37" s="479"/>
      <c r="NIW37" s="479"/>
      <c r="NIX37" s="479"/>
      <c r="NIY37" s="479"/>
      <c r="NIZ37" s="479"/>
      <c r="NJA37" s="479"/>
      <c r="NJB37" s="479"/>
      <c r="NJC37" s="479"/>
      <c r="NJD37" s="479"/>
      <c r="NJE37" s="479"/>
      <c r="NJF37" s="479"/>
      <c r="NJG37" s="479"/>
      <c r="NJH37" s="479"/>
      <c r="NJI37" s="479"/>
      <c r="NJJ37" s="479"/>
      <c r="NJK37" s="479"/>
      <c r="NJL37" s="479"/>
      <c r="NJM37" s="479"/>
      <c r="NJN37" s="479"/>
      <c r="NJO37" s="479"/>
      <c r="NJP37" s="479"/>
      <c r="NJQ37" s="479"/>
      <c r="NJR37" s="479"/>
      <c r="NJS37" s="479"/>
      <c r="NJT37" s="479"/>
      <c r="NJU37" s="479"/>
      <c r="NJV37" s="479"/>
      <c r="NJW37" s="479"/>
      <c r="NJX37" s="479"/>
      <c r="NJY37" s="479"/>
      <c r="NJZ37" s="479"/>
      <c r="NKA37" s="479"/>
      <c r="NKB37" s="479"/>
      <c r="NKC37" s="479"/>
      <c r="NKD37" s="479"/>
      <c r="NKE37" s="479"/>
      <c r="NKF37" s="479"/>
      <c r="NKG37" s="479"/>
      <c r="NKH37" s="479"/>
      <c r="NKI37" s="479"/>
      <c r="NKJ37" s="479"/>
      <c r="NKK37" s="479"/>
      <c r="NKL37" s="479"/>
      <c r="NKM37" s="479"/>
      <c r="NKN37" s="479"/>
      <c r="NKO37" s="479"/>
      <c r="NKP37" s="479"/>
      <c r="NKQ37" s="479"/>
      <c r="NKR37" s="479"/>
      <c r="NKS37" s="479"/>
      <c r="NKT37" s="479"/>
      <c r="NKU37" s="479"/>
      <c r="NKV37" s="479"/>
      <c r="NKW37" s="479"/>
      <c r="NKX37" s="479"/>
      <c r="NKY37" s="479"/>
      <c r="NKZ37" s="479"/>
      <c r="NLA37" s="479"/>
      <c r="NLB37" s="479"/>
      <c r="NLC37" s="479"/>
      <c r="NLD37" s="479"/>
      <c r="NLE37" s="479"/>
      <c r="NLF37" s="479"/>
      <c r="NLG37" s="479"/>
      <c r="NLH37" s="479"/>
      <c r="NLI37" s="479"/>
      <c r="NLJ37" s="479"/>
      <c r="NLK37" s="479"/>
      <c r="NLL37" s="479"/>
      <c r="NLM37" s="479"/>
      <c r="NLN37" s="479"/>
      <c r="NLO37" s="479"/>
      <c r="NLP37" s="479"/>
      <c r="NLQ37" s="479"/>
      <c r="NLR37" s="479"/>
      <c r="NLS37" s="479"/>
      <c r="NLT37" s="479"/>
      <c r="NLU37" s="479"/>
      <c r="NLV37" s="479"/>
      <c r="NLW37" s="479"/>
      <c r="NLX37" s="479"/>
      <c r="NLY37" s="479"/>
      <c r="NLZ37" s="479"/>
      <c r="NMA37" s="479"/>
      <c r="NMB37" s="479"/>
      <c r="NMC37" s="479"/>
      <c r="NMD37" s="479"/>
      <c r="NME37" s="479"/>
      <c r="NMF37" s="479"/>
      <c r="NMG37" s="479"/>
      <c r="NMH37" s="479"/>
      <c r="NMI37" s="479"/>
      <c r="NMJ37" s="479"/>
      <c r="NMK37" s="479"/>
      <c r="NML37" s="479"/>
      <c r="NMM37" s="479"/>
      <c r="NMN37" s="479"/>
      <c r="NMO37" s="479"/>
      <c r="NMP37" s="479"/>
      <c r="NMQ37" s="479"/>
      <c r="NMR37" s="479"/>
      <c r="NMS37" s="479"/>
      <c r="NMT37" s="479"/>
      <c r="NMU37" s="479"/>
      <c r="NMV37" s="479"/>
      <c r="NMW37" s="479"/>
      <c r="NMX37" s="479"/>
      <c r="NMY37" s="479"/>
      <c r="NMZ37" s="479"/>
      <c r="NNA37" s="479"/>
      <c r="NNB37" s="479"/>
      <c r="NNC37" s="479"/>
      <c r="NND37" s="479"/>
      <c r="NNE37" s="479"/>
      <c r="NNF37" s="479"/>
      <c r="NNG37" s="479"/>
      <c r="NNH37" s="479"/>
      <c r="NNI37" s="479"/>
      <c r="NNJ37" s="479"/>
      <c r="NNK37" s="479"/>
      <c r="NNL37" s="479"/>
      <c r="NNM37" s="479"/>
      <c r="NNN37" s="479"/>
      <c r="NNO37" s="479"/>
      <c r="NNP37" s="479"/>
      <c r="NNQ37" s="479"/>
      <c r="NNR37" s="479"/>
      <c r="NNS37" s="479"/>
      <c r="NNT37" s="479"/>
      <c r="NNU37" s="479"/>
      <c r="NNV37" s="479"/>
      <c r="NNW37" s="479"/>
      <c r="NNX37" s="479"/>
      <c r="NNY37" s="479"/>
      <c r="NNZ37" s="479"/>
      <c r="NOA37" s="479"/>
      <c r="NOB37" s="479"/>
      <c r="NOC37" s="479"/>
      <c r="NOD37" s="479"/>
      <c r="NOE37" s="479"/>
      <c r="NOF37" s="479"/>
      <c r="NOG37" s="479"/>
      <c r="NOH37" s="479"/>
      <c r="NOI37" s="479"/>
      <c r="NOJ37" s="479"/>
      <c r="NOK37" s="479"/>
      <c r="NOL37" s="479"/>
      <c r="NOM37" s="479"/>
      <c r="NON37" s="479"/>
      <c r="NOO37" s="479"/>
      <c r="NOP37" s="479"/>
      <c r="NOQ37" s="479"/>
      <c r="NOR37" s="479"/>
      <c r="NOS37" s="479"/>
      <c r="NOT37" s="479"/>
      <c r="NOU37" s="479"/>
      <c r="NOV37" s="479"/>
      <c r="NOW37" s="479"/>
      <c r="NOX37" s="479"/>
      <c r="NOY37" s="479"/>
      <c r="NOZ37" s="479"/>
      <c r="NPA37" s="479"/>
      <c r="NPB37" s="479"/>
      <c r="NPC37" s="479"/>
      <c r="NPD37" s="479"/>
      <c r="NPE37" s="479"/>
      <c r="NPF37" s="479"/>
      <c r="NPG37" s="479"/>
      <c r="NPH37" s="479"/>
      <c r="NPI37" s="479"/>
      <c r="NPJ37" s="479"/>
      <c r="NPK37" s="479"/>
      <c r="NPL37" s="479"/>
      <c r="NPM37" s="479"/>
      <c r="NPN37" s="479"/>
      <c r="NPO37" s="479"/>
      <c r="NPP37" s="479"/>
      <c r="NPQ37" s="479"/>
      <c r="NPR37" s="479"/>
      <c r="NPS37" s="479"/>
      <c r="NPT37" s="479"/>
      <c r="NPU37" s="479"/>
      <c r="NPV37" s="479"/>
      <c r="NPW37" s="479"/>
      <c r="NPX37" s="479"/>
      <c r="NPY37" s="479"/>
      <c r="NPZ37" s="479"/>
      <c r="NQA37" s="479"/>
      <c r="NQB37" s="479"/>
      <c r="NQC37" s="479"/>
      <c r="NQD37" s="479"/>
      <c r="NQE37" s="479"/>
      <c r="NQF37" s="479"/>
      <c r="NQG37" s="479"/>
      <c r="NQH37" s="479"/>
      <c r="NQI37" s="479"/>
      <c r="NQJ37" s="479"/>
      <c r="NQK37" s="479"/>
      <c r="NQL37" s="479"/>
      <c r="NQM37" s="479"/>
      <c r="NQN37" s="479"/>
      <c r="NQO37" s="479"/>
      <c r="NQP37" s="479"/>
      <c r="NQQ37" s="479"/>
      <c r="NQR37" s="479"/>
      <c r="NQS37" s="479"/>
      <c r="NQT37" s="479"/>
      <c r="NQU37" s="479"/>
      <c r="NQV37" s="479"/>
      <c r="NQW37" s="479"/>
      <c r="NQX37" s="479"/>
      <c r="NQY37" s="479"/>
      <c r="NQZ37" s="479"/>
      <c r="NRA37" s="479"/>
      <c r="NRB37" s="479"/>
      <c r="NRC37" s="479"/>
      <c r="NRD37" s="479"/>
      <c r="NRE37" s="479"/>
      <c r="NRF37" s="479"/>
      <c r="NRG37" s="479"/>
      <c r="NRH37" s="479"/>
      <c r="NRI37" s="479"/>
      <c r="NRJ37" s="479"/>
      <c r="NRK37" s="479"/>
      <c r="NRL37" s="479"/>
      <c r="NRM37" s="479"/>
      <c r="NRN37" s="479"/>
      <c r="NRO37" s="479"/>
      <c r="NRP37" s="479"/>
      <c r="NRQ37" s="479"/>
      <c r="NRR37" s="479"/>
      <c r="NRS37" s="479"/>
      <c r="NRT37" s="479"/>
      <c r="NRU37" s="479"/>
      <c r="NRV37" s="479"/>
      <c r="NRW37" s="479"/>
      <c r="NRX37" s="479"/>
      <c r="NRY37" s="479"/>
      <c r="NRZ37" s="479"/>
      <c r="NSA37" s="479"/>
      <c r="NSB37" s="479"/>
      <c r="NSC37" s="479"/>
      <c r="NSD37" s="479"/>
      <c r="NSE37" s="479"/>
      <c r="NSF37" s="479"/>
      <c r="NSG37" s="479"/>
      <c r="NSH37" s="479"/>
      <c r="NSI37" s="479"/>
      <c r="NSJ37" s="479"/>
      <c r="NSK37" s="479"/>
      <c r="NSL37" s="479"/>
      <c r="NSM37" s="479"/>
      <c r="NSN37" s="479"/>
      <c r="NSO37" s="479"/>
      <c r="NSP37" s="479"/>
      <c r="NSQ37" s="479"/>
      <c r="NSR37" s="479"/>
      <c r="NSS37" s="479"/>
      <c r="NST37" s="479"/>
      <c r="NSU37" s="479"/>
      <c r="NSV37" s="479"/>
      <c r="NSW37" s="479"/>
      <c r="NSX37" s="479"/>
      <c r="NSY37" s="479"/>
      <c r="NSZ37" s="479"/>
      <c r="NTA37" s="479"/>
      <c r="NTB37" s="479"/>
      <c r="NTC37" s="479"/>
      <c r="NTD37" s="479"/>
      <c r="NTE37" s="479"/>
      <c r="NTF37" s="479"/>
      <c r="NTG37" s="479"/>
      <c r="NTH37" s="479"/>
      <c r="NTI37" s="479"/>
      <c r="NTJ37" s="479"/>
      <c r="NTK37" s="479"/>
      <c r="NTL37" s="479"/>
      <c r="NTM37" s="479"/>
      <c r="NTN37" s="479"/>
      <c r="NTO37" s="479"/>
      <c r="NTP37" s="479"/>
      <c r="NTQ37" s="479"/>
      <c r="NTR37" s="479"/>
      <c r="NTS37" s="479"/>
      <c r="NTT37" s="479"/>
      <c r="NTU37" s="479"/>
      <c r="NTV37" s="479"/>
      <c r="NTW37" s="479"/>
      <c r="NTX37" s="479"/>
      <c r="NTY37" s="479"/>
      <c r="NTZ37" s="479"/>
      <c r="NUA37" s="479"/>
      <c r="NUB37" s="479"/>
      <c r="NUC37" s="479"/>
      <c r="NUD37" s="479"/>
      <c r="NUE37" s="479"/>
      <c r="NUF37" s="479"/>
      <c r="NUG37" s="479"/>
      <c r="NUH37" s="479"/>
      <c r="NUI37" s="479"/>
      <c r="NUJ37" s="479"/>
      <c r="NUK37" s="479"/>
      <c r="NUL37" s="479"/>
      <c r="NUM37" s="479"/>
      <c r="NUN37" s="479"/>
      <c r="NUO37" s="479"/>
      <c r="NUP37" s="479"/>
      <c r="NUQ37" s="479"/>
      <c r="NUR37" s="479"/>
      <c r="NUS37" s="479"/>
      <c r="NUT37" s="479"/>
      <c r="NUU37" s="479"/>
      <c r="NUV37" s="479"/>
      <c r="NUW37" s="479"/>
      <c r="NUX37" s="479"/>
      <c r="NUY37" s="479"/>
      <c r="NUZ37" s="479"/>
      <c r="NVA37" s="479"/>
      <c r="NVB37" s="479"/>
      <c r="NVC37" s="479"/>
      <c r="NVD37" s="479"/>
      <c r="NVE37" s="479"/>
      <c r="NVF37" s="479"/>
      <c r="NVG37" s="479"/>
      <c r="NVH37" s="479"/>
      <c r="NVI37" s="479"/>
      <c r="NVJ37" s="479"/>
      <c r="NVK37" s="479"/>
      <c r="NVL37" s="479"/>
      <c r="NVM37" s="479"/>
      <c r="NVN37" s="479"/>
      <c r="NVO37" s="479"/>
      <c r="NVP37" s="479"/>
      <c r="NVQ37" s="479"/>
      <c r="NVR37" s="479"/>
      <c r="NVS37" s="479"/>
      <c r="NVT37" s="479"/>
      <c r="NVU37" s="479"/>
      <c r="NVV37" s="479"/>
      <c r="NVW37" s="479"/>
      <c r="NVX37" s="479"/>
      <c r="NVY37" s="479"/>
      <c r="NVZ37" s="479"/>
      <c r="NWA37" s="479"/>
      <c r="NWB37" s="479"/>
      <c r="NWC37" s="479"/>
      <c r="NWD37" s="479"/>
      <c r="NWE37" s="479"/>
      <c r="NWF37" s="479"/>
      <c r="NWG37" s="479"/>
      <c r="NWH37" s="479"/>
      <c r="NWI37" s="479"/>
      <c r="NWJ37" s="479"/>
      <c r="NWK37" s="479"/>
      <c r="NWL37" s="479"/>
      <c r="NWM37" s="479"/>
      <c r="NWN37" s="479"/>
      <c r="NWO37" s="479"/>
      <c r="NWP37" s="479"/>
      <c r="NWQ37" s="479"/>
      <c r="NWR37" s="479"/>
      <c r="NWS37" s="479"/>
      <c r="NWT37" s="479"/>
      <c r="NWU37" s="479"/>
      <c r="NWV37" s="479"/>
      <c r="NWW37" s="479"/>
      <c r="NWX37" s="479"/>
      <c r="NWY37" s="479"/>
      <c r="NWZ37" s="479"/>
      <c r="NXA37" s="479"/>
      <c r="NXB37" s="479"/>
      <c r="NXC37" s="479"/>
      <c r="NXD37" s="479"/>
      <c r="NXE37" s="479"/>
      <c r="NXF37" s="479"/>
      <c r="NXG37" s="479"/>
      <c r="NXH37" s="479"/>
      <c r="NXI37" s="479"/>
      <c r="NXJ37" s="479"/>
      <c r="NXK37" s="479"/>
      <c r="NXL37" s="479"/>
      <c r="NXM37" s="479"/>
      <c r="NXN37" s="479"/>
      <c r="NXO37" s="479"/>
      <c r="NXP37" s="479"/>
      <c r="NXQ37" s="479"/>
      <c r="NXR37" s="479"/>
      <c r="NXS37" s="479"/>
      <c r="NXT37" s="479"/>
      <c r="NXU37" s="479"/>
      <c r="NXV37" s="479"/>
      <c r="NXW37" s="479"/>
      <c r="NXX37" s="479"/>
      <c r="NXY37" s="479"/>
      <c r="NXZ37" s="479"/>
      <c r="NYA37" s="479"/>
      <c r="NYB37" s="479"/>
      <c r="NYC37" s="479"/>
      <c r="NYD37" s="479"/>
      <c r="NYE37" s="479"/>
      <c r="NYF37" s="479"/>
      <c r="NYG37" s="479"/>
      <c r="NYH37" s="479"/>
      <c r="NYI37" s="479"/>
      <c r="NYJ37" s="479"/>
      <c r="NYK37" s="479"/>
      <c r="NYL37" s="479"/>
      <c r="NYM37" s="479"/>
      <c r="NYN37" s="479"/>
      <c r="NYO37" s="479"/>
      <c r="NYP37" s="479"/>
      <c r="NYQ37" s="479"/>
      <c r="NYR37" s="479"/>
      <c r="NYS37" s="479"/>
      <c r="NYT37" s="479"/>
      <c r="NYU37" s="479"/>
      <c r="NYV37" s="479"/>
      <c r="NYW37" s="479"/>
      <c r="NYX37" s="479"/>
      <c r="NYY37" s="479"/>
      <c r="NYZ37" s="479"/>
      <c r="NZA37" s="479"/>
      <c r="NZB37" s="479"/>
      <c r="NZC37" s="479"/>
      <c r="NZD37" s="479"/>
      <c r="NZE37" s="479"/>
      <c r="NZF37" s="479"/>
      <c r="NZG37" s="479"/>
      <c r="NZH37" s="479"/>
      <c r="NZI37" s="479"/>
      <c r="NZJ37" s="479"/>
      <c r="NZK37" s="479"/>
      <c r="NZL37" s="479"/>
      <c r="NZM37" s="479"/>
      <c r="NZN37" s="479"/>
      <c r="NZO37" s="479"/>
      <c r="NZP37" s="479"/>
      <c r="NZQ37" s="479"/>
      <c r="NZR37" s="479"/>
      <c r="NZS37" s="479"/>
      <c r="NZT37" s="479"/>
      <c r="NZU37" s="479"/>
      <c r="NZV37" s="479"/>
      <c r="NZW37" s="479"/>
      <c r="NZX37" s="479"/>
      <c r="NZY37" s="479"/>
      <c r="NZZ37" s="479"/>
      <c r="OAA37" s="479"/>
      <c r="OAB37" s="479"/>
      <c r="OAC37" s="479"/>
      <c r="OAD37" s="479"/>
      <c r="OAE37" s="479"/>
      <c r="OAF37" s="479"/>
      <c r="OAG37" s="479"/>
      <c r="OAH37" s="479"/>
      <c r="OAI37" s="479"/>
      <c r="OAJ37" s="479"/>
      <c r="OAK37" s="479"/>
      <c r="OAL37" s="479"/>
      <c r="OAM37" s="479"/>
      <c r="OAN37" s="479"/>
      <c r="OAO37" s="479"/>
      <c r="OAP37" s="479"/>
      <c r="OAQ37" s="479"/>
      <c r="OAR37" s="479"/>
      <c r="OAS37" s="479"/>
      <c r="OAT37" s="479"/>
      <c r="OAU37" s="479"/>
      <c r="OAV37" s="479"/>
      <c r="OAW37" s="479"/>
      <c r="OAX37" s="479"/>
      <c r="OAY37" s="479"/>
      <c r="OAZ37" s="479"/>
      <c r="OBA37" s="479"/>
      <c r="OBB37" s="479"/>
      <c r="OBC37" s="479"/>
      <c r="OBD37" s="479"/>
      <c r="OBE37" s="479"/>
      <c r="OBF37" s="479"/>
      <c r="OBG37" s="479"/>
      <c r="OBH37" s="479"/>
      <c r="OBI37" s="479"/>
      <c r="OBJ37" s="479"/>
      <c r="OBK37" s="479"/>
      <c r="OBL37" s="479"/>
      <c r="OBM37" s="479"/>
      <c r="OBN37" s="479"/>
      <c r="OBO37" s="479"/>
      <c r="OBP37" s="479"/>
      <c r="OBQ37" s="479"/>
      <c r="OBR37" s="479"/>
      <c r="OBS37" s="479"/>
      <c r="OBT37" s="479"/>
      <c r="OBU37" s="479"/>
      <c r="OBV37" s="479"/>
      <c r="OBW37" s="479"/>
      <c r="OBX37" s="479"/>
      <c r="OBY37" s="479"/>
      <c r="OBZ37" s="479"/>
      <c r="OCA37" s="479"/>
      <c r="OCB37" s="479"/>
      <c r="OCC37" s="479"/>
      <c r="OCD37" s="479"/>
      <c r="OCE37" s="479"/>
      <c r="OCF37" s="479"/>
      <c r="OCG37" s="479"/>
      <c r="OCH37" s="479"/>
      <c r="OCI37" s="479"/>
      <c r="OCJ37" s="479"/>
      <c r="OCK37" s="479"/>
      <c r="OCL37" s="479"/>
      <c r="OCM37" s="479"/>
      <c r="OCN37" s="479"/>
      <c r="OCO37" s="479"/>
      <c r="OCP37" s="479"/>
      <c r="OCQ37" s="479"/>
      <c r="OCR37" s="479"/>
      <c r="OCS37" s="479"/>
      <c r="OCT37" s="479"/>
      <c r="OCU37" s="479"/>
      <c r="OCV37" s="479"/>
      <c r="OCW37" s="479"/>
      <c r="OCX37" s="479"/>
      <c r="OCY37" s="479"/>
      <c r="OCZ37" s="479"/>
      <c r="ODA37" s="479"/>
      <c r="ODB37" s="479"/>
      <c r="ODC37" s="479"/>
      <c r="ODD37" s="479"/>
      <c r="ODE37" s="479"/>
      <c r="ODF37" s="479"/>
      <c r="ODG37" s="479"/>
      <c r="ODH37" s="479"/>
      <c r="ODI37" s="479"/>
      <c r="ODJ37" s="479"/>
      <c r="ODK37" s="479"/>
      <c r="ODL37" s="479"/>
      <c r="ODM37" s="479"/>
      <c r="ODN37" s="479"/>
      <c r="ODO37" s="479"/>
      <c r="ODP37" s="479"/>
      <c r="ODQ37" s="479"/>
      <c r="ODR37" s="479"/>
      <c r="ODS37" s="479"/>
      <c r="ODT37" s="479"/>
      <c r="ODU37" s="479"/>
      <c r="ODV37" s="479"/>
      <c r="ODW37" s="479"/>
      <c r="ODX37" s="479"/>
      <c r="ODY37" s="479"/>
      <c r="ODZ37" s="479"/>
      <c r="OEA37" s="479"/>
      <c r="OEB37" s="479"/>
      <c r="OEC37" s="479"/>
      <c r="OED37" s="479"/>
      <c r="OEE37" s="479"/>
      <c r="OEF37" s="479"/>
      <c r="OEG37" s="479"/>
      <c r="OEH37" s="479"/>
      <c r="OEI37" s="479"/>
      <c r="OEJ37" s="479"/>
      <c r="OEK37" s="479"/>
      <c r="OEL37" s="479"/>
      <c r="OEM37" s="479"/>
      <c r="OEN37" s="479"/>
      <c r="OEO37" s="479"/>
      <c r="OEP37" s="479"/>
      <c r="OEQ37" s="479"/>
      <c r="OER37" s="479"/>
      <c r="OES37" s="479"/>
      <c r="OET37" s="479"/>
      <c r="OEU37" s="479"/>
      <c r="OEV37" s="479"/>
      <c r="OEW37" s="479"/>
      <c r="OEX37" s="479"/>
      <c r="OEY37" s="479"/>
      <c r="OEZ37" s="479"/>
      <c r="OFA37" s="479"/>
      <c r="OFB37" s="479"/>
      <c r="OFC37" s="479"/>
      <c r="OFD37" s="479"/>
      <c r="OFE37" s="479"/>
      <c r="OFF37" s="479"/>
      <c r="OFG37" s="479"/>
      <c r="OFH37" s="479"/>
      <c r="OFI37" s="479"/>
      <c r="OFJ37" s="479"/>
      <c r="OFK37" s="479"/>
      <c r="OFL37" s="479"/>
      <c r="OFM37" s="479"/>
      <c r="OFN37" s="479"/>
      <c r="OFO37" s="479"/>
      <c r="OFP37" s="479"/>
      <c r="OFQ37" s="479"/>
      <c r="OFR37" s="479"/>
      <c r="OFS37" s="479"/>
      <c r="OFT37" s="479"/>
      <c r="OFU37" s="479"/>
      <c r="OFV37" s="479"/>
      <c r="OFW37" s="479"/>
      <c r="OFX37" s="479"/>
      <c r="OFY37" s="479"/>
      <c r="OFZ37" s="479"/>
      <c r="OGA37" s="479"/>
      <c r="OGB37" s="479"/>
      <c r="OGC37" s="479"/>
      <c r="OGD37" s="479"/>
      <c r="OGE37" s="479"/>
      <c r="OGF37" s="479"/>
      <c r="OGG37" s="479"/>
      <c r="OGH37" s="479"/>
      <c r="OGI37" s="479"/>
      <c r="OGJ37" s="479"/>
      <c r="OGK37" s="479"/>
      <c r="OGL37" s="479"/>
      <c r="OGM37" s="479"/>
      <c r="OGN37" s="479"/>
      <c r="OGO37" s="479"/>
      <c r="OGP37" s="479"/>
      <c r="OGQ37" s="479"/>
      <c r="OGR37" s="479"/>
      <c r="OGS37" s="479"/>
      <c r="OGT37" s="479"/>
      <c r="OGU37" s="479"/>
      <c r="OGV37" s="479"/>
      <c r="OGW37" s="479"/>
      <c r="OGX37" s="479"/>
      <c r="OGY37" s="479"/>
      <c r="OGZ37" s="479"/>
      <c r="OHA37" s="479"/>
      <c r="OHB37" s="479"/>
      <c r="OHC37" s="479"/>
      <c r="OHD37" s="479"/>
      <c r="OHE37" s="479"/>
      <c r="OHF37" s="479"/>
      <c r="OHG37" s="479"/>
      <c r="OHH37" s="479"/>
      <c r="OHI37" s="479"/>
      <c r="OHJ37" s="479"/>
      <c r="OHK37" s="479"/>
      <c r="OHL37" s="479"/>
      <c r="OHM37" s="479"/>
      <c r="OHN37" s="479"/>
      <c r="OHO37" s="479"/>
      <c r="OHP37" s="479"/>
      <c r="OHQ37" s="479"/>
      <c r="OHR37" s="479"/>
      <c r="OHS37" s="479"/>
      <c r="OHT37" s="479"/>
      <c r="OHU37" s="479"/>
      <c r="OHV37" s="479"/>
      <c r="OHW37" s="479"/>
      <c r="OHX37" s="479"/>
      <c r="OHY37" s="479"/>
      <c r="OHZ37" s="479"/>
      <c r="OIA37" s="479"/>
      <c r="OIB37" s="479"/>
      <c r="OIC37" s="479"/>
      <c r="OID37" s="479"/>
      <c r="OIE37" s="479"/>
      <c r="OIF37" s="479"/>
      <c r="OIG37" s="479"/>
      <c r="OIH37" s="479"/>
      <c r="OII37" s="479"/>
      <c r="OIJ37" s="479"/>
      <c r="OIK37" s="479"/>
      <c r="OIL37" s="479"/>
      <c r="OIM37" s="479"/>
      <c r="OIN37" s="479"/>
      <c r="OIO37" s="479"/>
      <c r="OIP37" s="479"/>
      <c r="OIQ37" s="479"/>
      <c r="OIR37" s="479"/>
      <c r="OIS37" s="479"/>
      <c r="OIT37" s="479"/>
      <c r="OIU37" s="479"/>
      <c r="OIV37" s="479"/>
      <c r="OIW37" s="479"/>
      <c r="OIX37" s="479"/>
      <c r="OIY37" s="479"/>
      <c r="OIZ37" s="479"/>
      <c r="OJA37" s="479"/>
      <c r="OJB37" s="479"/>
      <c r="OJC37" s="479"/>
      <c r="OJD37" s="479"/>
      <c r="OJE37" s="479"/>
      <c r="OJF37" s="479"/>
      <c r="OJG37" s="479"/>
      <c r="OJH37" s="479"/>
      <c r="OJI37" s="479"/>
      <c r="OJJ37" s="479"/>
      <c r="OJK37" s="479"/>
      <c r="OJL37" s="479"/>
      <c r="OJM37" s="479"/>
      <c r="OJN37" s="479"/>
      <c r="OJO37" s="479"/>
      <c r="OJP37" s="479"/>
      <c r="OJQ37" s="479"/>
      <c r="OJR37" s="479"/>
      <c r="OJS37" s="479"/>
      <c r="OJT37" s="479"/>
      <c r="OJU37" s="479"/>
      <c r="OJV37" s="479"/>
      <c r="OJW37" s="479"/>
      <c r="OJX37" s="479"/>
      <c r="OJY37" s="479"/>
      <c r="OJZ37" s="479"/>
      <c r="OKA37" s="479"/>
      <c r="OKB37" s="479"/>
      <c r="OKC37" s="479"/>
      <c r="OKD37" s="479"/>
      <c r="OKE37" s="479"/>
      <c r="OKF37" s="479"/>
      <c r="OKG37" s="479"/>
      <c r="OKH37" s="479"/>
      <c r="OKI37" s="479"/>
      <c r="OKJ37" s="479"/>
      <c r="OKK37" s="479"/>
      <c r="OKL37" s="479"/>
      <c r="OKM37" s="479"/>
      <c r="OKN37" s="479"/>
      <c r="OKO37" s="479"/>
      <c r="OKP37" s="479"/>
      <c r="OKQ37" s="479"/>
      <c r="OKR37" s="479"/>
      <c r="OKS37" s="479"/>
      <c r="OKT37" s="479"/>
      <c r="OKU37" s="479"/>
      <c r="OKV37" s="479"/>
      <c r="OKW37" s="479"/>
      <c r="OKX37" s="479"/>
      <c r="OKY37" s="479"/>
      <c r="OKZ37" s="479"/>
      <c r="OLA37" s="479"/>
      <c r="OLB37" s="479"/>
      <c r="OLC37" s="479"/>
      <c r="OLD37" s="479"/>
      <c r="OLE37" s="479"/>
      <c r="OLF37" s="479"/>
      <c r="OLG37" s="479"/>
      <c r="OLH37" s="479"/>
      <c r="OLI37" s="479"/>
      <c r="OLJ37" s="479"/>
      <c r="OLK37" s="479"/>
      <c r="OLL37" s="479"/>
      <c r="OLM37" s="479"/>
      <c r="OLN37" s="479"/>
      <c r="OLO37" s="479"/>
      <c r="OLP37" s="479"/>
      <c r="OLQ37" s="479"/>
      <c r="OLR37" s="479"/>
      <c r="OLS37" s="479"/>
      <c r="OLT37" s="479"/>
      <c r="OLU37" s="479"/>
      <c r="OLV37" s="479"/>
      <c r="OLW37" s="479"/>
      <c r="OLX37" s="479"/>
      <c r="OLY37" s="479"/>
      <c r="OLZ37" s="479"/>
      <c r="OMA37" s="479"/>
      <c r="OMB37" s="479"/>
      <c r="OMC37" s="479"/>
      <c r="OMD37" s="479"/>
      <c r="OME37" s="479"/>
      <c r="OMF37" s="479"/>
      <c r="OMG37" s="479"/>
      <c r="OMH37" s="479"/>
      <c r="OMI37" s="479"/>
      <c r="OMJ37" s="479"/>
      <c r="OMK37" s="479"/>
      <c r="OML37" s="479"/>
      <c r="OMM37" s="479"/>
      <c r="OMN37" s="479"/>
      <c r="OMO37" s="479"/>
      <c r="OMP37" s="479"/>
      <c r="OMQ37" s="479"/>
      <c r="OMR37" s="479"/>
      <c r="OMS37" s="479"/>
      <c r="OMT37" s="479"/>
      <c r="OMU37" s="479"/>
      <c r="OMV37" s="479"/>
      <c r="OMW37" s="479"/>
      <c r="OMX37" s="479"/>
      <c r="OMY37" s="479"/>
      <c r="OMZ37" s="479"/>
      <c r="ONA37" s="479"/>
      <c r="ONB37" s="479"/>
      <c r="ONC37" s="479"/>
      <c r="OND37" s="479"/>
      <c r="ONE37" s="479"/>
      <c r="ONF37" s="479"/>
      <c r="ONG37" s="479"/>
      <c r="ONH37" s="479"/>
      <c r="ONI37" s="479"/>
      <c r="ONJ37" s="479"/>
      <c r="ONK37" s="479"/>
      <c r="ONL37" s="479"/>
      <c r="ONM37" s="479"/>
      <c r="ONN37" s="479"/>
      <c r="ONO37" s="479"/>
      <c r="ONP37" s="479"/>
      <c r="ONQ37" s="479"/>
      <c r="ONR37" s="479"/>
      <c r="ONS37" s="479"/>
      <c r="ONT37" s="479"/>
      <c r="ONU37" s="479"/>
      <c r="ONV37" s="479"/>
      <c r="ONW37" s="479"/>
      <c r="ONX37" s="479"/>
      <c r="ONY37" s="479"/>
      <c r="ONZ37" s="479"/>
      <c r="OOA37" s="479"/>
      <c r="OOB37" s="479"/>
      <c r="OOC37" s="479"/>
      <c r="OOD37" s="479"/>
      <c r="OOE37" s="479"/>
      <c r="OOF37" s="479"/>
      <c r="OOG37" s="479"/>
      <c r="OOH37" s="479"/>
      <c r="OOI37" s="479"/>
      <c r="OOJ37" s="479"/>
      <c r="OOK37" s="479"/>
      <c r="OOL37" s="479"/>
      <c r="OOM37" s="479"/>
      <c r="OON37" s="479"/>
      <c r="OOO37" s="479"/>
      <c r="OOP37" s="479"/>
      <c r="OOQ37" s="479"/>
      <c r="OOR37" s="479"/>
      <c r="OOS37" s="479"/>
      <c r="OOT37" s="479"/>
      <c r="OOU37" s="479"/>
      <c r="OOV37" s="479"/>
      <c r="OOW37" s="479"/>
      <c r="OOX37" s="479"/>
      <c r="OOY37" s="479"/>
      <c r="OOZ37" s="479"/>
      <c r="OPA37" s="479"/>
      <c r="OPB37" s="479"/>
      <c r="OPC37" s="479"/>
      <c r="OPD37" s="479"/>
      <c r="OPE37" s="479"/>
      <c r="OPF37" s="479"/>
      <c r="OPG37" s="479"/>
      <c r="OPH37" s="479"/>
      <c r="OPI37" s="479"/>
      <c r="OPJ37" s="479"/>
      <c r="OPK37" s="479"/>
      <c r="OPL37" s="479"/>
      <c r="OPM37" s="479"/>
      <c r="OPN37" s="479"/>
      <c r="OPO37" s="479"/>
      <c r="OPP37" s="479"/>
      <c r="OPQ37" s="479"/>
      <c r="OPR37" s="479"/>
      <c r="OPS37" s="479"/>
      <c r="OPT37" s="479"/>
      <c r="OPU37" s="479"/>
      <c r="OPV37" s="479"/>
      <c r="OPW37" s="479"/>
      <c r="OPX37" s="479"/>
      <c r="OPY37" s="479"/>
      <c r="OPZ37" s="479"/>
      <c r="OQA37" s="479"/>
      <c r="OQB37" s="479"/>
      <c r="OQC37" s="479"/>
      <c r="OQD37" s="479"/>
      <c r="OQE37" s="479"/>
      <c r="OQF37" s="479"/>
      <c r="OQG37" s="479"/>
      <c r="OQH37" s="479"/>
      <c r="OQI37" s="479"/>
      <c r="OQJ37" s="479"/>
      <c r="OQK37" s="479"/>
      <c r="OQL37" s="479"/>
      <c r="OQM37" s="479"/>
      <c r="OQN37" s="479"/>
      <c r="OQO37" s="479"/>
      <c r="OQP37" s="479"/>
      <c r="OQQ37" s="479"/>
      <c r="OQR37" s="479"/>
      <c r="OQS37" s="479"/>
      <c r="OQT37" s="479"/>
      <c r="OQU37" s="479"/>
      <c r="OQV37" s="479"/>
      <c r="OQW37" s="479"/>
      <c r="OQX37" s="479"/>
      <c r="OQY37" s="479"/>
      <c r="OQZ37" s="479"/>
      <c r="ORA37" s="479"/>
      <c r="ORB37" s="479"/>
      <c r="ORC37" s="479"/>
      <c r="ORD37" s="479"/>
      <c r="ORE37" s="479"/>
      <c r="ORF37" s="479"/>
      <c r="ORG37" s="479"/>
      <c r="ORH37" s="479"/>
      <c r="ORI37" s="479"/>
      <c r="ORJ37" s="479"/>
      <c r="ORK37" s="479"/>
      <c r="ORL37" s="479"/>
      <c r="ORM37" s="479"/>
      <c r="ORN37" s="479"/>
      <c r="ORO37" s="479"/>
      <c r="ORP37" s="479"/>
      <c r="ORQ37" s="479"/>
      <c r="ORR37" s="479"/>
      <c r="ORS37" s="479"/>
      <c r="ORT37" s="479"/>
      <c r="ORU37" s="479"/>
      <c r="ORV37" s="479"/>
      <c r="ORW37" s="479"/>
      <c r="ORX37" s="479"/>
      <c r="ORY37" s="479"/>
      <c r="ORZ37" s="479"/>
      <c r="OSA37" s="479"/>
      <c r="OSB37" s="479"/>
      <c r="OSC37" s="479"/>
      <c r="OSD37" s="479"/>
      <c r="OSE37" s="479"/>
      <c r="OSF37" s="479"/>
      <c r="OSG37" s="479"/>
      <c r="OSH37" s="479"/>
      <c r="OSI37" s="479"/>
      <c r="OSJ37" s="479"/>
      <c r="OSK37" s="479"/>
      <c r="OSL37" s="479"/>
      <c r="OSM37" s="479"/>
      <c r="OSN37" s="479"/>
      <c r="OSO37" s="479"/>
      <c r="OSP37" s="479"/>
      <c r="OSQ37" s="479"/>
      <c r="OSR37" s="479"/>
      <c r="OSS37" s="479"/>
      <c r="OST37" s="479"/>
      <c r="OSU37" s="479"/>
      <c r="OSV37" s="479"/>
      <c r="OSW37" s="479"/>
      <c r="OSX37" s="479"/>
      <c r="OSY37" s="479"/>
      <c r="OSZ37" s="479"/>
      <c r="OTA37" s="479"/>
      <c r="OTB37" s="479"/>
      <c r="OTC37" s="479"/>
      <c r="OTD37" s="479"/>
      <c r="OTE37" s="479"/>
      <c r="OTF37" s="479"/>
      <c r="OTG37" s="479"/>
      <c r="OTH37" s="479"/>
      <c r="OTI37" s="479"/>
      <c r="OTJ37" s="479"/>
      <c r="OTK37" s="479"/>
      <c r="OTL37" s="479"/>
      <c r="OTM37" s="479"/>
      <c r="OTN37" s="479"/>
      <c r="OTO37" s="479"/>
      <c r="OTP37" s="479"/>
      <c r="OTQ37" s="479"/>
      <c r="OTR37" s="479"/>
      <c r="OTS37" s="479"/>
      <c r="OTT37" s="479"/>
      <c r="OTU37" s="479"/>
      <c r="OTV37" s="479"/>
      <c r="OTW37" s="479"/>
      <c r="OTX37" s="479"/>
      <c r="OTY37" s="479"/>
      <c r="OTZ37" s="479"/>
      <c r="OUA37" s="479"/>
      <c r="OUB37" s="479"/>
      <c r="OUC37" s="479"/>
      <c r="OUD37" s="479"/>
      <c r="OUE37" s="479"/>
      <c r="OUF37" s="479"/>
      <c r="OUG37" s="479"/>
      <c r="OUH37" s="479"/>
      <c r="OUI37" s="479"/>
      <c r="OUJ37" s="479"/>
      <c r="OUK37" s="479"/>
      <c r="OUL37" s="479"/>
      <c r="OUM37" s="479"/>
      <c r="OUN37" s="479"/>
      <c r="OUO37" s="479"/>
      <c r="OUP37" s="479"/>
      <c r="OUQ37" s="479"/>
      <c r="OUR37" s="479"/>
      <c r="OUS37" s="479"/>
      <c r="OUT37" s="479"/>
      <c r="OUU37" s="479"/>
      <c r="OUV37" s="479"/>
      <c r="OUW37" s="479"/>
      <c r="OUX37" s="479"/>
      <c r="OUY37" s="479"/>
      <c r="OUZ37" s="479"/>
      <c r="OVA37" s="479"/>
      <c r="OVB37" s="479"/>
      <c r="OVC37" s="479"/>
      <c r="OVD37" s="479"/>
      <c r="OVE37" s="479"/>
      <c r="OVF37" s="479"/>
      <c r="OVG37" s="479"/>
      <c r="OVH37" s="479"/>
      <c r="OVI37" s="479"/>
      <c r="OVJ37" s="479"/>
      <c r="OVK37" s="479"/>
      <c r="OVL37" s="479"/>
      <c r="OVM37" s="479"/>
      <c r="OVN37" s="479"/>
      <c r="OVO37" s="479"/>
      <c r="OVP37" s="479"/>
      <c r="OVQ37" s="479"/>
      <c r="OVR37" s="479"/>
      <c r="OVS37" s="479"/>
      <c r="OVT37" s="479"/>
      <c r="OVU37" s="479"/>
      <c r="OVV37" s="479"/>
      <c r="OVW37" s="479"/>
      <c r="OVX37" s="479"/>
      <c r="OVY37" s="479"/>
      <c r="OVZ37" s="479"/>
      <c r="OWA37" s="479"/>
      <c r="OWB37" s="479"/>
      <c r="OWC37" s="479"/>
      <c r="OWD37" s="479"/>
      <c r="OWE37" s="479"/>
      <c r="OWF37" s="479"/>
      <c r="OWG37" s="479"/>
      <c r="OWH37" s="479"/>
      <c r="OWI37" s="479"/>
      <c r="OWJ37" s="479"/>
      <c r="OWK37" s="479"/>
      <c r="OWL37" s="479"/>
      <c r="OWM37" s="479"/>
      <c r="OWN37" s="479"/>
      <c r="OWO37" s="479"/>
      <c r="OWP37" s="479"/>
      <c r="OWQ37" s="479"/>
      <c r="OWR37" s="479"/>
      <c r="OWS37" s="479"/>
      <c r="OWT37" s="479"/>
      <c r="OWU37" s="479"/>
      <c r="OWV37" s="479"/>
      <c r="OWW37" s="479"/>
      <c r="OWX37" s="479"/>
      <c r="OWY37" s="479"/>
      <c r="OWZ37" s="479"/>
      <c r="OXA37" s="479"/>
      <c r="OXB37" s="479"/>
      <c r="OXC37" s="479"/>
      <c r="OXD37" s="479"/>
      <c r="OXE37" s="479"/>
      <c r="OXF37" s="479"/>
      <c r="OXG37" s="479"/>
      <c r="OXH37" s="479"/>
      <c r="OXI37" s="479"/>
      <c r="OXJ37" s="479"/>
      <c r="OXK37" s="479"/>
      <c r="OXL37" s="479"/>
      <c r="OXM37" s="479"/>
      <c r="OXN37" s="479"/>
      <c r="OXO37" s="479"/>
      <c r="OXP37" s="479"/>
      <c r="OXQ37" s="479"/>
      <c r="OXR37" s="479"/>
      <c r="OXS37" s="479"/>
      <c r="OXT37" s="479"/>
      <c r="OXU37" s="479"/>
      <c r="OXV37" s="479"/>
      <c r="OXW37" s="479"/>
      <c r="OXX37" s="479"/>
      <c r="OXY37" s="479"/>
      <c r="OXZ37" s="479"/>
      <c r="OYA37" s="479"/>
      <c r="OYB37" s="479"/>
      <c r="OYC37" s="479"/>
      <c r="OYD37" s="479"/>
      <c r="OYE37" s="479"/>
      <c r="OYF37" s="479"/>
      <c r="OYG37" s="479"/>
      <c r="OYH37" s="479"/>
      <c r="OYI37" s="479"/>
      <c r="OYJ37" s="479"/>
      <c r="OYK37" s="479"/>
      <c r="OYL37" s="479"/>
      <c r="OYM37" s="479"/>
      <c r="OYN37" s="479"/>
      <c r="OYO37" s="479"/>
      <c r="OYP37" s="479"/>
      <c r="OYQ37" s="479"/>
      <c r="OYR37" s="479"/>
      <c r="OYS37" s="479"/>
      <c r="OYT37" s="479"/>
      <c r="OYU37" s="479"/>
      <c r="OYV37" s="479"/>
      <c r="OYW37" s="479"/>
      <c r="OYX37" s="479"/>
      <c r="OYY37" s="479"/>
      <c r="OYZ37" s="479"/>
      <c r="OZA37" s="479"/>
      <c r="OZB37" s="479"/>
      <c r="OZC37" s="479"/>
      <c r="OZD37" s="479"/>
      <c r="OZE37" s="479"/>
      <c r="OZF37" s="479"/>
      <c r="OZG37" s="479"/>
      <c r="OZH37" s="479"/>
      <c r="OZI37" s="479"/>
      <c r="OZJ37" s="479"/>
      <c r="OZK37" s="479"/>
      <c r="OZL37" s="479"/>
      <c r="OZM37" s="479"/>
      <c r="OZN37" s="479"/>
      <c r="OZO37" s="479"/>
      <c r="OZP37" s="479"/>
      <c r="OZQ37" s="479"/>
      <c r="OZR37" s="479"/>
      <c r="OZS37" s="479"/>
      <c r="OZT37" s="479"/>
      <c r="OZU37" s="479"/>
      <c r="OZV37" s="479"/>
      <c r="OZW37" s="479"/>
      <c r="OZX37" s="479"/>
      <c r="OZY37" s="479"/>
      <c r="OZZ37" s="479"/>
      <c r="PAA37" s="479"/>
      <c r="PAB37" s="479"/>
      <c r="PAC37" s="479"/>
      <c r="PAD37" s="479"/>
      <c r="PAE37" s="479"/>
      <c r="PAF37" s="479"/>
      <c r="PAG37" s="479"/>
      <c r="PAH37" s="479"/>
      <c r="PAI37" s="479"/>
      <c r="PAJ37" s="479"/>
      <c r="PAK37" s="479"/>
      <c r="PAL37" s="479"/>
      <c r="PAM37" s="479"/>
      <c r="PAN37" s="479"/>
      <c r="PAO37" s="479"/>
      <c r="PAP37" s="479"/>
      <c r="PAQ37" s="479"/>
      <c r="PAR37" s="479"/>
      <c r="PAS37" s="479"/>
      <c r="PAT37" s="479"/>
      <c r="PAU37" s="479"/>
      <c r="PAV37" s="479"/>
      <c r="PAW37" s="479"/>
      <c r="PAX37" s="479"/>
      <c r="PAY37" s="479"/>
      <c r="PAZ37" s="479"/>
      <c r="PBA37" s="479"/>
      <c r="PBB37" s="479"/>
      <c r="PBC37" s="479"/>
      <c r="PBD37" s="479"/>
      <c r="PBE37" s="479"/>
      <c r="PBF37" s="479"/>
      <c r="PBG37" s="479"/>
      <c r="PBH37" s="479"/>
      <c r="PBI37" s="479"/>
      <c r="PBJ37" s="479"/>
      <c r="PBK37" s="479"/>
      <c r="PBL37" s="479"/>
      <c r="PBM37" s="479"/>
      <c r="PBN37" s="479"/>
      <c r="PBO37" s="479"/>
      <c r="PBP37" s="479"/>
      <c r="PBQ37" s="479"/>
      <c r="PBR37" s="479"/>
      <c r="PBS37" s="479"/>
      <c r="PBT37" s="479"/>
      <c r="PBU37" s="479"/>
      <c r="PBV37" s="479"/>
      <c r="PBW37" s="479"/>
      <c r="PBX37" s="479"/>
      <c r="PBY37" s="479"/>
      <c r="PBZ37" s="479"/>
      <c r="PCA37" s="479"/>
      <c r="PCB37" s="479"/>
      <c r="PCC37" s="479"/>
      <c r="PCD37" s="479"/>
      <c r="PCE37" s="479"/>
      <c r="PCF37" s="479"/>
      <c r="PCG37" s="479"/>
      <c r="PCH37" s="479"/>
      <c r="PCI37" s="479"/>
      <c r="PCJ37" s="479"/>
      <c r="PCK37" s="479"/>
      <c r="PCL37" s="479"/>
      <c r="PCM37" s="479"/>
      <c r="PCN37" s="479"/>
      <c r="PCO37" s="479"/>
      <c r="PCP37" s="479"/>
      <c r="PCQ37" s="479"/>
      <c r="PCR37" s="479"/>
      <c r="PCS37" s="479"/>
      <c r="PCT37" s="479"/>
      <c r="PCU37" s="479"/>
      <c r="PCV37" s="479"/>
      <c r="PCW37" s="479"/>
      <c r="PCX37" s="479"/>
      <c r="PCY37" s="479"/>
      <c r="PCZ37" s="479"/>
      <c r="PDA37" s="479"/>
      <c r="PDB37" s="479"/>
      <c r="PDC37" s="479"/>
      <c r="PDD37" s="479"/>
      <c r="PDE37" s="479"/>
      <c r="PDF37" s="479"/>
      <c r="PDG37" s="479"/>
      <c r="PDH37" s="479"/>
      <c r="PDI37" s="479"/>
      <c r="PDJ37" s="479"/>
      <c r="PDK37" s="479"/>
      <c r="PDL37" s="479"/>
      <c r="PDM37" s="479"/>
      <c r="PDN37" s="479"/>
      <c r="PDO37" s="479"/>
      <c r="PDP37" s="479"/>
      <c r="PDQ37" s="479"/>
      <c r="PDR37" s="479"/>
      <c r="PDS37" s="479"/>
      <c r="PDT37" s="479"/>
      <c r="PDU37" s="479"/>
      <c r="PDV37" s="479"/>
      <c r="PDW37" s="479"/>
      <c r="PDX37" s="479"/>
      <c r="PDY37" s="479"/>
      <c r="PDZ37" s="479"/>
      <c r="PEA37" s="479"/>
      <c r="PEB37" s="479"/>
      <c r="PEC37" s="479"/>
      <c r="PED37" s="479"/>
      <c r="PEE37" s="479"/>
      <c r="PEF37" s="479"/>
      <c r="PEG37" s="479"/>
      <c r="PEH37" s="479"/>
      <c r="PEI37" s="479"/>
      <c r="PEJ37" s="479"/>
      <c r="PEK37" s="479"/>
      <c r="PEL37" s="479"/>
      <c r="PEM37" s="479"/>
      <c r="PEN37" s="479"/>
      <c r="PEO37" s="479"/>
      <c r="PEP37" s="479"/>
      <c r="PEQ37" s="479"/>
      <c r="PER37" s="479"/>
      <c r="PES37" s="479"/>
      <c r="PET37" s="479"/>
      <c r="PEU37" s="479"/>
      <c r="PEV37" s="479"/>
      <c r="PEW37" s="479"/>
      <c r="PEX37" s="479"/>
      <c r="PEY37" s="479"/>
      <c r="PEZ37" s="479"/>
      <c r="PFA37" s="479"/>
      <c r="PFB37" s="479"/>
      <c r="PFC37" s="479"/>
      <c r="PFD37" s="479"/>
      <c r="PFE37" s="479"/>
      <c r="PFF37" s="479"/>
      <c r="PFG37" s="479"/>
      <c r="PFH37" s="479"/>
      <c r="PFI37" s="479"/>
      <c r="PFJ37" s="479"/>
      <c r="PFK37" s="479"/>
      <c r="PFL37" s="479"/>
      <c r="PFM37" s="479"/>
      <c r="PFN37" s="479"/>
      <c r="PFO37" s="479"/>
      <c r="PFP37" s="479"/>
      <c r="PFQ37" s="479"/>
      <c r="PFR37" s="479"/>
      <c r="PFS37" s="479"/>
      <c r="PFT37" s="479"/>
      <c r="PFU37" s="479"/>
      <c r="PFV37" s="479"/>
      <c r="PFW37" s="479"/>
      <c r="PFX37" s="479"/>
      <c r="PFY37" s="479"/>
      <c r="PFZ37" s="479"/>
      <c r="PGA37" s="479"/>
      <c r="PGB37" s="479"/>
      <c r="PGC37" s="479"/>
      <c r="PGD37" s="479"/>
      <c r="PGE37" s="479"/>
      <c r="PGF37" s="479"/>
      <c r="PGG37" s="479"/>
      <c r="PGH37" s="479"/>
      <c r="PGI37" s="479"/>
      <c r="PGJ37" s="479"/>
      <c r="PGK37" s="479"/>
      <c r="PGL37" s="479"/>
      <c r="PGM37" s="479"/>
      <c r="PGN37" s="479"/>
      <c r="PGO37" s="479"/>
      <c r="PGP37" s="479"/>
      <c r="PGQ37" s="479"/>
      <c r="PGR37" s="479"/>
      <c r="PGS37" s="479"/>
      <c r="PGT37" s="479"/>
      <c r="PGU37" s="479"/>
      <c r="PGV37" s="479"/>
      <c r="PGW37" s="479"/>
      <c r="PGX37" s="479"/>
      <c r="PGY37" s="479"/>
      <c r="PGZ37" s="479"/>
      <c r="PHA37" s="479"/>
      <c r="PHB37" s="479"/>
      <c r="PHC37" s="479"/>
      <c r="PHD37" s="479"/>
      <c r="PHE37" s="479"/>
      <c r="PHF37" s="479"/>
      <c r="PHG37" s="479"/>
      <c r="PHH37" s="479"/>
      <c r="PHI37" s="479"/>
      <c r="PHJ37" s="479"/>
      <c r="PHK37" s="479"/>
      <c r="PHL37" s="479"/>
      <c r="PHM37" s="479"/>
      <c r="PHN37" s="479"/>
      <c r="PHO37" s="479"/>
      <c r="PHP37" s="479"/>
      <c r="PHQ37" s="479"/>
      <c r="PHR37" s="479"/>
      <c r="PHS37" s="479"/>
      <c r="PHT37" s="479"/>
      <c r="PHU37" s="479"/>
      <c r="PHV37" s="479"/>
      <c r="PHW37" s="479"/>
      <c r="PHX37" s="479"/>
      <c r="PHY37" s="479"/>
      <c r="PHZ37" s="479"/>
      <c r="PIA37" s="479"/>
      <c r="PIB37" s="479"/>
      <c r="PIC37" s="479"/>
      <c r="PID37" s="479"/>
      <c r="PIE37" s="479"/>
      <c r="PIF37" s="479"/>
      <c r="PIG37" s="479"/>
      <c r="PIH37" s="479"/>
      <c r="PII37" s="479"/>
      <c r="PIJ37" s="479"/>
      <c r="PIK37" s="479"/>
      <c r="PIL37" s="479"/>
      <c r="PIM37" s="479"/>
      <c r="PIN37" s="479"/>
      <c r="PIO37" s="479"/>
      <c r="PIP37" s="479"/>
      <c r="PIQ37" s="479"/>
      <c r="PIR37" s="479"/>
      <c r="PIS37" s="479"/>
      <c r="PIT37" s="479"/>
      <c r="PIU37" s="479"/>
      <c r="PIV37" s="479"/>
      <c r="PIW37" s="479"/>
      <c r="PIX37" s="479"/>
      <c r="PIY37" s="479"/>
      <c r="PIZ37" s="479"/>
      <c r="PJA37" s="479"/>
      <c r="PJB37" s="479"/>
      <c r="PJC37" s="479"/>
      <c r="PJD37" s="479"/>
      <c r="PJE37" s="479"/>
      <c r="PJF37" s="479"/>
      <c r="PJG37" s="479"/>
      <c r="PJH37" s="479"/>
      <c r="PJI37" s="479"/>
      <c r="PJJ37" s="479"/>
      <c r="PJK37" s="479"/>
      <c r="PJL37" s="479"/>
      <c r="PJM37" s="479"/>
      <c r="PJN37" s="479"/>
      <c r="PJO37" s="479"/>
      <c r="PJP37" s="479"/>
      <c r="PJQ37" s="479"/>
      <c r="PJR37" s="479"/>
      <c r="PJS37" s="479"/>
      <c r="PJT37" s="479"/>
      <c r="PJU37" s="479"/>
      <c r="PJV37" s="479"/>
      <c r="PJW37" s="479"/>
      <c r="PJX37" s="479"/>
      <c r="PJY37" s="479"/>
      <c r="PJZ37" s="479"/>
      <c r="PKA37" s="479"/>
      <c r="PKB37" s="479"/>
      <c r="PKC37" s="479"/>
      <c r="PKD37" s="479"/>
      <c r="PKE37" s="479"/>
      <c r="PKF37" s="479"/>
      <c r="PKG37" s="479"/>
      <c r="PKH37" s="479"/>
      <c r="PKI37" s="479"/>
      <c r="PKJ37" s="479"/>
      <c r="PKK37" s="479"/>
      <c r="PKL37" s="479"/>
      <c r="PKM37" s="479"/>
      <c r="PKN37" s="479"/>
      <c r="PKO37" s="479"/>
      <c r="PKP37" s="479"/>
      <c r="PKQ37" s="479"/>
      <c r="PKR37" s="479"/>
      <c r="PKS37" s="479"/>
      <c r="PKT37" s="479"/>
      <c r="PKU37" s="479"/>
      <c r="PKV37" s="479"/>
      <c r="PKW37" s="479"/>
      <c r="PKX37" s="479"/>
      <c r="PKY37" s="479"/>
      <c r="PKZ37" s="479"/>
      <c r="PLA37" s="479"/>
      <c r="PLB37" s="479"/>
      <c r="PLC37" s="479"/>
      <c r="PLD37" s="479"/>
      <c r="PLE37" s="479"/>
      <c r="PLF37" s="479"/>
      <c r="PLG37" s="479"/>
      <c r="PLH37" s="479"/>
      <c r="PLI37" s="479"/>
      <c r="PLJ37" s="479"/>
      <c r="PLK37" s="479"/>
      <c r="PLL37" s="479"/>
      <c r="PLM37" s="479"/>
      <c r="PLN37" s="479"/>
      <c r="PLO37" s="479"/>
      <c r="PLP37" s="479"/>
      <c r="PLQ37" s="479"/>
      <c r="PLR37" s="479"/>
      <c r="PLS37" s="479"/>
      <c r="PLT37" s="479"/>
      <c r="PLU37" s="479"/>
      <c r="PLV37" s="479"/>
      <c r="PLW37" s="479"/>
      <c r="PLX37" s="479"/>
      <c r="PLY37" s="479"/>
      <c r="PLZ37" s="479"/>
      <c r="PMA37" s="479"/>
      <c r="PMB37" s="479"/>
      <c r="PMC37" s="479"/>
      <c r="PMD37" s="479"/>
      <c r="PME37" s="479"/>
      <c r="PMF37" s="479"/>
      <c r="PMG37" s="479"/>
      <c r="PMH37" s="479"/>
      <c r="PMI37" s="479"/>
      <c r="PMJ37" s="479"/>
      <c r="PMK37" s="479"/>
      <c r="PML37" s="479"/>
      <c r="PMM37" s="479"/>
      <c r="PMN37" s="479"/>
      <c r="PMO37" s="479"/>
      <c r="PMP37" s="479"/>
      <c r="PMQ37" s="479"/>
      <c r="PMR37" s="479"/>
      <c r="PMS37" s="479"/>
      <c r="PMT37" s="479"/>
      <c r="PMU37" s="479"/>
      <c r="PMV37" s="479"/>
      <c r="PMW37" s="479"/>
      <c r="PMX37" s="479"/>
      <c r="PMY37" s="479"/>
      <c r="PMZ37" s="479"/>
      <c r="PNA37" s="479"/>
      <c r="PNB37" s="479"/>
      <c r="PNC37" s="479"/>
      <c r="PND37" s="479"/>
      <c r="PNE37" s="479"/>
      <c r="PNF37" s="479"/>
      <c r="PNG37" s="479"/>
      <c r="PNH37" s="479"/>
      <c r="PNI37" s="479"/>
      <c r="PNJ37" s="479"/>
      <c r="PNK37" s="479"/>
      <c r="PNL37" s="479"/>
      <c r="PNM37" s="479"/>
      <c r="PNN37" s="479"/>
      <c r="PNO37" s="479"/>
      <c r="PNP37" s="479"/>
      <c r="PNQ37" s="479"/>
      <c r="PNR37" s="479"/>
      <c r="PNS37" s="479"/>
      <c r="PNT37" s="479"/>
      <c r="PNU37" s="479"/>
      <c r="PNV37" s="479"/>
      <c r="PNW37" s="479"/>
      <c r="PNX37" s="479"/>
      <c r="PNY37" s="479"/>
      <c r="PNZ37" s="479"/>
      <c r="POA37" s="479"/>
      <c r="POB37" s="479"/>
      <c r="POC37" s="479"/>
      <c r="POD37" s="479"/>
      <c r="POE37" s="479"/>
      <c r="POF37" s="479"/>
      <c r="POG37" s="479"/>
      <c r="POH37" s="479"/>
      <c r="POI37" s="479"/>
      <c r="POJ37" s="479"/>
      <c r="POK37" s="479"/>
      <c r="POL37" s="479"/>
      <c r="POM37" s="479"/>
      <c r="PON37" s="479"/>
      <c r="POO37" s="479"/>
      <c r="POP37" s="479"/>
      <c r="POQ37" s="479"/>
      <c r="POR37" s="479"/>
      <c r="POS37" s="479"/>
      <c r="POT37" s="479"/>
      <c r="POU37" s="479"/>
      <c r="POV37" s="479"/>
      <c r="POW37" s="479"/>
      <c r="POX37" s="479"/>
      <c r="POY37" s="479"/>
      <c r="POZ37" s="479"/>
      <c r="PPA37" s="479"/>
      <c r="PPB37" s="479"/>
      <c r="PPC37" s="479"/>
      <c r="PPD37" s="479"/>
      <c r="PPE37" s="479"/>
      <c r="PPF37" s="479"/>
      <c r="PPG37" s="479"/>
      <c r="PPH37" s="479"/>
      <c r="PPI37" s="479"/>
      <c r="PPJ37" s="479"/>
      <c r="PPK37" s="479"/>
      <c r="PPL37" s="479"/>
      <c r="PPM37" s="479"/>
      <c r="PPN37" s="479"/>
      <c r="PPO37" s="479"/>
      <c r="PPP37" s="479"/>
      <c r="PPQ37" s="479"/>
      <c r="PPR37" s="479"/>
      <c r="PPS37" s="479"/>
      <c r="PPT37" s="479"/>
      <c r="PPU37" s="479"/>
      <c r="PPV37" s="479"/>
      <c r="PPW37" s="479"/>
      <c r="PPX37" s="479"/>
      <c r="PPY37" s="479"/>
      <c r="PPZ37" s="479"/>
      <c r="PQA37" s="479"/>
      <c r="PQB37" s="479"/>
      <c r="PQC37" s="479"/>
      <c r="PQD37" s="479"/>
      <c r="PQE37" s="479"/>
      <c r="PQF37" s="479"/>
      <c r="PQG37" s="479"/>
      <c r="PQH37" s="479"/>
      <c r="PQI37" s="479"/>
      <c r="PQJ37" s="479"/>
      <c r="PQK37" s="479"/>
      <c r="PQL37" s="479"/>
      <c r="PQM37" s="479"/>
      <c r="PQN37" s="479"/>
      <c r="PQO37" s="479"/>
      <c r="PQP37" s="479"/>
      <c r="PQQ37" s="479"/>
      <c r="PQR37" s="479"/>
      <c r="PQS37" s="479"/>
      <c r="PQT37" s="479"/>
      <c r="PQU37" s="479"/>
      <c r="PQV37" s="479"/>
      <c r="PQW37" s="479"/>
      <c r="PQX37" s="479"/>
      <c r="PQY37" s="479"/>
      <c r="PQZ37" s="479"/>
      <c r="PRA37" s="479"/>
      <c r="PRB37" s="479"/>
      <c r="PRC37" s="479"/>
      <c r="PRD37" s="479"/>
      <c r="PRE37" s="479"/>
      <c r="PRF37" s="479"/>
      <c r="PRG37" s="479"/>
      <c r="PRH37" s="479"/>
      <c r="PRI37" s="479"/>
      <c r="PRJ37" s="479"/>
      <c r="PRK37" s="479"/>
      <c r="PRL37" s="479"/>
      <c r="PRM37" s="479"/>
      <c r="PRN37" s="479"/>
      <c r="PRO37" s="479"/>
      <c r="PRP37" s="479"/>
      <c r="PRQ37" s="479"/>
      <c r="PRR37" s="479"/>
      <c r="PRS37" s="479"/>
      <c r="PRT37" s="479"/>
      <c r="PRU37" s="479"/>
      <c r="PRV37" s="479"/>
      <c r="PRW37" s="479"/>
      <c r="PRX37" s="479"/>
      <c r="PRY37" s="479"/>
      <c r="PRZ37" s="479"/>
      <c r="PSA37" s="479"/>
      <c r="PSB37" s="479"/>
      <c r="PSC37" s="479"/>
      <c r="PSD37" s="479"/>
      <c r="PSE37" s="479"/>
      <c r="PSF37" s="479"/>
      <c r="PSG37" s="479"/>
      <c r="PSH37" s="479"/>
      <c r="PSI37" s="479"/>
      <c r="PSJ37" s="479"/>
      <c r="PSK37" s="479"/>
      <c r="PSL37" s="479"/>
      <c r="PSM37" s="479"/>
      <c r="PSN37" s="479"/>
      <c r="PSO37" s="479"/>
      <c r="PSP37" s="479"/>
      <c r="PSQ37" s="479"/>
      <c r="PSR37" s="479"/>
      <c r="PSS37" s="479"/>
      <c r="PST37" s="479"/>
      <c r="PSU37" s="479"/>
      <c r="PSV37" s="479"/>
      <c r="PSW37" s="479"/>
      <c r="PSX37" s="479"/>
      <c r="PSY37" s="479"/>
      <c r="PSZ37" s="479"/>
      <c r="PTA37" s="479"/>
      <c r="PTB37" s="479"/>
      <c r="PTC37" s="479"/>
      <c r="PTD37" s="479"/>
      <c r="PTE37" s="479"/>
      <c r="PTF37" s="479"/>
      <c r="PTG37" s="479"/>
      <c r="PTH37" s="479"/>
      <c r="PTI37" s="479"/>
      <c r="PTJ37" s="479"/>
      <c r="PTK37" s="479"/>
      <c r="PTL37" s="479"/>
      <c r="PTM37" s="479"/>
      <c r="PTN37" s="479"/>
      <c r="PTO37" s="479"/>
      <c r="PTP37" s="479"/>
      <c r="PTQ37" s="479"/>
      <c r="PTR37" s="479"/>
      <c r="PTS37" s="479"/>
      <c r="PTT37" s="479"/>
      <c r="PTU37" s="479"/>
      <c r="PTV37" s="479"/>
      <c r="PTW37" s="479"/>
      <c r="PTX37" s="479"/>
      <c r="PTY37" s="479"/>
      <c r="PTZ37" s="479"/>
      <c r="PUA37" s="479"/>
      <c r="PUB37" s="479"/>
      <c r="PUC37" s="479"/>
      <c r="PUD37" s="479"/>
      <c r="PUE37" s="479"/>
      <c r="PUF37" s="479"/>
      <c r="PUG37" s="479"/>
      <c r="PUH37" s="479"/>
      <c r="PUI37" s="479"/>
      <c r="PUJ37" s="479"/>
      <c r="PUK37" s="479"/>
      <c r="PUL37" s="479"/>
      <c r="PUM37" s="479"/>
      <c r="PUN37" s="479"/>
      <c r="PUO37" s="479"/>
      <c r="PUP37" s="479"/>
      <c r="PUQ37" s="479"/>
      <c r="PUR37" s="479"/>
      <c r="PUS37" s="479"/>
      <c r="PUT37" s="479"/>
      <c r="PUU37" s="479"/>
      <c r="PUV37" s="479"/>
      <c r="PUW37" s="479"/>
      <c r="PUX37" s="479"/>
      <c r="PUY37" s="479"/>
      <c r="PUZ37" s="479"/>
      <c r="PVA37" s="479"/>
      <c r="PVB37" s="479"/>
      <c r="PVC37" s="479"/>
      <c r="PVD37" s="479"/>
      <c r="PVE37" s="479"/>
      <c r="PVF37" s="479"/>
      <c r="PVG37" s="479"/>
      <c r="PVH37" s="479"/>
      <c r="PVI37" s="479"/>
      <c r="PVJ37" s="479"/>
      <c r="PVK37" s="479"/>
      <c r="PVL37" s="479"/>
      <c r="PVM37" s="479"/>
      <c r="PVN37" s="479"/>
      <c r="PVO37" s="479"/>
      <c r="PVP37" s="479"/>
      <c r="PVQ37" s="479"/>
      <c r="PVR37" s="479"/>
      <c r="PVS37" s="479"/>
      <c r="PVT37" s="479"/>
      <c r="PVU37" s="479"/>
      <c r="PVV37" s="479"/>
      <c r="PVW37" s="479"/>
      <c r="PVX37" s="479"/>
      <c r="PVY37" s="479"/>
      <c r="PVZ37" s="479"/>
      <c r="PWA37" s="479"/>
      <c r="PWB37" s="479"/>
      <c r="PWC37" s="479"/>
      <c r="PWD37" s="479"/>
      <c r="PWE37" s="479"/>
      <c r="PWF37" s="479"/>
      <c r="PWG37" s="479"/>
      <c r="PWH37" s="479"/>
      <c r="PWI37" s="479"/>
      <c r="PWJ37" s="479"/>
      <c r="PWK37" s="479"/>
      <c r="PWL37" s="479"/>
      <c r="PWM37" s="479"/>
      <c r="PWN37" s="479"/>
      <c r="PWO37" s="479"/>
      <c r="PWP37" s="479"/>
      <c r="PWQ37" s="479"/>
      <c r="PWR37" s="479"/>
      <c r="PWS37" s="479"/>
      <c r="PWT37" s="479"/>
      <c r="PWU37" s="479"/>
      <c r="PWV37" s="479"/>
      <c r="PWW37" s="479"/>
      <c r="PWX37" s="479"/>
      <c r="PWY37" s="479"/>
      <c r="PWZ37" s="479"/>
      <c r="PXA37" s="479"/>
      <c r="PXB37" s="479"/>
      <c r="PXC37" s="479"/>
      <c r="PXD37" s="479"/>
      <c r="PXE37" s="479"/>
      <c r="PXF37" s="479"/>
      <c r="PXG37" s="479"/>
      <c r="PXH37" s="479"/>
      <c r="PXI37" s="479"/>
      <c r="PXJ37" s="479"/>
      <c r="PXK37" s="479"/>
      <c r="PXL37" s="479"/>
      <c r="PXM37" s="479"/>
      <c r="PXN37" s="479"/>
      <c r="PXO37" s="479"/>
      <c r="PXP37" s="479"/>
      <c r="PXQ37" s="479"/>
      <c r="PXR37" s="479"/>
      <c r="PXS37" s="479"/>
      <c r="PXT37" s="479"/>
      <c r="PXU37" s="479"/>
      <c r="PXV37" s="479"/>
      <c r="PXW37" s="479"/>
      <c r="PXX37" s="479"/>
      <c r="PXY37" s="479"/>
      <c r="PXZ37" s="479"/>
      <c r="PYA37" s="479"/>
      <c r="PYB37" s="479"/>
      <c r="PYC37" s="479"/>
      <c r="PYD37" s="479"/>
      <c r="PYE37" s="479"/>
      <c r="PYF37" s="479"/>
      <c r="PYG37" s="479"/>
      <c r="PYH37" s="479"/>
      <c r="PYI37" s="479"/>
      <c r="PYJ37" s="479"/>
      <c r="PYK37" s="479"/>
      <c r="PYL37" s="479"/>
      <c r="PYM37" s="479"/>
      <c r="PYN37" s="479"/>
      <c r="PYO37" s="479"/>
      <c r="PYP37" s="479"/>
      <c r="PYQ37" s="479"/>
      <c r="PYR37" s="479"/>
      <c r="PYS37" s="479"/>
      <c r="PYT37" s="479"/>
      <c r="PYU37" s="479"/>
      <c r="PYV37" s="479"/>
      <c r="PYW37" s="479"/>
      <c r="PYX37" s="479"/>
      <c r="PYY37" s="479"/>
      <c r="PYZ37" s="479"/>
      <c r="PZA37" s="479"/>
      <c r="PZB37" s="479"/>
      <c r="PZC37" s="479"/>
      <c r="PZD37" s="479"/>
      <c r="PZE37" s="479"/>
      <c r="PZF37" s="479"/>
      <c r="PZG37" s="479"/>
      <c r="PZH37" s="479"/>
      <c r="PZI37" s="479"/>
      <c r="PZJ37" s="479"/>
      <c r="PZK37" s="479"/>
      <c r="PZL37" s="479"/>
      <c r="PZM37" s="479"/>
      <c r="PZN37" s="479"/>
      <c r="PZO37" s="479"/>
      <c r="PZP37" s="479"/>
      <c r="PZQ37" s="479"/>
      <c r="PZR37" s="479"/>
      <c r="PZS37" s="479"/>
      <c r="PZT37" s="479"/>
      <c r="PZU37" s="479"/>
      <c r="PZV37" s="479"/>
      <c r="PZW37" s="479"/>
      <c r="PZX37" s="479"/>
      <c r="PZY37" s="479"/>
      <c r="PZZ37" s="479"/>
      <c r="QAA37" s="479"/>
      <c r="QAB37" s="479"/>
      <c r="QAC37" s="479"/>
      <c r="QAD37" s="479"/>
      <c r="QAE37" s="479"/>
      <c r="QAF37" s="479"/>
      <c r="QAG37" s="479"/>
      <c r="QAH37" s="479"/>
      <c r="QAI37" s="479"/>
      <c r="QAJ37" s="479"/>
      <c r="QAK37" s="479"/>
      <c r="QAL37" s="479"/>
      <c r="QAM37" s="479"/>
      <c r="QAN37" s="479"/>
      <c r="QAO37" s="479"/>
      <c r="QAP37" s="479"/>
      <c r="QAQ37" s="479"/>
      <c r="QAR37" s="479"/>
      <c r="QAS37" s="479"/>
      <c r="QAT37" s="479"/>
      <c r="QAU37" s="479"/>
      <c r="QAV37" s="479"/>
      <c r="QAW37" s="479"/>
      <c r="QAX37" s="479"/>
      <c r="QAY37" s="479"/>
      <c r="QAZ37" s="479"/>
      <c r="QBA37" s="479"/>
      <c r="QBB37" s="479"/>
      <c r="QBC37" s="479"/>
      <c r="QBD37" s="479"/>
      <c r="QBE37" s="479"/>
      <c r="QBF37" s="479"/>
      <c r="QBG37" s="479"/>
      <c r="QBH37" s="479"/>
      <c r="QBI37" s="479"/>
      <c r="QBJ37" s="479"/>
      <c r="QBK37" s="479"/>
      <c r="QBL37" s="479"/>
      <c r="QBM37" s="479"/>
      <c r="QBN37" s="479"/>
      <c r="QBO37" s="479"/>
      <c r="QBP37" s="479"/>
      <c r="QBQ37" s="479"/>
      <c r="QBR37" s="479"/>
      <c r="QBS37" s="479"/>
      <c r="QBT37" s="479"/>
      <c r="QBU37" s="479"/>
      <c r="QBV37" s="479"/>
      <c r="QBW37" s="479"/>
      <c r="QBX37" s="479"/>
      <c r="QBY37" s="479"/>
      <c r="QBZ37" s="479"/>
      <c r="QCA37" s="479"/>
      <c r="QCB37" s="479"/>
      <c r="QCC37" s="479"/>
      <c r="QCD37" s="479"/>
      <c r="QCE37" s="479"/>
      <c r="QCF37" s="479"/>
      <c r="QCG37" s="479"/>
      <c r="QCH37" s="479"/>
      <c r="QCI37" s="479"/>
      <c r="QCJ37" s="479"/>
      <c r="QCK37" s="479"/>
      <c r="QCL37" s="479"/>
      <c r="QCM37" s="479"/>
      <c r="QCN37" s="479"/>
      <c r="QCO37" s="479"/>
      <c r="QCP37" s="479"/>
      <c r="QCQ37" s="479"/>
      <c r="QCR37" s="479"/>
      <c r="QCS37" s="479"/>
      <c r="QCT37" s="479"/>
      <c r="QCU37" s="479"/>
      <c r="QCV37" s="479"/>
      <c r="QCW37" s="479"/>
      <c r="QCX37" s="479"/>
      <c r="QCY37" s="479"/>
      <c r="QCZ37" s="479"/>
      <c r="QDA37" s="479"/>
      <c r="QDB37" s="479"/>
      <c r="QDC37" s="479"/>
      <c r="QDD37" s="479"/>
      <c r="QDE37" s="479"/>
      <c r="QDF37" s="479"/>
      <c r="QDG37" s="479"/>
      <c r="QDH37" s="479"/>
      <c r="QDI37" s="479"/>
      <c r="QDJ37" s="479"/>
      <c r="QDK37" s="479"/>
      <c r="QDL37" s="479"/>
      <c r="QDM37" s="479"/>
      <c r="QDN37" s="479"/>
      <c r="QDO37" s="479"/>
      <c r="QDP37" s="479"/>
      <c r="QDQ37" s="479"/>
      <c r="QDR37" s="479"/>
      <c r="QDS37" s="479"/>
      <c r="QDT37" s="479"/>
      <c r="QDU37" s="479"/>
      <c r="QDV37" s="479"/>
      <c r="QDW37" s="479"/>
      <c r="QDX37" s="479"/>
      <c r="QDY37" s="479"/>
      <c r="QDZ37" s="479"/>
      <c r="QEA37" s="479"/>
      <c r="QEB37" s="479"/>
      <c r="QEC37" s="479"/>
      <c r="QED37" s="479"/>
      <c r="QEE37" s="479"/>
      <c r="QEF37" s="479"/>
      <c r="QEG37" s="479"/>
      <c r="QEH37" s="479"/>
      <c r="QEI37" s="479"/>
      <c r="QEJ37" s="479"/>
      <c r="QEK37" s="479"/>
      <c r="QEL37" s="479"/>
      <c r="QEM37" s="479"/>
      <c r="QEN37" s="479"/>
      <c r="QEO37" s="479"/>
      <c r="QEP37" s="479"/>
      <c r="QEQ37" s="479"/>
      <c r="QER37" s="479"/>
      <c r="QES37" s="479"/>
      <c r="QET37" s="479"/>
      <c r="QEU37" s="479"/>
      <c r="QEV37" s="479"/>
      <c r="QEW37" s="479"/>
      <c r="QEX37" s="479"/>
      <c r="QEY37" s="479"/>
      <c r="QEZ37" s="479"/>
      <c r="QFA37" s="479"/>
      <c r="QFB37" s="479"/>
      <c r="QFC37" s="479"/>
      <c r="QFD37" s="479"/>
      <c r="QFE37" s="479"/>
      <c r="QFF37" s="479"/>
      <c r="QFG37" s="479"/>
      <c r="QFH37" s="479"/>
      <c r="QFI37" s="479"/>
      <c r="QFJ37" s="479"/>
      <c r="QFK37" s="479"/>
      <c r="QFL37" s="479"/>
      <c r="QFM37" s="479"/>
      <c r="QFN37" s="479"/>
      <c r="QFO37" s="479"/>
      <c r="QFP37" s="479"/>
      <c r="QFQ37" s="479"/>
      <c r="QFR37" s="479"/>
      <c r="QFS37" s="479"/>
      <c r="QFT37" s="479"/>
      <c r="QFU37" s="479"/>
      <c r="QFV37" s="479"/>
      <c r="QFW37" s="479"/>
      <c r="QFX37" s="479"/>
      <c r="QFY37" s="479"/>
      <c r="QFZ37" s="479"/>
      <c r="QGA37" s="479"/>
      <c r="QGB37" s="479"/>
      <c r="QGC37" s="479"/>
      <c r="QGD37" s="479"/>
      <c r="QGE37" s="479"/>
      <c r="QGF37" s="479"/>
      <c r="QGG37" s="479"/>
      <c r="QGH37" s="479"/>
      <c r="QGI37" s="479"/>
      <c r="QGJ37" s="479"/>
      <c r="QGK37" s="479"/>
      <c r="QGL37" s="479"/>
      <c r="QGM37" s="479"/>
      <c r="QGN37" s="479"/>
      <c r="QGO37" s="479"/>
      <c r="QGP37" s="479"/>
      <c r="QGQ37" s="479"/>
      <c r="QGR37" s="479"/>
      <c r="QGS37" s="479"/>
      <c r="QGT37" s="479"/>
      <c r="QGU37" s="479"/>
      <c r="QGV37" s="479"/>
      <c r="QGW37" s="479"/>
      <c r="QGX37" s="479"/>
      <c r="QGY37" s="479"/>
      <c r="QGZ37" s="479"/>
      <c r="QHA37" s="479"/>
      <c r="QHB37" s="479"/>
      <c r="QHC37" s="479"/>
      <c r="QHD37" s="479"/>
      <c r="QHE37" s="479"/>
      <c r="QHF37" s="479"/>
      <c r="QHG37" s="479"/>
      <c r="QHH37" s="479"/>
      <c r="QHI37" s="479"/>
      <c r="QHJ37" s="479"/>
      <c r="QHK37" s="479"/>
      <c r="QHL37" s="479"/>
      <c r="QHM37" s="479"/>
      <c r="QHN37" s="479"/>
      <c r="QHO37" s="479"/>
      <c r="QHP37" s="479"/>
      <c r="QHQ37" s="479"/>
      <c r="QHR37" s="479"/>
      <c r="QHS37" s="479"/>
      <c r="QHT37" s="479"/>
      <c r="QHU37" s="479"/>
      <c r="QHV37" s="479"/>
      <c r="QHW37" s="479"/>
      <c r="QHX37" s="479"/>
      <c r="QHY37" s="479"/>
      <c r="QHZ37" s="479"/>
      <c r="QIA37" s="479"/>
      <c r="QIB37" s="479"/>
      <c r="QIC37" s="479"/>
      <c r="QID37" s="479"/>
      <c r="QIE37" s="479"/>
      <c r="QIF37" s="479"/>
      <c r="QIG37" s="479"/>
      <c r="QIH37" s="479"/>
      <c r="QII37" s="479"/>
      <c r="QIJ37" s="479"/>
      <c r="QIK37" s="479"/>
      <c r="QIL37" s="479"/>
      <c r="QIM37" s="479"/>
      <c r="QIN37" s="479"/>
      <c r="QIO37" s="479"/>
      <c r="QIP37" s="479"/>
      <c r="QIQ37" s="479"/>
      <c r="QIR37" s="479"/>
      <c r="QIS37" s="479"/>
      <c r="QIT37" s="479"/>
      <c r="QIU37" s="479"/>
      <c r="QIV37" s="479"/>
      <c r="QIW37" s="479"/>
      <c r="QIX37" s="479"/>
      <c r="QIY37" s="479"/>
      <c r="QIZ37" s="479"/>
      <c r="QJA37" s="479"/>
      <c r="QJB37" s="479"/>
      <c r="QJC37" s="479"/>
      <c r="QJD37" s="479"/>
      <c r="QJE37" s="479"/>
      <c r="QJF37" s="479"/>
      <c r="QJG37" s="479"/>
      <c r="QJH37" s="479"/>
      <c r="QJI37" s="479"/>
      <c r="QJJ37" s="479"/>
      <c r="QJK37" s="479"/>
      <c r="QJL37" s="479"/>
      <c r="QJM37" s="479"/>
      <c r="QJN37" s="479"/>
      <c r="QJO37" s="479"/>
      <c r="QJP37" s="479"/>
      <c r="QJQ37" s="479"/>
      <c r="QJR37" s="479"/>
      <c r="QJS37" s="479"/>
      <c r="QJT37" s="479"/>
      <c r="QJU37" s="479"/>
      <c r="QJV37" s="479"/>
      <c r="QJW37" s="479"/>
      <c r="QJX37" s="479"/>
      <c r="QJY37" s="479"/>
      <c r="QJZ37" s="479"/>
      <c r="QKA37" s="479"/>
      <c r="QKB37" s="479"/>
      <c r="QKC37" s="479"/>
      <c r="QKD37" s="479"/>
      <c r="QKE37" s="479"/>
      <c r="QKF37" s="479"/>
      <c r="QKG37" s="479"/>
      <c r="QKH37" s="479"/>
      <c r="QKI37" s="479"/>
      <c r="QKJ37" s="479"/>
      <c r="QKK37" s="479"/>
      <c r="QKL37" s="479"/>
      <c r="QKM37" s="479"/>
      <c r="QKN37" s="479"/>
      <c r="QKO37" s="479"/>
      <c r="QKP37" s="479"/>
      <c r="QKQ37" s="479"/>
      <c r="QKR37" s="479"/>
      <c r="QKS37" s="479"/>
      <c r="QKT37" s="479"/>
      <c r="QKU37" s="479"/>
      <c r="QKV37" s="479"/>
      <c r="QKW37" s="479"/>
      <c r="QKX37" s="479"/>
      <c r="QKY37" s="479"/>
      <c r="QKZ37" s="479"/>
      <c r="QLA37" s="479"/>
      <c r="QLB37" s="479"/>
      <c r="QLC37" s="479"/>
      <c r="QLD37" s="479"/>
      <c r="QLE37" s="479"/>
      <c r="QLF37" s="479"/>
      <c r="QLG37" s="479"/>
      <c r="QLH37" s="479"/>
      <c r="QLI37" s="479"/>
      <c r="QLJ37" s="479"/>
      <c r="QLK37" s="479"/>
      <c r="QLL37" s="479"/>
      <c r="QLM37" s="479"/>
      <c r="QLN37" s="479"/>
      <c r="QLO37" s="479"/>
      <c r="QLP37" s="479"/>
      <c r="QLQ37" s="479"/>
      <c r="QLR37" s="479"/>
      <c r="QLS37" s="479"/>
      <c r="QLT37" s="479"/>
      <c r="QLU37" s="479"/>
      <c r="QLV37" s="479"/>
      <c r="QLW37" s="479"/>
      <c r="QLX37" s="479"/>
      <c r="QLY37" s="479"/>
      <c r="QLZ37" s="479"/>
      <c r="QMA37" s="479"/>
      <c r="QMB37" s="479"/>
      <c r="QMC37" s="479"/>
      <c r="QMD37" s="479"/>
      <c r="QME37" s="479"/>
      <c r="QMF37" s="479"/>
      <c r="QMG37" s="479"/>
      <c r="QMH37" s="479"/>
      <c r="QMI37" s="479"/>
      <c r="QMJ37" s="479"/>
      <c r="QMK37" s="479"/>
      <c r="QML37" s="479"/>
      <c r="QMM37" s="479"/>
      <c r="QMN37" s="479"/>
      <c r="QMO37" s="479"/>
      <c r="QMP37" s="479"/>
      <c r="QMQ37" s="479"/>
      <c r="QMR37" s="479"/>
      <c r="QMS37" s="479"/>
      <c r="QMT37" s="479"/>
      <c r="QMU37" s="479"/>
      <c r="QMV37" s="479"/>
      <c r="QMW37" s="479"/>
      <c r="QMX37" s="479"/>
      <c r="QMY37" s="479"/>
      <c r="QMZ37" s="479"/>
      <c r="QNA37" s="479"/>
      <c r="QNB37" s="479"/>
      <c r="QNC37" s="479"/>
      <c r="QND37" s="479"/>
      <c r="QNE37" s="479"/>
      <c r="QNF37" s="479"/>
      <c r="QNG37" s="479"/>
      <c r="QNH37" s="479"/>
      <c r="QNI37" s="479"/>
      <c r="QNJ37" s="479"/>
      <c r="QNK37" s="479"/>
      <c r="QNL37" s="479"/>
      <c r="QNM37" s="479"/>
      <c r="QNN37" s="479"/>
      <c r="QNO37" s="479"/>
      <c r="QNP37" s="479"/>
      <c r="QNQ37" s="479"/>
      <c r="QNR37" s="479"/>
      <c r="QNS37" s="479"/>
      <c r="QNT37" s="479"/>
      <c r="QNU37" s="479"/>
      <c r="QNV37" s="479"/>
      <c r="QNW37" s="479"/>
      <c r="QNX37" s="479"/>
      <c r="QNY37" s="479"/>
      <c r="QNZ37" s="479"/>
      <c r="QOA37" s="479"/>
      <c r="QOB37" s="479"/>
      <c r="QOC37" s="479"/>
      <c r="QOD37" s="479"/>
      <c r="QOE37" s="479"/>
      <c r="QOF37" s="479"/>
      <c r="QOG37" s="479"/>
      <c r="QOH37" s="479"/>
      <c r="QOI37" s="479"/>
      <c r="QOJ37" s="479"/>
      <c r="QOK37" s="479"/>
      <c r="QOL37" s="479"/>
      <c r="QOM37" s="479"/>
      <c r="QON37" s="479"/>
      <c r="QOO37" s="479"/>
      <c r="QOP37" s="479"/>
      <c r="QOQ37" s="479"/>
      <c r="QOR37" s="479"/>
      <c r="QOS37" s="479"/>
      <c r="QOT37" s="479"/>
      <c r="QOU37" s="479"/>
      <c r="QOV37" s="479"/>
      <c r="QOW37" s="479"/>
      <c r="QOX37" s="479"/>
      <c r="QOY37" s="479"/>
      <c r="QOZ37" s="479"/>
      <c r="QPA37" s="479"/>
      <c r="QPB37" s="479"/>
      <c r="QPC37" s="479"/>
      <c r="QPD37" s="479"/>
      <c r="QPE37" s="479"/>
      <c r="QPF37" s="479"/>
      <c r="QPG37" s="479"/>
      <c r="QPH37" s="479"/>
      <c r="QPI37" s="479"/>
      <c r="QPJ37" s="479"/>
      <c r="QPK37" s="479"/>
      <c r="QPL37" s="479"/>
      <c r="QPM37" s="479"/>
      <c r="QPN37" s="479"/>
      <c r="QPO37" s="479"/>
      <c r="QPP37" s="479"/>
      <c r="QPQ37" s="479"/>
      <c r="QPR37" s="479"/>
      <c r="QPS37" s="479"/>
      <c r="QPT37" s="479"/>
      <c r="QPU37" s="479"/>
      <c r="QPV37" s="479"/>
      <c r="QPW37" s="479"/>
      <c r="QPX37" s="479"/>
      <c r="QPY37" s="479"/>
      <c r="QPZ37" s="479"/>
      <c r="QQA37" s="479"/>
      <c r="QQB37" s="479"/>
      <c r="QQC37" s="479"/>
      <c r="QQD37" s="479"/>
      <c r="QQE37" s="479"/>
      <c r="QQF37" s="479"/>
      <c r="QQG37" s="479"/>
      <c r="QQH37" s="479"/>
      <c r="QQI37" s="479"/>
      <c r="QQJ37" s="479"/>
      <c r="QQK37" s="479"/>
      <c r="QQL37" s="479"/>
      <c r="QQM37" s="479"/>
      <c r="QQN37" s="479"/>
      <c r="QQO37" s="479"/>
      <c r="QQP37" s="479"/>
      <c r="QQQ37" s="479"/>
      <c r="QQR37" s="479"/>
      <c r="QQS37" s="479"/>
      <c r="QQT37" s="479"/>
      <c r="QQU37" s="479"/>
      <c r="QQV37" s="479"/>
      <c r="QQW37" s="479"/>
      <c r="QQX37" s="479"/>
      <c r="QQY37" s="479"/>
      <c r="QQZ37" s="479"/>
      <c r="QRA37" s="479"/>
      <c r="QRB37" s="479"/>
      <c r="QRC37" s="479"/>
      <c r="QRD37" s="479"/>
      <c r="QRE37" s="479"/>
      <c r="QRF37" s="479"/>
      <c r="QRG37" s="479"/>
      <c r="QRH37" s="479"/>
      <c r="QRI37" s="479"/>
      <c r="QRJ37" s="479"/>
      <c r="QRK37" s="479"/>
      <c r="QRL37" s="479"/>
      <c r="QRM37" s="479"/>
      <c r="QRN37" s="479"/>
      <c r="QRO37" s="479"/>
      <c r="QRP37" s="479"/>
      <c r="QRQ37" s="479"/>
      <c r="QRR37" s="479"/>
      <c r="QRS37" s="479"/>
      <c r="QRT37" s="479"/>
      <c r="QRU37" s="479"/>
      <c r="QRV37" s="479"/>
      <c r="QRW37" s="479"/>
      <c r="QRX37" s="479"/>
      <c r="QRY37" s="479"/>
      <c r="QRZ37" s="479"/>
      <c r="QSA37" s="479"/>
      <c r="QSB37" s="479"/>
      <c r="QSC37" s="479"/>
      <c r="QSD37" s="479"/>
      <c r="QSE37" s="479"/>
      <c r="QSF37" s="479"/>
      <c r="QSG37" s="479"/>
      <c r="QSH37" s="479"/>
      <c r="QSI37" s="479"/>
      <c r="QSJ37" s="479"/>
      <c r="QSK37" s="479"/>
      <c r="QSL37" s="479"/>
      <c r="QSM37" s="479"/>
      <c r="QSN37" s="479"/>
      <c r="QSO37" s="479"/>
      <c r="QSP37" s="479"/>
      <c r="QSQ37" s="479"/>
      <c r="QSR37" s="479"/>
      <c r="QSS37" s="479"/>
      <c r="QST37" s="479"/>
      <c r="QSU37" s="479"/>
      <c r="QSV37" s="479"/>
      <c r="QSW37" s="479"/>
      <c r="QSX37" s="479"/>
      <c r="QSY37" s="479"/>
      <c r="QSZ37" s="479"/>
      <c r="QTA37" s="479"/>
      <c r="QTB37" s="479"/>
      <c r="QTC37" s="479"/>
      <c r="QTD37" s="479"/>
      <c r="QTE37" s="479"/>
      <c r="QTF37" s="479"/>
      <c r="QTG37" s="479"/>
      <c r="QTH37" s="479"/>
      <c r="QTI37" s="479"/>
      <c r="QTJ37" s="479"/>
      <c r="QTK37" s="479"/>
      <c r="QTL37" s="479"/>
      <c r="QTM37" s="479"/>
      <c r="QTN37" s="479"/>
      <c r="QTO37" s="479"/>
      <c r="QTP37" s="479"/>
      <c r="QTQ37" s="479"/>
      <c r="QTR37" s="479"/>
      <c r="QTS37" s="479"/>
      <c r="QTT37" s="479"/>
      <c r="QTU37" s="479"/>
      <c r="QTV37" s="479"/>
      <c r="QTW37" s="479"/>
      <c r="QTX37" s="479"/>
      <c r="QTY37" s="479"/>
      <c r="QTZ37" s="479"/>
      <c r="QUA37" s="479"/>
      <c r="QUB37" s="479"/>
      <c r="QUC37" s="479"/>
      <c r="QUD37" s="479"/>
      <c r="QUE37" s="479"/>
      <c r="QUF37" s="479"/>
      <c r="QUG37" s="479"/>
      <c r="QUH37" s="479"/>
      <c r="QUI37" s="479"/>
      <c r="QUJ37" s="479"/>
      <c r="QUK37" s="479"/>
      <c r="QUL37" s="479"/>
      <c r="QUM37" s="479"/>
      <c r="QUN37" s="479"/>
      <c r="QUO37" s="479"/>
      <c r="QUP37" s="479"/>
      <c r="QUQ37" s="479"/>
      <c r="QUR37" s="479"/>
      <c r="QUS37" s="479"/>
      <c r="QUT37" s="479"/>
      <c r="QUU37" s="479"/>
      <c r="QUV37" s="479"/>
      <c r="QUW37" s="479"/>
      <c r="QUX37" s="479"/>
      <c r="QUY37" s="479"/>
      <c r="QUZ37" s="479"/>
      <c r="QVA37" s="479"/>
      <c r="QVB37" s="479"/>
      <c r="QVC37" s="479"/>
      <c r="QVD37" s="479"/>
      <c r="QVE37" s="479"/>
      <c r="QVF37" s="479"/>
      <c r="QVG37" s="479"/>
      <c r="QVH37" s="479"/>
      <c r="QVI37" s="479"/>
      <c r="QVJ37" s="479"/>
      <c r="QVK37" s="479"/>
      <c r="QVL37" s="479"/>
      <c r="QVM37" s="479"/>
      <c r="QVN37" s="479"/>
      <c r="QVO37" s="479"/>
      <c r="QVP37" s="479"/>
      <c r="QVQ37" s="479"/>
      <c r="QVR37" s="479"/>
      <c r="QVS37" s="479"/>
      <c r="QVT37" s="479"/>
      <c r="QVU37" s="479"/>
      <c r="QVV37" s="479"/>
      <c r="QVW37" s="479"/>
      <c r="QVX37" s="479"/>
      <c r="QVY37" s="479"/>
      <c r="QVZ37" s="479"/>
      <c r="QWA37" s="479"/>
      <c r="QWB37" s="479"/>
      <c r="QWC37" s="479"/>
      <c r="QWD37" s="479"/>
      <c r="QWE37" s="479"/>
      <c r="QWF37" s="479"/>
      <c r="QWG37" s="479"/>
      <c r="QWH37" s="479"/>
      <c r="QWI37" s="479"/>
      <c r="QWJ37" s="479"/>
      <c r="QWK37" s="479"/>
      <c r="QWL37" s="479"/>
      <c r="QWM37" s="479"/>
      <c r="QWN37" s="479"/>
      <c r="QWO37" s="479"/>
      <c r="QWP37" s="479"/>
      <c r="QWQ37" s="479"/>
      <c r="QWR37" s="479"/>
      <c r="QWS37" s="479"/>
      <c r="QWT37" s="479"/>
      <c r="QWU37" s="479"/>
      <c r="QWV37" s="479"/>
      <c r="QWW37" s="479"/>
      <c r="QWX37" s="479"/>
      <c r="QWY37" s="479"/>
      <c r="QWZ37" s="479"/>
      <c r="QXA37" s="479"/>
      <c r="QXB37" s="479"/>
      <c r="QXC37" s="479"/>
      <c r="QXD37" s="479"/>
      <c r="QXE37" s="479"/>
      <c r="QXF37" s="479"/>
      <c r="QXG37" s="479"/>
      <c r="QXH37" s="479"/>
      <c r="QXI37" s="479"/>
      <c r="QXJ37" s="479"/>
      <c r="QXK37" s="479"/>
      <c r="QXL37" s="479"/>
      <c r="QXM37" s="479"/>
      <c r="QXN37" s="479"/>
      <c r="QXO37" s="479"/>
      <c r="QXP37" s="479"/>
      <c r="QXQ37" s="479"/>
      <c r="QXR37" s="479"/>
      <c r="QXS37" s="479"/>
      <c r="QXT37" s="479"/>
      <c r="QXU37" s="479"/>
      <c r="QXV37" s="479"/>
      <c r="QXW37" s="479"/>
      <c r="QXX37" s="479"/>
      <c r="QXY37" s="479"/>
      <c r="QXZ37" s="479"/>
      <c r="QYA37" s="479"/>
      <c r="QYB37" s="479"/>
      <c r="QYC37" s="479"/>
      <c r="QYD37" s="479"/>
      <c r="QYE37" s="479"/>
      <c r="QYF37" s="479"/>
      <c r="QYG37" s="479"/>
      <c r="QYH37" s="479"/>
      <c r="QYI37" s="479"/>
      <c r="QYJ37" s="479"/>
      <c r="QYK37" s="479"/>
      <c r="QYL37" s="479"/>
      <c r="QYM37" s="479"/>
      <c r="QYN37" s="479"/>
      <c r="QYO37" s="479"/>
      <c r="QYP37" s="479"/>
      <c r="QYQ37" s="479"/>
      <c r="QYR37" s="479"/>
      <c r="QYS37" s="479"/>
      <c r="QYT37" s="479"/>
      <c r="QYU37" s="479"/>
      <c r="QYV37" s="479"/>
      <c r="QYW37" s="479"/>
      <c r="QYX37" s="479"/>
      <c r="QYY37" s="479"/>
      <c r="QYZ37" s="479"/>
      <c r="QZA37" s="479"/>
      <c r="QZB37" s="479"/>
      <c r="QZC37" s="479"/>
      <c r="QZD37" s="479"/>
      <c r="QZE37" s="479"/>
      <c r="QZF37" s="479"/>
      <c r="QZG37" s="479"/>
      <c r="QZH37" s="479"/>
      <c r="QZI37" s="479"/>
      <c r="QZJ37" s="479"/>
      <c r="QZK37" s="479"/>
      <c r="QZL37" s="479"/>
      <c r="QZM37" s="479"/>
      <c r="QZN37" s="479"/>
      <c r="QZO37" s="479"/>
      <c r="QZP37" s="479"/>
      <c r="QZQ37" s="479"/>
      <c r="QZR37" s="479"/>
      <c r="QZS37" s="479"/>
      <c r="QZT37" s="479"/>
      <c r="QZU37" s="479"/>
      <c r="QZV37" s="479"/>
      <c r="QZW37" s="479"/>
      <c r="QZX37" s="479"/>
      <c r="QZY37" s="479"/>
      <c r="QZZ37" s="479"/>
      <c r="RAA37" s="479"/>
      <c r="RAB37" s="479"/>
      <c r="RAC37" s="479"/>
      <c r="RAD37" s="479"/>
      <c r="RAE37" s="479"/>
      <c r="RAF37" s="479"/>
      <c r="RAG37" s="479"/>
      <c r="RAH37" s="479"/>
      <c r="RAI37" s="479"/>
      <c r="RAJ37" s="479"/>
      <c r="RAK37" s="479"/>
      <c r="RAL37" s="479"/>
      <c r="RAM37" s="479"/>
      <c r="RAN37" s="479"/>
      <c r="RAO37" s="479"/>
      <c r="RAP37" s="479"/>
      <c r="RAQ37" s="479"/>
      <c r="RAR37" s="479"/>
      <c r="RAS37" s="479"/>
      <c r="RAT37" s="479"/>
      <c r="RAU37" s="479"/>
      <c r="RAV37" s="479"/>
      <c r="RAW37" s="479"/>
      <c r="RAX37" s="479"/>
      <c r="RAY37" s="479"/>
      <c r="RAZ37" s="479"/>
      <c r="RBA37" s="479"/>
      <c r="RBB37" s="479"/>
      <c r="RBC37" s="479"/>
      <c r="RBD37" s="479"/>
      <c r="RBE37" s="479"/>
      <c r="RBF37" s="479"/>
      <c r="RBG37" s="479"/>
      <c r="RBH37" s="479"/>
      <c r="RBI37" s="479"/>
      <c r="RBJ37" s="479"/>
      <c r="RBK37" s="479"/>
      <c r="RBL37" s="479"/>
      <c r="RBM37" s="479"/>
      <c r="RBN37" s="479"/>
      <c r="RBO37" s="479"/>
      <c r="RBP37" s="479"/>
      <c r="RBQ37" s="479"/>
      <c r="RBR37" s="479"/>
      <c r="RBS37" s="479"/>
      <c r="RBT37" s="479"/>
      <c r="RBU37" s="479"/>
      <c r="RBV37" s="479"/>
      <c r="RBW37" s="479"/>
      <c r="RBX37" s="479"/>
      <c r="RBY37" s="479"/>
      <c r="RBZ37" s="479"/>
      <c r="RCA37" s="479"/>
      <c r="RCB37" s="479"/>
      <c r="RCC37" s="479"/>
      <c r="RCD37" s="479"/>
      <c r="RCE37" s="479"/>
      <c r="RCF37" s="479"/>
      <c r="RCG37" s="479"/>
      <c r="RCH37" s="479"/>
      <c r="RCI37" s="479"/>
      <c r="RCJ37" s="479"/>
      <c r="RCK37" s="479"/>
      <c r="RCL37" s="479"/>
      <c r="RCM37" s="479"/>
      <c r="RCN37" s="479"/>
      <c r="RCO37" s="479"/>
      <c r="RCP37" s="479"/>
      <c r="RCQ37" s="479"/>
      <c r="RCR37" s="479"/>
      <c r="RCS37" s="479"/>
      <c r="RCT37" s="479"/>
      <c r="RCU37" s="479"/>
      <c r="RCV37" s="479"/>
      <c r="RCW37" s="479"/>
      <c r="RCX37" s="479"/>
      <c r="RCY37" s="479"/>
      <c r="RCZ37" s="479"/>
      <c r="RDA37" s="479"/>
      <c r="RDB37" s="479"/>
      <c r="RDC37" s="479"/>
      <c r="RDD37" s="479"/>
      <c r="RDE37" s="479"/>
      <c r="RDF37" s="479"/>
      <c r="RDG37" s="479"/>
      <c r="RDH37" s="479"/>
      <c r="RDI37" s="479"/>
      <c r="RDJ37" s="479"/>
      <c r="RDK37" s="479"/>
      <c r="RDL37" s="479"/>
      <c r="RDM37" s="479"/>
      <c r="RDN37" s="479"/>
      <c r="RDO37" s="479"/>
      <c r="RDP37" s="479"/>
      <c r="RDQ37" s="479"/>
      <c r="RDR37" s="479"/>
      <c r="RDS37" s="479"/>
      <c r="RDT37" s="479"/>
      <c r="RDU37" s="479"/>
      <c r="RDV37" s="479"/>
      <c r="RDW37" s="479"/>
      <c r="RDX37" s="479"/>
      <c r="RDY37" s="479"/>
      <c r="RDZ37" s="479"/>
      <c r="REA37" s="479"/>
      <c r="REB37" s="479"/>
      <c r="REC37" s="479"/>
      <c r="RED37" s="479"/>
      <c r="REE37" s="479"/>
      <c r="REF37" s="479"/>
      <c r="REG37" s="479"/>
      <c r="REH37" s="479"/>
      <c r="REI37" s="479"/>
      <c r="REJ37" s="479"/>
      <c r="REK37" s="479"/>
      <c r="REL37" s="479"/>
      <c r="REM37" s="479"/>
      <c r="REN37" s="479"/>
      <c r="REO37" s="479"/>
      <c r="REP37" s="479"/>
      <c r="REQ37" s="479"/>
      <c r="RER37" s="479"/>
      <c r="RES37" s="479"/>
      <c r="RET37" s="479"/>
      <c r="REU37" s="479"/>
      <c r="REV37" s="479"/>
      <c r="REW37" s="479"/>
      <c r="REX37" s="479"/>
      <c r="REY37" s="479"/>
      <c r="REZ37" s="479"/>
      <c r="RFA37" s="479"/>
      <c r="RFB37" s="479"/>
      <c r="RFC37" s="479"/>
      <c r="RFD37" s="479"/>
      <c r="RFE37" s="479"/>
      <c r="RFF37" s="479"/>
      <c r="RFG37" s="479"/>
      <c r="RFH37" s="479"/>
      <c r="RFI37" s="479"/>
      <c r="RFJ37" s="479"/>
      <c r="RFK37" s="479"/>
      <c r="RFL37" s="479"/>
      <c r="RFM37" s="479"/>
      <c r="RFN37" s="479"/>
      <c r="RFO37" s="479"/>
      <c r="RFP37" s="479"/>
      <c r="RFQ37" s="479"/>
      <c r="RFR37" s="479"/>
      <c r="RFS37" s="479"/>
      <c r="RFT37" s="479"/>
      <c r="RFU37" s="479"/>
      <c r="RFV37" s="479"/>
      <c r="RFW37" s="479"/>
      <c r="RFX37" s="479"/>
      <c r="RFY37" s="479"/>
      <c r="RFZ37" s="479"/>
      <c r="RGA37" s="479"/>
      <c r="RGB37" s="479"/>
      <c r="RGC37" s="479"/>
      <c r="RGD37" s="479"/>
      <c r="RGE37" s="479"/>
      <c r="RGF37" s="479"/>
      <c r="RGG37" s="479"/>
      <c r="RGH37" s="479"/>
      <c r="RGI37" s="479"/>
      <c r="RGJ37" s="479"/>
      <c r="RGK37" s="479"/>
      <c r="RGL37" s="479"/>
      <c r="RGM37" s="479"/>
      <c r="RGN37" s="479"/>
      <c r="RGO37" s="479"/>
      <c r="RGP37" s="479"/>
      <c r="RGQ37" s="479"/>
      <c r="RGR37" s="479"/>
      <c r="RGS37" s="479"/>
      <c r="RGT37" s="479"/>
      <c r="RGU37" s="479"/>
      <c r="RGV37" s="479"/>
      <c r="RGW37" s="479"/>
      <c r="RGX37" s="479"/>
      <c r="RGY37" s="479"/>
      <c r="RGZ37" s="479"/>
      <c r="RHA37" s="479"/>
      <c r="RHB37" s="479"/>
      <c r="RHC37" s="479"/>
      <c r="RHD37" s="479"/>
      <c r="RHE37" s="479"/>
      <c r="RHF37" s="479"/>
      <c r="RHG37" s="479"/>
      <c r="RHH37" s="479"/>
      <c r="RHI37" s="479"/>
      <c r="RHJ37" s="479"/>
      <c r="RHK37" s="479"/>
      <c r="RHL37" s="479"/>
      <c r="RHM37" s="479"/>
      <c r="RHN37" s="479"/>
      <c r="RHO37" s="479"/>
      <c r="RHP37" s="479"/>
      <c r="RHQ37" s="479"/>
      <c r="RHR37" s="479"/>
      <c r="RHS37" s="479"/>
      <c r="RHT37" s="479"/>
      <c r="RHU37" s="479"/>
      <c r="RHV37" s="479"/>
      <c r="RHW37" s="479"/>
      <c r="RHX37" s="479"/>
      <c r="RHY37" s="479"/>
      <c r="RHZ37" s="479"/>
      <c r="RIA37" s="479"/>
      <c r="RIB37" s="479"/>
      <c r="RIC37" s="479"/>
      <c r="RID37" s="479"/>
      <c r="RIE37" s="479"/>
      <c r="RIF37" s="479"/>
      <c r="RIG37" s="479"/>
      <c r="RIH37" s="479"/>
      <c r="RII37" s="479"/>
      <c r="RIJ37" s="479"/>
      <c r="RIK37" s="479"/>
      <c r="RIL37" s="479"/>
      <c r="RIM37" s="479"/>
      <c r="RIN37" s="479"/>
      <c r="RIO37" s="479"/>
      <c r="RIP37" s="479"/>
      <c r="RIQ37" s="479"/>
      <c r="RIR37" s="479"/>
      <c r="RIS37" s="479"/>
      <c r="RIT37" s="479"/>
      <c r="RIU37" s="479"/>
      <c r="RIV37" s="479"/>
      <c r="RIW37" s="479"/>
      <c r="RIX37" s="479"/>
      <c r="RIY37" s="479"/>
      <c r="RIZ37" s="479"/>
      <c r="RJA37" s="479"/>
      <c r="RJB37" s="479"/>
      <c r="RJC37" s="479"/>
      <c r="RJD37" s="479"/>
      <c r="RJE37" s="479"/>
      <c r="RJF37" s="479"/>
      <c r="RJG37" s="479"/>
      <c r="RJH37" s="479"/>
      <c r="RJI37" s="479"/>
      <c r="RJJ37" s="479"/>
      <c r="RJK37" s="479"/>
      <c r="RJL37" s="479"/>
      <c r="RJM37" s="479"/>
      <c r="RJN37" s="479"/>
      <c r="RJO37" s="479"/>
      <c r="RJP37" s="479"/>
      <c r="RJQ37" s="479"/>
      <c r="RJR37" s="479"/>
      <c r="RJS37" s="479"/>
      <c r="RJT37" s="479"/>
      <c r="RJU37" s="479"/>
      <c r="RJV37" s="479"/>
      <c r="RJW37" s="479"/>
      <c r="RJX37" s="479"/>
      <c r="RJY37" s="479"/>
      <c r="RJZ37" s="479"/>
      <c r="RKA37" s="479"/>
      <c r="RKB37" s="479"/>
      <c r="RKC37" s="479"/>
      <c r="RKD37" s="479"/>
      <c r="RKE37" s="479"/>
      <c r="RKF37" s="479"/>
      <c r="RKG37" s="479"/>
      <c r="RKH37" s="479"/>
      <c r="RKI37" s="479"/>
      <c r="RKJ37" s="479"/>
      <c r="RKK37" s="479"/>
      <c r="RKL37" s="479"/>
      <c r="RKM37" s="479"/>
      <c r="RKN37" s="479"/>
      <c r="RKO37" s="479"/>
      <c r="RKP37" s="479"/>
      <c r="RKQ37" s="479"/>
      <c r="RKR37" s="479"/>
      <c r="RKS37" s="479"/>
      <c r="RKT37" s="479"/>
      <c r="RKU37" s="479"/>
      <c r="RKV37" s="479"/>
      <c r="RKW37" s="479"/>
      <c r="RKX37" s="479"/>
      <c r="RKY37" s="479"/>
      <c r="RKZ37" s="479"/>
      <c r="RLA37" s="479"/>
      <c r="RLB37" s="479"/>
      <c r="RLC37" s="479"/>
      <c r="RLD37" s="479"/>
      <c r="RLE37" s="479"/>
      <c r="RLF37" s="479"/>
      <c r="RLG37" s="479"/>
      <c r="RLH37" s="479"/>
      <c r="RLI37" s="479"/>
      <c r="RLJ37" s="479"/>
      <c r="RLK37" s="479"/>
      <c r="RLL37" s="479"/>
      <c r="RLM37" s="479"/>
      <c r="RLN37" s="479"/>
      <c r="RLO37" s="479"/>
      <c r="RLP37" s="479"/>
      <c r="RLQ37" s="479"/>
      <c r="RLR37" s="479"/>
      <c r="RLS37" s="479"/>
      <c r="RLT37" s="479"/>
      <c r="RLU37" s="479"/>
      <c r="RLV37" s="479"/>
      <c r="RLW37" s="479"/>
      <c r="RLX37" s="479"/>
      <c r="RLY37" s="479"/>
      <c r="RLZ37" s="479"/>
      <c r="RMA37" s="479"/>
      <c r="RMB37" s="479"/>
      <c r="RMC37" s="479"/>
      <c r="RMD37" s="479"/>
      <c r="RME37" s="479"/>
      <c r="RMF37" s="479"/>
      <c r="RMG37" s="479"/>
      <c r="RMH37" s="479"/>
      <c r="RMI37" s="479"/>
      <c r="RMJ37" s="479"/>
      <c r="RMK37" s="479"/>
      <c r="RML37" s="479"/>
      <c r="RMM37" s="479"/>
      <c r="RMN37" s="479"/>
      <c r="RMO37" s="479"/>
      <c r="RMP37" s="479"/>
      <c r="RMQ37" s="479"/>
      <c r="RMR37" s="479"/>
      <c r="RMS37" s="479"/>
      <c r="RMT37" s="479"/>
      <c r="RMU37" s="479"/>
      <c r="RMV37" s="479"/>
      <c r="RMW37" s="479"/>
      <c r="RMX37" s="479"/>
      <c r="RMY37" s="479"/>
      <c r="RMZ37" s="479"/>
      <c r="RNA37" s="479"/>
      <c r="RNB37" s="479"/>
      <c r="RNC37" s="479"/>
      <c r="RND37" s="479"/>
      <c r="RNE37" s="479"/>
      <c r="RNF37" s="479"/>
      <c r="RNG37" s="479"/>
      <c r="RNH37" s="479"/>
      <c r="RNI37" s="479"/>
      <c r="RNJ37" s="479"/>
      <c r="RNK37" s="479"/>
      <c r="RNL37" s="479"/>
      <c r="RNM37" s="479"/>
      <c r="RNN37" s="479"/>
      <c r="RNO37" s="479"/>
      <c r="RNP37" s="479"/>
      <c r="RNQ37" s="479"/>
      <c r="RNR37" s="479"/>
      <c r="RNS37" s="479"/>
      <c r="RNT37" s="479"/>
      <c r="RNU37" s="479"/>
      <c r="RNV37" s="479"/>
      <c r="RNW37" s="479"/>
      <c r="RNX37" s="479"/>
      <c r="RNY37" s="479"/>
      <c r="RNZ37" s="479"/>
      <c r="ROA37" s="479"/>
      <c r="ROB37" s="479"/>
      <c r="ROC37" s="479"/>
      <c r="ROD37" s="479"/>
      <c r="ROE37" s="479"/>
      <c r="ROF37" s="479"/>
      <c r="ROG37" s="479"/>
      <c r="ROH37" s="479"/>
      <c r="ROI37" s="479"/>
      <c r="ROJ37" s="479"/>
      <c r="ROK37" s="479"/>
      <c r="ROL37" s="479"/>
      <c r="ROM37" s="479"/>
      <c r="RON37" s="479"/>
      <c r="ROO37" s="479"/>
      <c r="ROP37" s="479"/>
      <c r="ROQ37" s="479"/>
      <c r="ROR37" s="479"/>
      <c r="ROS37" s="479"/>
      <c r="ROT37" s="479"/>
      <c r="ROU37" s="479"/>
      <c r="ROV37" s="479"/>
      <c r="ROW37" s="479"/>
      <c r="ROX37" s="479"/>
      <c r="ROY37" s="479"/>
      <c r="ROZ37" s="479"/>
      <c r="RPA37" s="479"/>
      <c r="RPB37" s="479"/>
      <c r="RPC37" s="479"/>
      <c r="RPD37" s="479"/>
      <c r="RPE37" s="479"/>
      <c r="RPF37" s="479"/>
      <c r="RPG37" s="479"/>
      <c r="RPH37" s="479"/>
      <c r="RPI37" s="479"/>
      <c r="RPJ37" s="479"/>
      <c r="RPK37" s="479"/>
      <c r="RPL37" s="479"/>
      <c r="RPM37" s="479"/>
      <c r="RPN37" s="479"/>
      <c r="RPO37" s="479"/>
      <c r="RPP37" s="479"/>
      <c r="RPQ37" s="479"/>
      <c r="RPR37" s="479"/>
      <c r="RPS37" s="479"/>
      <c r="RPT37" s="479"/>
      <c r="RPU37" s="479"/>
      <c r="RPV37" s="479"/>
      <c r="RPW37" s="479"/>
      <c r="RPX37" s="479"/>
      <c r="RPY37" s="479"/>
      <c r="RPZ37" s="479"/>
      <c r="RQA37" s="479"/>
      <c r="RQB37" s="479"/>
      <c r="RQC37" s="479"/>
      <c r="RQD37" s="479"/>
      <c r="RQE37" s="479"/>
      <c r="RQF37" s="479"/>
      <c r="RQG37" s="479"/>
      <c r="RQH37" s="479"/>
      <c r="RQI37" s="479"/>
      <c r="RQJ37" s="479"/>
      <c r="RQK37" s="479"/>
      <c r="RQL37" s="479"/>
      <c r="RQM37" s="479"/>
      <c r="RQN37" s="479"/>
      <c r="RQO37" s="479"/>
      <c r="RQP37" s="479"/>
      <c r="RQQ37" s="479"/>
      <c r="RQR37" s="479"/>
      <c r="RQS37" s="479"/>
      <c r="RQT37" s="479"/>
      <c r="RQU37" s="479"/>
      <c r="RQV37" s="479"/>
      <c r="RQW37" s="479"/>
      <c r="RQX37" s="479"/>
      <c r="RQY37" s="479"/>
      <c r="RQZ37" s="479"/>
      <c r="RRA37" s="479"/>
      <c r="RRB37" s="479"/>
      <c r="RRC37" s="479"/>
      <c r="RRD37" s="479"/>
      <c r="RRE37" s="479"/>
      <c r="RRF37" s="479"/>
      <c r="RRG37" s="479"/>
      <c r="RRH37" s="479"/>
      <c r="RRI37" s="479"/>
      <c r="RRJ37" s="479"/>
      <c r="RRK37" s="479"/>
      <c r="RRL37" s="479"/>
      <c r="RRM37" s="479"/>
      <c r="RRN37" s="479"/>
      <c r="RRO37" s="479"/>
      <c r="RRP37" s="479"/>
      <c r="RRQ37" s="479"/>
      <c r="RRR37" s="479"/>
      <c r="RRS37" s="479"/>
      <c r="RRT37" s="479"/>
      <c r="RRU37" s="479"/>
      <c r="RRV37" s="479"/>
      <c r="RRW37" s="479"/>
      <c r="RRX37" s="479"/>
      <c r="RRY37" s="479"/>
      <c r="RRZ37" s="479"/>
      <c r="RSA37" s="479"/>
      <c r="RSB37" s="479"/>
      <c r="RSC37" s="479"/>
      <c r="RSD37" s="479"/>
      <c r="RSE37" s="479"/>
      <c r="RSF37" s="479"/>
      <c r="RSG37" s="479"/>
      <c r="RSH37" s="479"/>
      <c r="RSI37" s="479"/>
      <c r="RSJ37" s="479"/>
      <c r="RSK37" s="479"/>
      <c r="RSL37" s="479"/>
      <c r="RSM37" s="479"/>
      <c r="RSN37" s="479"/>
      <c r="RSO37" s="479"/>
      <c r="RSP37" s="479"/>
      <c r="RSQ37" s="479"/>
      <c r="RSR37" s="479"/>
      <c r="RSS37" s="479"/>
      <c r="RST37" s="479"/>
      <c r="RSU37" s="479"/>
      <c r="RSV37" s="479"/>
      <c r="RSW37" s="479"/>
      <c r="RSX37" s="479"/>
      <c r="RSY37" s="479"/>
      <c r="RSZ37" s="479"/>
      <c r="RTA37" s="479"/>
      <c r="RTB37" s="479"/>
      <c r="RTC37" s="479"/>
      <c r="RTD37" s="479"/>
      <c r="RTE37" s="479"/>
      <c r="RTF37" s="479"/>
      <c r="RTG37" s="479"/>
      <c r="RTH37" s="479"/>
      <c r="RTI37" s="479"/>
      <c r="RTJ37" s="479"/>
      <c r="RTK37" s="479"/>
      <c r="RTL37" s="479"/>
      <c r="RTM37" s="479"/>
      <c r="RTN37" s="479"/>
      <c r="RTO37" s="479"/>
      <c r="RTP37" s="479"/>
      <c r="RTQ37" s="479"/>
      <c r="RTR37" s="479"/>
      <c r="RTS37" s="479"/>
      <c r="RTT37" s="479"/>
      <c r="RTU37" s="479"/>
      <c r="RTV37" s="479"/>
      <c r="RTW37" s="479"/>
      <c r="RTX37" s="479"/>
      <c r="RTY37" s="479"/>
      <c r="RTZ37" s="479"/>
      <c r="RUA37" s="479"/>
      <c r="RUB37" s="479"/>
      <c r="RUC37" s="479"/>
      <c r="RUD37" s="479"/>
      <c r="RUE37" s="479"/>
      <c r="RUF37" s="479"/>
      <c r="RUG37" s="479"/>
      <c r="RUH37" s="479"/>
      <c r="RUI37" s="479"/>
      <c r="RUJ37" s="479"/>
      <c r="RUK37" s="479"/>
      <c r="RUL37" s="479"/>
      <c r="RUM37" s="479"/>
      <c r="RUN37" s="479"/>
      <c r="RUO37" s="479"/>
      <c r="RUP37" s="479"/>
      <c r="RUQ37" s="479"/>
      <c r="RUR37" s="479"/>
      <c r="RUS37" s="479"/>
      <c r="RUT37" s="479"/>
      <c r="RUU37" s="479"/>
      <c r="RUV37" s="479"/>
      <c r="RUW37" s="479"/>
      <c r="RUX37" s="479"/>
      <c r="RUY37" s="479"/>
      <c r="RUZ37" s="479"/>
      <c r="RVA37" s="479"/>
      <c r="RVB37" s="479"/>
      <c r="RVC37" s="479"/>
      <c r="RVD37" s="479"/>
      <c r="RVE37" s="479"/>
      <c r="RVF37" s="479"/>
      <c r="RVG37" s="479"/>
      <c r="RVH37" s="479"/>
      <c r="RVI37" s="479"/>
      <c r="RVJ37" s="479"/>
      <c r="RVK37" s="479"/>
      <c r="RVL37" s="479"/>
      <c r="RVM37" s="479"/>
      <c r="RVN37" s="479"/>
      <c r="RVO37" s="479"/>
      <c r="RVP37" s="479"/>
      <c r="RVQ37" s="479"/>
      <c r="RVR37" s="479"/>
      <c r="RVS37" s="479"/>
      <c r="RVT37" s="479"/>
      <c r="RVU37" s="479"/>
      <c r="RVV37" s="479"/>
      <c r="RVW37" s="479"/>
      <c r="RVX37" s="479"/>
      <c r="RVY37" s="479"/>
      <c r="RVZ37" s="479"/>
      <c r="RWA37" s="479"/>
      <c r="RWB37" s="479"/>
      <c r="RWC37" s="479"/>
      <c r="RWD37" s="479"/>
      <c r="RWE37" s="479"/>
      <c r="RWF37" s="479"/>
      <c r="RWG37" s="479"/>
      <c r="RWH37" s="479"/>
      <c r="RWI37" s="479"/>
      <c r="RWJ37" s="479"/>
      <c r="RWK37" s="479"/>
      <c r="RWL37" s="479"/>
      <c r="RWM37" s="479"/>
      <c r="RWN37" s="479"/>
      <c r="RWO37" s="479"/>
      <c r="RWP37" s="479"/>
      <c r="RWQ37" s="479"/>
      <c r="RWR37" s="479"/>
      <c r="RWS37" s="479"/>
      <c r="RWT37" s="479"/>
      <c r="RWU37" s="479"/>
      <c r="RWV37" s="479"/>
      <c r="RWW37" s="479"/>
      <c r="RWX37" s="479"/>
      <c r="RWY37" s="479"/>
      <c r="RWZ37" s="479"/>
      <c r="RXA37" s="479"/>
      <c r="RXB37" s="479"/>
      <c r="RXC37" s="479"/>
      <c r="RXD37" s="479"/>
      <c r="RXE37" s="479"/>
      <c r="RXF37" s="479"/>
      <c r="RXG37" s="479"/>
      <c r="RXH37" s="479"/>
      <c r="RXI37" s="479"/>
      <c r="RXJ37" s="479"/>
      <c r="RXK37" s="479"/>
      <c r="RXL37" s="479"/>
      <c r="RXM37" s="479"/>
      <c r="RXN37" s="479"/>
      <c r="RXO37" s="479"/>
      <c r="RXP37" s="479"/>
      <c r="RXQ37" s="479"/>
      <c r="RXR37" s="479"/>
      <c r="RXS37" s="479"/>
      <c r="RXT37" s="479"/>
      <c r="RXU37" s="479"/>
      <c r="RXV37" s="479"/>
      <c r="RXW37" s="479"/>
      <c r="RXX37" s="479"/>
      <c r="RXY37" s="479"/>
      <c r="RXZ37" s="479"/>
      <c r="RYA37" s="479"/>
      <c r="RYB37" s="479"/>
      <c r="RYC37" s="479"/>
      <c r="RYD37" s="479"/>
      <c r="RYE37" s="479"/>
      <c r="RYF37" s="479"/>
      <c r="RYG37" s="479"/>
      <c r="RYH37" s="479"/>
      <c r="RYI37" s="479"/>
      <c r="RYJ37" s="479"/>
      <c r="RYK37" s="479"/>
      <c r="RYL37" s="479"/>
      <c r="RYM37" s="479"/>
      <c r="RYN37" s="479"/>
      <c r="RYO37" s="479"/>
      <c r="RYP37" s="479"/>
      <c r="RYQ37" s="479"/>
      <c r="RYR37" s="479"/>
      <c r="RYS37" s="479"/>
      <c r="RYT37" s="479"/>
      <c r="RYU37" s="479"/>
      <c r="RYV37" s="479"/>
      <c r="RYW37" s="479"/>
      <c r="RYX37" s="479"/>
      <c r="RYY37" s="479"/>
      <c r="RYZ37" s="479"/>
      <c r="RZA37" s="479"/>
      <c r="RZB37" s="479"/>
      <c r="RZC37" s="479"/>
      <c r="RZD37" s="479"/>
      <c r="RZE37" s="479"/>
      <c r="RZF37" s="479"/>
      <c r="RZG37" s="479"/>
      <c r="RZH37" s="479"/>
      <c r="RZI37" s="479"/>
      <c r="RZJ37" s="479"/>
      <c r="RZK37" s="479"/>
      <c r="RZL37" s="479"/>
      <c r="RZM37" s="479"/>
      <c r="RZN37" s="479"/>
      <c r="RZO37" s="479"/>
      <c r="RZP37" s="479"/>
      <c r="RZQ37" s="479"/>
      <c r="RZR37" s="479"/>
      <c r="RZS37" s="479"/>
      <c r="RZT37" s="479"/>
      <c r="RZU37" s="479"/>
      <c r="RZV37" s="479"/>
      <c r="RZW37" s="479"/>
      <c r="RZX37" s="479"/>
      <c r="RZY37" s="479"/>
      <c r="RZZ37" s="479"/>
      <c r="SAA37" s="479"/>
      <c r="SAB37" s="479"/>
      <c r="SAC37" s="479"/>
      <c r="SAD37" s="479"/>
      <c r="SAE37" s="479"/>
      <c r="SAF37" s="479"/>
      <c r="SAG37" s="479"/>
      <c r="SAH37" s="479"/>
      <c r="SAI37" s="479"/>
      <c r="SAJ37" s="479"/>
      <c r="SAK37" s="479"/>
      <c r="SAL37" s="479"/>
      <c r="SAM37" s="479"/>
      <c r="SAN37" s="479"/>
      <c r="SAO37" s="479"/>
      <c r="SAP37" s="479"/>
      <c r="SAQ37" s="479"/>
      <c r="SAR37" s="479"/>
      <c r="SAS37" s="479"/>
      <c r="SAT37" s="479"/>
      <c r="SAU37" s="479"/>
      <c r="SAV37" s="479"/>
      <c r="SAW37" s="479"/>
      <c r="SAX37" s="479"/>
      <c r="SAY37" s="479"/>
      <c r="SAZ37" s="479"/>
      <c r="SBA37" s="479"/>
      <c r="SBB37" s="479"/>
      <c r="SBC37" s="479"/>
      <c r="SBD37" s="479"/>
      <c r="SBE37" s="479"/>
      <c r="SBF37" s="479"/>
      <c r="SBG37" s="479"/>
      <c r="SBH37" s="479"/>
      <c r="SBI37" s="479"/>
      <c r="SBJ37" s="479"/>
      <c r="SBK37" s="479"/>
      <c r="SBL37" s="479"/>
      <c r="SBM37" s="479"/>
      <c r="SBN37" s="479"/>
      <c r="SBO37" s="479"/>
      <c r="SBP37" s="479"/>
      <c r="SBQ37" s="479"/>
      <c r="SBR37" s="479"/>
      <c r="SBS37" s="479"/>
      <c r="SBT37" s="479"/>
      <c r="SBU37" s="479"/>
      <c r="SBV37" s="479"/>
      <c r="SBW37" s="479"/>
      <c r="SBX37" s="479"/>
      <c r="SBY37" s="479"/>
      <c r="SBZ37" s="479"/>
      <c r="SCA37" s="479"/>
      <c r="SCB37" s="479"/>
      <c r="SCC37" s="479"/>
      <c r="SCD37" s="479"/>
      <c r="SCE37" s="479"/>
      <c r="SCF37" s="479"/>
      <c r="SCG37" s="479"/>
      <c r="SCH37" s="479"/>
      <c r="SCI37" s="479"/>
      <c r="SCJ37" s="479"/>
      <c r="SCK37" s="479"/>
      <c r="SCL37" s="479"/>
      <c r="SCM37" s="479"/>
      <c r="SCN37" s="479"/>
      <c r="SCO37" s="479"/>
      <c r="SCP37" s="479"/>
      <c r="SCQ37" s="479"/>
      <c r="SCR37" s="479"/>
      <c r="SCS37" s="479"/>
      <c r="SCT37" s="479"/>
      <c r="SCU37" s="479"/>
      <c r="SCV37" s="479"/>
      <c r="SCW37" s="479"/>
      <c r="SCX37" s="479"/>
      <c r="SCY37" s="479"/>
      <c r="SCZ37" s="479"/>
      <c r="SDA37" s="479"/>
      <c r="SDB37" s="479"/>
      <c r="SDC37" s="479"/>
      <c r="SDD37" s="479"/>
      <c r="SDE37" s="479"/>
      <c r="SDF37" s="479"/>
      <c r="SDG37" s="479"/>
      <c r="SDH37" s="479"/>
      <c r="SDI37" s="479"/>
      <c r="SDJ37" s="479"/>
      <c r="SDK37" s="479"/>
      <c r="SDL37" s="479"/>
      <c r="SDM37" s="479"/>
      <c r="SDN37" s="479"/>
      <c r="SDO37" s="479"/>
      <c r="SDP37" s="479"/>
      <c r="SDQ37" s="479"/>
      <c r="SDR37" s="479"/>
      <c r="SDS37" s="479"/>
      <c r="SDT37" s="479"/>
      <c r="SDU37" s="479"/>
      <c r="SDV37" s="479"/>
      <c r="SDW37" s="479"/>
      <c r="SDX37" s="479"/>
      <c r="SDY37" s="479"/>
      <c r="SDZ37" s="479"/>
      <c r="SEA37" s="479"/>
      <c r="SEB37" s="479"/>
      <c r="SEC37" s="479"/>
      <c r="SED37" s="479"/>
      <c r="SEE37" s="479"/>
      <c r="SEF37" s="479"/>
      <c r="SEG37" s="479"/>
      <c r="SEH37" s="479"/>
      <c r="SEI37" s="479"/>
      <c r="SEJ37" s="479"/>
      <c r="SEK37" s="479"/>
      <c r="SEL37" s="479"/>
      <c r="SEM37" s="479"/>
      <c r="SEN37" s="479"/>
      <c r="SEO37" s="479"/>
      <c r="SEP37" s="479"/>
      <c r="SEQ37" s="479"/>
      <c r="SER37" s="479"/>
      <c r="SES37" s="479"/>
      <c r="SET37" s="479"/>
      <c r="SEU37" s="479"/>
      <c r="SEV37" s="479"/>
      <c r="SEW37" s="479"/>
      <c r="SEX37" s="479"/>
      <c r="SEY37" s="479"/>
      <c r="SEZ37" s="479"/>
      <c r="SFA37" s="479"/>
      <c r="SFB37" s="479"/>
      <c r="SFC37" s="479"/>
      <c r="SFD37" s="479"/>
      <c r="SFE37" s="479"/>
      <c r="SFF37" s="479"/>
      <c r="SFG37" s="479"/>
      <c r="SFH37" s="479"/>
      <c r="SFI37" s="479"/>
      <c r="SFJ37" s="479"/>
      <c r="SFK37" s="479"/>
      <c r="SFL37" s="479"/>
      <c r="SFM37" s="479"/>
      <c r="SFN37" s="479"/>
      <c r="SFO37" s="479"/>
      <c r="SFP37" s="479"/>
      <c r="SFQ37" s="479"/>
      <c r="SFR37" s="479"/>
      <c r="SFS37" s="479"/>
      <c r="SFT37" s="479"/>
      <c r="SFU37" s="479"/>
      <c r="SFV37" s="479"/>
      <c r="SFW37" s="479"/>
      <c r="SFX37" s="479"/>
      <c r="SFY37" s="479"/>
      <c r="SFZ37" s="479"/>
      <c r="SGA37" s="479"/>
      <c r="SGB37" s="479"/>
      <c r="SGC37" s="479"/>
      <c r="SGD37" s="479"/>
      <c r="SGE37" s="479"/>
      <c r="SGF37" s="479"/>
      <c r="SGG37" s="479"/>
      <c r="SGH37" s="479"/>
      <c r="SGI37" s="479"/>
      <c r="SGJ37" s="479"/>
      <c r="SGK37" s="479"/>
      <c r="SGL37" s="479"/>
      <c r="SGM37" s="479"/>
      <c r="SGN37" s="479"/>
      <c r="SGO37" s="479"/>
      <c r="SGP37" s="479"/>
      <c r="SGQ37" s="479"/>
      <c r="SGR37" s="479"/>
      <c r="SGS37" s="479"/>
      <c r="SGT37" s="479"/>
      <c r="SGU37" s="479"/>
      <c r="SGV37" s="479"/>
      <c r="SGW37" s="479"/>
      <c r="SGX37" s="479"/>
      <c r="SGY37" s="479"/>
      <c r="SGZ37" s="479"/>
      <c r="SHA37" s="479"/>
      <c r="SHB37" s="479"/>
      <c r="SHC37" s="479"/>
      <c r="SHD37" s="479"/>
      <c r="SHE37" s="479"/>
      <c r="SHF37" s="479"/>
      <c r="SHG37" s="479"/>
      <c r="SHH37" s="479"/>
      <c r="SHI37" s="479"/>
      <c r="SHJ37" s="479"/>
      <c r="SHK37" s="479"/>
      <c r="SHL37" s="479"/>
      <c r="SHM37" s="479"/>
      <c r="SHN37" s="479"/>
      <c r="SHO37" s="479"/>
      <c r="SHP37" s="479"/>
      <c r="SHQ37" s="479"/>
      <c r="SHR37" s="479"/>
      <c r="SHS37" s="479"/>
      <c r="SHT37" s="479"/>
      <c r="SHU37" s="479"/>
      <c r="SHV37" s="479"/>
      <c r="SHW37" s="479"/>
      <c r="SHX37" s="479"/>
      <c r="SHY37" s="479"/>
      <c r="SHZ37" s="479"/>
      <c r="SIA37" s="479"/>
      <c r="SIB37" s="479"/>
      <c r="SIC37" s="479"/>
      <c r="SID37" s="479"/>
      <c r="SIE37" s="479"/>
      <c r="SIF37" s="479"/>
      <c r="SIG37" s="479"/>
      <c r="SIH37" s="479"/>
      <c r="SII37" s="479"/>
      <c r="SIJ37" s="479"/>
      <c r="SIK37" s="479"/>
      <c r="SIL37" s="479"/>
      <c r="SIM37" s="479"/>
      <c r="SIN37" s="479"/>
      <c r="SIO37" s="479"/>
      <c r="SIP37" s="479"/>
      <c r="SIQ37" s="479"/>
      <c r="SIR37" s="479"/>
      <c r="SIS37" s="479"/>
      <c r="SIT37" s="479"/>
      <c r="SIU37" s="479"/>
      <c r="SIV37" s="479"/>
      <c r="SIW37" s="479"/>
      <c r="SIX37" s="479"/>
      <c r="SIY37" s="479"/>
      <c r="SIZ37" s="479"/>
      <c r="SJA37" s="479"/>
      <c r="SJB37" s="479"/>
      <c r="SJC37" s="479"/>
      <c r="SJD37" s="479"/>
      <c r="SJE37" s="479"/>
      <c r="SJF37" s="479"/>
      <c r="SJG37" s="479"/>
      <c r="SJH37" s="479"/>
      <c r="SJI37" s="479"/>
      <c r="SJJ37" s="479"/>
      <c r="SJK37" s="479"/>
      <c r="SJL37" s="479"/>
      <c r="SJM37" s="479"/>
      <c r="SJN37" s="479"/>
      <c r="SJO37" s="479"/>
      <c r="SJP37" s="479"/>
      <c r="SJQ37" s="479"/>
      <c r="SJR37" s="479"/>
      <c r="SJS37" s="479"/>
      <c r="SJT37" s="479"/>
      <c r="SJU37" s="479"/>
      <c r="SJV37" s="479"/>
      <c r="SJW37" s="479"/>
      <c r="SJX37" s="479"/>
      <c r="SJY37" s="479"/>
      <c r="SJZ37" s="479"/>
      <c r="SKA37" s="479"/>
      <c r="SKB37" s="479"/>
      <c r="SKC37" s="479"/>
      <c r="SKD37" s="479"/>
      <c r="SKE37" s="479"/>
      <c r="SKF37" s="479"/>
      <c r="SKG37" s="479"/>
      <c r="SKH37" s="479"/>
      <c r="SKI37" s="479"/>
      <c r="SKJ37" s="479"/>
      <c r="SKK37" s="479"/>
      <c r="SKL37" s="479"/>
      <c r="SKM37" s="479"/>
      <c r="SKN37" s="479"/>
      <c r="SKO37" s="479"/>
      <c r="SKP37" s="479"/>
      <c r="SKQ37" s="479"/>
      <c r="SKR37" s="479"/>
      <c r="SKS37" s="479"/>
      <c r="SKT37" s="479"/>
      <c r="SKU37" s="479"/>
      <c r="SKV37" s="479"/>
      <c r="SKW37" s="479"/>
      <c r="SKX37" s="479"/>
      <c r="SKY37" s="479"/>
      <c r="SKZ37" s="479"/>
      <c r="SLA37" s="479"/>
      <c r="SLB37" s="479"/>
      <c r="SLC37" s="479"/>
      <c r="SLD37" s="479"/>
      <c r="SLE37" s="479"/>
      <c r="SLF37" s="479"/>
      <c r="SLG37" s="479"/>
      <c r="SLH37" s="479"/>
      <c r="SLI37" s="479"/>
      <c r="SLJ37" s="479"/>
      <c r="SLK37" s="479"/>
      <c r="SLL37" s="479"/>
      <c r="SLM37" s="479"/>
      <c r="SLN37" s="479"/>
      <c r="SLO37" s="479"/>
      <c r="SLP37" s="479"/>
      <c r="SLQ37" s="479"/>
      <c r="SLR37" s="479"/>
      <c r="SLS37" s="479"/>
      <c r="SLT37" s="479"/>
      <c r="SLU37" s="479"/>
      <c r="SLV37" s="479"/>
      <c r="SLW37" s="479"/>
      <c r="SLX37" s="479"/>
      <c r="SLY37" s="479"/>
      <c r="SLZ37" s="479"/>
      <c r="SMA37" s="479"/>
      <c r="SMB37" s="479"/>
      <c r="SMC37" s="479"/>
      <c r="SMD37" s="479"/>
      <c r="SME37" s="479"/>
      <c r="SMF37" s="479"/>
      <c r="SMG37" s="479"/>
      <c r="SMH37" s="479"/>
      <c r="SMI37" s="479"/>
      <c r="SMJ37" s="479"/>
      <c r="SMK37" s="479"/>
      <c r="SML37" s="479"/>
      <c r="SMM37" s="479"/>
      <c r="SMN37" s="479"/>
      <c r="SMO37" s="479"/>
      <c r="SMP37" s="479"/>
      <c r="SMQ37" s="479"/>
      <c r="SMR37" s="479"/>
      <c r="SMS37" s="479"/>
      <c r="SMT37" s="479"/>
      <c r="SMU37" s="479"/>
      <c r="SMV37" s="479"/>
      <c r="SMW37" s="479"/>
      <c r="SMX37" s="479"/>
      <c r="SMY37" s="479"/>
      <c r="SMZ37" s="479"/>
      <c r="SNA37" s="479"/>
      <c r="SNB37" s="479"/>
      <c r="SNC37" s="479"/>
      <c r="SND37" s="479"/>
      <c r="SNE37" s="479"/>
      <c r="SNF37" s="479"/>
      <c r="SNG37" s="479"/>
      <c r="SNH37" s="479"/>
      <c r="SNI37" s="479"/>
      <c r="SNJ37" s="479"/>
      <c r="SNK37" s="479"/>
      <c r="SNL37" s="479"/>
      <c r="SNM37" s="479"/>
      <c r="SNN37" s="479"/>
      <c r="SNO37" s="479"/>
      <c r="SNP37" s="479"/>
      <c r="SNQ37" s="479"/>
      <c r="SNR37" s="479"/>
      <c r="SNS37" s="479"/>
      <c r="SNT37" s="479"/>
      <c r="SNU37" s="479"/>
      <c r="SNV37" s="479"/>
      <c r="SNW37" s="479"/>
      <c r="SNX37" s="479"/>
      <c r="SNY37" s="479"/>
      <c r="SNZ37" s="479"/>
      <c r="SOA37" s="479"/>
      <c r="SOB37" s="479"/>
      <c r="SOC37" s="479"/>
      <c r="SOD37" s="479"/>
      <c r="SOE37" s="479"/>
      <c r="SOF37" s="479"/>
      <c r="SOG37" s="479"/>
      <c r="SOH37" s="479"/>
      <c r="SOI37" s="479"/>
      <c r="SOJ37" s="479"/>
      <c r="SOK37" s="479"/>
      <c r="SOL37" s="479"/>
      <c r="SOM37" s="479"/>
      <c r="SON37" s="479"/>
      <c r="SOO37" s="479"/>
      <c r="SOP37" s="479"/>
      <c r="SOQ37" s="479"/>
      <c r="SOR37" s="479"/>
      <c r="SOS37" s="479"/>
      <c r="SOT37" s="479"/>
      <c r="SOU37" s="479"/>
      <c r="SOV37" s="479"/>
      <c r="SOW37" s="479"/>
      <c r="SOX37" s="479"/>
      <c r="SOY37" s="479"/>
      <c r="SOZ37" s="479"/>
      <c r="SPA37" s="479"/>
      <c r="SPB37" s="479"/>
      <c r="SPC37" s="479"/>
      <c r="SPD37" s="479"/>
      <c r="SPE37" s="479"/>
      <c r="SPF37" s="479"/>
      <c r="SPG37" s="479"/>
      <c r="SPH37" s="479"/>
      <c r="SPI37" s="479"/>
      <c r="SPJ37" s="479"/>
      <c r="SPK37" s="479"/>
      <c r="SPL37" s="479"/>
      <c r="SPM37" s="479"/>
      <c r="SPN37" s="479"/>
      <c r="SPO37" s="479"/>
      <c r="SPP37" s="479"/>
      <c r="SPQ37" s="479"/>
      <c r="SPR37" s="479"/>
      <c r="SPS37" s="479"/>
      <c r="SPT37" s="479"/>
      <c r="SPU37" s="479"/>
      <c r="SPV37" s="479"/>
      <c r="SPW37" s="479"/>
      <c r="SPX37" s="479"/>
      <c r="SPY37" s="479"/>
      <c r="SPZ37" s="479"/>
      <c r="SQA37" s="479"/>
      <c r="SQB37" s="479"/>
      <c r="SQC37" s="479"/>
      <c r="SQD37" s="479"/>
      <c r="SQE37" s="479"/>
      <c r="SQF37" s="479"/>
      <c r="SQG37" s="479"/>
      <c r="SQH37" s="479"/>
      <c r="SQI37" s="479"/>
      <c r="SQJ37" s="479"/>
      <c r="SQK37" s="479"/>
      <c r="SQL37" s="479"/>
      <c r="SQM37" s="479"/>
      <c r="SQN37" s="479"/>
      <c r="SQO37" s="479"/>
      <c r="SQP37" s="479"/>
      <c r="SQQ37" s="479"/>
      <c r="SQR37" s="479"/>
      <c r="SQS37" s="479"/>
      <c r="SQT37" s="479"/>
      <c r="SQU37" s="479"/>
      <c r="SQV37" s="479"/>
      <c r="SQW37" s="479"/>
      <c r="SQX37" s="479"/>
      <c r="SQY37" s="479"/>
      <c r="SQZ37" s="479"/>
      <c r="SRA37" s="479"/>
      <c r="SRB37" s="479"/>
      <c r="SRC37" s="479"/>
      <c r="SRD37" s="479"/>
      <c r="SRE37" s="479"/>
      <c r="SRF37" s="479"/>
      <c r="SRG37" s="479"/>
      <c r="SRH37" s="479"/>
      <c r="SRI37" s="479"/>
      <c r="SRJ37" s="479"/>
      <c r="SRK37" s="479"/>
      <c r="SRL37" s="479"/>
      <c r="SRM37" s="479"/>
      <c r="SRN37" s="479"/>
      <c r="SRO37" s="479"/>
      <c r="SRP37" s="479"/>
      <c r="SRQ37" s="479"/>
      <c r="SRR37" s="479"/>
      <c r="SRS37" s="479"/>
      <c r="SRT37" s="479"/>
      <c r="SRU37" s="479"/>
      <c r="SRV37" s="479"/>
      <c r="SRW37" s="479"/>
      <c r="SRX37" s="479"/>
      <c r="SRY37" s="479"/>
      <c r="SRZ37" s="479"/>
      <c r="SSA37" s="479"/>
      <c r="SSB37" s="479"/>
      <c r="SSC37" s="479"/>
      <c r="SSD37" s="479"/>
      <c r="SSE37" s="479"/>
      <c r="SSF37" s="479"/>
      <c r="SSG37" s="479"/>
      <c r="SSH37" s="479"/>
      <c r="SSI37" s="479"/>
      <c r="SSJ37" s="479"/>
      <c r="SSK37" s="479"/>
      <c r="SSL37" s="479"/>
      <c r="SSM37" s="479"/>
      <c r="SSN37" s="479"/>
      <c r="SSO37" s="479"/>
      <c r="SSP37" s="479"/>
      <c r="SSQ37" s="479"/>
      <c r="SSR37" s="479"/>
      <c r="SSS37" s="479"/>
      <c r="SST37" s="479"/>
      <c r="SSU37" s="479"/>
      <c r="SSV37" s="479"/>
      <c r="SSW37" s="479"/>
      <c r="SSX37" s="479"/>
      <c r="SSY37" s="479"/>
      <c r="SSZ37" s="479"/>
      <c r="STA37" s="479"/>
      <c r="STB37" s="479"/>
      <c r="STC37" s="479"/>
      <c r="STD37" s="479"/>
      <c r="STE37" s="479"/>
      <c r="STF37" s="479"/>
      <c r="STG37" s="479"/>
      <c r="STH37" s="479"/>
      <c r="STI37" s="479"/>
      <c r="STJ37" s="479"/>
      <c r="STK37" s="479"/>
      <c r="STL37" s="479"/>
      <c r="STM37" s="479"/>
      <c r="STN37" s="479"/>
      <c r="STO37" s="479"/>
      <c r="STP37" s="479"/>
      <c r="STQ37" s="479"/>
      <c r="STR37" s="479"/>
      <c r="STS37" s="479"/>
      <c r="STT37" s="479"/>
      <c r="STU37" s="479"/>
      <c r="STV37" s="479"/>
      <c r="STW37" s="479"/>
      <c r="STX37" s="479"/>
      <c r="STY37" s="479"/>
      <c r="STZ37" s="479"/>
      <c r="SUA37" s="479"/>
      <c r="SUB37" s="479"/>
      <c r="SUC37" s="479"/>
      <c r="SUD37" s="479"/>
      <c r="SUE37" s="479"/>
      <c r="SUF37" s="479"/>
      <c r="SUG37" s="479"/>
      <c r="SUH37" s="479"/>
      <c r="SUI37" s="479"/>
      <c r="SUJ37" s="479"/>
      <c r="SUK37" s="479"/>
      <c r="SUL37" s="479"/>
      <c r="SUM37" s="479"/>
      <c r="SUN37" s="479"/>
      <c r="SUO37" s="479"/>
      <c r="SUP37" s="479"/>
      <c r="SUQ37" s="479"/>
      <c r="SUR37" s="479"/>
      <c r="SUS37" s="479"/>
      <c r="SUT37" s="479"/>
      <c r="SUU37" s="479"/>
      <c r="SUV37" s="479"/>
      <c r="SUW37" s="479"/>
      <c r="SUX37" s="479"/>
      <c r="SUY37" s="479"/>
      <c r="SUZ37" s="479"/>
      <c r="SVA37" s="479"/>
      <c r="SVB37" s="479"/>
      <c r="SVC37" s="479"/>
      <c r="SVD37" s="479"/>
      <c r="SVE37" s="479"/>
      <c r="SVF37" s="479"/>
      <c r="SVG37" s="479"/>
      <c r="SVH37" s="479"/>
      <c r="SVI37" s="479"/>
      <c r="SVJ37" s="479"/>
      <c r="SVK37" s="479"/>
      <c r="SVL37" s="479"/>
      <c r="SVM37" s="479"/>
      <c r="SVN37" s="479"/>
      <c r="SVO37" s="479"/>
      <c r="SVP37" s="479"/>
      <c r="SVQ37" s="479"/>
      <c r="SVR37" s="479"/>
      <c r="SVS37" s="479"/>
      <c r="SVT37" s="479"/>
      <c r="SVU37" s="479"/>
      <c r="SVV37" s="479"/>
      <c r="SVW37" s="479"/>
      <c r="SVX37" s="479"/>
      <c r="SVY37" s="479"/>
      <c r="SVZ37" s="479"/>
      <c r="SWA37" s="479"/>
      <c r="SWB37" s="479"/>
      <c r="SWC37" s="479"/>
      <c r="SWD37" s="479"/>
      <c r="SWE37" s="479"/>
      <c r="SWF37" s="479"/>
      <c r="SWG37" s="479"/>
      <c r="SWH37" s="479"/>
      <c r="SWI37" s="479"/>
      <c r="SWJ37" s="479"/>
      <c r="SWK37" s="479"/>
      <c r="SWL37" s="479"/>
      <c r="SWM37" s="479"/>
      <c r="SWN37" s="479"/>
      <c r="SWO37" s="479"/>
      <c r="SWP37" s="479"/>
      <c r="SWQ37" s="479"/>
      <c r="SWR37" s="479"/>
      <c r="SWS37" s="479"/>
      <c r="SWT37" s="479"/>
      <c r="SWU37" s="479"/>
      <c r="SWV37" s="479"/>
      <c r="SWW37" s="479"/>
      <c r="SWX37" s="479"/>
      <c r="SWY37" s="479"/>
      <c r="SWZ37" s="479"/>
      <c r="SXA37" s="479"/>
      <c r="SXB37" s="479"/>
      <c r="SXC37" s="479"/>
      <c r="SXD37" s="479"/>
      <c r="SXE37" s="479"/>
      <c r="SXF37" s="479"/>
      <c r="SXG37" s="479"/>
      <c r="SXH37" s="479"/>
      <c r="SXI37" s="479"/>
      <c r="SXJ37" s="479"/>
      <c r="SXK37" s="479"/>
      <c r="SXL37" s="479"/>
      <c r="SXM37" s="479"/>
      <c r="SXN37" s="479"/>
      <c r="SXO37" s="479"/>
      <c r="SXP37" s="479"/>
      <c r="SXQ37" s="479"/>
      <c r="SXR37" s="479"/>
      <c r="SXS37" s="479"/>
      <c r="SXT37" s="479"/>
      <c r="SXU37" s="479"/>
      <c r="SXV37" s="479"/>
      <c r="SXW37" s="479"/>
      <c r="SXX37" s="479"/>
      <c r="SXY37" s="479"/>
      <c r="SXZ37" s="479"/>
      <c r="SYA37" s="479"/>
      <c r="SYB37" s="479"/>
      <c r="SYC37" s="479"/>
      <c r="SYD37" s="479"/>
      <c r="SYE37" s="479"/>
      <c r="SYF37" s="479"/>
      <c r="SYG37" s="479"/>
      <c r="SYH37" s="479"/>
      <c r="SYI37" s="479"/>
      <c r="SYJ37" s="479"/>
      <c r="SYK37" s="479"/>
      <c r="SYL37" s="479"/>
      <c r="SYM37" s="479"/>
      <c r="SYN37" s="479"/>
      <c r="SYO37" s="479"/>
      <c r="SYP37" s="479"/>
      <c r="SYQ37" s="479"/>
      <c r="SYR37" s="479"/>
      <c r="SYS37" s="479"/>
      <c r="SYT37" s="479"/>
      <c r="SYU37" s="479"/>
      <c r="SYV37" s="479"/>
      <c r="SYW37" s="479"/>
      <c r="SYX37" s="479"/>
      <c r="SYY37" s="479"/>
      <c r="SYZ37" s="479"/>
      <c r="SZA37" s="479"/>
      <c r="SZB37" s="479"/>
      <c r="SZC37" s="479"/>
      <c r="SZD37" s="479"/>
      <c r="SZE37" s="479"/>
      <c r="SZF37" s="479"/>
      <c r="SZG37" s="479"/>
      <c r="SZH37" s="479"/>
      <c r="SZI37" s="479"/>
      <c r="SZJ37" s="479"/>
      <c r="SZK37" s="479"/>
      <c r="SZL37" s="479"/>
      <c r="SZM37" s="479"/>
      <c r="SZN37" s="479"/>
      <c r="SZO37" s="479"/>
      <c r="SZP37" s="479"/>
      <c r="SZQ37" s="479"/>
      <c r="SZR37" s="479"/>
      <c r="SZS37" s="479"/>
      <c r="SZT37" s="479"/>
      <c r="SZU37" s="479"/>
      <c r="SZV37" s="479"/>
      <c r="SZW37" s="479"/>
      <c r="SZX37" s="479"/>
      <c r="SZY37" s="479"/>
      <c r="SZZ37" s="479"/>
      <c r="TAA37" s="479"/>
      <c r="TAB37" s="479"/>
      <c r="TAC37" s="479"/>
      <c r="TAD37" s="479"/>
      <c r="TAE37" s="479"/>
      <c r="TAF37" s="479"/>
      <c r="TAG37" s="479"/>
      <c r="TAH37" s="479"/>
      <c r="TAI37" s="479"/>
      <c r="TAJ37" s="479"/>
      <c r="TAK37" s="479"/>
      <c r="TAL37" s="479"/>
      <c r="TAM37" s="479"/>
      <c r="TAN37" s="479"/>
      <c r="TAO37" s="479"/>
      <c r="TAP37" s="479"/>
      <c r="TAQ37" s="479"/>
      <c r="TAR37" s="479"/>
      <c r="TAS37" s="479"/>
      <c r="TAT37" s="479"/>
      <c r="TAU37" s="479"/>
      <c r="TAV37" s="479"/>
      <c r="TAW37" s="479"/>
      <c r="TAX37" s="479"/>
      <c r="TAY37" s="479"/>
      <c r="TAZ37" s="479"/>
      <c r="TBA37" s="479"/>
      <c r="TBB37" s="479"/>
      <c r="TBC37" s="479"/>
      <c r="TBD37" s="479"/>
      <c r="TBE37" s="479"/>
      <c r="TBF37" s="479"/>
      <c r="TBG37" s="479"/>
      <c r="TBH37" s="479"/>
      <c r="TBI37" s="479"/>
      <c r="TBJ37" s="479"/>
      <c r="TBK37" s="479"/>
      <c r="TBL37" s="479"/>
      <c r="TBM37" s="479"/>
      <c r="TBN37" s="479"/>
      <c r="TBO37" s="479"/>
      <c r="TBP37" s="479"/>
      <c r="TBQ37" s="479"/>
      <c r="TBR37" s="479"/>
      <c r="TBS37" s="479"/>
      <c r="TBT37" s="479"/>
      <c r="TBU37" s="479"/>
      <c r="TBV37" s="479"/>
      <c r="TBW37" s="479"/>
      <c r="TBX37" s="479"/>
      <c r="TBY37" s="479"/>
      <c r="TBZ37" s="479"/>
      <c r="TCA37" s="479"/>
      <c r="TCB37" s="479"/>
      <c r="TCC37" s="479"/>
      <c r="TCD37" s="479"/>
      <c r="TCE37" s="479"/>
      <c r="TCF37" s="479"/>
      <c r="TCG37" s="479"/>
      <c r="TCH37" s="479"/>
      <c r="TCI37" s="479"/>
      <c r="TCJ37" s="479"/>
      <c r="TCK37" s="479"/>
      <c r="TCL37" s="479"/>
      <c r="TCM37" s="479"/>
      <c r="TCN37" s="479"/>
      <c r="TCO37" s="479"/>
      <c r="TCP37" s="479"/>
      <c r="TCQ37" s="479"/>
      <c r="TCR37" s="479"/>
      <c r="TCS37" s="479"/>
      <c r="TCT37" s="479"/>
      <c r="TCU37" s="479"/>
      <c r="TCV37" s="479"/>
      <c r="TCW37" s="479"/>
      <c r="TCX37" s="479"/>
      <c r="TCY37" s="479"/>
      <c r="TCZ37" s="479"/>
      <c r="TDA37" s="479"/>
      <c r="TDB37" s="479"/>
      <c r="TDC37" s="479"/>
      <c r="TDD37" s="479"/>
      <c r="TDE37" s="479"/>
      <c r="TDF37" s="479"/>
      <c r="TDG37" s="479"/>
      <c r="TDH37" s="479"/>
      <c r="TDI37" s="479"/>
      <c r="TDJ37" s="479"/>
      <c r="TDK37" s="479"/>
      <c r="TDL37" s="479"/>
      <c r="TDM37" s="479"/>
      <c r="TDN37" s="479"/>
      <c r="TDO37" s="479"/>
      <c r="TDP37" s="479"/>
      <c r="TDQ37" s="479"/>
      <c r="TDR37" s="479"/>
      <c r="TDS37" s="479"/>
      <c r="TDT37" s="479"/>
      <c r="TDU37" s="479"/>
      <c r="TDV37" s="479"/>
      <c r="TDW37" s="479"/>
      <c r="TDX37" s="479"/>
      <c r="TDY37" s="479"/>
      <c r="TDZ37" s="479"/>
      <c r="TEA37" s="479"/>
      <c r="TEB37" s="479"/>
      <c r="TEC37" s="479"/>
      <c r="TED37" s="479"/>
      <c r="TEE37" s="479"/>
      <c r="TEF37" s="479"/>
      <c r="TEG37" s="479"/>
      <c r="TEH37" s="479"/>
      <c r="TEI37" s="479"/>
      <c r="TEJ37" s="479"/>
      <c r="TEK37" s="479"/>
      <c r="TEL37" s="479"/>
      <c r="TEM37" s="479"/>
      <c r="TEN37" s="479"/>
      <c r="TEO37" s="479"/>
      <c r="TEP37" s="479"/>
      <c r="TEQ37" s="479"/>
      <c r="TER37" s="479"/>
      <c r="TES37" s="479"/>
      <c r="TET37" s="479"/>
      <c r="TEU37" s="479"/>
      <c r="TEV37" s="479"/>
      <c r="TEW37" s="479"/>
      <c r="TEX37" s="479"/>
      <c r="TEY37" s="479"/>
      <c r="TEZ37" s="479"/>
      <c r="TFA37" s="479"/>
      <c r="TFB37" s="479"/>
      <c r="TFC37" s="479"/>
      <c r="TFD37" s="479"/>
      <c r="TFE37" s="479"/>
      <c r="TFF37" s="479"/>
      <c r="TFG37" s="479"/>
      <c r="TFH37" s="479"/>
      <c r="TFI37" s="479"/>
      <c r="TFJ37" s="479"/>
      <c r="TFK37" s="479"/>
      <c r="TFL37" s="479"/>
      <c r="TFM37" s="479"/>
      <c r="TFN37" s="479"/>
      <c r="TFO37" s="479"/>
      <c r="TFP37" s="479"/>
      <c r="TFQ37" s="479"/>
      <c r="TFR37" s="479"/>
      <c r="TFS37" s="479"/>
      <c r="TFT37" s="479"/>
      <c r="TFU37" s="479"/>
      <c r="TFV37" s="479"/>
      <c r="TFW37" s="479"/>
      <c r="TFX37" s="479"/>
      <c r="TFY37" s="479"/>
      <c r="TFZ37" s="479"/>
      <c r="TGA37" s="479"/>
      <c r="TGB37" s="479"/>
      <c r="TGC37" s="479"/>
      <c r="TGD37" s="479"/>
      <c r="TGE37" s="479"/>
      <c r="TGF37" s="479"/>
      <c r="TGG37" s="479"/>
      <c r="TGH37" s="479"/>
      <c r="TGI37" s="479"/>
      <c r="TGJ37" s="479"/>
      <c r="TGK37" s="479"/>
      <c r="TGL37" s="479"/>
      <c r="TGM37" s="479"/>
      <c r="TGN37" s="479"/>
      <c r="TGO37" s="479"/>
      <c r="TGP37" s="479"/>
      <c r="TGQ37" s="479"/>
      <c r="TGR37" s="479"/>
      <c r="TGS37" s="479"/>
      <c r="TGT37" s="479"/>
      <c r="TGU37" s="479"/>
      <c r="TGV37" s="479"/>
      <c r="TGW37" s="479"/>
      <c r="TGX37" s="479"/>
      <c r="TGY37" s="479"/>
      <c r="TGZ37" s="479"/>
      <c r="THA37" s="479"/>
      <c r="THB37" s="479"/>
      <c r="THC37" s="479"/>
      <c r="THD37" s="479"/>
      <c r="THE37" s="479"/>
      <c r="THF37" s="479"/>
      <c r="THG37" s="479"/>
      <c r="THH37" s="479"/>
      <c r="THI37" s="479"/>
      <c r="THJ37" s="479"/>
      <c r="THK37" s="479"/>
      <c r="THL37" s="479"/>
      <c r="THM37" s="479"/>
      <c r="THN37" s="479"/>
      <c r="THO37" s="479"/>
      <c r="THP37" s="479"/>
      <c r="THQ37" s="479"/>
      <c r="THR37" s="479"/>
      <c r="THS37" s="479"/>
      <c r="THT37" s="479"/>
      <c r="THU37" s="479"/>
      <c r="THV37" s="479"/>
      <c r="THW37" s="479"/>
      <c r="THX37" s="479"/>
      <c r="THY37" s="479"/>
      <c r="THZ37" s="479"/>
      <c r="TIA37" s="479"/>
      <c r="TIB37" s="479"/>
      <c r="TIC37" s="479"/>
      <c r="TID37" s="479"/>
      <c r="TIE37" s="479"/>
      <c r="TIF37" s="479"/>
      <c r="TIG37" s="479"/>
      <c r="TIH37" s="479"/>
      <c r="TII37" s="479"/>
      <c r="TIJ37" s="479"/>
      <c r="TIK37" s="479"/>
      <c r="TIL37" s="479"/>
      <c r="TIM37" s="479"/>
      <c r="TIN37" s="479"/>
      <c r="TIO37" s="479"/>
      <c r="TIP37" s="479"/>
      <c r="TIQ37" s="479"/>
      <c r="TIR37" s="479"/>
      <c r="TIS37" s="479"/>
      <c r="TIT37" s="479"/>
      <c r="TIU37" s="479"/>
      <c r="TIV37" s="479"/>
      <c r="TIW37" s="479"/>
      <c r="TIX37" s="479"/>
      <c r="TIY37" s="479"/>
      <c r="TIZ37" s="479"/>
      <c r="TJA37" s="479"/>
      <c r="TJB37" s="479"/>
      <c r="TJC37" s="479"/>
      <c r="TJD37" s="479"/>
      <c r="TJE37" s="479"/>
      <c r="TJF37" s="479"/>
      <c r="TJG37" s="479"/>
      <c r="TJH37" s="479"/>
      <c r="TJI37" s="479"/>
      <c r="TJJ37" s="479"/>
      <c r="TJK37" s="479"/>
      <c r="TJL37" s="479"/>
      <c r="TJM37" s="479"/>
      <c r="TJN37" s="479"/>
      <c r="TJO37" s="479"/>
      <c r="TJP37" s="479"/>
      <c r="TJQ37" s="479"/>
      <c r="TJR37" s="479"/>
      <c r="TJS37" s="479"/>
      <c r="TJT37" s="479"/>
      <c r="TJU37" s="479"/>
      <c r="TJV37" s="479"/>
      <c r="TJW37" s="479"/>
      <c r="TJX37" s="479"/>
      <c r="TJY37" s="479"/>
      <c r="TJZ37" s="479"/>
      <c r="TKA37" s="479"/>
      <c r="TKB37" s="479"/>
      <c r="TKC37" s="479"/>
      <c r="TKD37" s="479"/>
      <c r="TKE37" s="479"/>
      <c r="TKF37" s="479"/>
      <c r="TKG37" s="479"/>
      <c r="TKH37" s="479"/>
      <c r="TKI37" s="479"/>
      <c r="TKJ37" s="479"/>
      <c r="TKK37" s="479"/>
      <c r="TKL37" s="479"/>
      <c r="TKM37" s="479"/>
      <c r="TKN37" s="479"/>
      <c r="TKO37" s="479"/>
      <c r="TKP37" s="479"/>
      <c r="TKQ37" s="479"/>
      <c r="TKR37" s="479"/>
      <c r="TKS37" s="479"/>
      <c r="TKT37" s="479"/>
      <c r="TKU37" s="479"/>
      <c r="TKV37" s="479"/>
      <c r="TKW37" s="479"/>
      <c r="TKX37" s="479"/>
      <c r="TKY37" s="479"/>
      <c r="TKZ37" s="479"/>
      <c r="TLA37" s="479"/>
      <c r="TLB37" s="479"/>
      <c r="TLC37" s="479"/>
      <c r="TLD37" s="479"/>
      <c r="TLE37" s="479"/>
      <c r="TLF37" s="479"/>
      <c r="TLG37" s="479"/>
      <c r="TLH37" s="479"/>
      <c r="TLI37" s="479"/>
      <c r="TLJ37" s="479"/>
      <c r="TLK37" s="479"/>
      <c r="TLL37" s="479"/>
      <c r="TLM37" s="479"/>
      <c r="TLN37" s="479"/>
      <c r="TLO37" s="479"/>
      <c r="TLP37" s="479"/>
      <c r="TLQ37" s="479"/>
      <c r="TLR37" s="479"/>
      <c r="TLS37" s="479"/>
      <c r="TLT37" s="479"/>
      <c r="TLU37" s="479"/>
      <c r="TLV37" s="479"/>
      <c r="TLW37" s="479"/>
      <c r="TLX37" s="479"/>
      <c r="TLY37" s="479"/>
      <c r="TLZ37" s="479"/>
      <c r="TMA37" s="479"/>
      <c r="TMB37" s="479"/>
      <c r="TMC37" s="479"/>
      <c r="TMD37" s="479"/>
      <c r="TME37" s="479"/>
      <c r="TMF37" s="479"/>
      <c r="TMG37" s="479"/>
      <c r="TMH37" s="479"/>
      <c r="TMI37" s="479"/>
      <c r="TMJ37" s="479"/>
      <c r="TMK37" s="479"/>
      <c r="TML37" s="479"/>
      <c r="TMM37" s="479"/>
      <c r="TMN37" s="479"/>
      <c r="TMO37" s="479"/>
      <c r="TMP37" s="479"/>
      <c r="TMQ37" s="479"/>
      <c r="TMR37" s="479"/>
      <c r="TMS37" s="479"/>
      <c r="TMT37" s="479"/>
      <c r="TMU37" s="479"/>
      <c r="TMV37" s="479"/>
      <c r="TMW37" s="479"/>
      <c r="TMX37" s="479"/>
      <c r="TMY37" s="479"/>
      <c r="TMZ37" s="479"/>
      <c r="TNA37" s="479"/>
      <c r="TNB37" s="479"/>
      <c r="TNC37" s="479"/>
      <c r="TND37" s="479"/>
      <c r="TNE37" s="479"/>
      <c r="TNF37" s="479"/>
      <c r="TNG37" s="479"/>
      <c r="TNH37" s="479"/>
      <c r="TNI37" s="479"/>
      <c r="TNJ37" s="479"/>
      <c r="TNK37" s="479"/>
      <c r="TNL37" s="479"/>
      <c r="TNM37" s="479"/>
      <c r="TNN37" s="479"/>
      <c r="TNO37" s="479"/>
      <c r="TNP37" s="479"/>
      <c r="TNQ37" s="479"/>
      <c r="TNR37" s="479"/>
      <c r="TNS37" s="479"/>
      <c r="TNT37" s="479"/>
      <c r="TNU37" s="479"/>
      <c r="TNV37" s="479"/>
      <c r="TNW37" s="479"/>
      <c r="TNX37" s="479"/>
      <c r="TNY37" s="479"/>
      <c r="TNZ37" s="479"/>
      <c r="TOA37" s="479"/>
      <c r="TOB37" s="479"/>
      <c r="TOC37" s="479"/>
      <c r="TOD37" s="479"/>
      <c r="TOE37" s="479"/>
      <c r="TOF37" s="479"/>
      <c r="TOG37" s="479"/>
      <c r="TOH37" s="479"/>
      <c r="TOI37" s="479"/>
      <c r="TOJ37" s="479"/>
      <c r="TOK37" s="479"/>
      <c r="TOL37" s="479"/>
      <c r="TOM37" s="479"/>
      <c r="TON37" s="479"/>
      <c r="TOO37" s="479"/>
      <c r="TOP37" s="479"/>
      <c r="TOQ37" s="479"/>
      <c r="TOR37" s="479"/>
      <c r="TOS37" s="479"/>
      <c r="TOT37" s="479"/>
      <c r="TOU37" s="479"/>
      <c r="TOV37" s="479"/>
      <c r="TOW37" s="479"/>
      <c r="TOX37" s="479"/>
      <c r="TOY37" s="479"/>
      <c r="TOZ37" s="479"/>
      <c r="TPA37" s="479"/>
      <c r="TPB37" s="479"/>
      <c r="TPC37" s="479"/>
      <c r="TPD37" s="479"/>
      <c r="TPE37" s="479"/>
      <c r="TPF37" s="479"/>
      <c r="TPG37" s="479"/>
      <c r="TPH37" s="479"/>
      <c r="TPI37" s="479"/>
      <c r="TPJ37" s="479"/>
      <c r="TPK37" s="479"/>
      <c r="TPL37" s="479"/>
      <c r="TPM37" s="479"/>
      <c r="TPN37" s="479"/>
      <c r="TPO37" s="479"/>
      <c r="TPP37" s="479"/>
      <c r="TPQ37" s="479"/>
      <c r="TPR37" s="479"/>
      <c r="TPS37" s="479"/>
      <c r="TPT37" s="479"/>
      <c r="TPU37" s="479"/>
      <c r="TPV37" s="479"/>
      <c r="TPW37" s="479"/>
      <c r="TPX37" s="479"/>
      <c r="TPY37" s="479"/>
      <c r="TPZ37" s="479"/>
      <c r="TQA37" s="479"/>
      <c r="TQB37" s="479"/>
      <c r="TQC37" s="479"/>
      <c r="TQD37" s="479"/>
      <c r="TQE37" s="479"/>
      <c r="TQF37" s="479"/>
      <c r="TQG37" s="479"/>
      <c r="TQH37" s="479"/>
      <c r="TQI37" s="479"/>
      <c r="TQJ37" s="479"/>
      <c r="TQK37" s="479"/>
      <c r="TQL37" s="479"/>
      <c r="TQM37" s="479"/>
      <c r="TQN37" s="479"/>
      <c r="TQO37" s="479"/>
      <c r="TQP37" s="479"/>
      <c r="TQQ37" s="479"/>
      <c r="TQR37" s="479"/>
      <c r="TQS37" s="479"/>
      <c r="TQT37" s="479"/>
      <c r="TQU37" s="479"/>
      <c r="TQV37" s="479"/>
      <c r="TQW37" s="479"/>
      <c r="TQX37" s="479"/>
      <c r="TQY37" s="479"/>
      <c r="TQZ37" s="479"/>
      <c r="TRA37" s="479"/>
      <c r="TRB37" s="479"/>
      <c r="TRC37" s="479"/>
      <c r="TRD37" s="479"/>
      <c r="TRE37" s="479"/>
      <c r="TRF37" s="479"/>
      <c r="TRG37" s="479"/>
      <c r="TRH37" s="479"/>
      <c r="TRI37" s="479"/>
      <c r="TRJ37" s="479"/>
      <c r="TRK37" s="479"/>
      <c r="TRL37" s="479"/>
      <c r="TRM37" s="479"/>
      <c r="TRN37" s="479"/>
      <c r="TRO37" s="479"/>
      <c r="TRP37" s="479"/>
      <c r="TRQ37" s="479"/>
      <c r="TRR37" s="479"/>
      <c r="TRS37" s="479"/>
      <c r="TRT37" s="479"/>
      <c r="TRU37" s="479"/>
      <c r="TRV37" s="479"/>
      <c r="TRW37" s="479"/>
      <c r="TRX37" s="479"/>
      <c r="TRY37" s="479"/>
      <c r="TRZ37" s="479"/>
      <c r="TSA37" s="479"/>
      <c r="TSB37" s="479"/>
      <c r="TSC37" s="479"/>
      <c r="TSD37" s="479"/>
      <c r="TSE37" s="479"/>
      <c r="TSF37" s="479"/>
      <c r="TSG37" s="479"/>
      <c r="TSH37" s="479"/>
      <c r="TSI37" s="479"/>
      <c r="TSJ37" s="479"/>
      <c r="TSK37" s="479"/>
      <c r="TSL37" s="479"/>
      <c r="TSM37" s="479"/>
      <c r="TSN37" s="479"/>
      <c r="TSO37" s="479"/>
      <c r="TSP37" s="479"/>
      <c r="TSQ37" s="479"/>
      <c r="TSR37" s="479"/>
      <c r="TSS37" s="479"/>
      <c r="TST37" s="479"/>
      <c r="TSU37" s="479"/>
      <c r="TSV37" s="479"/>
      <c r="TSW37" s="479"/>
      <c r="TSX37" s="479"/>
      <c r="TSY37" s="479"/>
      <c r="TSZ37" s="479"/>
      <c r="TTA37" s="479"/>
      <c r="TTB37" s="479"/>
      <c r="TTC37" s="479"/>
      <c r="TTD37" s="479"/>
      <c r="TTE37" s="479"/>
      <c r="TTF37" s="479"/>
      <c r="TTG37" s="479"/>
      <c r="TTH37" s="479"/>
      <c r="TTI37" s="479"/>
      <c r="TTJ37" s="479"/>
      <c r="TTK37" s="479"/>
      <c r="TTL37" s="479"/>
      <c r="TTM37" s="479"/>
      <c r="TTN37" s="479"/>
      <c r="TTO37" s="479"/>
      <c r="TTP37" s="479"/>
      <c r="TTQ37" s="479"/>
      <c r="TTR37" s="479"/>
      <c r="TTS37" s="479"/>
      <c r="TTT37" s="479"/>
      <c r="TTU37" s="479"/>
      <c r="TTV37" s="479"/>
      <c r="TTW37" s="479"/>
      <c r="TTX37" s="479"/>
      <c r="TTY37" s="479"/>
      <c r="TTZ37" s="479"/>
      <c r="TUA37" s="479"/>
      <c r="TUB37" s="479"/>
      <c r="TUC37" s="479"/>
      <c r="TUD37" s="479"/>
      <c r="TUE37" s="479"/>
      <c r="TUF37" s="479"/>
      <c r="TUG37" s="479"/>
      <c r="TUH37" s="479"/>
      <c r="TUI37" s="479"/>
      <c r="TUJ37" s="479"/>
      <c r="TUK37" s="479"/>
      <c r="TUL37" s="479"/>
      <c r="TUM37" s="479"/>
      <c r="TUN37" s="479"/>
      <c r="TUO37" s="479"/>
      <c r="TUP37" s="479"/>
      <c r="TUQ37" s="479"/>
      <c r="TUR37" s="479"/>
      <c r="TUS37" s="479"/>
      <c r="TUT37" s="479"/>
      <c r="TUU37" s="479"/>
      <c r="TUV37" s="479"/>
      <c r="TUW37" s="479"/>
      <c r="TUX37" s="479"/>
      <c r="TUY37" s="479"/>
      <c r="TUZ37" s="479"/>
      <c r="TVA37" s="479"/>
      <c r="TVB37" s="479"/>
      <c r="TVC37" s="479"/>
      <c r="TVD37" s="479"/>
      <c r="TVE37" s="479"/>
      <c r="TVF37" s="479"/>
      <c r="TVG37" s="479"/>
      <c r="TVH37" s="479"/>
      <c r="TVI37" s="479"/>
      <c r="TVJ37" s="479"/>
      <c r="TVK37" s="479"/>
      <c r="TVL37" s="479"/>
      <c r="TVM37" s="479"/>
      <c r="TVN37" s="479"/>
      <c r="TVO37" s="479"/>
      <c r="TVP37" s="479"/>
      <c r="TVQ37" s="479"/>
      <c r="TVR37" s="479"/>
      <c r="TVS37" s="479"/>
      <c r="TVT37" s="479"/>
      <c r="TVU37" s="479"/>
      <c r="TVV37" s="479"/>
      <c r="TVW37" s="479"/>
      <c r="TVX37" s="479"/>
      <c r="TVY37" s="479"/>
      <c r="TVZ37" s="479"/>
      <c r="TWA37" s="479"/>
      <c r="TWB37" s="479"/>
      <c r="TWC37" s="479"/>
      <c r="TWD37" s="479"/>
      <c r="TWE37" s="479"/>
      <c r="TWF37" s="479"/>
      <c r="TWG37" s="479"/>
      <c r="TWH37" s="479"/>
      <c r="TWI37" s="479"/>
      <c r="TWJ37" s="479"/>
      <c r="TWK37" s="479"/>
      <c r="TWL37" s="479"/>
      <c r="TWM37" s="479"/>
      <c r="TWN37" s="479"/>
      <c r="TWO37" s="479"/>
      <c r="TWP37" s="479"/>
      <c r="TWQ37" s="479"/>
      <c r="TWR37" s="479"/>
      <c r="TWS37" s="479"/>
      <c r="TWT37" s="479"/>
      <c r="TWU37" s="479"/>
      <c r="TWV37" s="479"/>
      <c r="TWW37" s="479"/>
      <c r="TWX37" s="479"/>
      <c r="TWY37" s="479"/>
      <c r="TWZ37" s="479"/>
      <c r="TXA37" s="479"/>
      <c r="TXB37" s="479"/>
      <c r="TXC37" s="479"/>
      <c r="TXD37" s="479"/>
      <c r="TXE37" s="479"/>
      <c r="TXF37" s="479"/>
      <c r="TXG37" s="479"/>
      <c r="TXH37" s="479"/>
      <c r="TXI37" s="479"/>
      <c r="TXJ37" s="479"/>
      <c r="TXK37" s="479"/>
      <c r="TXL37" s="479"/>
      <c r="TXM37" s="479"/>
      <c r="TXN37" s="479"/>
      <c r="TXO37" s="479"/>
      <c r="TXP37" s="479"/>
      <c r="TXQ37" s="479"/>
      <c r="TXR37" s="479"/>
      <c r="TXS37" s="479"/>
      <c r="TXT37" s="479"/>
      <c r="TXU37" s="479"/>
      <c r="TXV37" s="479"/>
      <c r="TXW37" s="479"/>
      <c r="TXX37" s="479"/>
      <c r="TXY37" s="479"/>
      <c r="TXZ37" s="479"/>
      <c r="TYA37" s="479"/>
      <c r="TYB37" s="479"/>
      <c r="TYC37" s="479"/>
      <c r="TYD37" s="479"/>
      <c r="TYE37" s="479"/>
      <c r="TYF37" s="479"/>
      <c r="TYG37" s="479"/>
      <c r="TYH37" s="479"/>
      <c r="TYI37" s="479"/>
      <c r="TYJ37" s="479"/>
      <c r="TYK37" s="479"/>
      <c r="TYL37" s="479"/>
      <c r="TYM37" s="479"/>
      <c r="TYN37" s="479"/>
      <c r="TYO37" s="479"/>
      <c r="TYP37" s="479"/>
      <c r="TYQ37" s="479"/>
      <c r="TYR37" s="479"/>
      <c r="TYS37" s="479"/>
      <c r="TYT37" s="479"/>
      <c r="TYU37" s="479"/>
      <c r="TYV37" s="479"/>
      <c r="TYW37" s="479"/>
      <c r="TYX37" s="479"/>
      <c r="TYY37" s="479"/>
      <c r="TYZ37" s="479"/>
      <c r="TZA37" s="479"/>
      <c r="TZB37" s="479"/>
      <c r="TZC37" s="479"/>
      <c r="TZD37" s="479"/>
      <c r="TZE37" s="479"/>
      <c r="TZF37" s="479"/>
      <c r="TZG37" s="479"/>
      <c r="TZH37" s="479"/>
      <c r="TZI37" s="479"/>
      <c r="TZJ37" s="479"/>
      <c r="TZK37" s="479"/>
      <c r="TZL37" s="479"/>
      <c r="TZM37" s="479"/>
      <c r="TZN37" s="479"/>
      <c r="TZO37" s="479"/>
      <c r="TZP37" s="479"/>
      <c r="TZQ37" s="479"/>
      <c r="TZR37" s="479"/>
      <c r="TZS37" s="479"/>
      <c r="TZT37" s="479"/>
      <c r="TZU37" s="479"/>
      <c r="TZV37" s="479"/>
      <c r="TZW37" s="479"/>
      <c r="TZX37" s="479"/>
      <c r="TZY37" s="479"/>
      <c r="TZZ37" s="479"/>
      <c r="UAA37" s="479"/>
      <c r="UAB37" s="479"/>
      <c r="UAC37" s="479"/>
      <c r="UAD37" s="479"/>
      <c r="UAE37" s="479"/>
      <c r="UAF37" s="479"/>
      <c r="UAG37" s="479"/>
      <c r="UAH37" s="479"/>
      <c r="UAI37" s="479"/>
      <c r="UAJ37" s="479"/>
      <c r="UAK37" s="479"/>
      <c r="UAL37" s="479"/>
      <c r="UAM37" s="479"/>
      <c r="UAN37" s="479"/>
      <c r="UAO37" s="479"/>
      <c r="UAP37" s="479"/>
      <c r="UAQ37" s="479"/>
      <c r="UAR37" s="479"/>
      <c r="UAS37" s="479"/>
      <c r="UAT37" s="479"/>
      <c r="UAU37" s="479"/>
      <c r="UAV37" s="479"/>
      <c r="UAW37" s="479"/>
      <c r="UAX37" s="479"/>
      <c r="UAY37" s="479"/>
      <c r="UAZ37" s="479"/>
      <c r="UBA37" s="479"/>
      <c r="UBB37" s="479"/>
      <c r="UBC37" s="479"/>
      <c r="UBD37" s="479"/>
      <c r="UBE37" s="479"/>
      <c r="UBF37" s="479"/>
      <c r="UBG37" s="479"/>
      <c r="UBH37" s="479"/>
      <c r="UBI37" s="479"/>
      <c r="UBJ37" s="479"/>
      <c r="UBK37" s="479"/>
      <c r="UBL37" s="479"/>
      <c r="UBM37" s="479"/>
      <c r="UBN37" s="479"/>
      <c r="UBO37" s="479"/>
      <c r="UBP37" s="479"/>
      <c r="UBQ37" s="479"/>
      <c r="UBR37" s="479"/>
      <c r="UBS37" s="479"/>
      <c r="UBT37" s="479"/>
      <c r="UBU37" s="479"/>
      <c r="UBV37" s="479"/>
      <c r="UBW37" s="479"/>
      <c r="UBX37" s="479"/>
      <c r="UBY37" s="479"/>
      <c r="UBZ37" s="479"/>
      <c r="UCA37" s="479"/>
      <c r="UCB37" s="479"/>
      <c r="UCC37" s="479"/>
      <c r="UCD37" s="479"/>
      <c r="UCE37" s="479"/>
      <c r="UCF37" s="479"/>
      <c r="UCG37" s="479"/>
      <c r="UCH37" s="479"/>
      <c r="UCI37" s="479"/>
      <c r="UCJ37" s="479"/>
      <c r="UCK37" s="479"/>
      <c r="UCL37" s="479"/>
      <c r="UCM37" s="479"/>
      <c r="UCN37" s="479"/>
      <c r="UCO37" s="479"/>
      <c r="UCP37" s="479"/>
      <c r="UCQ37" s="479"/>
      <c r="UCR37" s="479"/>
      <c r="UCS37" s="479"/>
      <c r="UCT37" s="479"/>
      <c r="UCU37" s="479"/>
      <c r="UCV37" s="479"/>
      <c r="UCW37" s="479"/>
      <c r="UCX37" s="479"/>
      <c r="UCY37" s="479"/>
      <c r="UCZ37" s="479"/>
      <c r="UDA37" s="479"/>
      <c r="UDB37" s="479"/>
      <c r="UDC37" s="479"/>
      <c r="UDD37" s="479"/>
      <c r="UDE37" s="479"/>
      <c r="UDF37" s="479"/>
      <c r="UDG37" s="479"/>
      <c r="UDH37" s="479"/>
      <c r="UDI37" s="479"/>
      <c r="UDJ37" s="479"/>
      <c r="UDK37" s="479"/>
      <c r="UDL37" s="479"/>
      <c r="UDM37" s="479"/>
      <c r="UDN37" s="479"/>
      <c r="UDO37" s="479"/>
      <c r="UDP37" s="479"/>
      <c r="UDQ37" s="479"/>
      <c r="UDR37" s="479"/>
      <c r="UDS37" s="479"/>
      <c r="UDT37" s="479"/>
      <c r="UDU37" s="479"/>
      <c r="UDV37" s="479"/>
      <c r="UDW37" s="479"/>
      <c r="UDX37" s="479"/>
      <c r="UDY37" s="479"/>
      <c r="UDZ37" s="479"/>
      <c r="UEA37" s="479"/>
      <c r="UEB37" s="479"/>
      <c r="UEC37" s="479"/>
      <c r="UED37" s="479"/>
      <c r="UEE37" s="479"/>
      <c r="UEF37" s="479"/>
      <c r="UEG37" s="479"/>
      <c r="UEH37" s="479"/>
      <c r="UEI37" s="479"/>
      <c r="UEJ37" s="479"/>
      <c r="UEK37" s="479"/>
      <c r="UEL37" s="479"/>
      <c r="UEM37" s="479"/>
      <c r="UEN37" s="479"/>
      <c r="UEO37" s="479"/>
      <c r="UEP37" s="479"/>
      <c r="UEQ37" s="479"/>
      <c r="UER37" s="479"/>
      <c r="UES37" s="479"/>
      <c r="UET37" s="479"/>
      <c r="UEU37" s="479"/>
      <c r="UEV37" s="479"/>
      <c r="UEW37" s="479"/>
      <c r="UEX37" s="479"/>
      <c r="UEY37" s="479"/>
      <c r="UEZ37" s="479"/>
      <c r="UFA37" s="479"/>
      <c r="UFB37" s="479"/>
      <c r="UFC37" s="479"/>
      <c r="UFD37" s="479"/>
      <c r="UFE37" s="479"/>
      <c r="UFF37" s="479"/>
      <c r="UFG37" s="479"/>
      <c r="UFH37" s="479"/>
      <c r="UFI37" s="479"/>
      <c r="UFJ37" s="479"/>
      <c r="UFK37" s="479"/>
      <c r="UFL37" s="479"/>
      <c r="UFM37" s="479"/>
      <c r="UFN37" s="479"/>
      <c r="UFO37" s="479"/>
      <c r="UFP37" s="479"/>
      <c r="UFQ37" s="479"/>
      <c r="UFR37" s="479"/>
      <c r="UFS37" s="479"/>
      <c r="UFT37" s="479"/>
      <c r="UFU37" s="479"/>
      <c r="UFV37" s="479"/>
      <c r="UFW37" s="479"/>
      <c r="UFX37" s="479"/>
      <c r="UFY37" s="479"/>
      <c r="UFZ37" s="479"/>
      <c r="UGA37" s="479"/>
      <c r="UGB37" s="479"/>
      <c r="UGC37" s="479"/>
      <c r="UGD37" s="479"/>
      <c r="UGE37" s="479"/>
      <c r="UGF37" s="479"/>
      <c r="UGG37" s="479"/>
      <c r="UGH37" s="479"/>
      <c r="UGI37" s="479"/>
      <c r="UGJ37" s="479"/>
      <c r="UGK37" s="479"/>
      <c r="UGL37" s="479"/>
      <c r="UGM37" s="479"/>
      <c r="UGN37" s="479"/>
      <c r="UGO37" s="479"/>
      <c r="UGP37" s="479"/>
      <c r="UGQ37" s="479"/>
      <c r="UGR37" s="479"/>
      <c r="UGS37" s="479"/>
      <c r="UGT37" s="479"/>
      <c r="UGU37" s="479"/>
      <c r="UGV37" s="479"/>
      <c r="UGW37" s="479"/>
      <c r="UGX37" s="479"/>
      <c r="UGY37" s="479"/>
      <c r="UGZ37" s="479"/>
      <c r="UHA37" s="479"/>
      <c r="UHB37" s="479"/>
      <c r="UHC37" s="479"/>
      <c r="UHD37" s="479"/>
      <c r="UHE37" s="479"/>
      <c r="UHF37" s="479"/>
      <c r="UHG37" s="479"/>
      <c r="UHH37" s="479"/>
      <c r="UHI37" s="479"/>
      <c r="UHJ37" s="479"/>
      <c r="UHK37" s="479"/>
      <c r="UHL37" s="479"/>
      <c r="UHM37" s="479"/>
      <c r="UHN37" s="479"/>
      <c r="UHO37" s="479"/>
      <c r="UHP37" s="479"/>
      <c r="UHQ37" s="479"/>
      <c r="UHR37" s="479"/>
      <c r="UHS37" s="479"/>
      <c r="UHT37" s="479"/>
      <c r="UHU37" s="479"/>
      <c r="UHV37" s="479"/>
      <c r="UHW37" s="479"/>
      <c r="UHX37" s="479"/>
      <c r="UHY37" s="479"/>
      <c r="UHZ37" s="479"/>
      <c r="UIA37" s="479"/>
      <c r="UIB37" s="479"/>
      <c r="UIC37" s="479"/>
      <c r="UID37" s="479"/>
      <c r="UIE37" s="479"/>
      <c r="UIF37" s="479"/>
      <c r="UIG37" s="479"/>
      <c r="UIH37" s="479"/>
      <c r="UII37" s="479"/>
      <c r="UIJ37" s="479"/>
      <c r="UIK37" s="479"/>
      <c r="UIL37" s="479"/>
      <c r="UIM37" s="479"/>
      <c r="UIN37" s="479"/>
      <c r="UIO37" s="479"/>
      <c r="UIP37" s="479"/>
      <c r="UIQ37" s="479"/>
      <c r="UIR37" s="479"/>
      <c r="UIS37" s="479"/>
      <c r="UIT37" s="479"/>
      <c r="UIU37" s="479"/>
      <c r="UIV37" s="479"/>
      <c r="UIW37" s="479"/>
      <c r="UIX37" s="479"/>
      <c r="UIY37" s="479"/>
      <c r="UIZ37" s="479"/>
      <c r="UJA37" s="479"/>
      <c r="UJB37" s="479"/>
      <c r="UJC37" s="479"/>
      <c r="UJD37" s="479"/>
      <c r="UJE37" s="479"/>
      <c r="UJF37" s="479"/>
      <c r="UJG37" s="479"/>
      <c r="UJH37" s="479"/>
      <c r="UJI37" s="479"/>
      <c r="UJJ37" s="479"/>
      <c r="UJK37" s="479"/>
      <c r="UJL37" s="479"/>
      <c r="UJM37" s="479"/>
      <c r="UJN37" s="479"/>
      <c r="UJO37" s="479"/>
      <c r="UJP37" s="479"/>
      <c r="UJQ37" s="479"/>
      <c r="UJR37" s="479"/>
      <c r="UJS37" s="479"/>
      <c r="UJT37" s="479"/>
      <c r="UJU37" s="479"/>
      <c r="UJV37" s="479"/>
      <c r="UJW37" s="479"/>
      <c r="UJX37" s="479"/>
      <c r="UJY37" s="479"/>
      <c r="UJZ37" s="479"/>
      <c r="UKA37" s="479"/>
      <c r="UKB37" s="479"/>
      <c r="UKC37" s="479"/>
      <c r="UKD37" s="479"/>
      <c r="UKE37" s="479"/>
      <c r="UKF37" s="479"/>
      <c r="UKG37" s="479"/>
      <c r="UKH37" s="479"/>
      <c r="UKI37" s="479"/>
      <c r="UKJ37" s="479"/>
      <c r="UKK37" s="479"/>
      <c r="UKL37" s="479"/>
      <c r="UKM37" s="479"/>
      <c r="UKN37" s="479"/>
      <c r="UKO37" s="479"/>
      <c r="UKP37" s="479"/>
      <c r="UKQ37" s="479"/>
      <c r="UKR37" s="479"/>
      <c r="UKS37" s="479"/>
      <c r="UKT37" s="479"/>
      <c r="UKU37" s="479"/>
      <c r="UKV37" s="479"/>
      <c r="UKW37" s="479"/>
      <c r="UKX37" s="479"/>
      <c r="UKY37" s="479"/>
      <c r="UKZ37" s="479"/>
      <c r="ULA37" s="479"/>
      <c r="ULB37" s="479"/>
      <c r="ULC37" s="479"/>
      <c r="ULD37" s="479"/>
      <c r="ULE37" s="479"/>
      <c r="ULF37" s="479"/>
      <c r="ULG37" s="479"/>
      <c r="ULH37" s="479"/>
      <c r="ULI37" s="479"/>
      <c r="ULJ37" s="479"/>
      <c r="ULK37" s="479"/>
      <c r="ULL37" s="479"/>
      <c r="ULM37" s="479"/>
      <c r="ULN37" s="479"/>
      <c r="ULO37" s="479"/>
      <c r="ULP37" s="479"/>
      <c r="ULQ37" s="479"/>
      <c r="ULR37" s="479"/>
      <c r="ULS37" s="479"/>
      <c r="ULT37" s="479"/>
      <c r="ULU37" s="479"/>
      <c r="ULV37" s="479"/>
      <c r="ULW37" s="479"/>
      <c r="ULX37" s="479"/>
      <c r="ULY37" s="479"/>
      <c r="ULZ37" s="479"/>
      <c r="UMA37" s="479"/>
      <c r="UMB37" s="479"/>
      <c r="UMC37" s="479"/>
      <c r="UMD37" s="479"/>
      <c r="UME37" s="479"/>
      <c r="UMF37" s="479"/>
      <c r="UMG37" s="479"/>
      <c r="UMH37" s="479"/>
      <c r="UMI37" s="479"/>
      <c r="UMJ37" s="479"/>
      <c r="UMK37" s="479"/>
      <c r="UML37" s="479"/>
      <c r="UMM37" s="479"/>
      <c r="UMN37" s="479"/>
      <c r="UMO37" s="479"/>
      <c r="UMP37" s="479"/>
      <c r="UMQ37" s="479"/>
      <c r="UMR37" s="479"/>
      <c r="UMS37" s="479"/>
      <c r="UMT37" s="479"/>
      <c r="UMU37" s="479"/>
      <c r="UMV37" s="479"/>
      <c r="UMW37" s="479"/>
      <c r="UMX37" s="479"/>
      <c r="UMY37" s="479"/>
      <c r="UMZ37" s="479"/>
      <c r="UNA37" s="479"/>
      <c r="UNB37" s="479"/>
      <c r="UNC37" s="479"/>
      <c r="UND37" s="479"/>
      <c r="UNE37" s="479"/>
      <c r="UNF37" s="479"/>
      <c r="UNG37" s="479"/>
      <c r="UNH37" s="479"/>
      <c r="UNI37" s="479"/>
      <c r="UNJ37" s="479"/>
      <c r="UNK37" s="479"/>
      <c r="UNL37" s="479"/>
      <c r="UNM37" s="479"/>
      <c r="UNN37" s="479"/>
      <c r="UNO37" s="479"/>
      <c r="UNP37" s="479"/>
      <c r="UNQ37" s="479"/>
      <c r="UNR37" s="479"/>
      <c r="UNS37" s="479"/>
      <c r="UNT37" s="479"/>
      <c r="UNU37" s="479"/>
      <c r="UNV37" s="479"/>
      <c r="UNW37" s="479"/>
      <c r="UNX37" s="479"/>
      <c r="UNY37" s="479"/>
      <c r="UNZ37" s="479"/>
      <c r="UOA37" s="479"/>
      <c r="UOB37" s="479"/>
      <c r="UOC37" s="479"/>
      <c r="UOD37" s="479"/>
      <c r="UOE37" s="479"/>
      <c r="UOF37" s="479"/>
      <c r="UOG37" s="479"/>
      <c r="UOH37" s="479"/>
      <c r="UOI37" s="479"/>
      <c r="UOJ37" s="479"/>
      <c r="UOK37" s="479"/>
      <c r="UOL37" s="479"/>
      <c r="UOM37" s="479"/>
      <c r="UON37" s="479"/>
      <c r="UOO37" s="479"/>
      <c r="UOP37" s="479"/>
      <c r="UOQ37" s="479"/>
      <c r="UOR37" s="479"/>
      <c r="UOS37" s="479"/>
      <c r="UOT37" s="479"/>
      <c r="UOU37" s="479"/>
      <c r="UOV37" s="479"/>
      <c r="UOW37" s="479"/>
      <c r="UOX37" s="479"/>
      <c r="UOY37" s="479"/>
      <c r="UOZ37" s="479"/>
      <c r="UPA37" s="479"/>
      <c r="UPB37" s="479"/>
      <c r="UPC37" s="479"/>
      <c r="UPD37" s="479"/>
      <c r="UPE37" s="479"/>
      <c r="UPF37" s="479"/>
      <c r="UPG37" s="479"/>
      <c r="UPH37" s="479"/>
      <c r="UPI37" s="479"/>
      <c r="UPJ37" s="479"/>
      <c r="UPK37" s="479"/>
      <c r="UPL37" s="479"/>
      <c r="UPM37" s="479"/>
      <c r="UPN37" s="479"/>
      <c r="UPO37" s="479"/>
      <c r="UPP37" s="479"/>
      <c r="UPQ37" s="479"/>
      <c r="UPR37" s="479"/>
      <c r="UPS37" s="479"/>
      <c r="UPT37" s="479"/>
      <c r="UPU37" s="479"/>
      <c r="UPV37" s="479"/>
      <c r="UPW37" s="479"/>
      <c r="UPX37" s="479"/>
      <c r="UPY37" s="479"/>
      <c r="UPZ37" s="479"/>
      <c r="UQA37" s="479"/>
      <c r="UQB37" s="479"/>
      <c r="UQC37" s="479"/>
      <c r="UQD37" s="479"/>
      <c r="UQE37" s="479"/>
      <c r="UQF37" s="479"/>
      <c r="UQG37" s="479"/>
      <c r="UQH37" s="479"/>
      <c r="UQI37" s="479"/>
      <c r="UQJ37" s="479"/>
      <c r="UQK37" s="479"/>
      <c r="UQL37" s="479"/>
      <c r="UQM37" s="479"/>
      <c r="UQN37" s="479"/>
      <c r="UQO37" s="479"/>
      <c r="UQP37" s="479"/>
      <c r="UQQ37" s="479"/>
      <c r="UQR37" s="479"/>
      <c r="UQS37" s="479"/>
      <c r="UQT37" s="479"/>
      <c r="UQU37" s="479"/>
      <c r="UQV37" s="479"/>
      <c r="UQW37" s="479"/>
      <c r="UQX37" s="479"/>
      <c r="UQY37" s="479"/>
      <c r="UQZ37" s="479"/>
      <c r="URA37" s="479"/>
      <c r="URB37" s="479"/>
      <c r="URC37" s="479"/>
      <c r="URD37" s="479"/>
      <c r="URE37" s="479"/>
      <c r="URF37" s="479"/>
      <c r="URG37" s="479"/>
      <c r="URH37" s="479"/>
      <c r="URI37" s="479"/>
      <c r="URJ37" s="479"/>
      <c r="URK37" s="479"/>
      <c r="URL37" s="479"/>
      <c r="URM37" s="479"/>
      <c r="URN37" s="479"/>
      <c r="URO37" s="479"/>
      <c r="URP37" s="479"/>
      <c r="URQ37" s="479"/>
      <c r="URR37" s="479"/>
      <c r="URS37" s="479"/>
      <c r="URT37" s="479"/>
      <c r="URU37" s="479"/>
      <c r="URV37" s="479"/>
      <c r="URW37" s="479"/>
      <c r="URX37" s="479"/>
      <c r="URY37" s="479"/>
      <c r="URZ37" s="479"/>
      <c r="USA37" s="479"/>
      <c r="USB37" s="479"/>
      <c r="USC37" s="479"/>
      <c r="USD37" s="479"/>
      <c r="USE37" s="479"/>
      <c r="USF37" s="479"/>
      <c r="USG37" s="479"/>
      <c r="USH37" s="479"/>
      <c r="USI37" s="479"/>
      <c r="USJ37" s="479"/>
      <c r="USK37" s="479"/>
      <c r="USL37" s="479"/>
      <c r="USM37" s="479"/>
      <c r="USN37" s="479"/>
      <c r="USO37" s="479"/>
      <c r="USP37" s="479"/>
      <c r="USQ37" s="479"/>
      <c r="USR37" s="479"/>
      <c r="USS37" s="479"/>
      <c r="UST37" s="479"/>
      <c r="USU37" s="479"/>
      <c r="USV37" s="479"/>
      <c r="USW37" s="479"/>
      <c r="USX37" s="479"/>
      <c r="USY37" s="479"/>
      <c r="USZ37" s="479"/>
      <c r="UTA37" s="479"/>
      <c r="UTB37" s="479"/>
      <c r="UTC37" s="479"/>
      <c r="UTD37" s="479"/>
      <c r="UTE37" s="479"/>
      <c r="UTF37" s="479"/>
      <c r="UTG37" s="479"/>
      <c r="UTH37" s="479"/>
      <c r="UTI37" s="479"/>
      <c r="UTJ37" s="479"/>
      <c r="UTK37" s="479"/>
      <c r="UTL37" s="479"/>
      <c r="UTM37" s="479"/>
      <c r="UTN37" s="479"/>
      <c r="UTO37" s="479"/>
      <c r="UTP37" s="479"/>
      <c r="UTQ37" s="479"/>
      <c r="UTR37" s="479"/>
      <c r="UTS37" s="479"/>
      <c r="UTT37" s="479"/>
      <c r="UTU37" s="479"/>
      <c r="UTV37" s="479"/>
      <c r="UTW37" s="479"/>
      <c r="UTX37" s="479"/>
      <c r="UTY37" s="479"/>
      <c r="UTZ37" s="479"/>
      <c r="UUA37" s="479"/>
      <c r="UUB37" s="479"/>
      <c r="UUC37" s="479"/>
      <c r="UUD37" s="479"/>
      <c r="UUE37" s="479"/>
      <c r="UUF37" s="479"/>
      <c r="UUG37" s="479"/>
      <c r="UUH37" s="479"/>
      <c r="UUI37" s="479"/>
      <c r="UUJ37" s="479"/>
      <c r="UUK37" s="479"/>
      <c r="UUL37" s="479"/>
      <c r="UUM37" s="479"/>
      <c r="UUN37" s="479"/>
      <c r="UUO37" s="479"/>
      <c r="UUP37" s="479"/>
      <c r="UUQ37" s="479"/>
      <c r="UUR37" s="479"/>
      <c r="UUS37" s="479"/>
      <c r="UUT37" s="479"/>
      <c r="UUU37" s="479"/>
      <c r="UUV37" s="479"/>
      <c r="UUW37" s="479"/>
      <c r="UUX37" s="479"/>
      <c r="UUY37" s="479"/>
      <c r="UUZ37" s="479"/>
      <c r="UVA37" s="479"/>
      <c r="UVB37" s="479"/>
      <c r="UVC37" s="479"/>
      <c r="UVD37" s="479"/>
      <c r="UVE37" s="479"/>
      <c r="UVF37" s="479"/>
      <c r="UVG37" s="479"/>
      <c r="UVH37" s="479"/>
      <c r="UVI37" s="479"/>
      <c r="UVJ37" s="479"/>
      <c r="UVK37" s="479"/>
      <c r="UVL37" s="479"/>
      <c r="UVM37" s="479"/>
      <c r="UVN37" s="479"/>
      <c r="UVO37" s="479"/>
      <c r="UVP37" s="479"/>
      <c r="UVQ37" s="479"/>
      <c r="UVR37" s="479"/>
      <c r="UVS37" s="479"/>
      <c r="UVT37" s="479"/>
      <c r="UVU37" s="479"/>
      <c r="UVV37" s="479"/>
      <c r="UVW37" s="479"/>
      <c r="UVX37" s="479"/>
      <c r="UVY37" s="479"/>
      <c r="UVZ37" s="479"/>
      <c r="UWA37" s="479"/>
      <c r="UWB37" s="479"/>
      <c r="UWC37" s="479"/>
      <c r="UWD37" s="479"/>
      <c r="UWE37" s="479"/>
      <c r="UWF37" s="479"/>
      <c r="UWG37" s="479"/>
      <c r="UWH37" s="479"/>
      <c r="UWI37" s="479"/>
      <c r="UWJ37" s="479"/>
      <c r="UWK37" s="479"/>
      <c r="UWL37" s="479"/>
      <c r="UWM37" s="479"/>
      <c r="UWN37" s="479"/>
      <c r="UWO37" s="479"/>
      <c r="UWP37" s="479"/>
      <c r="UWQ37" s="479"/>
      <c r="UWR37" s="479"/>
      <c r="UWS37" s="479"/>
      <c r="UWT37" s="479"/>
      <c r="UWU37" s="479"/>
      <c r="UWV37" s="479"/>
      <c r="UWW37" s="479"/>
      <c r="UWX37" s="479"/>
      <c r="UWY37" s="479"/>
      <c r="UWZ37" s="479"/>
      <c r="UXA37" s="479"/>
      <c r="UXB37" s="479"/>
      <c r="UXC37" s="479"/>
      <c r="UXD37" s="479"/>
      <c r="UXE37" s="479"/>
      <c r="UXF37" s="479"/>
      <c r="UXG37" s="479"/>
      <c r="UXH37" s="479"/>
      <c r="UXI37" s="479"/>
      <c r="UXJ37" s="479"/>
      <c r="UXK37" s="479"/>
      <c r="UXL37" s="479"/>
      <c r="UXM37" s="479"/>
      <c r="UXN37" s="479"/>
      <c r="UXO37" s="479"/>
      <c r="UXP37" s="479"/>
      <c r="UXQ37" s="479"/>
      <c r="UXR37" s="479"/>
      <c r="UXS37" s="479"/>
      <c r="UXT37" s="479"/>
      <c r="UXU37" s="479"/>
      <c r="UXV37" s="479"/>
      <c r="UXW37" s="479"/>
      <c r="UXX37" s="479"/>
      <c r="UXY37" s="479"/>
      <c r="UXZ37" s="479"/>
      <c r="UYA37" s="479"/>
      <c r="UYB37" s="479"/>
      <c r="UYC37" s="479"/>
      <c r="UYD37" s="479"/>
      <c r="UYE37" s="479"/>
      <c r="UYF37" s="479"/>
      <c r="UYG37" s="479"/>
      <c r="UYH37" s="479"/>
      <c r="UYI37" s="479"/>
      <c r="UYJ37" s="479"/>
      <c r="UYK37" s="479"/>
      <c r="UYL37" s="479"/>
      <c r="UYM37" s="479"/>
      <c r="UYN37" s="479"/>
      <c r="UYO37" s="479"/>
      <c r="UYP37" s="479"/>
      <c r="UYQ37" s="479"/>
      <c r="UYR37" s="479"/>
      <c r="UYS37" s="479"/>
      <c r="UYT37" s="479"/>
      <c r="UYU37" s="479"/>
      <c r="UYV37" s="479"/>
      <c r="UYW37" s="479"/>
      <c r="UYX37" s="479"/>
      <c r="UYY37" s="479"/>
      <c r="UYZ37" s="479"/>
      <c r="UZA37" s="479"/>
      <c r="UZB37" s="479"/>
      <c r="UZC37" s="479"/>
      <c r="UZD37" s="479"/>
      <c r="UZE37" s="479"/>
      <c r="UZF37" s="479"/>
      <c r="UZG37" s="479"/>
      <c r="UZH37" s="479"/>
      <c r="UZI37" s="479"/>
      <c r="UZJ37" s="479"/>
      <c r="UZK37" s="479"/>
      <c r="UZL37" s="479"/>
      <c r="UZM37" s="479"/>
      <c r="UZN37" s="479"/>
      <c r="UZO37" s="479"/>
      <c r="UZP37" s="479"/>
      <c r="UZQ37" s="479"/>
      <c r="UZR37" s="479"/>
      <c r="UZS37" s="479"/>
      <c r="UZT37" s="479"/>
      <c r="UZU37" s="479"/>
      <c r="UZV37" s="479"/>
      <c r="UZW37" s="479"/>
      <c r="UZX37" s="479"/>
      <c r="UZY37" s="479"/>
      <c r="UZZ37" s="479"/>
      <c r="VAA37" s="479"/>
      <c r="VAB37" s="479"/>
      <c r="VAC37" s="479"/>
      <c r="VAD37" s="479"/>
      <c r="VAE37" s="479"/>
      <c r="VAF37" s="479"/>
      <c r="VAG37" s="479"/>
      <c r="VAH37" s="479"/>
      <c r="VAI37" s="479"/>
      <c r="VAJ37" s="479"/>
      <c r="VAK37" s="479"/>
      <c r="VAL37" s="479"/>
      <c r="VAM37" s="479"/>
      <c r="VAN37" s="479"/>
      <c r="VAO37" s="479"/>
      <c r="VAP37" s="479"/>
      <c r="VAQ37" s="479"/>
      <c r="VAR37" s="479"/>
      <c r="VAS37" s="479"/>
      <c r="VAT37" s="479"/>
      <c r="VAU37" s="479"/>
      <c r="VAV37" s="479"/>
      <c r="VAW37" s="479"/>
      <c r="VAX37" s="479"/>
      <c r="VAY37" s="479"/>
      <c r="VAZ37" s="479"/>
      <c r="VBA37" s="479"/>
      <c r="VBB37" s="479"/>
      <c r="VBC37" s="479"/>
      <c r="VBD37" s="479"/>
      <c r="VBE37" s="479"/>
      <c r="VBF37" s="479"/>
      <c r="VBG37" s="479"/>
      <c r="VBH37" s="479"/>
      <c r="VBI37" s="479"/>
      <c r="VBJ37" s="479"/>
      <c r="VBK37" s="479"/>
      <c r="VBL37" s="479"/>
      <c r="VBM37" s="479"/>
      <c r="VBN37" s="479"/>
      <c r="VBO37" s="479"/>
      <c r="VBP37" s="479"/>
      <c r="VBQ37" s="479"/>
      <c r="VBR37" s="479"/>
      <c r="VBS37" s="479"/>
      <c r="VBT37" s="479"/>
      <c r="VBU37" s="479"/>
      <c r="VBV37" s="479"/>
      <c r="VBW37" s="479"/>
      <c r="VBX37" s="479"/>
      <c r="VBY37" s="479"/>
      <c r="VBZ37" s="479"/>
      <c r="VCA37" s="479"/>
      <c r="VCB37" s="479"/>
      <c r="VCC37" s="479"/>
      <c r="VCD37" s="479"/>
      <c r="VCE37" s="479"/>
      <c r="VCF37" s="479"/>
      <c r="VCG37" s="479"/>
      <c r="VCH37" s="479"/>
      <c r="VCI37" s="479"/>
      <c r="VCJ37" s="479"/>
      <c r="VCK37" s="479"/>
      <c r="VCL37" s="479"/>
      <c r="VCM37" s="479"/>
      <c r="VCN37" s="479"/>
      <c r="VCO37" s="479"/>
      <c r="VCP37" s="479"/>
      <c r="VCQ37" s="479"/>
      <c r="VCR37" s="479"/>
      <c r="VCS37" s="479"/>
      <c r="VCT37" s="479"/>
      <c r="VCU37" s="479"/>
      <c r="VCV37" s="479"/>
      <c r="VCW37" s="479"/>
      <c r="VCX37" s="479"/>
      <c r="VCY37" s="479"/>
      <c r="VCZ37" s="479"/>
      <c r="VDA37" s="479"/>
      <c r="VDB37" s="479"/>
      <c r="VDC37" s="479"/>
      <c r="VDD37" s="479"/>
      <c r="VDE37" s="479"/>
      <c r="VDF37" s="479"/>
      <c r="VDG37" s="479"/>
      <c r="VDH37" s="479"/>
      <c r="VDI37" s="479"/>
      <c r="VDJ37" s="479"/>
      <c r="VDK37" s="479"/>
      <c r="VDL37" s="479"/>
      <c r="VDM37" s="479"/>
      <c r="VDN37" s="479"/>
      <c r="VDO37" s="479"/>
      <c r="VDP37" s="479"/>
      <c r="VDQ37" s="479"/>
      <c r="VDR37" s="479"/>
      <c r="VDS37" s="479"/>
      <c r="VDT37" s="479"/>
      <c r="VDU37" s="479"/>
      <c r="VDV37" s="479"/>
      <c r="VDW37" s="479"/>
      <c r="VDX37" s="479"/>
      <c r="VDY37" s="479"/>
      <c r="VDZ37" s="479"/>
      <c r="VEA37" s="479"/>
      <c r="VEB37" s="479"/>
      <c r="VEC37" s="479"/>
      <c r="VED37" s="479"/>
      <c r="VEE37" s="479"/>
      <c r="VEF37" s="479"/>
      <c r="VEG37" s="479"/>
      <c r="VEH37" s="479"/>
      <c r="VEI37" s="479"/>
      <c r="VEJ37" s="479"/>
      <c r="VEK37" s="479"/>
      <c r="VEL37" s="479"/>
      <c r="VEM37" s="479"/>
      <c r="VEN37" s="479"/>
      <c r="VEO37" s="479"/>
      <c r="VEP37" s="479"/>
      <c r="VEQ37" s="479"/>
      <c r="VER37" s="479"/>
      <c r="VES37" s="479"/>
      <c r="VET37" s="479"/>
      <c r="VEU37" s="479"/>
      <c r="VEV37" s="479"/>
      <c r="VEW37" s="479"/>
      <c r="VEX37" s="479"/>
      <c r="VEY37" s="479"/>
      <c r="VEZ37" s="479"/>
      <c r="VFA37" s="479"/>
      <c r="VFB37" s="479"/>
      <c r="VFC37" s="479"/>
      <c r="VFD37" s="479"/>
      <c r="VFE37" s="479"/>
      <c r="VFF37" s="479"/>
      <c r="VFG37" s="479"/>
      <c r="VFH37" s="479"/>
      <c r="VFI37" s="479"/>
      <c r="VFJ37" s="479"/>
      <c r="VFK37" s="479"/>
      <c r="VFL37" s="479"/>
      <c r="VFM37" s="479"/>
      <c r="VFN37" s="479"/>
      <c r="VFO37" s="479"/>
      <c r="VFP37" s="479"/>
      <c r="VFQ37" s="479"/>
      <c r="VFR37" s="479"/>
      <c r="VFS37" s="479"/>
      <c r="VFT37" s="479"/>
      <c r="VFU37" s="479"/>
      <c r="VFV37" s="479"/>
      <c r="VFW37" s="479"/>
      <c r="VFX37" s="479"/>
      <c r="VFY37" s="479"/>
      <c r="VFZ37" s="479"/>
      <c r="VGA37" s="479"/>
      <c r="VGB37" s="479"/>
      <c r="VGC37" s="479"/>
      <c r="VGD37" s="479"/>
      <c r="VGE37" s="479"/>
      <c r="VGF37" s="479"/>
      <c r="VGG37" s="479"/>
      <c r="VGH37" s="479"/>
      <c r="VGI37" s="479"/>
      <c r="VGJ37" s="479"/>
      <c r="VGK37" s="479"/>
      <c r="VGL37" s="479"/>
      <c r="VGM37" s="479"/>
      <c r="VGN37" s="479"/>
      <c r="VGO37" s="479"/>
      <c r="VGP37" s="479"/>
      <c r="VGQ37" s="479"/>
      <c r="VGR37" s="479"/>
      <c r="VGS37" s="479"/>
      <c r="VGT37" s="479"/>
      <c r="VGU37" s="479"/>
      <c r="VGV37" s="479"/>
      <c r="VGW37" s="479"/>
      <c r="VGX37" s="479"/>
      <c r="VGY37" s="479"/>
      <c r="VGZ37" s="479"/>
      <c r="VHA37" s="479"/>
      <c r="VHB37" s="479"/>
      <c r="VHC37" s="479"/>
      <c r="VHD37" s="479"/>
      <c r="VHE37" s="479"/>
      <c r="VHF37" s="479"/>
      <c r="VHG37" s="479"/>
      <c r="VHH37" s="479"/>
      <c r="VHI37" s="479"/>
      <c r="VHJ37" s="479"/>
      <c r="VHK37" s="479"/>
      <c r="VHL37" s="479"/>
      <c r="VHM37" s="479"/>
      <c r="VHN37" s="479"/>
      <c r="VHO37" s="479"/>
      <c r="VHP37" s="479"/>
      <c r="VHQ37" s="479"/>
      <c r="VHR37" s="479"/>
      <c r="VHS37" s="479"/>
      <c r="VHT37" s="479"/>
      <c r="VHU37" s="479"/>
      <c r="VHV37" s="479"/>
      <c r="VHW37" s="479"/>
      <c r="VHX37" s="479"/>
      <c r="VHY37" s="479"/>
      <c r="VHZ37" s="479"/>
      <c r="VIA37" s="479"/>
      <c r="VIB37" s="479"/>
      <c r="VIC37" s="479"/>
      <c r="VID37" s="479"/>
      <c r="VIE37" s="479"/>
      <c r="VIF37" s="479"/>
      <c r="VIG37" s="479"/>
      <c r="VIH37" s="479"/>
      <c r="VII37" s="479"/>
      <c r="VIJ37" s="479"/>
      <c r="VIK37" s="479"/>
      <c r="VIL37" s="479"/>
      <c r="VIM37" s="479"/>
      <c r="VIN37" s="479"/>
      <c r="VIO37" s="479"/>
      <c r="VIP37" s="479"/>
      <c r="VIQ37" s="479"/>
      <c r="VIR37" s="479"/>
      <c r="VIS37" s="479"/>
      <c r="VIT37" s="479"/>
      <c r="VIU37" s="479"/>
      <c r="VIV37" s="479"/>
      <c r="VIW37" s="479"/>
      <c r="VIX37" s="479"/>
      <c r="VIY37" s="479"/>
      <c r="VIZ37" s="479"/>
      <c r="VJA37" s="479"/>
      <c r="VJB37" s="479"/>
      <c r="VJC37" s="479"/>
      <c r="VJD37" s="479"/>
      <c r="VJE37" s="479"/>
      <c r="VJF37" s="479"/>
      <c r="VJG37" s="479"/>
      <c r="VJH37" s="479"/>
      <c r="VJI37" s="479"/>
      <c r="VJJ37" s="479"/>
      <c r="VJK37" s="479"/>
      <c r="VJL37" s="479"/>
      <c r="VJM37" s="479"/>
      <c r="VJN37" s="479"/>
      <c r="VJO37" s="479"/>
      <c r="VJP37" s="479"/>
      <c r="VJQ37" s="479"/>
      <c r="VJR37" s="479"/>
      <c r="VJS37" s="479"/>
      <c r="VJT37" s="479"/>
      <c r="VJU37" s="479"/>
      <c r="VJV37" s="479"/>
      <c r="VJW37" s="479"/>
      <c r="VJX37" s="479"/>
      <c r="VJY37" s="479"/>
      <c r="VJZ37" s="479"/>
      <c r="VKA37" s="479"/>
      <c r="VKB37" s="479"/>
      <c r="VKC37" s="479"/>
      <c r="VKD37" s="479"/>
      <c r="VKE37" s="479"/>
      <c r="VKF37" s="479"/>
      <c r="VKG37" s="479"/>
      <c r="VKH37" s="479"/>
      <c r="VKI37" s="479"/>
      <c r="VKJ37" s="479"/>
      <c r="VKK37" s="479"/>
      <c r="VKL37" s="479"/>
      <c r="VKM37" s="479"/>
      <c r="VKN37" s="479"/>
      <c r="VKO37" s="479"/>
      <c r="VKP37" s="479"/>
      <c r="VKQ37" s="479"/>
      <c r="VKR37" s="479"/>
      <c r="VKS37" s="479"/>
      <c r="VKT37" s="479"/>
      <c r="VKU37" s="479"/>
      <c r="VKV37" s="479"/>
      <c r="VKW37" s="479"/>
      <c r="VKX37" s="479"/>
      <c r="VKY37" s="479"/>
      <c r="VKZ37" s="479"/>
      <c r="VLA37" s="479"/>
      <c r="VLB37" s="479"/>
      <c r="VLC37" s="479"/>
      <c r="VLD37" s="479"/>
      <c r="VLE37" s="479"/>
      <c r="VLF37" s="479"/>
      <c r="VLG37" s="479"/>
      <c r="VLH37" s="479"/>
      <c r="VLI37" s="479"/>
      <c r="VLJ37" s="479"/>
      <c r="VLK37" s="479"/>
      <c r="VLL37" s="479"/>
      <c r="VLM37" s="479"/>
      <c r="VLN37" s="479"/>
      <c r="VLO37" s="479"/>
      <c r="VLP37" s="479"/>
      <c r="VLQ37" s="479"/>
      <c r="VLR37" s="479"/>
      <c r="VLS37" s="479"/>
      <c r="VLT37" s="479"/>
      <c r="VLU37" s="479"/>
      <c r="VLV37" s="479"/>
      <c r="VLW37" s="479"/>
      <c r="VLX37" s="479"/>
      <c r="VLY37" s="479"/>
      <c r="VLZ37" s="479"/>
      <c r="VMA37" s="479"/>
      <c r="VMB37" s="479"/>
      <c r="VMC37" s="479"/>
      <c r="VMD37" s="479"/>
      <c r="VME37" s="479"/>
      <c r="VMF37" s="479"/>
      <c r="VMG37" s="479"/>
      <c r="VMH37" s="479"/>
      <c r="VMI37" s="479"/>
      <c r="VMJ37" s="479"/>
      <c r="VMK37" s="479"/>
      <c r="VML37" s="479"/>
      <c r="VMM37" s="479"/>
      <c r="VMN37" s="479"/>
      <c r="VMO37" s="479"/>
      <c r="VMP37" s="479"/>
      <c r="VMQ37" s="479"/>
      <c r="VMR37" s="479"/>
      <c r="VMS37" s="479"/>
      <c r="VMT37" s="479"/>
      <c r="VMU37" s="479"/>
      <c r="VMV37" s="479"/>
      <c r="VMW37" s="479"/>
      <c r="VMX37" s="479"/>
      <c r="VMY37" s="479"/>
      <c r="VMZ37" s="479"/>
      <c r="VNA37" s="479"/>
      <c r="VNB37" s="479"/>
      <c r="VNC37" s="479"/>
      <c r="VND37" s="479"/>
      <c r="VNE37" s="479"/>
      <c r="VNF37" s="479"/>
      <c r="VNG37" s="479"/>
      <c r="VNH37" s="479"/>
      <c r="VNI37" s="479"/>
      <c r="VNJ37" s="479"/>
      <c r="VNK37" s="479"/>
      <c r="VNL37" s="479"/>
      <c r="VNM37" s="479"/>
      <c r="VNN37" s="479"/>
      <c r="VNO37" s="479"/>
      <c r="VNP37" s="479"/>
      <c r="VNQ37" s="479"/>
      <c r="VNR37" s="479"/>
      <c r="VNS37" s="479"/>
      <c r="VNT37" s="479"/>
      <c r="VNU37" s="479"/>
      <c r="VNV37" s="479"/>
      <c r="VNW37" s="479"/>
      <c r="VNX37" s="479"/>
      <c r="VNY37" s="479"/>
      <c r="VNZ37" s="479"/>
      <c r="VOA37" s="479"/>
      <c r="VOB37" s="479"/>
      <c r="VOC37" s="479"/>
      <c r="VOD37" s="479"/>
      <c r="VOE37" s="479"/>
      <c r="VOF37" s="479"/>
      <c r="VOG37" s="479"/>
      <c r="VOH37" s="479"/>
      <c r="VOI37" s="479"/>
      <c r="VOJ37" s="479"/>
      <c r="VOK37" s="479"/>
      <c r="VOL37" s="479"/>
      <c r="VOM37" s="479"/>
      <c r="VON37" s="479"/>
      <c r="VOO37" s="479"/>
      <c r="VOP37" s="479"/>
      <c r="VOQ37" s="479"/>
      <c r="VOR37" s="479"/>
      <c r="VOS37" s="479"/>
      <c r="VOT37" s="479"/>
      <c r="VOU37" s="479"/>
      <c r="VOV37" s="479"/>
      <c r="VOW37" s="479"/>
      <c r="VOX37" s="479"/>
      <c r="VOY37" s="479"/>
      <c r="VOZ37" s="479"/>
      <c r="VPA37" s="479"/>
      <c r="VPB37" s="479"/>
      <c r="VPC37" s="479"/>
      <c r="VPD37" s="479"/>
      <c r="VPE37" s="479"/>
      <c r="VPF37" s="479"/>
      <c r="VPG37" s="479"/>
      <c r="VPH37" s="479"/>
      <c r="VPI37" s="479"/>
      <c r="VPJ37" s="479"/>
      <c r="VPK37" s="479"/>
      <c r="VPL37" s="479"/>
      <c r="VPM37" s="479"/>
      <c r="VPN37" s="479"/>
      <c r="VPO37" s="479"/>
      <c r="VPP37" s="479"/>
      <c r="VPQ37" s="479"/>
      <c r="VPR37" s="479"/>
      <c r="VPS37" s="479"/>
      <c r="VPT37" s="479"/>
      <c r="VPU37" s="479"/>
      <c r="VPV37" s="479"/>
      <c r="VPW37" s="479"/>
      <c r="VPX37" s="479"/>
      <c r="VPY37" s="479"/>
      <c r="VPZ37" s="479"/>
      <c r="VQA37" s="479"/>
      <c r="VQB37" s="479"/>
      <c r="VQC37" s="479"/>
      <c r="VQD37" s="479"/>
      <c r="VQE37" s="479"/>
      <c r="VQF37" s="479"/>
      <c r="VQG37" s="479"/>
      <c r="VQH37" s="479"/>
      <c r="VQI37" s="479"/>
      <c r="VQJ37" s="479"/>
      <c r="VQK37" s="479"/>
      <c r="VQL37" s="479"/>
      <c r="VQM37" s="479"/>
      <c r="VQN37" s="479"/>
      <c r="VQO37" s="479"/>
      <c r="VQP37" s="479"/>
      <c r="VQQ37" s="479"/>
      <c r="VQR37" s="479"/>
      <c r="VQS37" s="479"/>
      <c r="VQT37" s="479"/>
      <c r="VQU37" s="479"/>
      <c r="VQV37" s="479"/>
      <c r="VQW37" s="479"/>
      <c r="VQX37" s="479"/>
      <c r="VQY37" s="479"/>
      <c r="VQZ37" s="479"/>
      <c r="VRA37" s="479"/>
      <c r="VRB37" s="479"/>
      <c r="VRC37" s="479"/>
      <c r="VRD37" s="479"/>
      <c r="VRE37" s="479"/>
      <c r="VRF37" s="479"/>
      <c r="VRG37" s="479"/>
      <c r="VRH37" s="479"/>
      <c r="VRI37" s="479"/>
      <c r="VRJ37" s="479"/>
      <c r="VRK37" s="479"/>
      <c r="VRL37" s="479"/>
      <c r="VRM37" s="479"/>
      <c r="VRN37" s="479"/>
      <c r="VRO37" s="479"/>
      <c r="VRP37" s="479"/>
      <c r="VRQ37" s="479"/>
      <c r="VRR37" s="479"/>
      <c r="VRS37" s="479"/>
      <c r="VRT37" s="479"/>
      <c r="VRU37" s="479"/>
      <c r="VRV37" s="479"/>
      <c r="VRW37" s="479"/>
      <c r="VRX37" s="479"/>
      <c r="VRY37" s="479"/>
      <c r="VRZ37" s="479"/>
      <c r="VSA37" s="479"/>
      <c r="VSB37" s="479"/>
      <c r="VSC37" s="479"/>
      <c r="VSD37" s="479"/>
      <c r="VSE37" s="479"/>
      <c r="VSF37" s="479"/>
      <c r="VSG37" s="479"/>
      <c r="VSH37" s="479"/>
      <c r="VSI37" s="479"/>
      <c r="VSJ37" s="479"/>
      <c r="VSK37" s="479"/>
      <c r="VSL37" s="479"/>
      <c r="VSM37" s="479"/>
      <c r="VSN37" s="479"/>
      <c r="VSO37" s="479"/>
      <c r="VSP37" s="479"/>
      <c r="VSQ37" s="479"/>
      <c r="VSR37" s="479"/>
      <c r="VSS37" s="479"/>
      <c r="VST37" s="479"/>
      <c r="VSU37" s="479"/>
      <c r="VSV37" s="479"/>
      <c r="VSW37" s="479"/>
      <c r="VSX37" s="479"/>
      <c r="VSY37" s="479"/>
      <c r="VSZ37" s="479"/>
      <c r="VTA37" s="479"/>
      <c r="VTB37" s="479"/>
      <c r="VTC37" s="479"/>
      <c r="VTD37" s="479"/>
      <c r="VTE37" s="479"/>
      <c r="VTF37" s="479"/>
      <c r="VTG37" s="479"/>
      <c r="VTH37" s="479"/>
      <c r="VTI37" s="479"/>
      <c r="VTJ37" s="479"/>
      <c r="VTK37" s="479"/>
      <c r="VTL37" s="479"/>
      <c r="VTM37" s="479"/>
      <c r="VTN37" s="479"/>
      <c r="VTO37" s="479"/>
      <c r="VTP37" s="479"/>
      <c r="VTQ37" s="479"/>
      <c r="VTR37" s="479"/>
      <c r="VTS37" s="479"/>
      <c r="VTT37" s="479"/>
      <c r="VTU37" s="479"/>
      <c r="VTV37" s="479"/>
      <c r="VTW37" s="479"/>
      <c r="VTX37" s="479"/>
      <c r="VTY37" s="479"/>
      <c r="VTZ37" s="479"/>
      <c r="VUA37" s="479"/>
      <c r="VUB37" s="479"/>
      <c r="VUC37" s="479"/>
      <c r="VUD37" s="479"/>
      <c r="VUE37" s="479"/>
      <c r="VUF37" s="479"/>
      <c r="VUG37" s="479"/>
      <c r="VUH37" s="479"/>
      <c r="VUI37" s="479"/>
      <c r="VUJ37" s="479"/>
      <c r="VUK37" s="479"/>
      <c r="VUL37" s="479"/>
      <c r="VUM37" s="479"/>
      <c r="VUN37" s="479"/>
      <c r="VUO37" s="479"/>
      <c r="VUP37" s="479"/>
      <c r="VUQ37" s="479"/>
      <c r="VUR37" s="479"/>
      <c r="VUS37" s="479"/>
      <c r="VUT37" s="479"/>
      <c r="VUU37" s="479"/>
      <c r="VUV37" s="479"/>
      <c r="VUW37" s="479"/>
      <c r="VUX37" s="479"/>
      <c r="VUY37" s="479"/>
      <c r="VUZ37" s="479"/>
      <c r="VVA37" s="479"/>
      <c r="VVB37" s="479"/>
      <c r="VVC37" s="479"/>
      <c r="VVD37" s="479"/>
      <c r="VVE37" s="479"/>
      <c r="VVF37" s="479"/>
      <c r="VVG37" s="479"/>
      <c r="VVH37" s="479"/>
      <c r="VVI37" s="479"/>
      <c r="VVJ37" s="479"/>
      <c r="VVK37" s="479"/>
      <c r="VVL37" s="479"/>
      <c r="VVM37" s="479"/>
      <c r="VVN37" s="479"/>
      <c r="VVO37" s="479"/>
      <c r="VVP37" s="479"/>
      <c r="VVQ37" s="479"/>
      <c r="VVR37" s="479"/>
      <c r="VVS37" s="479"/>
      <c r="VVT37" s="479"/>
      <c r="VVU37" s="479"/>
      <c r="VVV37" s="479"/>
      <c r="VVW37" s="479"/>
      <c r="VVX37" s="479"/>
      <c r="VVY37" s="479"/>
      <c r="VVZ37" s="479"/>
      <c r="VWA37" s="479"/>
      <c r="VWB37" s="479"/>
      <c r="VWC37" s="479"/>
      <c r="VWD37" s="479"/>
      <c r="VWE37" s="479"/>
      <c r="VWF37" s="479"/>
      <c r="VWG37" s="479"/>
      <c r="VWH37" s="479"/>
      <c r="VWI37" s="479"/>
      <c r="VWJ37" s="479"/>
      <c r="VWK37" s="479"/>
      <c r="VWL37" s="479"/>
      <c r="VWM37" s="479"/>
      <c r="VWN37" s="479"/>
      <c r="VWO37" s="479"/>
      <c r="VWP37" s="479"/>
      <c r="VWQ37" s="479"/>
      <c r="VWR37" s="479"/>
      <c r="VWS37" s="479"/>
      <c r="VWT37" s="479"/>
      <c r="VWU37" s="479"/>
      <c r="VWV37" s="479"/>
      <c r="VWW37" s="479"/>
      <c r="VWX37" s="479"/>
      <c r="VWY37" s="479"/>
      <c r="VWZ37" s="479"/>
      <c r="VXA37" s="479"/>
      <c r="VXB37" s="479"/>
      <c r="VXC37" s="479"/>
      <c r="VXD37" s="479"/>
      <c r="VXE37" s="479"/>
      <c r="VXF37" s="479"/>
      <c r="VXG37" s="479"/>
      <c r="VXH37" s="479"/>
      <c r="VXI37" s="479"/>
      <c r="VXJ37" s="479"/>
      <c r="VXK37" s="479"/>
      <c r="VXL37" s="479"/>
      <c r="VXM37" s="479"/>
      <c r="VXN37" s="479"/>
      <c r="VXO37" s="479"/>
      <c r="VXP37" s="479"/>
      <c r="VXQ37" s="479"/>
      <c r="VXR37" s="479"/>
      <c r="VXS37" s="479"/>
      <c r="VXT37" s="479"/>
      <c r="VXU37" s="479"/>
      <c r="VXV37" s="479"/>
      <c r="VXW37" s="479"/>
      <c r="VXX37" s="479"/>
      <c r="VXY37" s="479"/>
      <c r="VXZ37" s="479"/>
      <c r="VYA37" s="479"/>
      <c r="VYB37" s="479"/>
      <c r="VYC37" s="479"/>
      <c r="VYD37" s="479"/>
      <c r="VYE37" s="479"/>
      <c r="VYF37" s="479"/>
      <c r="VYG37" s="479"/>
      <c r="VYH37" s="479"/>
      <c r="VYI37" s="479"/>
      <c r="VYJ37" s="479"/>
      <c r="VYK37" s="479"/>
      <c r="VYL37" s="479"/>
      <c r="VYM37" s="479"/>
      <c r="VYN37" s="479"/>
      <c r="VYO37" s="479"/>
      <c r="VYP37" s="479"/>
      <c r="VYQ37" s="479"/>
      <c r="VYR37" s="479"/>
      <c r="VYS37" s="479"/>
      <c r="VYT37" s="479"/>
      <c r="VYU37" s="479"/>
      <c r="VYV37" s="479"/>
      <c r="VYW37" s="479"/>
      <c r="VYX37" s="479"/>
      <c r="VYY37" s="479"/>
      <c r="VYZ37" s="479"/>
      <c r="VZA37" s="479"/>
      <c r="VZB37" s="479"/>
      <c r="VZC37" s="479"/>
      <c r="VZD37" s="479"/>
      <c r="VZE37" s="479"/>
      <c r="VZF37" s="479"/>
      <c r="VZG37" s="479"/>
      <c r="VZH37" s="479"/>
      <c r="VZI37" s="479"/>
      <c r="VZJ37" s="479"/>
      <c r="VZK37" s="479"/>
      <c r="VZL37" s="479"/>
      <c r="VZM37" s="479"/>
      <c r="VZN37" s="479"/>
      <c r="VZO37" s="479"/>
      <c r="VZP37" s="479"/>
      <c r="VZQ37" s="479"/>
      <c r="VZR37" s="479"/>
      <c r="VZS37" s="479"/>
      <c r="VZT37" s="479"/>
      <c r="VZU37" s="479"/>
      <c r="VZV37" s="479"/>
      <c r="VZW37" s="479"/>
      <c r="VZX37" s="479"/>
      <c r="VZY37" s="479"/>
      <c r="VZZ37" s="479"/>
      <c r="WAA37" s="479"/>
      <c r="WAB37" s="479"/>
      <c r="WAC37" s="479"/>
      <c r="WAD37" s="479"/>
      <c r="WAE37" s="479"/>
      <c r="WAF37" s="479"/>
      <c r="WAG37" s="479"/>
      <c r="WAH37" s="479"/>
      <c r="WAI37" s="479"/>
      <c r="WAJ37" s="479"/>
      <c r="WAK37" s="479"/>
      <c r="WAL37" s="479"/>
      <c r="WAM37" s="479"/>
      <c r="WAN37" s="479"/>
      <c r="WAO37" s="479"/>
      <c r="WAP37" s="479"/>
      <c r="WAQ37" s="479"/>
      <c r="WAR37" s="479"/>
      <c r="WAS37" s="479"/>
      <c r="WAT37" s="479"/>
      <c r="WAU37" s="479"/>
      <c r="WAV37" s="479"/>
      <c r="WAW37" s="479"/>
      <c r="WAX37" s="479"/>
      <c r="WAY37" s="479"/>
      <c r="WAZ37" s="479"/>
      <c r="WBA37" s="479"/>
      <c r="WBB37" s="479"/>
      <c r="WBC37" s="479"/>
      <c r="WBD37" s="479"/>
      <c r="WBE37" s="479"/>
      <c r="WBF37" s="479"/>
      <c r="WBG37" s="479"/>
      <c r="WBH37" s="479"/>
      <c r="WBI37" s="479"/>
      <c r="WBJ37" s="479"/>
      <c r="WBK37" s="479"/>
      <c r="WBL37" s="479"/>
      <c r="WBM37" s="479"/>
      <c r="WBN37" s="479"/>
      <c r="WBO37" s="479"/>
      <c r="WBP37" s="479"/>
      <c r="WBQ37" s="479"/>
      <c r="WBR37" s="479"/>
      <c r="WBS37" s="479"/>
      <c r="WBT37" s="479"/>
      <c r="WBU37" s="479"/>
      <c r="WBV37" s="479"/>
      <c r="WBW37" s="479"/>
      <c r="WBX37" s="479"/>
      <c r="WBY37" s="479"/>
      <c r="WBZ37" s="479"/>
      <c r="WCA37" s="479"/>
      <c r="WCB37" s="479"/>
      <c r="WCC37" s="479"/>
      <c r="WCD37" s="479"/>
      <c r="WCE37" s="479"/>
      <c r="WCF37" s="479"/>
      <c r="WCG37" s="479"/>
      <c r="WCH37" s="479"/>
      <c r="WCI37" s="479"/>
      <c r="WCJ37" s="479"/>
      <c r="WCK37" s="479"/>
      <c r="WCL37" s="479"/>
      <c r="WCM37" s="479"/>
      <c r="WCN37" s="479"/>
      <c r="WCO37" s="479"/>
      <c r="WCP37" s="479"/>
      <c r="WCQ37" s="479"/>
      <c r="WCR37" s="479"/>
      <c r="WCS37" s="479"/>
      <c r="WCT37" s="479"/>
      <c r="WCU37" s="479"/>
      <c r="WCV37" s="479"/>
      <c r="WCW37" s="479"/>
      <c r="WCX37" s="479"/>
      <c r="WCY37" s="479"/>
      <c r="WCZ37" s="479"/>
      <c r="WDA37" s="479"/>
      <c r="WDB37" s="479"/>
      <c r="WDC37" s="479"/>
      <c r="WDD37" s="479"/>
      <c r="WDE37" s="479"/>
      <c r="WDF37" s="479"/>
      <c r="WDG37" s="479"/>
      <c r="WDH37" s="479"/>
      <c r="WDI37" s="479"/>
      <c r="WDJ37" s="479"/>
      <c r="WDK37" s="479"/>
      <c r="WDL37" s="479"/>
      <c r="WDM37" s="479"/>
      <c r="WDN37" s="479"/>
      <c r="WDO37" s="479"/>
      <c r="WDP37" s="479"/>
      <c r="WDQ37" s="479"/>
      <c r="WDR37" s="479"/>
      <c r="WDS37" s="479"/>
      <c r="WDT37" s="479"/>
      <c r="WDU37" s="479"/>
      <c r="WDV37" s="479"/>
      <c r="WDW37" s="479"/>
      <c r="WDX37" s="479"/>
      <c r="WDY37" s="479"/>
      <c r="WDZ37" s="479"/>
      <c r="WEA37" s="479"/>
      <c r="WEB37" s="479"/>
      <c r="WEC37" s="479"/>
      <c r="WED37" s="479"/>
      <c r="WEE37" s="479"/>
      <c r="WEF37" s="479"/>
      <c r="WEG37" s="479"/>
      <c r="WEH37" s="479"/>
      <c r="WEI37" s="479"/>
      <c r="WEJ37" s="479"/>
      <c r="WEK37" s="479"/>
      <c r="WEL37" s="479"/>
      <c r="WEM37" s="479"/>
      <c r="WEN37" s="479"/>
      <c r="WEO37" s="479"/>
      <c r="WEP37" s="479"/>
      <c r="WEQ37" s="479"/>
      <c r="WER37" s="479"/>
      <c r="WES37" s="479"/>
      <c r="WET37" s="479"/>
      <c r="WEU37" s="479"/>
      <c r="WEV37" s="479"/>
      <c r="WEW37" s="479"/>
      <c r="WEX37" s="479"/>
      <c r="WEY37" s="479"/>
      <c r="WEZ37" s="479"/>
      <c r="WFA37" s="479"/>
      <c r="WFB37" s="479"/>
      <c r="WFC37" s="479"/>
      <c r="WFD37" s="479"/>
      <c r="WFE37" s="479"/>
      <c r="WFF37" s="479"/>
      <c r="WFG37" s="479"/>
      <c r="WFH37" s="479"/>
      <c r="WFI37" s="479"/>
      <c r="WFJ37" s="479"/>
      <c r="WFK37" s="479"/>
      <c r="WFL37" s="479"/>
      <c r="WFM37" s="479"/>
      <c r="WFN37" s="479"/>
      <c r="WFO37" s="479"/>
      <c r="WFP37" s="479"/>
      <c r="WFQ37" s="479"/>
      <c r="WFR37" s="479"/>
      <c r="WFS37" s="479"/>
      <c r="WFT37" s="479"/>
      <c r="WFU37" s="479"/>
      <c r="WFV37" s="479"/>
      <c r="WFW37" s="479"/>
      <c r="WFX37" s="479"/>
      <c r="WFY37" s="479"/>
      <c r="WFZ37" s="479"/>
      <c r="WGA37" s="479"/>
      <c r="WGB37" s="479"/>
      <c r="WGC37" s="479"/>
      <c r="WGD37" s="479"/>
      <c r="WGE37" s="479"/>
      <c r="WGF37" s="479"/>
      <c r="WGG37" s="479"/>
      <c r="WGH37" s="479"/>
      <c r="WGI37" s="479"/>
      <c r="WGJ37" s="479"/>
      <c r="WGK37" s="479"/>
      <c r="WGL37" s="479"/>
      <c r="WGM37" s="479"/>
      <c r="WGN37" s="479"/>
      <c r="WGO37" s="479"/>
      <c r="WGP37" s="479"/>
      <c r="WGQ37" s="479"/>
      <c r="WGR37" s="479"/>
      <c r="WGS37" s="479"/>
      <c r="WGT37" s="479"/>
      <c r="WGU37" s="479"/>
      <c r="WGV37" s="479"/>
      <c r="WGW37" s="479"/>
      <c r="WGX37" s="479"/>
      <c r="WGY37" s="479"/>
      <c r="WGZ37" s="479"/>
      <c r="WHA37" s="479"/>
      <c r="WHB37" s="479"/>
      <c r="WHC37" s="479"/>
      <c r="WHD37" s="479"/>
      <c r="WHE37" s="479"/>
      <c r="WHF37" s="479"/>
      <c r="WHG37" s="479"/>
      <c r="WHH37" s="479"/>
      <c r="WHI37" s="479"/>
      <c r="WHJ37" s="479"/>
      <c r="WHK37" s="479"/>
      <c r="WHL37" s="479"/>
      <c r="WHM37" s="479"/>
      <c r="WHN37" s="479"/>
      <c r="WHO37" s="479"/>
      <c r="WHP37" s="479"/>
      <c r="WHQ37" s="479"/>
      <c r="WHR37" s="479"/>
      <c r="WHS37" s="479"/>
      <c r="WHT37" s="479"/>
      <c r="WHU37" s="479"/>
      <c r="WHV37" s="479"/>
      <c r="WHW37" s="479"/>
      <c r="WHX37" s="479"/>
      <c r="WHY37" s="479"/>
      <c r="WHZ37" s="479"/>
      <c r="WIA37" s="479"/>
      <c r="WIB37" s="479"/>
      <c r="WIC37" s="479"/>
      <c r="WID37" s="479"/>
      <c r="WIE37" s="479"/>
      <c r="WIF37" s="479"/>
      <c r="WIG37" s="479"/>
      <c r="WIH37" s="479"/>
      <c r="WII37" s="479"/>
      <c r="WIJ37" s="479"/>
      <c r="WIK37" s="479"/>
      <c r="WIL37" s="479"/>
      <c r="WIM37" s="479"/>
      <c r="WIN37" s="479"/>
      <c r="WIO37" s="479"/>
      <c r="WIP37" s="479"/>
      <c r="WIQ37" s="479"/>
      <c r="WIR37" s="479"/>
      <c r="WIS37" s="479"/>
      <c r="WIT37" s="479"/>
      <c r="WIU37" s="479"/>
      <c r="WIV37" s="479"/>
      <c r="WIW37" s="479"/>
      <c r="WIX37" s="479"/>
      <c r="WIY37" s="479"/>
      <c r="WIZ37" s="479"/>
      <c r="WJA37" s="479"/>
      <c r="WJB37" s="479"/>
      <c r="WJC37" s="479"/>
      <c r="WJD37" s="479"/>
      <c r="WJE37" s="479"/>
      <c r="WJF37" s="479"/>
      <c r="WJG37" s="479"/>
      <c r="WJH37" s="479"/>
      <c r="WJI37" s="479"/>
      <c r="WJJ37" s="479"/>
      <c r="WJK37" s="479"/>
      <c r="WJL37" s="479"/>
      <c r="WJM37" s="479"/>
      <c r="WJN37" s="479"/>
      <c r="WJO37" s="479"/>
      <c r="WJP37" s="479"/>
      <c r="WJQ37" s="479"/>
      <c r="WJR37" s="479"/>
      <c r="WJS37" s="479"/>
      <c r="WJT37" s="479"/>
      <c r="WJU37" s="479"/>
      <c r="WJV37" s="479"/>
      <c r="WJW37" s="479"/>
      <c r="WJX37" s="479"/>
      <c r="WJY37" s="479"/>
      <c r="WJZ37" s="479"/>
      <c r="WKA37" s="479"/>
      <c r="WKB37" s="479"/>
      <c r="WKC37" s="479"/>
      <c r="WKD37" s="479"/>
      <c r="WKE37" s="479"/>
      <c r="WKF37" s="479"/>
      <c r="WKG37" s="479"/>
      <c r="WKH37" s="479"/>
      <c r="WKI37" s="479"/>
      <c r="WKJ37" s="479"/>
      <c r="WKK37" s="479"/>
      <c r="WKL37" s="479"/>
      <c r="WKM37" s="479"/>
      <c r="WKN37" s="479"/>
      <c r="WKO37" s="479"/>
      <c r="WKP37" s="479"/>
      <c r="WKQ37" s="479"/>
      <c r="WKR37" s="479"/>
      <c r="WKS37" s="479"/>
      <c r="WKT37" s="479"/>
      <c r="WKU37" s="479"/>
      <c r="WKV37" s="479"/>
      <c r="WKW37" s="479"/>
      <c r="WKX37" s="479"/>
      <c r="WKY37" s="479"/>
      <c r="WKZ37" s="479"/>
      <c r="WLA37" s="479"/>
      <c r="WLB37" s="479"/>
      <c r="WLC37" s="479"/>
      <c r="WLD37" s="479"/>
      <c r="WLE37" s="479"/>
      <c r="WLF37" s="479"/>
      <c r="WLG37" s="479"/>
      <c r="WLH37" s="479"/>
      <c r="WLI37" s="479"/>
      <c r="WLJ37" s="479"/>
      <c r="WLK37" s="479"/>
      <c r="WLL37" s="479"/>
      <c r="WLM37" s="479"/>
      <c r="WLN37" s="479"/>
      <c r="WLO37" s="479"/>
      <c r="WLP37" s="479"/>
      <c r="WLQ37" s="479"/>
      <c r="WLR37" s="479"/>
      <c r="WLS37" s="479"/>
      <c r="WLT37" s="479"/>
      <c r="WLU37" s="479"/>
      <c r="WLV37" s="479"/>
      <c r="WLW37" s="479"/>
      <c r="WLX37" s="479"/>
      <c r="WLY37" s="479"/>
      <c r="WLZ37" s="479"/>
      <c r="WMA37" s="479"/>
      <c r="WMB37" s="479"/>
      <c r="WMC37" s="479"/>
      <c r="WMD37" s="479"/>
      <c r="WME37" s="479"/>
      <c r="WMF37" s="479"/>
      <c r="WMG37" s="479"/>
      <c r="WMH37" s="479"/>
      <c r="WMI37" s="479"/>
      <c r="WMJ37" s="479"/>
      <c r="WMK37" s="479"/>
      <c r="WML37" s="479"/>
      <c r="WMM37" s="479"/>
      <c r="WMN37" s="479"/>
      <c r="WMO37" s="479"/>
      <c r="WMP37" s="479"/>
      <c r="WMQ37" s="479"/>
      <c r="WMR37" s="479"/>
      <c r="WMS37" s="479"/>
      <c r="WMT37" s="479"/>
      <c r="WMU37" s="479"/>
      <c r="WMV37" s="479"/>
      <c r="WMW37" s="479"/>
      <c r="WMX37" s="479"/>
      <c r="WMY37" s="479"/>
      <c r="WMZ37" s="479"/>
      <c r="WNA37" s="479"/>
      <c r="WNB37" s="479"/>
      <c r="WNC37" s="479"/>
      <c r="WND37" s="479"/>
      <c r="WNE37" s="479"/>
      <c r="WNF37" s="479"/>
      <c r="WNG37" s="479"/>
      <c r="WNH37" s="479"/>
      <c r="WNI37" s="479"/>
      <c r="WNJ37" s="479"/>
      <c r="WNK37" s="479"/>
      <c r="WNL37" s="479"/>
      <c r="WNM37" s="479"/>
      <c r="WNN37" s="479"/>
      <c r="WNO37" s="479"/>
      <c r="WNP37" s="479"/>
      <c r="WNQ37" s="479"/>
      <c r="WNR37" s="479"/>
      <c r="WNS37" s="479"/>
      <c r="WNT37" s="479"/>
      <c r="WNU37" s="479"/>
      <c r="WNV37" s="479"/>
      <c r="WNW37" s="479"/>
      <c r="WNX37" s="479"/>
      <c r="WNY37" s="479"/>
      <c r="WNZ37" s="479"/>
      <c r="WOA37" s="479"/>
      <c r="WOB37" s="479"/>
      <c r="WOC37" s="479"/>
      <c r="WOD37" s="479"/>
      <c r="WOE37" s="479"/>
      <c r="WOF37" s="479"/>
      <c r="WOG37" s="479"/>
      <c r="WOH37" s="479"/>
      <c r="WOI37" s="479"/>
      <c r="WOJ37" s="479"/>
      <c r="WOK37" s="479"/>
      <c r="WOL37" s="479"/>
      <c r="WOM37" s="479"/>
      <c r="WON37" s="479"/>
      <c r="WOO37" s="479"/>
      <c r="WOP37" s="479"/>
      <c r="WOQ37" s="479"/>
      <c r="WOR37" s="479"/>
      <c r="WOS37" s="479"/>
      <c r="WOT37" s="479"/>
      <c r="WOU37" s="479"/>
      <c r="WOV37" s="479"/>
      <c r="WOW37" s="479"/>
      <c r="WOX37" s="479"/>
      <c r="WOY37" s="479"/>
      <c r="WOZ37" s="479"/>
      <c r="WPA37" s="479"/>
      <c r="WPB37" s="479"/>
      <c r="WPC37" s="479"/>
      <c r="WPD37" s="479"/>
      <c r="WPE37" s="479"/>
      <c r="WPF37" s="479"/>
      <c r="WPG37" s="479"/>
      <c r="WPH37" s="479"/>
      <c r="WPI37" s="479"/>
      <c r="WPJ37" s="479"/>
      <c r="WPK37" s="479"/>
      <c r="WPL37" s="479"/>
      <c r="WPM37" s="479"/>
      <c r="WPN37" s="479"/>
      <c r="WPO37" s="479"/>
      <c r="WPP37" s="479"/>
      <c r="WPQ37" s="479"/>
      <c r="WPR37" s="479"/>
      <c r="WPS37" s="479"/>
      <c r="WPT37" s="479"/>
      <c r="WPU37" s="479"/>
      <c r="WPV37" s="479"/>
      <c r="WPW37" s="479"/>
      <c r="WPX37" s="479"/>
      <c r="WPY37" s="479"/>
      <c r="WPZ37" s="479"/>
      <c r="WQA37" s="479"/>
      <c r="WQB37" s="479"/>
      <c r="WQC37" s="479"/>
      <c r="WQD37" s="479"/>
      <c r="WQE37" s="479"/>
      <c r="WQF37" s="479"/>
      <c r="WQG37" s="479"/>
      <c r="WQH37" s="479"/>
      <c r="WQI37" s="479"/>
      <c r="WQJ37" s="479"/>
      <c r="WQK37" s="479"/>
      <c r="WQL37" s="479"/>
      <c r="WQM37" s="479"/>
      <c r="WQN37" s="479"/>
      <c r="WQO37" s="479"/>
      <c r="WQP37" s="479"/>
      <c r="WQQ37" s="479"/>
      <c r="WQR37" s="479"/>
      <c r="WQS37" s="479"/>
      <c r="WQT37" s="479"/>
      <c r="WQU37" s="479"/>
      <c r="WQV37" s="479"/>
      <c r="WQW37" s="479"/>
      <c r="WQX37" s="479"/>
      <c r="WQY37" s="479"/>
      <c r="WQZ37" s="479"/>
      <c r="WRA37" s="479"/>
      <c r="WRB37" s="479"/>
      <c r="WRC37" s="479"/>
      <c r="WRD37" s="479"/>
      <c r="WRE37" s="479"/>
      <c r="WRF37" s="479"/>
      <c r="WRG37" s="479"/>
      <c r="WRH37" s="479"/>
      <c r="WRI37" s="479"/>
      <c r="WRJ37" s="479"/>
      <c r="WRK37" s="479"/>
      <c r="WRL37" s="479"/>
      <c r="WRM37" s="479"/>
      <c r="WRN37" s="479"/>
      <c r="WRO37" s="479"/>
      <c r="WRP37" s="479"/>
      <c r="WRQ37" s="479"/>
      <c r="WRR37" s="479"/>
      <c r="WRS37" s="479"/>
      <c r="WRT37" s="479"/>
      <c r="WRU37" s="479"/>
      <c r="WRV37" s="479"/>
      <c r="WRW37" s="479"/>
      <c r="WRX37" s="479"/>
      <c r="WRY37" s="479"/>
      <c r="WRZ37" s="479"/>
      <c r="WSA37" s="479"/>
      <c r="WSB37" s="479"/>
      <c r="WSC37" s="479"/>
      <c r="WSD37" s="479"/>
      <c r="WSE37" s="479"/>
      <c r="WSF37" s="479"/>
      <c r="WSG37" s="479"/>
      <c r="WSH37" s="479"/>
      <c r="WSI37" s="479"/>
      <c r="WSJ37" s="479"/>
      <c r="WSK37" s="479"/>
      <c r="WSL37" s="479"/>
      <c r="WSM37" s="479"/>
      <c r="WSN37" s="479"/>
      <c r="WSO37" s="479"/>
      <c r="WSP37" s="479"/>
      <c r="WSQ37" s="479"/>
      <c r="WSR37" s="479"/>
      <c r="WSS37" s="479"/>
      <c r="WST37" s="479"/>
      <c r="WSU37" s="479"/>
      <c r="WSV37" s="479"/>
      <c r="WSW37" s="479"/>
      <c r="WSX37" s="479"/>
      <c r="WSY37" s="479"/>
      <c r="WSZ37" s="479"/>
      <c r="WTA37" s="479"/>
      <c r="WTB37" s="479"/>
      <c r="WTC37" s="479"/>
      <c r="WTD37" s="479"/>
      <c r="WTE37" s="479"/>
      <c r="WTF37" s="479"/>
      <c r="WTG37" s="479"/>
      <c r="WTH37" s="479"/>
      <c r="WTI37" s="479"/>
      <c r="WTJ37" s="479"/>
      <c r="WTK37" s="479"/>
      <c r="WTL37" s="479"/>
      <c r="WTM37" s="479"/>
      <c r="WTN37" s="479"/>
      <c r="WTO37" s="479"/>
      <c r="WTP37" s="479"/>
      <c r="WTQ37" s="479"/>
      <c r="WTR37" s="479"/>
      <c r="WTS37" s="479"/>
      <c r="WTT37" s="479"/>
      <c r="WTU37" s="479"/>
      <c r="WTV37" s="479"/>
      <c r="WTW37" s="479"/>
      <c r="WTX37" s="479"/>
      <c r="WTY37" s="479"/>
      <c r="WTZ37" s="479"/>
      <c r="WUA37" s="479"/>
      <c r="WUB37" s="479"/>
      <c r="WUC37" s="479"/>
      <c r="WUD37" s="479"/>
      <c r="WUE37" s="479"/>
      <c r="WUF37" s="479"/>
      <c r="WUG37" s="479"/>
      <c r="WUH37" s="479"/>
      <c r="WUI37" s="479"/>
      <c r="WUJ37" s="479"/>
      <c r="WUK37" s="479"/>
      <c r="WUL37" s="479"/>
      <c r="WUM37" s="479"/>
      <c r="WUN37" s="479"/>
      <c r="WUO37" s="479"/>
      <c r="WUP37" s="479"/>
      <c r="WUQ37" s="479"/>
      <c r="WUR37" s="479"/>
      <c r="WUS37" s="479"/>
      <c r="WUT37" s="479"/>
      <c r="WUU37" s="479"/>
      <c r="WUV37" s="479"/>
      <c r="WUW37" s="479"/>
      <c r="WUX37" s="479"/>
      <c r="WUY37" s="479"/>
      <c r="WUZ37" s="479"/>
      <c r="WVA37" s="479"/>
      <c r="WVB37" s="479"/>
      <c r="WVC37" s="479"/>
      <c r="WVD37" s="479"/>
      <c r="WVE37" s="479"/>
      <c r="WVF37" s="479"/>
      <c r="WVG37" s="479"/>
      <c r="WVH37" s="479"/>
      <c r="WVI37" s="479"/>
      <c r="WVJ37" s="479"/>
      <c r="WVK37" s="479"/>
      <c r="WVL37" s="479"/>
      <c r="WVM37" s="479"/>
      <c r="WVN37" s="479"/>
      <c r="WVO37" s="479"/>
      <c r="WVP37" s="479"/>
      <c r="WVQ37" s="479"/>
      <c r="WVR37" s="479"/>
      <c r="WVS37" s="479"/>
      <c r="WVT37" s="479"/>
      <c r="WVU37" s="479"/>
      <c r="WVV37" s="479"/>
      <c r="WVW37" s="479"/>
      <c r="WVX37" s="479"/>
      <c r="WVY37" s="479"/>
      <c r="WVZ37" s="479"/>
      <c r="WWA37" s="479"/>
      <c r="WWB37" s="479"/>
      <c r="WWC37" s="479"/>
      <c r="WWD37" s="479"/>
      <c r="WWE37" s="479"/>
      <c r="WWF37" s="479"/>
      <c r="WWG37" s="479"/>
      <c r="WWH37" s="479"/>
      <c r="WWI37" s="479"/>
      <c r="WWJ37" s="479"/>
      <c r="WWK37" s="479"/>
      <c r="WWL37" s="479"/>
      <c r="WWM37" s="479"/>
      <c r="WWN37" s="479"/>
      <c r="WWO37" s="479"/>
      <c r="WWP37" s="479"/>
      <c r="WWQ37" s="479"/>
      <c r="WWR37" s="479"/>
      <c r="WWS37" s="479"/>
      <c r="WWT37" s="479"/>
      <c r="WWU37" s="479"/>
      <c r="WWV37" s="479"/>
      <c r="WWW37" s="479"/>
      <c r="WWX37" s="479"/>
      <c r="WWY37" s="479"/>
      <c r="WWZ37" s="479"/>
      <c r="WXA37" s="479"/>
      <c r="WXB37" s="479"/>
      <c r="WXC37" s="479"/>
      <c r="WXD37" s="479"/>
      <c r="WXE37" s="479"/>
      <c r="WXF37" s="479"/>
      <c r="WXG37" s="479"/>
      <c r="WXH37" s="479"/>
      <c r="WXI37" s="479"/>
      <c r="WXJ37" s="479"/>
      <c r="WXK37" s="479"/>
      <c r="WXL37" s="479"/>
      <c r="WXM37" s="479"/>
      <c r="WXN37" s="479"/>
      <c r="WXO37" s="479"/>
      <c r="WXP37" s="479"/>
      <c r="WXQ37" s="479"/>
      <c r="WXR37" s="479"/>
      <c r="WXS37" s="479"/>
      <c r="WXT37" s="479"/>
      <c r="WXU37" s="479"/>
      <c r="WXV37" s="479"/>
      <c r="WXW37" s="479"/>
      <c r="WXX37" s="479"/>
      <c r="WXY37" s="479"/>
      <c r="WXZ37" s="479"/>
      <c r="WYA37" s="479"/>
      <c r="WYB37" s="479"/>
      <c r="WYC37" s="479"/>
      <c r="WYD37" s="479"/>
      <c r="WYE37" s="479"/>
      <c r="WYF37" s="479"/>
      <c r="WYG37" s="479"/>
      <c r="WYH37" s="479"/>
      <c r="WYI37" s="479"/>
      <c r="WYJ37" s="479"/>
      <c r="WYK37" s="479"/>
      <c r="WYL37" s="479"/>
      <c r="WYM37" s="479"/>
      <c r="WYN37" s="479"/>
      <c r="WYO37" s="479"/>
      <c r="WYP37" s="479"/>
      <c r="WYQ37" s="479"/>
      <c r="WYR37" s="479"/>
      <c r="WYS37" s="479"/>
      <c r="WYT37" s="479"/>
      <c r="WYU37" s="479"/>
      <c r="WYV37" s="479"/>
      <c r="WYW37" s="479"/>
      <c r="WYX37" s="479"/>
      <c r="WYY37" s="479"/>
      <c r="WYZ37" s="479"/>
      <c r="WZA37" s="479"/>
      <c r="WZB37" s="479"/>
      <c r="WZC37" s="479"/>
      <c r="WZD37" s="479"/>
      <c r="WZE37" s="479"/>
      <c r="WZF37" s="479"/>
      <c r="WZG37" s="479"/>
      <c r="WZH37" s="479"/>
      <c r="WZI37" s="479"/>
      <c r="WZJ37" s="479"/>
      <c r="WZK37" s="479"/>
      <c r="WZL37" s="479"/>
      <c r="WZM37" s="479"/>
      <c r="WZN37" s="479"/>
      <c r="WZO37" s="479"/>
      <c r="WZP37" s="479"/>
      <c r="WZQ37" s="479"/>
      <c r="WZR37" s="479"/>
      <c r="WZS37" s="479"/>
      <c r="WZT37" s="479"/>
      <c r="WZU37" s="479"/>
      <c r="WZV37" s="479"/>
      <c r="WZW37" s="479"/>
      <c r="WZX37" s="479"/>
      <c r="WZY37" s="479"/>
      <c r="WZZ37" s="479"/>
      <c r="XAA37" s="479"/>
      <c r="XAB37" s="479"/>
      <c r="XAC37" s="479"/>
      <c r="XAD37" s="479"/>
      <c r="XAE37" s="479"/>
      <c r="XAF37" s="479"/>
      <c r="XAG37" s="479"/>
      <c r="XAH37" s="479"/>
      <c r="XAI37" s="479"/>
      <c r="XAJ37" s="479"/>
      <c r="XAK37" s="479"/>
      <c r="XAL37" s="479"/>
      <c r="XAM37" s="479"/>
      <c r="XAN37" s="479"/>
      <c r="XAO37" s="479"/>
      <c r="XAP37" s="479"/>
      <c r="XAQ37" s="479"/>
      <c r="XAR37" s="479"/>
      <c r="XAS37" s="479"/>
      <c r="XAT37" s="479"/>
      <c r="XAU37" s="479"/>
      <c r="XAV37" s="479"/>
      <c r="XAW37" s="479"/>
      <c r="XAX37" s="479"/>
      <c r="XAY37" s="479"/>
      <c r="XAZ37" s="479"/>
      <c r="XBA37" s="479"/>
      <c r="XBB37" s="479"/>
      <c r="XBC37" s="479"/>
      <c r="XBD37" s="479"/>
      <c r="XBE37" s="479"/>
      <c r="XBF37" s="479"/>
      <c r="XBG37" s="479"/>
      <c r="XBH37" s="479"/>
      <c r="XBI37" s="479"/>
      <c r="XBJ37" s="479"/>
      <c r="XBK37" s="479"/>
      <c r="XBL37" s="479"/>
      <c r="XBM37" s="479"/>
      <c r="XBN37" s="479"/>
      <c r="XBO37" s="479"/>
      <c r="XBP37" s="479"/>
      <c r="XBQ37" s="479"/>
      <c r="XBR37" s="479"/>
      <c r="XBS37" s="479"/>
      <c r="XBT37" s="479"/>
      <c r="XBU37" s="479"/>
      <c r="XBV37" s="479"/>
      <c r="XBW37" s="479"/>
      <c r="XBX37" s="479"/>
      <c r="XBY37" s="479"/>
      <c r="XBZ37" s="479"/>
      <c r="XCA37" s="479"/>
      <c r="XCB37" s="479"/>
      <c r="XCC37" s="479"/>
      <c r="XCD37" s="479"/>
      <c r="XCE37" s="479"/>
      <c r="XCF37" s="479"/>
      <c r="XCG37" s="479"/>
      <c r="XCH37" s="479"/>
      <c r="XCI37" s="479"/>
      <c r="XCJ37" s="479"/>
      <c r="XCK37" s="479"/>
      <c r="XCL37" s="479"/>
      <c r="XCM37" s="479"/>
      <c r="XCN37" s="479"/>
      <c r="XCO37" s="479"/>
      <c r="XCP37" s="479"/>
      <c r="XCQ37" s="479"/>
      <c r="XCR37" s="479"/>
      <c r="XCS37" s="479"/>
      <c r="XCT37" s="479"/>
      <c r="XCU37" s="479"/>
      <c r="XCV37" s="479"/>
      <c r="XCW37" s="479"/>
      <c r="XCX37" s="479"/>
      <c r="XCY37" s="479"/>
      <c r="XCZ37" s="479"/>
      <c r="XDA37" s="479"/>
      <c r="XDB37" s="479"/>
      <c r="XDC37" s="479"/>
      <c r="XDD37" s="479"/>
      <c r="XDE37" s="479"/>
      <c r="XDF37" s="479"/>
      <c r="XDG37" s="479"/>
      <c r="XDH37" s="479"/>
      <c r="XDI37" s="479"/>
      <c r="XDJ37" s="479"/>
      <c r="XDK37" s="479"/>
      <c r="XDL37" s="479"/>
      <c r="XDM37" s="479"/>
      <c r="XDN37" s="479"/>
      <c r="XDO37" s="479"/>
      <c r="XDP37" s="479"/>
      <c r="XDQ37" s="479"/>
      <c r="XDR37" s="479"/>
      <c r="XDS37" s="479"/>
      <c r="XDT37" s="479"/>
      <c r="XDU37" s="479"/>
      <c r="XDV37" s="479"/>
      <c r="XDW37" s="479"/>
      <c r="XDX37" s="479"/>
      <c r="XDY37" s="479"/>
      <c r="XDZ37" s="479"/>
      <c r="XEA37" s="479"/>
      <c r="XEB37" s="479"/>
      <c r="XEC37" s="479"/>
      <c r="XED37" s="479"/>
      <c r="XEE37" s="479"/>
      <c r="XEF37" s="479"/>
      <c r="XEG37" s="479"/>
      <c r="XEH37" s="479"/>
      <c r="XEI37" s="479"/>
      <c r="XEJ37" s="479"/>
      <c r="XEK37" s="479"/>
      <c r="XEL37" s="479"/>
      <c r="XEM37" s="479"/>
      <c r="XEN37" s="479"/>
      <c r="XEO37" s="479"/>
      <c r="XEP37" s="479"/>
      <c r="XEQ37" s="479"/>
      <c r="XER37" s="479"/>
      <c r="XES37" s="479"/>
      <c r="XET37" s="479"/>
      <c r="XEU37" s="479"/>
      <c r="XEV37" s="479"/>
      <c r="XEW37" s="479"/>
      <c r="XEX37" s="479"/>
      <c r="XEY37" s="479"/>
      <c r="XEZ37" s="479"/>
      <c r="XFA37" s="479"/>
      <c r="XFB37" s="479"/>
      <c r="XFC37" s="479"/>
      <c r="XFD37" s="479"/>
    </row>
    <row r="38" spans="1:16384">
      <c r="B38" s="479"/>
      <c r="C38" s="479"/>
      <c r="D38" s="480"/>
      <c r="E38" s="480"/>
      <c r="F38" s="480"/>
      <c r="G38" s="480"/>
      <c r="H38" s="480"/>
      <c r="I38" s="480"/>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479"/>
      <c r="AN38" s="479"/>
      <c r="AO38" s="479"/>
      <c r="AP38" s="479"/>
      <c r="AQ38" s="479"/>
      <c r="AR38" s="479"/>
      <c r="AS38" s="479"/>
      <c r="AT38" s="479"/>
      <c r="AU38" s="479"/>
      <c r="AV38" s="479"/>
      <c r="AW38" s="479"/>
      <c r="AX38" s="479"/>
      <c r="AY38" s="479"/>
      <c r="AZ38" s="479"/>
      <c r="BA38" s="479"/>
      <c r="BB38" s="479"/>
      <c r="BC38" s="479"/>
      <c r="BD38" s="479"/>
      <c r="BE38" s="479"/>
      <c r="BF38" s="479"/>
      <c r="BG38" s="479"/>
      <c r="BH38" s="479"/>
      <c r="BI38" s="479"/>
      <c r="BJ38" s="479"/>
      <c r="BK38" s="479"/>
      <c r="BL38" s="479"/>
      <c r="BM38" s="479"/>
      <c r="BN38" s="479"/>
      <c r="BO38" s="479"/>
      <c r="BP38" s="479"/>
      <c r="BQ38" s="479"/>
      <c r="BR38" s="479"/>
      <c r="BS38" s="479"/>
      <c r="BT38" s="479"/>
      <c r="BU38" s="479"/>
      <c r="BV38" s="479"/>
      <c r="BW38" s="479"/>
      <c r="BX38" s="479"/>
      <c r="BY38" s="479"/>
      <c r="BZ38" s="479"/>
      <c r="CA38" s="479"/>
      <c r="CB38" s="479"/>
      <c r="CC38" s="479"/>
      <c r="CD38" s="479"/>
      <c r="CE38" s="479"/>
      <c r="CF38" s="479"/>
      <c r="CG38" s="479"/>
      <c r="CH38" s="479"/>
      <c r="CI38" s="479"/>
      <c r="CJ38" s="479"/>
      <c r="CK38" s="479"/>
      <c r="CL38" s="479"/>
      <c r="CM38" s="479"/>
      <c r="CN38" s="479"/>
      <c r="CO38" s="479"/>
      <c r="CP38" s="479"/>
      <c r="CQ38" s="479"/>
      <c r="CR38" s="479"/>
      <c r="CS38" s="479"/>
      <c r="CT38" s="479"/>
      <c r="CU38" s="479"/>
      <c r="CV38" s="479"/>
      <c r="CW38" s="479"/>
      <c r="CX38" s="479"/>
      <c r="CY38" s="479"/>
      <c r="CZ38" s="479"/>
      <c r="DA38" s="479"/>
      <c r="DB38" s="479"/>
      <c r="DC38" s="479"/>
      <c r="DD38" s="479"/>
      <c r="DE38" s="479"/>
      <c r="DF38" s="479"/>
      <c r="DG38" s="479"/>
      <c r="DH38" s="479"/>
      <c r="DI38" s="479"/>
      <c r="DJ38" s="479"/>
      <c r="DK38" s="479"/>
      <c r="DL38" s="479"/>
      <c r="DM38" s="479"/>
      <c r="DN38" s="479"/>
      <c r="DO38" s="479"/>
      <c r="DP38" s="479"/>
      <c r="DQ38" s="479"/>
      <c r="DR38" s="479"/>
      <c r="DS38" s="479"/>
      <c r="DT38" s="479"/>
      <c r="DU38" s="479"/>
      <c r="DV38" s="479"/>
      <c r="DW38" s="479"/>
      <c r="DX38" s="479"/>
      <c r="DY38" s="479"/>
      <c r="DZ38" s="479"/>
      <c r="EA38" s="479"/>
      <c r="EB38" s="479"/>
      <c r="EC38" s="479"/>
      <c r="ED38" s="479"/>
      <c r="EE38" s="479"/>
      <c r="EF38" s="479"/>
      <c r="EG38" s="479"/>
      <c r="EH38" s="479"/>
      <c r="EI38" s="479"/>
      <c r="EJ38" s="479"/>
      <c r="EK38" s="479"/>
      <c r="EL38" s="479"/>
      <c r="EM38" s="479"/>
      <c r="EN38" s="479"/>
      <c r="EO38" s="479"/>
      <c r="EP38" s="479"/>
      <c r="EQ38" s="479"/>
      <c r="ER38" s="479"/>
      <c r="ES38" s="479"/>
      <c r="ET38" s="479"/>
      <c r="EU38" s="479"/>
      <c r="EV38" s="479"/>
      <c r="EW38" s="479"/>
      <c r="EX38" s="479"/>
      <c r="EY38" s="479"/>
      <c r="EZ38" s="479"/>
      <c r="FA38" s="479"/>
      <c r="FB38" s="479"/>
      <c r="FC38" s="479"/>
      <c r="FD38" s="479"/>
      <c r="FE38" s="479"/>
      <c r="FF38" s="479"/>
      <c r="FG38" s="479"/>
      <c r="FH38" s="479"/>
      <c r="FI38" s="479"/>
      <c r="FJ38" s="479"/>
      <c r="FK38" s="479"/>
      <c r="FL38" s="479"/>
      <c r="FM38" s="479"/>
      <c r="FN38" s="479"/>
      <c r="FO38" s="479"/>
      <c r="FP38" s="479"/>
      <c r="FQ38" s="479"/>
      <c r="FR38" s="479"/>
      <c r="FS38" s="479"/>
      <c r="FT38" s="479"/>
      <c r="FU38" s="479"/>
      <c r="FV38" s="479"/>
      <c r="FW38" s="479"/>
      <c r="FX38" s="479"/>
      <c r="FY38" s="479"/>
      <c r="FZ38" s="479"/>
      <c r="GA38" s="479"/>
      <c r="GB38" s="479"/>
      <c r="GC38" s="479"/>
      <c r="GD38" s="479"/>
      <c r="GE38" s="479"/>
      <c r="GF38" s="479"/>
      <c r="GG38" s="479"/>
      <c r="GH38" s="479"/>
      <c r="GI38" s="479"/>
      <c r="GJ38" s="479"/>
      <c r="GK38" s="479"/>
      <c r="GL38" s="479"/>
      <c r="GM38" s="479"/>
      <c r="GN38" s="479"/>
      <c r="GO38" s="479"/>
      <c r="GP38" s="479"/>
      <c r="GQ38" s="479"/>
      <c r="GR38" s="479"/>
      <c r="GS38" s="479"/>
      <c r="GT38" s="479"/>
      <c r="GU38" s="479"/>
      <c r="GV38" s="479"/>
      <c r="GW38" s="479"/>
      <c r="GX38" s="479"/>
      <c r="GY38" s="479"/>
      <c r="GZ38" s="479"/>
      <c r="HA38" s="479"/>
      <c r="HB38" s="479"/>
      <c r="HC38" s="479"/>
      <c r="HD38" s="479"/>
      <c r="HE38" s="479"/>
      <c r="HF38" s="479"/>
      <c r="HG38" s="479"/>
      <c r="HH38" s="479"/>
      <c r="HI38" s="479"/>
      <c r="HJ38" s="479"/>
      <c r="HK38" s="479"/>
      <c r="HL38" s="479"/>
      <c r="HM38" s="479"/>
      <c r="HN38" s="479"/>
      <c r="HO38" s="479"/>
      <c r="HP38" s="479"/>
      <c r="HQ38" s="479"/>
      <c r="HR38" s="479"/>
      <c r="HS38" s="479"/>
      <c r="HT38" s="479"/>
      <c r="HU38" s="479"/>
      <c r="HV38" s="479"/>
      <c r="HW38" s="479"/>
      <c r="HX38" s="479"/>
      <c r="HY38" s="479"/>
      <c r="HZ38" s="479"/>
      <c r="IA38" s="479"/>
      <c r="IB38" s="479"/>
      <c r="IC38" s="479"/>
      <c r="ID38" s="479"/>
      <c r="IE38" s="479"/>
      <c r="IF38" s="479"/>
      <c r="IG38" s="479"/>
      <c r="IH38" s="479"/>
      <c r="II38" s="479"/>
      <c r="IJ38" s="479"/>
      <c r="IK38" s="479"/>
      <c r="IL38" s="479"/>
      <c r="IM38" s="479"/>
      <c r="IN38" s="479"/>
      <c r="IO38" s="479"/>
      <c r="IP38" s="479"/>
      <c r="IQ38" s="479"/>
      <c r="IR38" s="479"/>
      <c r="IS38" s="479"/>
      <c r="IT38" s="479"/>
      <c r="IU38" s="479"/>
      <c r="IV38" s="479"/>
      <c r="IW38" s="479"/>
      <c r="IX38" s="479"/>
      <c r="IY38" s="479"/>
      <c r="IZ38" s="479"/>
      <c r="JA38" s="479"/>
      <c r="JB38" s="479"/>
      <c r="JC38" s="479"/>
      <c r="JD38" s="479"/>
      <c r="JE38" s="479"/>
      <c r="JF38" s="479"/>
      <c r="JG38" s="479"/>
      <c r="JH38" s="479"/>
      <c r="JI38" s="479"/>
      <c r="JJ38" s="479"/>
      <c r="JK38" s="479"/>
      <c r="JL38" s="479"/>
      <c r="JM38" s="479"/>
      <c r="JN38" s="479"/>
      <c r="JO38" s="479"/>
      <c r="JP38" s="479"/>
      <c r="JQ38" s="479"/>
      <c r="JR38" s="479"/>
      <c r="JS38" s="479"/>
      <c r="JT38" s="479"/>
      <c r="JU38" s="479"/>
      <c r="JV38" s="479"/>
      <c r="JW38" s="479"/>
      <c r="JX38" s="479"/>
      <c r="JY38" s="479"/>
      <c r="JZ38" s="479"/>
      <c r="KA38" s="479"/>
      <c r="KB38" s="479"/>
      <c r="KC38" s="479"/>
      <c r="KD38" s="479"/>
      <c r="KE38" s="479"/>
      <c r="KF38" s="479"/>
      <c r="KG38" s="479"/>
      <c r="KH38" s="479"/>
      <c r="KI38" s="479"/>
      <c r="KJ38" s="479"/>
      <c r="KK38" s="479"/>
      <c r="KL38" s="479"/>
      <c r="KM38" s="479"/>
      <c r="KN38" s="479"/>
      <c r="KO38" s="479"/>
      <c r="KP38" s="479"/>
      <c r="KQ38" s="479"/>
      <c r="KR38" s="479"/>
      <c r="KS38" s="479"/>
      <c r="KT38" s="479"/>
      <c r="KU38" s="479"/>
      <c r="KV38" s="479"/>
      <c r="KW38" s="479"/>
      <c r="KX38" s="479"/>
      <c r="KY38" s="479"/>
      <c r="KZ38" s="479"/>
      <c r="LA38" s="479"/>
      <c r="LB38" s="479"/>
      <c r="LC38" s="479"/>
      <c r="LD38" s="479"/>
      <c r="LE38" s="479"/>
      <c r="LF38" s="479"/>
      <c r="LG38" s="479"/>
      <c r="LH38" s="479"/>
      <c r="LI38" s="479"/>
      <c r="LJ38" s="479"/>
      <c r="LK38" s="479"/>
      <c r="LL38" s="479"/>
      <c r="LM38" s="479"/>
      <c r="LN38" s="479"/>
      <c r="LO38" s="479"/>
      <c r="LP38" s="479"/>
      <c r="LQ38" s="479"/>
      <c r="LR38" s="479"/>
      <c r="LS38" s="479"/>
      <c r="LT38" s="479"/>
      <c r="LU38" s="479"/>
      <c r="LV38" s="479"/>
      <c r="LW38" s="479"/>
      <c r="LX38" s="479"/>
      <c r="LY38" s="479"/>
      <c r="LZ38" s="479"/>
      <c r="MA38" s="479"/>
      <c r="MB38" s="479"/>
      <c r="MC38" s="479"/>
      <c r="MD38" s="479"/>
      <c r="ME38" s="479"/>
      <c r="MF38" s="479"/>
      <c r="MG38" s="479"/>
      <c r="MH38" s="479"/>
      <c r="MI38" s="479"/>
      <c r="MJ38" s="479"/>
      <c r="MK38" s="479"/>
      <c r="ML38" s="479"/>
      <c r="MM38" s="479"/>
      <c r="MN38" s="479"/>
      <c r="MO38" s="479"/>
      <c r="MP38" s="479"/>
      <c r="MQ38" s="479"/>
      <c r="MR38" s="479"/>
      <c r="MS38" s="479"/>
      <c r="MT38" s="479"/>
      <c r="MU38" s="479"/>
      <c r="MV38" s="479"/>
      <c r="MW38" s="479"/>
      <c r="MX38" s="479"/>
      <c r="MY38" s="479"/>
      <c r="MZ38" s="479"/>
      <c r="NA38" s="479"/>
      <c r="NB38" s="479"/>
      <c r="NC38" s="479"/>
      <c r="ND38" s="479"/>
      <c r="NE38" s="479"/>
      <c r="NF38" s="479"/>
      <c r="NG38" s="479"/>
      <c r="NH38" s="479"/>
      <c r="NI38" s="479"/>
      <c r="NJ38" s="479"/>
      <c r="NK38" s="479"/>
      <c r="NL38" s="479"/>
      <c r="NM38" s="479"/>
      <c r="NN38" s="479"/>
      <c r="NO38" s="479"/>
      <c r="NP38" s="479"/>
      <c r="NQ38" s="479"/>
      <c r="NR38" s="479"/>
      <c r="NS38" s="479"/>
      <c r="NT38" s="479"/>
      <c r="NU38" s="479"/>
      <c r="NV38" s="479"/>
      <c r="NW38" s="479"/>
      <c r="NX38" s="479"/>
      <c r="NY38" s="479"/>
      <c r="NZ38" s="479"/>
      <c r="OA38" s="479"/>
      <c r="OB38" s="479"/>
      <c r="OC38" s="479"/>
      <c r="OD38" s="479"/>
      <c r="OE38" s="479"/>
      <c r="OF38" s="479"/>
      <c r="OG38" s="479"/>
      <c r="OH38" s="479"/>
      <c r="OI38" s="479"/>
      <c r="OJ38" s="479"/>
      <c r="OK38" s="479"/>
      <c r="OL38" s="479"/>
      <c r="OM38" s="479"/>
      <c r="ON38" s="479"/>
      <c r="OO38" s="479"/>
      <c r="OP38" s="479"/>
      <c r="OQ38" s="479"/>
      <c r="OR38" s="479"/>
      <c r="OS38" s="479"/>
      <c r="OT38" s="479"/>
      <c r="OU38" s="479"/>
      <c r="OV38" s="479"/>
      <c r="OW38" s="479"/>
      <c r="OX38" s="479"/>
      <c r="OY38" s="479"/>
      <c r="OZ38" s="479"/>
      <c r="PA38" s="479"/>
      <c r="PB38" s="479"/>
      <c r="PC38" s="479"/>
      <c r="PD38" s="479"/>
      <c r="PE38" s="479"/>
      <c r="PF38" s="479"/>
      <c r="PG38" s="479"/>
      <c r="PH38" s="479"/>
      <c r="PI38" s="479"/>
      <c r="PJ38" s="479"/>
      <c r="PK38" s="479"/>
      <c r="PL38" s="479"/>
      <c r="PM38" s="479"/>
      <c r="PN38" s="479"/>
      <c r="PO38" s="479"/>
      <c r="PP38" s="479"/>
      <c r="PQ38" s="479"/>
      <c r="PR38" s="479"/>
      <c r="PS38" s="479"/>
      <c r="PT38" s="479"/>
      <c r="PU38" s="479"/>
      <c r="PV38" s="479"/>
      <c r="PW38" s="479"/>
      <c r="PX38" s="479"/>
      <c r="PY38" s="479"/>
      <c r="PZ38" s="479"/>
      <c r="QA38" s="479"/>
      <c r="QB38" s="479"/>
      <c r="QC38" s="479"/>
      <c r="QD38" s="479"/>
      <c r="QE38" s="479"/>
      <c r="QF38" s="479"/>
      <c r="QG38" s="479"/>
      <c r="QH38" s="479"/>
      <c r="QI38" s="479"/>
      <c r="QJ38" s="479"/>
      <c r="QK38" s="479"/>
      <c r="QL38" s="479"/>
      <c r="QM38" s="479"/>
      <c r="QN38" s="479"/>
      <c r="QO38" s="479"/>
      <c r="QP38" s="479"/>
      <c r="QQ38" s="479"/>
      <c r="QR38" s="479"/>
      <c r="QS38" s="479"/>
      <c r="QT38" s="479"/>
      <c r="QU38" s="479"/>
      <c r="QV38" s="479"/>
      <c r="QW38" s="479"/>
      <c r="QX38" s="479"/>
      <c r="QY38" s="479"/>
      <c r="QZ38" s="479"/>
      <c r="RA38" s="479"/>
      <c r="RB38" s="479"/>
      <c r="RC38" s="479"/>
      <c r="RD38" s="479"/>
      <c r="RE38" s="479"/>
      <c r="RF38" s="479"/>
      <c r="RG38" s="479"/>
      <c r="RH38" s="479"/>
      <c r="RI38" s="479"/>
      <c r="RJ38" s="479"/>
      <c r="RK38" s="479"/>
      <c r="RL38" s="479"/>
      <c r="RM38" s="479"/>
      <c r="RN38" s="479"/>
      <c r="RO38" s="479"/>
      <c r="RP38" s="479"/>
      <c r="RQ38" s="479"/>
      <c r="RR38" s="479"/>
      <c r="RS38" s="479"/>
      <c r="RT38" s="479"/>
      <c r="RU38" s="479"/>
      <c r="RV38" s="479"/>
      <c r="RW38" s="479"/>
      <c r="RX38" s="479"/>
      <c r="RY38" s="479"/>
      <c r="RZ38" s="479"/>
      <c r="SA38" s="479"/>
      <c r="SB38" s="479"/>
      <c r="SC38" s="479"/>
      <c r="SD38" s="479"/>
      <c r="SE38" s="479"/>
      <c r="SF38" s="479"/>
      <c r="SG38" s="479"/>
      <c r="SH38" s="479"/>
      <c r="SI38" s="479"/>
      <c r="SJ38" s="479"/>
      <c r="SK38" s="479"/>
      <c r="SL38" s="479"/>
      <c r="SM38" s="479"/>
      <c r="SN38" s="479"/>
      <c r="SO38" s="479"/>
      <c r="SP38" s="479"/>
      <c r="SQ38" s="479"/>
      <c r="SR38" s="479"/>
      <c r="SS38" s="479"/>
      <c r="ST38" s="479"/>
      <c r="SU38" s="479"/>
      <c r="SV38" s="479"/>
      <c r="SW38" s="479"/>
      <c r="SX38" s="479"/>
      <c r="SY38" s="479"/>
      <c r="SZ38" s="479"/>
      <c r="TA38" s="479"/>
      <c r="TB38" s="479"/>
      <c r="TC38" s="479"/>
      <c r="TD38" s="479"/>
      <c r="TE38" s="479"/>
      <c r="TF38" s="479"/>
      <c r="TG38" s="479"/>
      <c r="TH38" s="479"/>
      <c r="TI38" s="479"/>
      <c r="TJ38" s="479"/>
      <c r="TK38" s="479"/>
      <c r="TL38" s="479"/>
      <c r="TM38" s="479"/>
      <c r="TN38" s="479"/>
      <c r="TO38" s="479"/>
      <c r="TP38" s="479"/>
      <c r="TQ38" s="479"/>
      <c r="TR38" s="479"/>
      <c r="TS38" s="479"/>
      <c r="TT38" s="479"/>
      <c r="TU38" s="479"/>
      <c r="TV38" s="479"/>
      <c r="TW38" s="479"/>
      <c r="TX38" s="479"/>
      <c r="TY38" s="479"/>
      <c r="TZ38" s="479"/>
      <c r="UA38" s="479"/>
      <c r="UB38" s="479"/>
      <c r="UC38" s="479"/>
      <c r="UD38" s="479"/>
      <c r="UE38" s="479"/>
      <c r="UF38" s="479"/>
      <c r="UG38" s="479"/>
      <c r="UH38" s="479"/>
      <c r="UI38" s="479"/>
      <c r="UJ38" s="479"/>
      <c r="UK38" s="479"/>
      <c r="UL38" s="479"/>
      <c r="UM38" s="479"/>
      <c r="UN38" s="479"/>
      <c r="UO38" s="479"/>
      <c r="UP38" s="479"/>
      <c r="UQ38" s="479"/>
      <c r="UR38" s="479"/>
      <c r="US38" s="479"/>
      <c r="UT38" s="479"/>
      <c r="UU38" s="479"/>
      <c r="UV38" s="479"/>
      <c r="UW38" s="479"/>
      <c r="UX38" s="479"/>
      <c r="UY38" s="479"/>
      <c r="UZ38" s="479"/>
      <c r="VA38" s="479"/>
      <c r="VB38" s="479"/>
      <c r="VC38" s="479"/>
      <c r="VD38" s="479"/>
      <c r="VE38" s="479"/>
      <c r="VF38" s="479"/>
      <c r="VG38" s="479"/>
      <c r="VH38" s="479"/>
      <c r="VI38" s="479"/>
      <c r="VJ38" s="479"/>
      <c r="VK38" s="479"/>
      <c r="VL38" s="479"/>
      <c r="VM38" s="479"/>
      <c r="VN38" s="479"/>
      <c r="VO38" s="479"/>
      <c r="VP38" s="479"/>
      <c r="VQ38" s="479"/>
      <c r="VR38" s="479"/>
      <c r="VS38" s="479"/>
      <c r="VT38" s="479"/>
      <c r="VU38" s="479"/>
      <c r="VV38" s="479"/>
      <c r="VW38" s="479"/>
      <c r="VX38" s="479"/>
      <c r="VY38" s="479"/>
      <c r="VZ38" s="479"/>
      <c r="WA38" s="479"/>
      <c r="WB38" s="479"/>
      <c r="WC38" s="479"/>
      <c r="WD38" s="479"/>
      <c r="WE38" s="479"/>
      <c r="WF38" s="479"/>
      <c r="WG38" s="479"/>
      <c r="WH38" s="479"/>
      <c r="WI38" s="479"/>
      <c r="WJ38" s="479"/>
      <c r="WK38" s="479"/>
      <c r="WL38" s="479"/>
      <c r="WM38" s="479"/>
      <c r="WN38" s="479"/>
      <c r="WO38" s="479"/>
      <c r="WP38" s="479"/>
      <c r="WQ38" s="479"/>
      <c r="WR38" s="479"/>
      <c r="WS38" s="479"/>
      <c r="WT38" s="479"/>
      <c r="WU38" s="479"/>
      <c r="WV38" s="479"/>
      <c r="WW38" s="479"/>
      <c r="WX38" s="479"/>
      <c r="WY38" s="479"/>
      <c r="WZ38" s="479"/>
      <c r="XA38" s="479"/>
      <c r="XB38" s="479"/>
      <c r="XC38" s="479"/>
      <c r="XD38" s="479"/>
      <c r="XE38" s="479"/>
      <c r="XF38" s="479"/>
      <c r="XG38" s="479"/>
      <c r="XH38" s="479"/>
      <c r="XI38" s="479"/>
      <c r="XJ38" s="479"/>
      <c r="XK38" s="479"/>
      <c r="XL38" s="479"/>
      <c r="XM38" s="479"/>
      <c r="XN38" s="479"/>
      <c r="XO38" s="479"/>
      <c r="XP38" s="479"/>
      <c r="XQ38" s="479"/>
      <c r="XR38" s="479"/>
      <c r="XS38" s="479"/>
      <c r="XT38" s="479"/>
      <c r="XU38" s="479"/>
      <c r="XV38" s="479"/>
      <c r="XW38" s="479"/>
      <c r="XX38" s="479"/>
      <c r="XY38" s="479"/>
      <c r="XZ38" s="479"/>
      <c r="YA38" s="479"/>
      <c r="YB38" s="479"/>
      <c r="YC38" s="479"/>
      <c r="YD38" s="479"/>
      <c r="YE38" s="479"/>
      <c r="YF38" s="479"/>
      <c r="YG38" s="479"/>
      <c r="YH38" s="479"/>
      <c r="YI38" s="479"/>
      <c r="YJ38" s="479"/>
      <c r="YK38" s="479"/>
      <c r="YL38" s="479"/>
      <c r="YM38" s="479"/>
      <c r="YN38" s="479"/>
      <c r="YO38" s="479"/>
      <c r="YP38" s="479"/>
      <c r="YQ38" s="479"/>
      <c r="YR38" s="479"/>
      <c r="YS38" s="479"/>
      <c r="YT38" s="479"/>
      <c r="YU38" s="479"/>
      <c r="YV38" s="479"/>
      <c r="YW38" s="479"/>
      <c r="YX38" s="479"/>
      <c r="YY38" s="479"/>
      <c r="YZ38" s="479"/>
      <c r="ZA38" s="479"/>
      <c r="ZB38" s="479"/>
      <c r="ZC38" s="479"/>
      <c r="ZD38" s="479"/>
      <c r="ZE38" s="479"/>
      <c r="ZF38" s="479"/>
      <c r="ZG38" s="479"/>
      <c r="ZH38" s="479"/>
      <c r="ZI38" s="479"/>
      <c r="ZJ38" s="479"/>
      <c r="ZK38" s="479"/>
      <c r="ZL38" s="479"/>
      <c r="ZM38" s="479"/>
      <c r="ZN38" s="479"/>
      <c r="ZO38" s="479"/>
      <c r="ZP38" s="479"/>
      <c r="ZQ38" s="479"/>
      <c r="ZR38" s="479"/>
      <c r="ZS38" s="479"/>
      <c r="ZT38" s="479"/>
      <c r="ZU38" s="479"/>
      <c r="ZV38" s="479"/>
      <c r="ZW38" s="479"/>
      <c r="ZX38" s="479"/>
      <c r="ZY38" s="479"/>
      <c r="ZZ38" s="479"/>
      <c r="AAA38" s="479"/>
      <c r="AAB38" s="479"/>
      <c r="AAC38" s="479"/>
      <c r="AAD38" s="479"/>
      <c r="AAE38" s="479"/>
      <c r="AAF38" s="479"/>
      <c r="AAG38" s="479"/>
      <c r="AAH38" s="479"/>
      <c r="AAI38" s="479"/>
      <c r="AAJ38" s="479"/>
      <c r="AAK38" s="479"/>
      <c r="AAL38" s="479"/>
      <c r="AAM38" s="479"/>
      <c r="AAN38" s="479"/>
      <c r="AAO38" s="479"/>
      <c r="AAP38" s="479"/>
      <c r="AAQ38" s="479"/>
      <c r="AAR38" s="479"/>
      <c r="AAS38" s="479"/>
      <c r="AAT38" s="479"/>
      <c r="AAU38" s="479"/>
      <c r="AAV38" s="479"/>
      <c r="AAW38" s="479"/>
      <c r="AAX38" s="479"/>
      <c r="AAY38" s="479"/>
      <c r="AAZ38" s="479"/>
      <c r="ABA38" s="479"/>
      <c r="ABB38" s="479"/>
      <c r="ABC38" s="479"/>
      <c r="ABD38" s="479"/>
      <c r="ABE38" s="479"/>
      <c r="ABF38" s="479"/>
      <c r="ABG38" s="479"/>
      <c r="ABH38" s="479"/>
      <c r="ABI38" s="479"/>
      <c r="ABJ38" s="479"/>
      <c r="ABK38" s="479"/>
      <c r="ABL38" s="479"/>
      <c r="ABM38" s="479"/>
      <c r="ABN38" s="479"/>
      <c r="ABO38" s="479"/>
      <c r="ABP38" s="479"/>
      <c r="ABQ38" s="479"/>
      <c r="ABR38" s="479"/>
      <c r="ABS38" s="479"/>
      <c r="ABT38" s="479"/>
      <c r="ABU38" s="479"/>
      <c r="ABV38" s="479"/>
      <c r="ABW38" s="479"/>
      <c r="ABX38" s="479"/>
      <c r="ABY38" s="479"/>
      <c r="ABZ38" s="479"/>
      <c r="ACA38" s="479"/>
      <c r="ACB38" s="479"/>
      <c r="ACC38" s="479"/>
      <c r="ACD38" s="479"/>
      <c r="ACE38" s="479"/>
      <c r="ACF38" s="479"/>
      <c r="ACG38" s="479"/>
      <c r="ACH38" s="479"/>
      <c r="ACI38" s="479"/>
      <c r="ACJ38" s="479"/>
      <c r="ACK38" s="479"/>
      <c r="ACL38" s="479"/>
      <c r="ACM38" s="479"/>
      <c r="ACN38" s="479"/>
      <c r="ACO38" s="479"/>
      <c r="ACP38" s="479"/>
      <c r="ACQ38" s="479"/>
      <c r="ACR38" s="479"/>
      <c r="ACS38" s="479"/>
      <c r="ACT38" s="479"/>
      <c r="ACU38" s="479"/>
      <c r="ACV38" s="479"/>
      <c r="ACW38" s="479"/>
      <c r="ACX38" s="479"/>
      <c r="ACY38" s="479"/>
      <c r="ACZ38" s="479"/>
      <c r="ADA38" s="479"/>
      <c r="ADB38" s="479"/>
      <c r="ADC38" s="479"/>
      <c r="ADD38" s="479"/>
      <c r="ADE38" s="479"/>
      <c r="ADF38" s="479"/>
      <c r="ADG38" s="479"/>
      <c r="ADH38" s="479"/>
      <c r="ADI38" s="479"/>
      <c r="ADJ38" s="479"/>
      <c r="ADK38" s="479"/>
      <c r="ADL38" s="479"/>
      <c r="ADM38" s="479"/>
      <c r="ADN38" s="479"/>
      <c r="ADO38" s="479"/>
      <c r="ADP38" s="479"/>
      <c r="ADQ38" s="479"/>
      <c r="ADR38" s="479"/>
      <c r="ADS38" s="479"/>
      <c r="ADT38" s="479"/>
      <c r="ADU38" s="479"/>
      <c r="ADV38" s="479"/>
      <c r="ADW38" s="479"/>
      <c r="ADX38" s="479"/>
      <c r="ADY38" s="479"/>
      <c r="ADZ38" s="479"/>
      <c r="AEA38" s="479"/>
      <c r="AEB38" s="479"/>
      <c r="AEC38" s="479"/>
      <c r="AED38" s="479"/>
      <c r="AEE38" s="479"/>
      <c r="AEF38" s="479"/>
      <c r="AEG38" s="479"/>
      <c r="AEH38" s="479"/>
      <c r="AEI38" s="479"/>
      <c r="AEJ38" s="479"/>
      <c r="AEK38" s="479"/>
      <c r="AEL38" s="479"/>
      <c r="AEM38" s="479"/>
      <c r="AEN38" s="479"/>
      <c r="AEO38" s="479"/>
      <c r="AEP38" s="479"/>
      <c r="AEQ38" s="479"/>
      <c r="AER38" s="479"/>
      <c r="AES38" s="479"/>
      <c r="AET38" s="479"/>
      <c r="AEU38" s="479"/>
      <c r="AEV38" s="479"/>
      <c r="AEW38" s="479"/>
      <c r="AEX38" s="479"/>
      <c r="AEY38" s="479"/>
      <c r="AEZ38" s="479"/>
      <c r="AFA38" s="479"/>
      <c r="AFB38" s="479"/>
      <c r="AFC38" s="479"/>
      <c r="AFD38" s="479"/>
      <c r="AFE38" s="479"/>
      <c r="AFF38" s="479"/>
      <c r="AFG38" s="479"/>
      <c r="AFH38" s="479"/>
      <c r="AFI38" s="479"/>
      <c r="AFJ38" s="479"/>
      <c r="AFK38" s="479"/>
      <c r="AFL38" s="479"/>
      <c r="AFM38" s="479"/>
      <c r="AFN38" s="479"/>
      <c r="AFO38" s="479"/>
      <c r="AFP38" s="479"/>
      <c r="AFQ38" s="479"/>
      <c r="AFR38" s="479"/>
      <c r="AFS38" s="479"/>
      <c r="AFT38" s="479"/>
      <c r="AFU38" s="479"/>
      <c r="AFV38" s="479"/>
      <c r="AFW38" s="479"/>
      <c r="AFX38" s="479"/>
      <c r="AFY38" s="479"/>
      <c r="AFZ38" s="479"/>
      <c r="AGA38" s="479"/>
      <c r="AGB38" s="479"/>
      <c r="AGC38" s="479"/>
      <c r="AGD38" s="479"/>
      <c r="AGE38" s="479"/>
      <c r="AGF38" s="479"/>
      <c r="AGG38" s="479"/>
      <c r="AGH38" s="479"/>
      <c r="AGI38" s="479"/>
      <c r="AGJ38" s="479"/>
      <c r="AGK38" s="479"/>
      <c r="AGL38" s="479"/>
      <c r="AGM38" s="479"/>
      <c r="AGN38" s="479"/>
      <c r="AGO38" s="479"/>
      <c r="AGP38" s="479"/>
      <c r="AGQ38" s="479"/>
      <c r="AGR38" s="479"/>
      <c r="AGS38" s="479"/>
      <c r="AGT38" s="479"/>
      <c r="AGU38" s="479"/>
      <c r="AGV38" s="479"/>
      <c r="AGW38" s="479"/>
      <c r="AGX38" s="479"/>
      <c r="AGY38" s="479"/>
      <c r="AGZ38" s="479"/>
      <c r="AHA38" s="479"/>
      <c r="AHB38" s="479"/>
      <c r="AHC38" s="479"/>
      <c r="AHD38" s="479"/>
      <c r="AHE38" s="479"/>
      <c r="AHF38" s="479"/>
      <c r="AHG38" s="479"/>
      <c r="AHH38" s="479"/>
      <c r="AHI38" s="479"/>
      <c r="AHJ38" s="479"/>
      <c r="AHK38" s="479"/>
      <c r="AHL38" s="479"/>
      <c r="AHM38" s="479"/>
      <c r="AHN38" s="479"/>
      <c r="AHO38" s="479"/>
      <c r="AHP38" s="479"/>
      <c r="AHQ38" s="479"/>
      <c r="AHR38" s="479"/>
      <c r="AHS38" s="479"/>
      <c r="AHT38" s="479"/>
      <c r="AHU38" s="479"/>
      <c r="AHV38" s="479"/>
      <c r="AHW38" s="479"/>
      <c r="AHX38" s="479"/>
      <c r="AHY38" s="479"/>
      <c r="AHZ38" s="479"/>
      <c r="AIA38" s="479"/>
      <c r="AIB38" s="479"/>
      <c r="AIC38" s="479"/>
      <c r="AID38" s="479"/>
      <c r="AIE38" s="479"/>
      <c r="AIF38" s="479"/>
      <c r="AIG38" s="479"/>
      <c r="AIH38" s="479"/>
      <c r="AII38" s="479"/>
      <c r="AIJ38" s="479"/>
      <c r="AIK38" s="479"/>
      <c r="AIL38" s="479"/>
      <c r="AIM38" s="479"/>
      <c r="AIN38" s="479"/>
      <c r="AIO38" s="479"/>
      <c r="AIP38" s="479"/>
      <c r="AIQ38" s="479"/>
      <c r="AIR38" s="479"/>
      <c r="AIS38" s="479"/>
      <c r="AIT38" s="479"/>
      <c r="AIU38" s="479"/>
      <c r="AIV38" s="479"/>
      <c r="AIW38" s="479"/>
      <c r="AIX38" s="479"/>
      <c r="AIY38" s="479"/>
      <c r="AIZ38" s="479"/>
      <c r="AJA38" s="479"/>
      <c r="AJB38" s="479"/>
      <c r="AJC38" s="479"/>
      <c r="AJD38" s="479"/>
      <c r="AJE38" s="479"/>
      <c r="AJF38" s="479"/>
      <c r="AJG38" s="479"/>
      <c r="AJH38" s="479"/>
      <c r="AJI38" s="479"/>
      <c r="AJJ38" s="479"/>
      <c r="AJK38" s="479"/>
      <c r="AJL38" s="479"/>
      <c r="AJM38" s="479"/>
      <c r="AJN38" s="479"/>
      <c r="AJO38" s="479"/>
      <c r="AJP38" s="479"/>
      <c r="AJQ38" s="479"/>
      <c r="AJR38" s="479"/>
      <c r="AJS38" s="479"/>
      <c r="AJT38" s="479"/>
      <c r="AJU38" s="479"/>
      <c r="AJV38" s="479"/>
      <c r="AJW38" s="479"/>
      <c r="AJX38" s="479"/>
      <c r="AJY38" s="479"/>
      <c r="AJZ38" s="479"/>
      <c r="AKA38" s="479"/>
      <c r="AKB38" s="479"/>
      <c r="AKC38" s="479"/>
      <c r="AKD38" s="479"/>
      <c r="AKE38" s="479"/>
      <c r="AKF38" s="479"/>
      <c r="AKG38" s="479"/>
      <c r="AKH38" s="479"/>
      <c r="AKI38" s="479"/>
      <c r="AKJ38" s="479"/>
      <c r="AKK38" s="479"/>
      <c r="AKL38" s="479"/>
      <c r="AKM38" s="479"/>
      <c r="AKN38" s="479"/>
      <c r="AKO38" s="479"/>
      <c r="AKP38" s="479"/>
      <c r="AKQ38" s="479"/>
      <c r="AKR38" s="479"/>
      <c r="AKS38" s="479"/>
      <c r="AKT38" s="479"/>
      <c r="AKU38" s="479"/>
      <c r="AKV38" s="479"/>
      <c r="AKW38" s="479"/>
      <c r="AKX38" s="479"/>
      <c r="AKY38" s="479"/>
      <c r="AKZ38" s="479"/>
      <c r="ALA38" s="479"/>
      <c r="ALB38" s="479"/>
      <c r="ALC38" s="479"/>
      <c r="ALD38" s="479"/>
      <c r="ALE38" s="479"/>
      <c r="ALF38" s="479"/>
      <c r="ALG38" s="479"/>
      <c r="ALH38" s="479"/>
      <c r="ALI38" s="479"/>
      <c r="ALJ38" s="479"/>
      <c r="ALK38" s="479"/>
      <c r="ALL38" s="479"/>
      <c r="ALM38" s="479"/>
      <c r="ALN38" s="479"/>
      <c r="ALO38" s="479"/>
      <c r="ALP38" s="479"/>
      <c r="ALQ38" s="479"/>
      <c r="ALR38" s="479"/>
      <c r="ALS38" s="479"/>
      <c r="ALT38" s="479"/>
      <c r="ALU38" s="479"/>
      <c r="ALV38" s="479"/>
      <c r="ALW38" s="479"/>
      <c r="ALX38" s="479"/>
      <c r="ALY38" s="479"/>
      <c r="ALZ38" s="479"/>
      <c r="AMA38" s="479"/>
      <c r="AMB38" s="479"/>
      <c r="AMC38" s="479"/>
      <c r="AMD38" s="479"/>
      <c r="AME38" s="479"/>
      <c r="AMF38" s="479"/>
      <c r="AMG38" s="479"/>
      <c r="AMH38" s="479"/>
      <c r="AMI38" s="479"/>
      <c r="AMJ38" s="479"/>
      <c r="AMK38" s="479"/>
      <c r="AML38" s="479"/>
      <c r="AMM38" s="479"/>
      <c r="AMN38" s="479"/>
      <c r="AMO38" s="479"/>
      <c r="AMP38" s="479"/>
      <c r="AMQ38" s="479"/>
      <c r="AMR38" s="479"/>
      <c r="AMS38" s="479"/>
      <c r="AMT38" s="479"/>
      <c r="AMU38" s="479"/>
      <c r="AMV38" s="479"/>
      <c r="AMW38" s="479"/>
      <c r="AMX38" s="479"/>
      <c r="AMY38" s="479"/>
      <c r="AMZ38" s="479"/>
      <c r="ANA38" s="479"/>
      <c r="ANB38" s="479"/>
      <c r="ANC38" s="479"/>
      <c r="AND38" s="479"/>
      <c r="ANE38" s="479"/>
      <c r="ANF38" s="479"/>
      <c r="ANG38" s="479"/>
      <c r="ANH38" s="479"/>
      <c r="ANI38" s="479"/>
      <c r="ANJ38" s="479"/>
      <c r="ANK38" s="479"/>
      <c r="ANL38" s="479"/>
      <c r="ANM38" s="479"/>
      <c r="ANN38" s="479"/>
      <c r="ANO38" s="479"/>
      <c r="ANP38" s="479"/>
      <c r="ANQ38" s="479"/>
      <c r="ANR38" s="479"/>
      <c r="ANS38" s="479"/>
      <c r="ANT38" s="479"/>
      <c r="ANU38" s="479"/>
      <c r="ANV38" s="479"/>
      <c r="ANW38" s="479"/>
      <c r="ANX38" s="479"/>
      <c r="ANY38" s="479"/>
      <c r="ANZ38" s="479"/>
      <c r="AOA38" s="479"/>
      <c r="AOB38" s="479"/>
      <c r="AOC38" s="479"/>
      <c r="AOD38" s="479"/>
      <c r="AOE38" s="479"/>
      <c r="AOF38" s="479"/>
      <c r="AOG38" s="479"/>
      <c r="AOH38" s="479"/>
      <c r="AOI38" s="479"/>
      <c r="AOJ38" s="479"/>
      <c r="AOK38" s="479"/>
      <c r="AOL38" s="479"/>
      <c r="AOM38" s="479"/>
      <c r="AON38" s="479"/>
      <c r="AOO38" s="479"/>
      <c r="AOP38" s="479"/>
      <c r="AOQ38" s="479"/>
      <c r="AOR38" s="479"/>
      <c r="AOS38" s="479"/>
      <c r="AOT38" s="479"/>
      <c r="AOU38" s="479"/>
      <c r="AOV38" s="479"/>
      <c r="AOW38" s="479"/>
      <c r="AOX38" s="479"/>
      <c r="AOY38" s="479"/>
      <c r="AOZ38" s="479"/>
      <c r="APA38" s="479"/>
      <c r="APB38" s="479"/>
      <c r="APC38" s="479"/>
      <c r="APD38" s="479"/>
      <c r="APE38" s="479"/>
      <c r="APF38" s="479"/>
      <c r="APG38" s="479"/>
      <c r="APH38" s="479"/>
      <c r="API38" s="479"/>
      <c r="APJ38" s="479"/>
      <c r="APK38" s="479"/>
      <c r="APL38" s="479"/>
      <c r="APM38" s="479"/>
      <c r="APN38" s="479"/>
      <c r="APO38" s="479"/>
      <c r="APP38" s="479"/>
      <c r="APQ38" s="479"/>
      <c r="APR38" s="479"/>
      <c r="APS38" s="479"/>
      <c r="APT38" s="479"/>
      <c r="APU38" s="479"/>
      <c r="APV38" s="479"/>
      <c r="APW38" s="479"/>
      <c r="APX38" s="479"/>
      <c r="APY38" s="479"/>
      <c r="APZ38" s="479"/>
      <c r="AQA38" s="479"/>
      <c r="AQB38" s="479"/>
      <c r="AQC38" s="479"/>
      <c r="AQD38" s="479"/>
      <c r="AQE38" s="479"/>
      <c r="AQF38" s="479"/>
      <c r="AQG38" s="479"/>
      <c r="AQH38" s="479"/>
      <c r="AQI38" s="479"/>
      <c r="AQJ38" s="479"/>
      <c r="AQK38" s="479"/>
      <c r="AQL38" s="479"/>
      <c r="AQM38" s="479"/>
      <c r="AQN38" s="479"/>
      <c r="AQO38" s="479"/>
      <c r="AQP38" s="479"/>
      <c r="AQQ38" s="479"/>
      <c r="AQR38" s="479"/>
      <c r="AQS38" s="479"/>
      <c r="AQT38" s="479"/>
      <c r="AQU38" s="479"/>
      <c r="AQV38" s="479"/>
      <c r="AQW38" s="479"/>
      <c r="AQX38" s="479"/>
      <c r="AQY38" s="479"/>
      <c r="AQZ38" s="479"/>
      <c r="ARA38" s="479"/>
      <c r="ARB38" s="479"/>
      <c r="ARC38" s="479"/>
      <c r="ARD38" s="479"/>
      <c r="ARE38" s="479"/>
      <c r="ARF38" s="479"/>
      <c r="ARG38" s="479"/>
      <c r="ARH38" s="479"/>
      <c r="ARI38" s="479"/>
      <c r="ARJ38" s="479"/>
      <c r="ARK38" s="479"/>
      <c r="ARL38" s="479"/>
      <c r="ARM38" s="479"/>
      <c r="ARN38" s="479"/>
      <c r="ARO38" s="479"/>
      <c r="ARP38" s="479"/>
      <c r="ARQ38" s="479"/>
      <c r="ARR38" s="479"/>
      <c r="ARS38" s="479"/>
      <c r="ART38" s="479"/>
      <c r="ARU38" s="479"/>
      <c r="ARV38" s="479"/>
      <c r="ARW38" s="479"/>
      <c r="ARX38" s="479"/>
      <c r="ARY38" s="479"/>
      <c r="ARZ38" s="479"/>
      <c r="ASA38" s="479"/>
      <c r="ASB38" s="479"/>
      <c r="ASC38" s="479"/>
      <c r="ASD38" s="479"/>
      <c r="ASE38" s="479"/>
      <c r="ASF38" s="479"/>
      <c r="ASG38" s="479"/>
      <c r="ASH38" s="479"/>
      <c r="ASI38" s="479"/>
      <c r="ASJ38" s="479"/>
      <c r="ASK38" s="479"/>
      <c r="ASL38" s="479"/>
      <c r="ASM38" s="479"/>
      <c r="ASN38" s="479"/>
      <c r="ASO38" s="479"/>
      <c r="ASP38" s="479"/>
      <c r="ASQ38" s="479"/>
      <c r="ASR38" s="479"/>
      <c r="ASS38" s="479"/>
      <c r="AST38" s="479"/>
      <c r="ASU38" s="479"/>
      <c r="ASV38" s="479"/>
      <c r="ASW38" s="479"/>
      <c r="ASX38" s="479"/>
      <c r="ASY38" s="479"/>
      <c r="ASZ38" s="479"/>
      <c r="ATA38" s="479"/>
      <c r="ATB38" s="479"/>
      <c r="ATC38" s="479"/>
      <c r="ATD38" s="479"/>
      <c r="ATE38" s="479"/>
      <c r="ATF38" s="479"/>
      <c r="ATG38" s="479"/>
      <c r="ATH38" s="479"/>
      <c r="ATI38" s="479"/>
      <c r="ATJ38" s="479"/>
      <c r="ATK38" s="479"/>
      <c r="ATL38" s="479"/>
      <c r="ATM38" s="479"/>
      <c r="ATN38" s="479"/>
      <c r="ATO38" s="479"/>
      <c r="ATP38" s="479"/>
      <c r="ATQ38" s="479"/>
      <c r="ATR38" s="479"/>
      <c r="ATS38" s="479"/>
      <c r="ATT38" s="479"/>
      <c r="ATU38" s="479"/>
      <c r="ATV38" s="479"/>
      <c r="ATW38" s="479"/>
      <c r="ATX38" s="479"/>
      <c r="ATY38" s="479"/>
      <c r="ATZ38" s="479"/>
      <c r="AUA38" s="479"/>
      <c r="AUB38" s="479"/>
      <c r="AUC38" s="479"/>
      <c r="AUD38" s="479"/>
      <c r="AUE38" s="479"/>
      <c r="AUF38" s="479"/>
      <c r="AUG38" s="479"/>
      <c r="AUH38" s="479"/>
      <c r="AUI38" s="479"/>
      <c r="AUJ38" s="479"/>
      <c r="AUK38" s="479"/>
      <c r="AUL38" s="479"/>
      <c r="AUM38" s="479"/>
      <c r="AUN38" s="479"/>
      <c r="AUO38" s="479"/>
      <c r="AUP38" s="479"/>
      <c r="AUQ38" s="479"/>
      <c r="AUR38" s="479"/>
      <c r="AUS38" s="479"/>
      <c r="AUT38" s="479"/>
      <c r="AUU38" s="479"/>
      <c r="AUV38" s="479"/>
      <c r="AUW38" s="479"/>
      <c r="AUX38" s="479"/>
      <c r="AUY38" s="479"/>
      <c r="AUZ38" s="479"/>
      <c r="AVA38" s="479"/>
      <c r="AVB38" s="479"/>
      <c r="AVC38" s="479"/>
      <c r="AVD38" s="479"/>
      <c r="AVE38" s="479"/>
      <c r="AVF38" s="479"/>
      <c r="AVG38" s="479"/>
      <c r="AVH38" s="479"/>
      <c r="AVI38" s="479"/>
      <c r="AVJ38" s="479"/>
      <c r="AVK38" s="479"/>
      <c r="AVL38" s="479"/>
      <c r="AVM38" s="479"/>
      <c r="AVN38" s="479"/>
      <c r="AVO38" s="479"/>
      <c r="AVP38" s="479"/>
      <c r="AVQ38" s="479"/>
      <c r="AVR38" s="479"/>
      <c r="AVS38" s="479"/>
      <c r="AVT38" s="479"/>
      <c r="AVU38" s="479"/>
      <c r="AVV38" s="479"/>
      <c r="AVW38" s="479"/>
      <c r="AVX38" s="479"/>
      <c r="AVY38" s="479"/>
      <c r="AVZ38" s="479"/>
      <c r="AWA38" s="479"/>
      <c r="AWB38" s="479"/>
      <c r="AWC38" s="479"/>
      <c r="AWD38" s="479"/>
      <c r="AWE38" s="479"/>
      <c r="AWF38" s="479"/>
      <c r="AWG38" s="479"/>
      <c r="AWH38" s="479"/>
      <c r="AWI38" s="479"/>
      <c r="AWJ38" s="479"/>
      <c r="AWK38" s="479"/>
      <c r="AWL38" s="479"/>
      <c r="AWM38" s="479"/>
      <c r="AWN38" s="479"/>
      <c r="AWO38" s="479"/>
      <c r="AWP38" s="479"/>
      <c r="AWQ38" s="479"/>
      <c r="AWR38" s="479"/>
      <c r="AWS38" s="479"/>
      <c r="AWT38" s="479"/>
      <c r="AWU38" s="479"/>
      <c r="AWV38" s="479"/>
      <c r="AWW38" s="479"/>
      <c r="AWX38" s="479"/>
      <c r="AWY38" s="479"/>
      <c r="AWZ38" s="479"/>
      <c r="AXA38" s="479"/>
      <c r="AXB38" s="479"/>
      <c r="AXC38" s="479"/>
      <c r="AXD38" s="479"/>
      <c r="AXE38" s="479"/>
      <c r="AXF38" s="479"/>
      <c r="AXG38" s="479"/>
      <c r="AXH38" s="479"/>
      <c r="AXI38" s="479"/>
      <c r="AXJ38" s="479"/>
      <c r="AXK38" s="479"/>
      <c r="AXL38" s="479"/>
      <c r="AXM38" s="479"/>
      <c r="AXN38" s="479"/>
      <c r="AXO38" s="479"/>
      <c r="AXP38" s="479"/>
      <c r="AXQ38" s="479"/>
      <c r="AXR38" s="479"/>
      <c r="AXS38" s="479"/>
      <c r="AXT38" s="479"/>
      <c r="AXU38" s="479"/>
      <c r="AXV38" s="479"/>
      <c r="AXW38" s="479"/>
      <c r="AXX38" s="479"/>
      <c r="AXY38" s="479"/>
      <c r="AXZ38" s="479"/>
      <c r="AYA38" s="479"/>
      <c r="AYB38" s="479"/>
      <c r="AYC38" s="479"/>
      <c r="AYD38" s="479"/>
      <c r="AYE38" s="479"/>
      <c r="AYF38" s="479"/>
      <c r="AYG38" s="479"/>
      <c r="AYH38" s="479"/>
      <c r="AYI38" s="479"/>
      <c r="AYJ38" s="479"/>
      <c r="AYK38" s="479"/>
      <c r="AYL38" s="479"/>
      <c r="AYM38" s="479"/>
      <c r="AYN38" s="479"/>
      <c r="AYO38" s="479"/>
      <c r="AYP38" s="479"/>
      <c r="AYQ38" s="479"/>
      <c r="AYR38" s="479"/>
      <c r="AYS38" s="479"/>
      <c r="AYT38" s="479"/>
      <c r="AYU38" s="479"/>
      <c r="AYV38" s="479"/>
      <c r="AYW38" s="479"/>
      <c r="AYX38" s="479"/>
      <c r="AYY38" s="479"/>
      <c r="AYZ38" s="479"/>
      <c r="AZA38" s="479"/>
      <c r="AZB38" s="479"/>
      <c r="AZC38" s="479"/>
      <c r="AZD38" s="479"/>
      <c r="AZE38" s="479"/>
      <c r="AZF38" s="479"/>
      <c r="AZG38" s="479"/>
      <c r="AZH38" s="479"/>
      <c r="AZI38" s="479"/>
      <c r="AZJ38" s="479"/>
      <c r="AZK38" s="479"/>
      <c r="AZL38" s="479"/>
      <c r="AZM38" s="479"/>
      <c r="AZN38" s="479"/>
      <c r="AZO38" s="479"/>
      <c r="AZP38" s="479"/>
      <c r="AZQ38" s="479"/>
      <c r="AZR38" s="479"/>
      <c r="AZS38" s="479"/>
      <c r="AZT38" s="479"/>
      <c r="AZU38" s="479"/>
      <c r="AZV38" s="479"/>
      <c r="AZW38" s="479"/>
      <c r="AZX38" s="479"/>
      <c r="AZY38" s="479"/>
      <c r="AZZ38" s="479"/>
      <c r="BAA38" s="479"/>
      <c r="BAB38" s="479"/>
      <c r="BAC38" s="479"/>
      <c r="BAD38" s="479"/>
      <c r="BAE38" s="479"/>
      <c r="BAF38" s="479"/>
      <c r="BAG38" s="479"/>
      <c r="BAH38" s="479"/>
      <c r="BAI38" s="479"/>
      <c r="BAJ38" s="479"/>
      <c r="BAK38" s="479"/>
      <c r="BAL38" s="479"/>
      <c r="BAM38" s="479"/>
      <c r="BAN38" s="479"/>
      <c r="BAO38" s="479"/>
      <c r="BAP38" s="479"/>
      <c r="BAQ38" s="479"/>
      <c r="BAR38" s="479"/>
      <c r="BAS38" s="479"/>
      <c r="BAT38" s="479"/>
      <c r="BAU38" s="479"/>
      <c r="BAV38" s="479"/>
      <c r="BAW38" s="479"/>
      <c r="BAX38" s="479"/>
      <c r="BAY38" s="479"/>
      <c r="BAZ38" s="479"/>
      <c r="BBA38" s="479"/>
      <c r="BBB38" s="479"/>
      <c r="BBC38" s="479"/>
      <c r="BBD38" s="479"/>
      <c r="BBE38" s="479"/>
      <c r="BBF38" s="479"/>
      <c r="BBG38" s="479"/>
      <c r="BBH38" s="479"/>
      <c r="BBI38" s="479"/>
      <c r="BBJ38" s="479"/>
      <c r="BBK38" s="479"/>
      <c r="BBL38" s="479"/>
      <c r="BBM38" s="479"/>
      <c r="BBN38" s="479"/>
      <c r="BBO38" s="479"/>
      <c r="BBP38" s="479"/>
      <c r="BBQ38" s="479"/>
      <c r="BBR38" s="479"/>
      <c r="BBS38" s="479"/>
      <c r="BBT38" s="479"/>
      <c r="BBU38" s="479"/>
      <c r="BBV38" s="479"/>
      <c r="BBW38" s="479"/>
      <c r="BBX38" s="479"/>
      <c r="BBY38" s="479"/>
      <c r="BBZ38" s="479"/>
      <c r="BCA38" s="479"/>
      <c r="BCB38" s="479"/>
      <c r="BCC38" s="479"/>
      <c r="BCD38" s="479"/>
      <c r="BCE38" s="479"/>
      <c r="BCF38" s="479"/>
      <c r="BCG38" s="479"/>
      <c r="BCH38" s="479"/>
      <c r="BCI38" s="479"/>
      <c r="BCJ38" s="479"/>
      <c r="BCK38" s="479"/>
      <c r="BCL38" s="479"/>
      <c r="BCM38" s="479"/>
      <c r="BCN38" s="479"/>
      <c r="BCO38" s="479"/>
      <c r="BCP38" s="479"/>
      <c r="BCQ38" s="479"/>
      <c r="BCR38" s="479"/>
      <c r="BCS38" s="479"/>
      <c r="BCT38" s="479"/>
      <c r="BCU38" s="479"/>
      <c r="BCV38" s="479"/>
      <c r="BCW38" s="479"/>
      <c r="BCX38" s="479"/>
      <c r="BCY38" s="479"/>
      <c r="BCZ38" s="479"/>
      <c r="BDA38" s="479"/>
      <c r="BDB38" s="479"/>
      <c r="BDC38" s="479"/>
      <c r="BDD38" s="479"/>
      <c r="BDE38" s="479"/>
      <c r="BDF38" s="479"/>
      <c r="BDG38" s="479"/>
      <c r="BDH38" s="479"/>
      <c r="BDI38" s="479"/>
      <c r="BDJ38" s="479"/>
      <c r="BDK38" s="479"/>
      <c r="BDL38" s="479"/>
      <c r="BDM38" s="479"/>
      <c r="BDN38" s="479"/>
      <c r="BDO38" s="479"/>
      <c r="BDP38" s="479"/>
      <c r="BDQ38" s="479"/>
      <c r="BDR38" s="479"/>
      <c r="BDS38" s="479"/>
      <c r="BDT38" s="479"/>
      <c r="BDU38" s="479"/>
      <c r="BDV38" s="479"/>
      <c r="BDW38" s="479"/>
      <c r="BDX38" s="479"/>
      <c r="BDY38" s="479"/>
      <c r="BDZ38" s="479"/>
      <c r="BEA38" s="479"/>
      <c r="BEB38" s="479"/>
      <c r="BEC38" s="479"/>
      <c r="BED38" s="479"/>
      <c r="BEE38" s="479"/>
      <c r="BEF38" s="479"/>
      <c r="BEG38" s="479"/>
      <c r="BEH38" s="479"/>
      <c r="BEI38" s="479"/>
      <c r="BEJ38" s="479"/>
      <c r="BEK38" s="479"/>
      <c r="BEL38" s="479"/>
      <c r="BEM38" s="479"/>
      <c r="BEN38" s="479"/>
      <c r="BEO38" s="479"/>
      <c r="BEP38" s="479"/>
      <c r="BEQ38" s="479"/>
      <c r="BER38" s="479"/>
      <c r="BES38" s="479"/>
      <c r="BET38" s="479"/>
      <c r="BEU38" s="479"/>
      <c r="BEV38" s="479"/>
      <c r="BEW38" s="479"/>
      <c r="BEX38" s="479"/>
      <c r="BEY38" s="479"/>
      <c r="BEZ38" s="479"/>
      <c r="BFA38" s="479"/>
      <c r="BFB38" s="479"/>
      <c r="BFC38" s="479"/>
      <c r="BFD38" s="479"/>
      <c r="BFE38" s="479"/>
      <c r="BFF38" s="479"/>
      <c r="BFG38" s="479"/>
      <c r="BFH38" s="479"/>
      <c r="BFI38" s="479"/>
      <c r="BFJ38" s="479"/>
      <c r="BFK38" s="479"/>
      <c r="BFL38" s="479"/>
      <c r="BFM38" s="479"/>
      <c r="BFN38" s="479"/>
      <c r="BFO38" s="479"/>
      <c r="BFP38" s="479"/>
      <c r="BFQ38" s="479"/>
      <c r="BFR38" s="479"/>
      <c r="BFS38" s="479"/>
      <c r="BFT38" s="479"/>
      <c r="BFU38" s="479"/>
      <c r="BFV38" s="479"/>
      <c r="BFW38" s="479"/>
      <c r="BFX38" s="479"/>
      <c r="BFY38" s="479"/>
      <c r="BFZ38" s="479"/>
      <c r="BGA38" s="479"/>
      <c r="BGB38" s="479"/>
      <c r="BGC38" s="479"/>
      <c r="BGD38" s="479"/>
      <c r="BGE38" s="479"/>
      <c r="BGF38" s="479"/>
      <c r="BGG38" s="479"/>
      <c r="BGH38" s="479"/>
      <c r="BGI38" s="479"/>
      <c r="BGJ38" s="479"/>
      <c r="BGK38" s="479"/>
      <c r="BGL38" s="479"/>
      <c r="BGM38" s="479"/>
      <c r="BGN38" s="479"/>
      <c r="BGO38" s="479"/>
      <c r="BGP38" s="479"/>
      <c r="BGQ38" s="479"/>
      <c r="BGR38" s="479"/>
      <c r="BGS38" s="479"/>
      <c r="BGT38" s="479"/>
      <c r="BGU38" s="479"/>
      <c r="BGV38" s="479"/>
      <c r="BGW38" s="479"/>
      <c r="BGX38" s="479"/>
      <c r="BGY38" s="479"/>
      <c r="BGZ38" s="479"/>
      <c r="BHA38" s="479"/>
      <c r="BHB38" s="479"/>
      <c r="BHC38" s="479"/>
      <c r="BHD38" s="479"/>
      <c r="BHE38" s="479"/>
      <c r="BHF38" s="479"/>
      <c r="BHG38" s="479"/>
      <c r="BHH38" s="479"/>
      <c r="BHI38" s="479"/>
      <c r="BHJ38" s="479"/>
      <c r="BHK38" s="479"/>
      <c r="BHL38" s="479"/>
      <c r="BHM38" s="479"/>
      <c r="BHN38" s="479"/>
      <c r="BHO38" s="479"/>
      <c r="BHP38" s="479"/>
      <c r="BHQ38" s="479"/>
      <c r="BHR38" s="479"/>
      <c r="BHS38" s="479"/>
      <c r="BHT38" s="479"/>
      <c r="BHU38" s="479"/>
      <c r="BHV38" s="479"/>
      <c r="BHW38" s="479"/>
      <c r="BHX38" s="479"/>
      <c r="BHY38" s="479"/>
      <c r="BHZ38" s="479"/>
      <c r="BIA38" s="479"/>
      <c r="BIB38" s="479"/>
      <c r="BIC38" s="479"/>
      <c r="BID38" s="479"/>
      <c r="BIE38" s="479"/>
      <c r="BIF38" s="479"/>
      <c r="BIG38" s="479"/>
      <c r="BIH38" s="479"/>
      <c r="BII38" s="479"/>
      <c r="BIJ38" s="479"/>
      <c r="BIK38" s="479"/>
      <c r="BIL38" s="479"/>
      <c r="BIM38" s="479"/>
      <c r="BIN38" s="479"/>
      <c r="BIO38" s="479"/>
      <c r="BIP38" s="479"/>
      <c r="BIQ38" s="479"/>
      <c r="BIR38" s="479"/>
      <c r="BIS38" s="479"/>
      <c r="BIT38" s="479"/>
      <c r="BIU38" s="479"/>
      <c r="BIV38" s="479"/>
      <c r="BIW38" s="479"/>
      <c r="BIX38" s="479"/>
      <c r="BIY38" s="479"/>
      <c r="BIZ38" s="479"/>
      <c r="BJA38" s="479"/>
      <c r="BJB38" s="479"/>
      <c r="BJC38" s="479"/>
      <c r="BJD38" s="479"/>
      <c r="BJE38" s="479"/>
      <c r="BJF38" s="479"/>
      <c r="BJG38" s="479"/>
      <c r="BJH38" s="479"/>
      <c r="BJI38" s="479"/>
      <c r="BJJ38" s="479"/>
      <c r="BJK38" s="479"/>
      <c r="BJL38" s="479"/>
      <c r="BJM38" s="479"/>
      <c r="BJN38" s="479"/>
      <c r="BJO38" s="479"/>
      <c r="BJP38" s="479"/>
      <c r="BJQ38" s="479"/>
      <c r="BJR38" s="479"/>
      <c r="BJS38" s="479"/>
      <c r="BJT38" s="479"/>
      <c r="BJU38" s="479"/>
      <c r="BJV38" s="479"/>
      <c r="BJW38" s="479"/>
      <c r="BJX38" s="479"/>
      <c r="BJY38" s="479"/>
      <c r="BJZ38" s="479"/>
      <c r="BKA38" s="479"/>
      <c r="BKB38" s="479"/>
      <c r="BKC38" s="479"/>
      <c r="BKD38" s="479"/>
      <c r="BKE38" s="479"/>
      <c r="BKF38" s="479"/>
      <c r="BKG38" s="479"/>
      <c r="BKH38" s="479"/>
      <c r="BKI38" s="479"/>
      <c r="BKJ38" s="479"/>
      <c r="BKK38" s="479"/>
      <c r="BKL38" s="479"/>
      <c r="BKM38" s="479"/>
      <c r="BKN38" s="479"/>
      <c r="BKO38" s="479"/>
      <c r="BKP38" s="479"/>
      <c r="BKQ38" s="479"/>
      <c r="BKR38" s="479"/>
      <c r="BKS38" s="479"/>
      <c r="BKT38" s="479"/>
      <c r="BKU38" s="479"/>
      <c r="BKV38" s="479"/>
      <c r="BKW38" s="479"/>
      <c r="BKX38" s="479"/>
      <c r="BKY38" s="479"/>
      <c r="BKZ38" s="479"/>
      <c r="BLA38" s="479"/>
      <c r="BLB38" s="479"/>
      <c r="BLC38" s="479"/>
      <c r="BLD38" s="479"/>
      <c r="BLE38" s="479"/>
      <c r="BLF38" s="479"/>
      <c r="BLG38" s="479"/>
      <c r="BLH38" s="479"/>
      <c r="BLI38" s="479"/>
      <c r="BLJ38" s="479"/>
      <c r="BLK38" s="479"/>
      <c r="BLL38" s="479"/>
      <c r="BLM38" s="479"/>
      <c r="BLN38" s="479"/>
      <c r="BLO38" s="479"/>
      <c r="BLP38" s="479"/>
      <c r="BLQ38" s="479"/>
      <c r="BLR38" s="479"/>
      <c r="BLS38" s="479"/>
      <c r="BLT38" s="479"/>
      <c r="BLU38" s="479"/>
      <c r="BLV38" s="479"/>
      <c r="BLW38" s="479"/>
      <c r="BLX38" s="479"/>
      <c r="BLY38" s="479"/>
      <c r="BLZ38" s="479"/>
      <c r="BMA38" s="479"/>
      <c r="BMB38" s="479"/>
      <c r="BMC38" s="479"/>
      <c r="BMD38" s="479"/>
      <c r="BME38" s="479"/>
      <c r="BMF38" s="479"/>
      <c r="BMG38" s="479"/>
      <c r="BMH38" s="479"/>
      <c r="BMI38" s="479"/>
      <c r="BMJ38" s="479"/>
      <c r="BMK38" s="479"/>
      <c r="BML38" s="479"/>
      <c r="BMM38" s="479"/>
      <c r="BMN38" s="479"/>
      <c r="BMO38" s="479"/>
      <c r="BMP38" s="479"/>
      <c r="BMQ38" s="479"/>
      <c r="BMR38" s="479"/>
      <c r="BMS38" s="479"/>
      <c r="BMT38" s="479"/>
      <c r="BMU38" s="479"/>
      <c r="BMV38" s="479"/>
      <c r="BMW38" s="479"/>
      <c r="BMX38" s="479"/>
      <c r="BMY38" s="479"/>
      <c r="BMZ38" s="479"/>
      <c r="BNA38" s="479"/>
      <c r="BNB38" s="479"/>
      <c r="BNC38" s="479"/>
      <c r="BND38" s="479"/>
      <c r="BNE38" s="479"/>
      <c r="BNF38" s="479"/>
      <c r="BNG38" s="479"/>
      <c r="BNH38" s="479"/>
      <c r="BNI38" s="479"/>
      <c r="BNJ38" s="479"/>
      <c r="BNK38" s="479"/>
      <c r="BNL38" s="479"/>
      <c r="BNM38" s="479"/>
      <c r="BNN38" s="479"/>
      <c r="BNO38" s="479"/>
      <c r="BNP38" s="479"/>
      <c r="BNQ38" s="479"/>
      <c r="BNR38" s="479"/>
      <c r="BNS38" s="479"/>
      <c r="BNT38" s="479"/>
      <c r="BNU38" s="479"/>
      <c r="BNV38" s="479"/>
      <c r="BNW38" s="479"/>
      <c r="BNX38" s="479"/>
      <c r="BNY38" s="479"/>
      <c r="BNZ38" s="479"/>
      <c r="BOA38" s="479"/>
      <c r="BOB38" s="479"/>
      <c r="BOC38" s="479"/>
      <c r="BOD38" s="479"/>
      <c r="BOE38" s="479"/>
      <c r="BOF38" s="479"/>
      <c r="BOG38" s="479"/>
      <c r="BOH38" s="479"/>
      <c r="BOI38" s="479"/>
      <c r="BOJ38" s="479"/>
      <c r="BOK38" s="479"/>
      <c r="BOL38" s="479"/>
      <c r="BOM38" s="479"/>
      <c r="BON38" s="479"/>
      <c r="BOO38" s="479"/>
      <c r="BOP38" s="479"/>
      <c r="BOQ38" s="479"/>
      <c r="BOR38" s="479"/>
      <c r="BOS38" s="479"/>
      <c r="BOT38" s="479"/>
      <c r="BOU38" s="479"/>
      <c r="BOV38" s="479"/>
      <c r="BOW38" s="479"/>
      <c r="BOX38" s="479"/>
      <c r="BOY38" s="479"/>
      <c r="BOZ38" s="479"/>
      <c r="BPA38" s="479"/>
      <c r="BPB38" s="479"/>
      <c r="BPC38" s="479"/>
      <c r="BPD38" s="479"/>
      <c r="BPE38" s="479"/>
      <c r="BPF38" s="479"/>
      <c r="BPG38" s="479"/>
      <c r="BPH38" s="479"/>
      <c r="BPI38" s="479"/>
      <c r="BPJ38" s="479"/>
      <c r="BPK38" s="479"/>
      <c r="BPL38" s="479"/>
      <c r="BPM38" s="479"/>
      <c r="BPN38" s="479"/>
      <c r="BPO38" s="479"/>
      <c r="BPP38" s="479"/>
      <c r="BPQ38" s="479"/>
      <c r="BPR38" s="479"/>
      <c r="BPS38" s="479"/>
      <c r="BPT38" s="479"/>
      <c r="BPU38" s="479"/>
      <c r="BPV38" s="479"/>
      <c r="BPW38" s="479"/>
      <c r="BPX38" s="479"/>
      <c r="BPY38" s="479"/>
      <c r="BPZ38" s="479"/>
      <c r="BQA38" s="479"/>
      <c r="BQB38" s="479"/>
      <c r="BQC38" s="479"/>
      <c r="BQD38" s="479"/>
      <c r="BQE38" s="479"/>
      <c r="BQF38" s="479"/>
      <c r="BQG38" s="479"/>
      <c r="BQH38" s="479"/>
      <c r="BQI38" s="479"/>
      <c r="BQJ38" s="479"/>
      <c r="BQK38" s="479"/>
      <c r="BQL38" s="479"/>
      <c r="BQM38" s="479"/>
      <c r="BQN38" s="479"/>
      <c r="BQO38" s="479"/>
      <c r="BQP38" s="479"/>
      <c r="BQQ38" s="479"/>
      <c r="BQR38" s="479"/>
      <c r="BQS38" s="479"/>
      <c r="BQT38" s="479"/>
      <c r="BQU38" s="479"/>
      <c r="BQV38" s="479"/>
      <c r="BQW38" s="479"/>
      <c r="BQX38" s="479"/>
      <c r="BQY38" s="479"/>
      <c r="BQZ38" s="479"/>
      <c r="BRA38" s="479"/>
      <c r="BRB38" s="479"/>
      <c r="BRC38" s="479"/>
      <c r="BRD38" s="479"/>
      <c r="BRE38" s="479"/>
      <c r="BRF38" s="479"/>
      <c r="BRG38" s="479"/>
      <c r="BRH38" s="479"/>
      <c r="BRI38" s="479"/>
      <c r="BRJ38" s="479"/>
      <c r="BRK38" s="479"/>
      <c r="BRL38" s="479"/>
      <c r="BRM38" s="479"/>
      <c r="BRN38" s="479"/>
      <c r="BRO38" s="479"/>
      <c r="BRP38" s="479"/>
      <c r="BRQ38" s="479"/>
      <c r="BRR38" s="479"/>
      <c r="BRS38" s="479"/>
      <c r="BRT38" s="479"/>
      <c r="BRU38" s="479"/>
      <c r="BRV38" s="479"/>
      <c r="BRW38" s="479"/>
      <c r="BRX38" s="479"/>
      <c r="BRY38" s="479"/>
      <c r="BRZ38" s="479"/>
      <c r="BSA38" s="479"/>
      <c r="BSB38" s="479"/>
      <c r="BSC38" s="479"/>
      <c r="BSD38" s="479"/>
      <c r="BSE38" s="479"/>
      <c r="BSF38" s="479"/>
      <c r="BSG38" s="479"/>
      <c r="BSH38" s="479"/>
      <c r="BSI38" s="479"/>
      <c r="BSJ38" s="479"/>
      <c r="BSK38" s="479"/>
      <c r="BSL38" s="479"/>
      <c r="BSM38" s="479"/>
      <c r="BSN38" s="479"/>
      <c r="BSO38" s="479"/>
      <c r="BSP38" s="479"/>
      <c r="BSQ38" s="479"/>
      <c r="BSR38" s="479"/>
      <c r="BSS38" s="479"/>
      <c r="BST38" s="479"/>
      <c r="BSU38" s="479"/>
      <c r="BSV38" s="479"/>
      <c r="BSW38" s="479"/>
      <c r="BSX38" s="479"/>
      <c r="BSY38" s="479"/>
      <c r="BSZ38" s="479"/>
      <c r="BTA38" s="479"/>
      <c r="BTB38" s="479"/>
      <c r="BTC38" s="479"/>
      <c r="BTD38" s="479"/>
      <c r="BTE38" s="479"/>
      <c r="BTF38" s="479"/>
      <c r="BTG38" s="479"/>
      <c r="BTH38" s="479"/>
      <c r="BTI38" s="479"/>
      <c r="BTJ38" s="479"/>
      <c r="BTK38" s="479"/>
      <c r="BTL38" s="479"/>
      <c r="BTM38" s="479"/>
      <c r="BTN38" s="479"/>
      <c r="BTO38" s="479"/>
      <c r="BTP38" s="479"/>
      <c r="BTQ38" s="479"/>
      <c r="BTR38" s="479"/>
      <c r="BTS38" s="479"/>
      <c r="BTT38" s="479"/>
      <c r="BTU38" s="479"/>
      <c r="BTV38" s="479"/>
      <c r="BTW38" s="479"/>
      <c r="BTX38" s="479"/>
      <c r="BTY38" s="479"/>
      <c r="BTZ38" s="479"/>
      <c r="BUA38" s="479"/>
      <c r="BUB38" s="479"/>
      <c r="BUC38" s="479"/>
      <c r="BUD38" s="479"/>
      <c r="BUE38" s="479"/>
      <c r="BUF38" s="479"/>
      <c r="BUG38" s="479"/>
      <c r="BUH38" s="479"/>
      <c r="BUI38" s="479"/>
      <c r="BUJ38" s="479"/>
      <c r="BUK38" s="479"/>
      <c r="BUL38" s="479"/>
      <c r="BUM38" s="479"/>
      <c r="BUN38" s="479"/>
      <c r="BUO38" s="479"/>
      <c r="BUP38" s="479"/>
      <c r="BUQ38" s="479"/>
      <c r="BUR38" s="479"/>
      <c r="BUS38" s="479"/>
      <c r="BUT38" s="479"/>
      <c r="BUU38" s="479"/>
      <c r="BUV38" s="479"/>
      <c r="BUW38" s="479"/>
      <c r="BUX38" s="479"/>
      <c r="BUY38" s="479"/>
      <c r="BUZ38" s="479"/>
      <c r="BVA38" s="479"/>
      <c r="BVB38" s="479"/>
      <c r="BVC38" s="479"/>
      <c r="BVD38" s="479"/>
      <c r="BVE38" s="479"/>
      <c r="BVF38" s="479"/>
      <c r="BVG38" s="479"/>
      <c r="BVH38" s="479"/>
      <c r="BVI38" s="479"/>
      <c r="BVJ38" s="479"/>
      <c r="BVK38" s="479"/>
      <c r="BVL38" s="479"/>
      <c r="BVM38" s="479"/>
      <c r="BVN38" s="479"/>
      <c r="BVO38" s="479"/>
      <c r="BVP38" s="479"/>
      <c r="BVQ38" s="479"/>
      <c r="BVR38" s="479"/>
      <c r="BVS38" s="479"/>
      <c r="BVT38" s="479"/>
      <c r="BVU38" s="479"/>
      <c r="BVV38" s="479"/>
      <c r="BVW38" s="479"/>
      <c r="BVX38" s="479"/>
      <c r="BVY38" s="479"/>
      <c r="BVZ38" s="479"/>
      <c r="BWA38" s="479"/>
      <c r="BWB38" s="479"/>
      <c r="BWC38" s="479"/>
      <c r="BWD38" s="479"/>
      <c r="BWE38" s="479"/>
      <c r="BWF38" s="479"/>
      <c r="BWG38" s="479"/>
      <c r="BWH38" s="479"/>
      <c r="BWI38" s="479"/>
      <c r="BWJ38" s="479"/>
      <c r="BWK38" s="479"/>
      <c r="BWL38" s="479"/>
      <c r="BWM38" s="479"/>
      <c r="BWN38" s="479"/>
      <c r="BWO38" s="479"/>
      <c r="BWP38" s="479"/>
      <c r="BWQ38" s="479"/>
      <c r="BWR38" s="479"/>
      <c r="BWS38" s="479"/>
      <c r="BWT38" s="479"/>
      <c r="BWU38" s="479"/>
      <c r="BWV38" s="479"/>
      <c r="BWW38" s="479"/>
      <c r="BWX38" s="479"/>
      <c r="BWY38" s="479"/>
      <c r="BWZ38" s="479"/>
      <c r="BXA38" s="479"/>
      <c r="BXB38" s="479"/>
      <c r="BXC38" s="479"/>
      <c r="BXD38" s="479"/>
      <c r="BXE38" s="479"/>
      <c r="BXF38" s="479"/>
      <c r="BXG38" s="479"/>
      <c r="BXH38" s="479"/>
      <c r="BXI38" s="479"/>
      <c r="BXJ38" s="479"/>
      <c r="BXK38" s="479"/>
      <c r="BXL38" s="479"/>
      <c r="BXM38" s="479"/>
      <c r="BXN38" s="479"/>
      <c r="BXO38" s="479"/>
      <c r="BXP38" s="479"/>
      <c r="BXQ38" s="479"/>
      <c r="BXR38" s="479"/>
      <c r="BXS38" s="479"/>
      <c r="BXT38" s="479"/>
      <c r="BXU38" s="479"/>
      <c r="BXV38" s="479"/>
      <c r="BXW38" s="479"/>
      <c r="BXX38" s="479"/>
      <c r="BXY38" s="479"/>
      <c r="BXZ38" s="479"/>
      <c r="BYA38" s="479"/>
      <c r="BYB38" s="479"/>
      <c r="BYC38" s="479"/>
      <c r="BYD38" s="479"/>
      <c r="BYE38" s="479"/>
      <c r="BYF38" s="479"/>
      <c r="BYG38" s="479"/>
      <c r="BYH38" s="479"/>
      <c r="BYI38" s="479"/>
      <c r="BYJ38" s="479"/>
      <c r="BYK38" s="479"/>
      <c r="BYL38" s="479"/>
      <c r="BYM38" s="479"/>
      <c r="BYN38" s="479"/>
      <c r="BYO38" s="479"/>
      <c r="BYP38" s="479"/>
      <c r="BYQ38" s="479"/>
      <c r="BYR38" s="479"/>
      <c r="BYS38" s="479"/>
      <c r="BYT38" s="479"/>
      <c r="BYU38" s="479"/>
      <c r="BYV38" s="479"/>
      <c r="BYW38" s="479"/>
      <c r="BYX38" s="479"/>
      <c r="BYY38" s="479"/>
      <c r="BYZ38" s="479"/>
      <c r="BZA38" s="479"/>
      <c r="BZB38" s="479"/>
      <c r="BZC38" s="479"/>
      <c r="BZD38" s="479"/>
      <c r="BZE38" s="479"/>
      <c r="BZF38" s="479"/>
      <c r="BZG38" s="479"/>
      <c r="BZH38" s="479"/>
      <c r="BZI38" s="479"/>
      <c r="BZJ38" s="479"/>
      <c r="BZK38" s="479"/>
      <c r="BZL38" s="479"/>
      <c r="BZM38" s="479"/>
      <c r="BZN38" s="479"/>
      <c r="BZO38" s="479"/>
      <c r="BZP38" s="479"/>
      <c r="BZQ38" s="479"/>
      <c r="BZR38" s="479"/>
      <c r="BZS38" s="479"/>
      <c r="BZT38" s="479"/>
      <c r="BZU38" s="479"/>
      <c r="BZV38" s="479"/>
      <c r="BZW38" s="479"/>
      <c r="BZX38" s="479"/>
      <c r="BZY38" s="479"/>
      <c r="BZZ38" s="479"/>
      <c r="CAA38" s="479"/>
      <c r="CAB38" s="479"/>
      <c r="CAC38" s="479"/>
      <c r="CAD38" s="479"/>
      <c r="CAE38" s="479"/>
      <c r="CAF38" s="479"/>
      <c r="CAG38" s="479"/>
      <c r="CAH38" s="479"/>
      <c r="CAI38" s="479"/>
      <c r="CAJ38" s="479"/>
      <c r="CAK38" s="479"/>
      <c r="CAL38" s="479"/>
      <c r="CAM38" s="479"/>
      <c r="CAN38" s="479"/>
      <c r="CAO38" s="479"/>
      <c r="CAP38" s="479"/>
      <c r="CAQ38" s="479"/>
      <c r="CAR38" s="479"/>
      <c r="CAS38" s="479"/>
      <c r="CAT38" s="479"/>
      <c r="CAU38" s="479"/>
      <c r="CAV38" s="479"/>
      <c r="CAW38" s="479"/>
      <c r="CAX38" s="479"/>
      <c r="CAY38" s="479"/>
      <c r="CAZ38" s="479"/>
      <c r="CBA38" s="479"/>
      <c r="CBB38" s="479"/>
      <c r="CBC38" s="479"/>
      <c r="CBD38" s="479"/>
      <c r="CBE38" s="479"/>
      <c r="CBF38" s="479"/>
      <c r="CBG38" s="479"/>
      <c r="CBH38" s="479"/>
      <c r="CBI38" s="479"/>
      <c r="CBJ38" s="479"/>
      <c r="CBK38" s="479"/>
      <c r="CBL38" s="479"/>
      <c r="CBM38" s="479"/>
      <c r="CBN38" s="479"/>
      <c r="CBO38" s="479"/>
      <c r="CBP38" s="479"/>
      <c r="CBQ38" s="479"/>
      <c r="CBR38" s="479"/>
      <c r="CBS38" s="479"/>
      <c r="CBT38" s="479"/>
      <c r="CBU38" s="479"/>
      <c r="CBV38" s="479"/>
      <c r="CBW38" s="479"/>
      <c r="CBX38" s="479"/>
      <c r="CBY38" s="479"/>
      <c r="CBZ38" s="479"/>
      <c r="CCA38" s="479"/>
      <c r="CCB38" s="479"/>
      <c r="CCC38" s="479"/>
      <c r="CCD38" s="479"/>
      <c r="CCE38" s="479"/>
      <c r="CCF38" s="479"/>
      <c r="CCG38" s="479"/>
      <c r="CCH38" s="479"/>
      <c r="CCI38" s="479"/>
      <c r="CCJ38" s="479"/>
      <c r="CCK38" s="479"/>
      <c r="CCL38" s="479"/>
      <c r="CCM38" s="479"/>
      <c r="CCN38" s="479"/>
      <c r="CCO38" s="479"/>
      <c r="CCP38" s="479"/>
      <c r="CCQ38" s="479"/>
      <c r="CCR38" s="479"/>
      <c r="CCS38" s="479"/>
      <c r="CCT38" s="479"/>
      <c r="CCU38" s="479"/>
      <c r="CCV38" s="479"/>
      <c r="CCW38" s="479"/>
      <c r="CCX38" s="479"/>
      <c r="CCY38" s="479"/>
      <c r="CCZ38" s="479"/>
      <c r="CDA38" s="479"/>
      <c r="CDB38" s="479"/>
      <c r="CDC38" s="479"/>
      <c r="CDD38" s="479"/>
      <c r="CDE38" s="479"/>
      <c r="CDF38" s="479"/>
      <c r="CDG38" s="479"/>
      <c r="CDH38" s="479"/>
      <c r="CDI38" s="479"/>
      <c r="CDJ38" s="479"/>
      <c r="CDK38" s="479"/>
      <c r="CDL38" s="479"/>
      <c r="CDM38" s="479"/>
      <c r="CDN38" s="479"/>
      <c r="CDO38" s="479"/>
      <c r="CDP38" s="479"/>
      <c r="CDQ38" s="479"/>
      <c r="CDR38" s="479"/>
      <c r="CDS38" s="479"/>
      <c r="CDT38" s="479"/>
      <c r="CDU38" s="479"/>
      <c r="CDV38" s="479"/>
      <c r="CDW38" s="479"/>
      <c r="CDX38" s="479"/>
      <c r="CDY38" s="479"/>
      <c r="CDZ38" s="479"/>
      <c r="CEA38" s="479"/>
      <c r="CEB38" s="479"/>
      <c r="CEC38" s="479"/>
      <c r="CED38" s="479"/>
      <c r="CEE38" s="479"/>
      <c r="CEF38" s="479"/>
      <c r="CEG38" s="479"/>
      <c r="CEH38" s="479"/>
      <c r="CEI38" s="479"/>
      <c r="CEJ38" s="479"/>
      <c r="CEK38" s="479"/>
      <c r="CEL38" s="479"/>
      <c r="CEM38" s="479"/>
      <c r="CEN38" s="479"/>
      <c r="CEO38" s="479"/>
      <c r="CEP38" s="479"/>
      <c r="CEQ38" s="479"/>
      <c r="CER38" s="479"/>
      <c r="CES38" s="479"/>
      <c r="CET38" s="479"/>
      <c r="CEU38" s="479"/>
      <c r="CEV38" s="479"/>
      <c r="CEW38" s="479"/>
      <c r="CEX38" s="479"/>
      <c r="CEY38" s="479"/>
      <c r="CEZ38" s="479"/>
      <c r="CFA38" s="479"/>
      <c r="CFB38" s="479"/>
      <c r="CFC38" s="479"/>
      <c r="CFD38" s="479"/>
      <c r="CFE38" s="479"/>
      <c r="CFF38" s="479"/>
      <c r="CFG38" s="479"/>
      <c r="CFH38" s="479"/>
      <c r="CFI38" s="479"/>
      <c r="CFJ38" s="479"/>
      <c r="CFK38" s="479"/>
      <c r="CFL38" s="479"/>
      <c r="CFM38" s="479"/>
      <c r="CFN38" s="479"/>
      <c r="CFO38" s="479"/>
      <c r="CFP38" s="479"/>
      <c r="CFQ38" s="479"/>
      <c r="CFR38" s="479"/>
      <c r="CFS38" s="479"/>
      <c r="CFT38" s="479"/>
      <c r="CFU38" s="479"/>
      <c r="CFV38" s="479"/>
      <c r="CFW38" s="479"/>
      <c r="CFX38" s="479"/>
      <c r="CFY38" s="479"/>
      <c r="CFZ38" s="479"/>
      <c r="CGA38" s="479"/>
      <c r="CGB38" s="479"/>
      <c r="CGC38" s="479"/>
      <c r="CGD38" s="479"/>
      <c r="CGE38" s="479"/>
      <c r="CGF38" s="479"/>
      <c r="CGG38" s="479"/>
      <c r="CGH38" s="479"/>
      <c r="CGI38" s="479"/>
      <c r="CGJ38" s="479"/>
      <c r="CGK38" s="479"/>
      <c r="CGL38" s="479"/>
      <c r="CGM38" s="479"/>
      <c r="CGN38" s="479"/>
      <c r="CGO38" s="479"/>
      <c r="CGP38" s="479"/>
      <c r="CGQ38" s="479"/>
      <c r="CGR38" s="479"/>
      <c r="CGS38" s="479"/>
      <c r="CGT38" s="479"/>
      <c r="CGU38" s="479"/>
      <c r="CGV38" s="479"/>
      <c r="CGW38" s="479"/>
      <c r="CGX38" s="479"/>
      <c r="CGY38" s="479"/>
      <c r="CGZ38" s="479"/>
      <c r="CHA38" s="479"/>
      <c r="CHB38" s="479"/>
      <c r="CHC38" s="479"/>
      <c r="CHD38" s="479"/>
      <c r="CHE38" s="479"/>
      <c r="CHF38" s="479"/>
      <c r="CHG38" s="479"/>
      <c r="CHH38" s="479"/>
      <c r="CHI38" s="479"/>
      <c r="CHJ38" s="479"/>
      <c r="CHK38" s="479"/>
      <c r="CHL38" s="479"/>
      <c r="CHM38" s="479"/>
      <c r="CHN38" s="479"/>
      <c r="CHO38" s="479"/>
      <c r="CHP38" s="479"/>
      <c r="CHQ38" s="479"/>
      <c r="CHR38" s="479"/>
      <c r="CHS38" s="479"/>
      <c r="CHT38" s="479"/>
      <c r="CHU38" s="479"/>
      <c r="CHV38" s="479"/>
      <c r="CHW38" s="479"/>
      <c r="CHX38" s="479"/>
      <c r="CHY38" s="479"/>
      <c r="CHZ38" s="479"/>
      <c r="CIA38" s="479"/>
      <c r="CIB38" s="479"/>
      <c r="CIC38" s="479"/>
      <c r="CID38" s="479"/>
      <c r="CIE38" s="479"/>
      <c r="CIF38" s="479"/>
      <c r="CIG38" s="479"/>
      <c r="CIH38" s="479"/>
      <c r="CII38" s="479"/>
      <c r="CIJ38" s="479"/>
      <c r="CIK38" s="479"/>
      <c r="CIL38" s="479"/>
      <c r="CIM38" s="479"/>
      <c r="CIN38" s="479"/>
      <c r="CIO38" s="479"/>
      <c r="CIP38" s="479"/>
      <c r="CIQ38" s="479"/>
      <c r="CIR38" s="479"/>
      <c r="CIS38" s="479"/>
      <c r="CIT38" s="479"/>
      <c r="CIU38" s="479"/>
      <c r="CIV38" s="479"/>
      <c r="CIW38" s="479"/>
      <c r="CIX38" s="479"/>
      <c r="CIY38" s="479"/>
      <c r="CIZ38" s="479"/>
      <c r="CJA38" s="479"/>
      <c r="CJB38" s="479"/>
      <c r="CJC38" s="479"/>
      <c r="CJD38" s="479"/>
      <c r="CJE38" s="479"/>
      <c r="CJF38" s="479"/>
      <c r="CJG38" s="479"/>
      <c r="CJH38" s="479"/>
      <c r="CJI38" s="479"/>
      <c r="CJJ38" s="479"/>
      <c r="CJK38" s="479"/>
      <c r="CJL38" s="479"/>
      <c r="CJM38" s="479"/>
      <c r="CJN38" s="479"/>
      <c r="CJO38" s="479"/>
      <c r="CJP38" s="479"/>
      <c r="CJQ38" s="479"/>
      <c r="CJR38" s="479"/>
      <c r="CJS38" s="479"/>
      <c r="CJT38" s="479"/>
      <c r="CJU38" s="479"/>
      <c r="CJV38" s="479"/>
      <c r="CJW38" s="479"/>
      <c r="CJX38" s="479"/>
      <c r="CJY38" s="479"/>
      <c r="CJZ38" s="479"/>
      <c r="CKA38" s="479"/>
      <c r="CKB38" s="479"/>
      <c r="CKC38" s="479"/>
      <c r="CKD38" s="479"/>
      <c r="CKE38" s="479"/>
      <c r="CKF38" s="479"/>
      <c r="CKG38" s="479"/>
      <c r="CKH38" s="479"/>
      <c r="CKI38" s="479"/>
      <c r="CKJ38" s="479"/>
      <c r="CKK38" s="479"/>
      <c r="CKL38" s="479"/>
      <c r="CKM38" s="479"/>
      <c r="CKN38" s="479"/>
      <c r="CKO38" s="479"/>
      <c r="CKP38" s="479"/>
      <c r="CKQ38" s="479"/>
      <c r="CKR38" s="479"/>
      <c r="CKS38" s="479"/>
      <c r="CKT38" s="479"/>
      <c r="CKU38" s="479"/>
      <c r="CKV38" s="479"/>
      <c r="CKW38" s="479"/>
      <c r="CKX38" s="479"/>
      <c r="CKY38" s="479"/>
      <c r="CKZ38" s="479"/>
      <c r="CLA38" s="479"/>
      <c r="CLB38" s="479"/>
      <c r="CLC38" s="479"/>
      <c r="CLD38" s="479"/>
      <c r="CLE38" s="479"/>
      <c r="CLF38" s="479"/>
      <c r="CLG38" s="479"/>
      <c r="CLH38" s="479"/>
      <c r="CLI38" s="479"/>
      <c r="CLJ38" s="479"/>
      <c r="CLK38" s="479"/>
      <c r="CLL38" s="479"/>
      <c r="CLM38" s="479"/>
      <c r="CLN38" s="479"/>
      <c r="CLO38" s="479"/>
      <c r="CLP38" s="479"/>
      <c r="CLQ38" s="479"/>
      <c r="CLR38" s="479"/>
      <c r="CLS38" s="479"/>
      <c r="CLT38" s="479"/>
      <c r="CLU38" s="479"/>
      <c r="CLV38" s="479"/>
      <c r="CLW38" s="479"/>
      <c r="CLX38" s="479"/>
      <c r="CLY38" s="479"/>
      <c r="CLZ38" s="479"/>
      <c r="CMA38" s="479"/>
      <c r="CMB38" s="479"/>
      <c r="CMC38" s="479"/>
      <c r="CMD38" s="479"/>
      <c r="CME38" s="479"/>
      <c r="CMF38" s="479"/>
      <c r="CMG38" s="479"/>
      <c r="CMH38" s="479"/>
      <c r="CMI38" s="479"/>
      <c r="CMJ38" s="479"/>
      <c r="CMK38" s="479"/>
      <c r="CML38" s="479"/>
      <c r="CMM38" s="479"/>
      <c r="CMN38" s="479"/>
      <c r="CMO38" s="479"/>
      <c r="CMP38" s="479"/>
      <c r="CMQ38" s="479"/>
      <c r="CMR38" s="479"/>
      <c r="CMS38" s="479"/>
      <c r="CMT38" s="479"/>
      <c r="CMU38" s="479"/>
      <c r="CMV38" s="479"/>
      <c r="CMW38" s="479"/>
      <c r="CMX38" s="479"/>
      <c r="CMY38" s="479"/>
      <c r="CMZ38" s="479"/>
      <c r="CNA38" s="479"/>
      <c r="CNB38" s="479"/>
      <c r="CNC38" s="479"/>
      <c r="CND38" s="479"/>
      <c r="CNE38" s="479"/>
      <c r="CNF38" s="479"/>
      <c r="CNG38" s="479"/>
      <c r="CNH38" s="479"/>
      <c r="CNI38" s="479"/>
      <c r="CNJ38" s="479"/>
      <c r="CNK38" s="479"/>
      <c r="CNL38" s="479"/>
      <c r="CNM38" s="479"/>
      <c r="CNN38" s="479"/>
      <c r="CNO38" s="479"/>
      <c r="CNP38" s="479"/>
      <c r="CNQ38" s="479"/>
      <c r="CNR38" s="479"/>
      <c r="CNS38" s="479"/>
      <c r="CNT38" s="479"/>
      <c r="CNU38" s="479"/>
      <c r="CNV38" s="479"/>
      <c r="CNW38" s="479"/>
      <c r="CNX38" s="479"/>
      <c r="CNY38" s="479"/>
      <c r="CNZ38" s="479"/>
      <c r="COA38" s="479"/>
      <c r="COB38" s="479"/>
      <c r="COC38" s="479"/>
      <c r="COD38" s="479"/>
      <c r="COE38" s="479"/>
      <c r="COF38" s="479"/>
      <c r="COG38" s="479"/>
      <c r="COH38" s="479"/>
      <c r="COI38" s="479"/>
      <c r="COJ38" s="479"/>
      <c r="COK38" s="479"/>
      <c r="COL38" s="479"/>
      <c r="COM38" s="479"/>
      <c r="CON38" s="479"/>
      <c r="COO38" s="479"/>
      <c r="COP38" s="479"/>
      <c r="COQ38" s="479"/>
      <c r="COR38" s="479"/>
      <c r="COS38" s="479"/>
      <c r="COT38" s="479"/>
      <c r="COU38" s="479"/>
      <c r="COV38" s="479"/>
      <c r="COW38" s="479"/>
      <c r="COX38" s="479"/>
      <c r="COY38" s="479"/>
      <c r="COZ38" s="479"/>
      <c r="CPA38" s="479"/>
      <c r="CPB38" s="479"/>
      <c r="CPC38" s="479"/>
      <c r="CPD38" s="479"/>
      <c r="CPE38" s="479"/>
      <c r="CPF38" s="479"/>
      <c r="CPG38" s="479"/>
      <c r="CPH38" s="479"/>
      <c r="CPI38" s="479"/>
      <c r="CPJ38" s="479"/>
      <c r="CPK38" s="479"/>
      <c r="CPL38" s="479"/>
      <c r="CPM38" s="479"/>
      <c r="CPN38" s="479"/>
      <c r="CPO38" s="479"/>
      <c r="CPP38" s="479"/>
      <c r="CPQ38" s="479"/>
      <c r="CPR38" s="479"/>
      <c r="CPS38" s="479"/>
      <c r="CPT38" s="479"/>
      <c r="CPU38" s="479"/>
      <c r="CPV38" s="479"/>
      <c r="CPW38" s="479"/>
      <c r="CPX38" s="479"/>
      <c r="CPY38" s="479"/>
      <c r="CPZ38" s="479"/>
      <c r="CQA38" s="479"/>
      <c r="CQB38" s="479"/>
      <c r="CQC38" s="479"/>
      <c r="CQD38" s="479"/>
      <c r="CQE38" s="479"/>
      <c r="CQF38" s="479"/>
      <c r="CQG38" s="479"/>
      <c r="CQH38" s="479"/>
      <c r="CQI38" s="479"/>
      <c r="CQJ38" s="479"/>
      <c r="CQK38" s="479"/>
      <c r="CQL38" s="479"/>
      <c r="CQM38" s="479"/>
      <c r="CQN38" s="479"/>
      <c r="CQO38" s="479"/>
      <c r="CQP38" s="479"/>
      <c r="CQQ38" s="479"/>
      <c r="CQR38" s="479"/>
      <c r="CQS38" s="479"/>
      <c r="CQT38" s="479"/>
      <c r="CQU38" s="479"/>
      <c r="CQV38" s="479"/>
      <c r="CQW38" s="479"/>
      <c r="CQX38" s="479"/>
      <c r="CQY38" s="479"/>
      <c r="CQZ38" s="479"/>
      <c r="CRA38" s="479"/>
      <c r="CRB38" s="479"/>
      <c r="CRC38" s="479"/>
      <c r="CRD38" s="479"/>
      <c r="CRE38" s="479"/>
      <c r="CRF38" s="479"/>
      <c r="CRG38" s="479"/>
      <c r="CRH38" s="479"/>
      <c r="CRI38" s="479"/>
      <c r="CRJ38" s="479"/>
      <c r="CRK38" s="479"/>
      <c r="CRL38" s="479"/>
      <c r="CRM38" s="479"/>
      <c r="CRN38" s="479"/>
      <c r="CRO38" s="479"/>
      <c r="CRP38" s="479"/>
      <c r="CRQ38" s="479"/>
      <c r="CRR38" s="479"/>
      <c r="CRS38" s="479"/>
      <c r="CRT38" s="479"/>
      <c r="CRU38" s="479"/>
      <c r="CRV38" s="479"/>
      <c r="CRW38" s="479"/>
      <c r="CRX38" s="479"/>
      <c r="CRY38" s="479"/>
      <c r="CRZ38" s="479"/>
      <c r="CSA38" s="479"/>
      <c r="CSB38" s="479"/>
      <c r="CSC38" s="479"/>
      <c r="CSD38" s="479"/>
      <c r="CSE38" s="479"/>
      <c r="CSF38" s="479"/>
      <c r="CSG38" s="479"/>
      <c r="CSH38" s="479"/>
      <c r="CSI38" s="479"/>
      <c r="CSJ38" s="479"/>
      <c r="CSK38" s="479"/>
      <c r="CSL38" s="479"/>
      <c r="CSM38" s="479"/>
      <c r="CSN38" s="479"/>
      <c r="CSO38" s="479"/>
      <c r="CSP38" s="479"/>
      <c r="CSQ38" s="479"/>
      <c r="CSR38" s="479"/>
      <c r="CSS38" s="479"/>
      <c r="CST38" s="479"/>
      <c r="CSU38" s="479"/>
      <c r="CSV38" s="479"/>
      <c r="CSW38" s="479"/>
      <c r="CSX38" s="479"/>
      <c r="CSY38" s="479"/>
      <c r="CSZ38" s="479"/>
      <c r="CTA38" s="479"/>
      <c r="CTB38" s="479"/>
      <c r="CTC38" s="479"/>
      <c r="CTD38" s="479"/>
      <c r="CTE38" s="479"/>
      <c r="CTF38" s="479"/>
      <c r="CTG38" s="479"/>
      <c r="CTH38" s="479"/>
      <c r="CTI38" s="479"/>
      <c r="CTJ38" s="479"/>
      <c r="CTK38" s="479"/>
      <c r="CTL38" s="479"/>
      <c r="CTM38" s="479"/>
      <c r="CTN38" s="479"/>
      <c r="CTO38" s="479"/>
      <c r="CTP38" s="479"/>
      <c r="CTQ38" s="479"/>
      <c r="CTR38" s="479"/>
      <c r="CTS38" s="479"/>
      <c r="CTT38" s="479"/>
      <c r="CTU38" s="479"/>
      <c r="CTV38" s="479"/>
      <c r="CTW38" s="479"/>
      <c r="CTX38" s="479"/>
      <c r="CTY38" s="479"/>
      <c r="CTZ38" s="479"/>
      <c r="CUA38" s="479"/>
      <c r="CUB38" s="479"/>
      <c r="CUC38" s="479"/>
      <c r="CUD38" s="479"/>
      <c r="CUE38" s="479"/>
      <c r="CUF38" s="479"/>
      <c r="CUG38" s="479"/>
      <c r="CUH38" s="479"/>
      <c r="CUI38" s="479"/>
      <c r="CUJ38" s="479"/>
      <c r="CUK38" s="479"/>
      <c r="CUL38" s="479"/>
      <c r="CUM38" s="479"/>
      <c r="CUN38" s="479"/>
      <c r="CUO38" s="479"/>
      <c r="CUP38" s="479"/>
      <c r="CUQ38" s="479"/>
      <c r="CUR38" s="479"/>
      <c r="CUS38" s="479"/>
      <c r="CUT38" s="479"/>
      <c r="CUU38" s="479"/>
      <c r="CUV38" s="479"/>
      <c r="CUW38" s="479"/>
      <c r="CUX38" s="479"/>
      <c r="CUY38" s="479"/>
      <c r="CUZ38" s="479"/>
      <c r="CVA38" s="479"/>
      <c r="CVB38" s="479"/>
      <c r="CVC38" s="479"/>
      <c r="CVD38" s="479"/>
      <c r="CVE38" s="479"/>
      <c r="CVF38" s="479"/>
      <c r="CVG38" s="479"/>
      <c r="CVH38" s="479"/>
      <c r="CVI38" s="479"/>
      <c r="CVJ38" s="479"/>
      <c r="CVK38" s="479"/>
      <c r="CVL38" s="479"/>
      <c r="CVM38" s="479"/>
      <c r="CVN38" s="479"/>
      <c r="CVO38" s="479"/>
      <c r="CVP38" s="479"/>
      <c r="CVQ38" s="479"/>
      <c r="CVR38" s="479"/>
      <c r="CVS38" s="479"/>
      <c r="CVT38" s="479"/>
      <c r="CVU38" s="479"/>
      <c r="CVV38" s="479"/>
      <c r="CVW38" s="479"/>
      <c r="CVX38" s="479"/>
      <c r="CVY38" s="479"/>
      <c r="CVZ38" s="479"/>
      <c r="CWA38" s="479"/>
      <c r="CWB38" s="479"/>
      <c r="CWC38" s="479"/>
      <c r="CWD38" s="479"/>
      <c r="CWE38" s="479"/>
      <c r="CWF38" s="479"/>
      <c r="CWG38" s="479"/>
      <c r="CWH38" s="479"/>
      <c r="CWI38" s="479"/>
      <c r="CWJ38" s="479"/>
      <c r="CWK38" s="479"/>
      <c r="CWL38" s="479"/>
      <c r="CWM38" s="479"/>
      <c r="CWN38" s="479"/>
      <c r="CWO38" s="479"/>
      <c r="CWP38" s="479"/>
      <c r="CWQ38" s="479"/>
      <c r="CWR38" s="479"/>
      <c r="CWS38" s="479"/>
      <c r="CWT38" s="479"/>
      <c r="CWU38" s="479"/>
      <c r="CWV38" s="479"/>
      <c r="CWW38" s="479"/>
      <c r="CWX38" s="479"/>
      <c r="CWY38" s="479"/>
      <c r="CWZ38" s="479"/>
      <c r="CXA38" s="479"/>
      <c r="CXB38" s="479"/>
      <c r="CXC38" s="479"/>
      <c r="CXD38" s="479"/>
      <c r="CXE38" s="479"/>
      <c r="CXF38" s="479"/>
      <c r="CXG38" s="479"/>
      <c r="CXH38" s="479"/>
      <c r="CXI38" s="479"/>
      <c r="CXJ38" s="479"/>
      <c r="CXK38" s="479"/>
      <c r="CXL38" s="479"/>
      <c r="CXM38" s="479"/>
      <c r="CXN38" s="479"/>
      <c r="CXO38" s="479"/>
      <c r="CXP38" s="479"/>
      <c r="CXQ38" s="479"/>
      <c r="CXR38" s="479"/>
      <c r="CXS38" s="479"/>
      <c r="CXT38" s="479"/>
      <c r="CXU38" s="479"/>
      <c r="CXV38" s="479"/>
      <c r="CXW38" s="479"/>
      <c r="CXX38" s="479"/>
      <c r="CXY38" s="479"/>
      <c r="CXZ38" s="479"/>
      <c r="CYA38" s="479"/>
      <c r="CYB38" s="479"/>
      <c r="CYC38" s="479"/>
      <c r="CYD38" s="479"/>
      <c r="CYE38" s="479"/>
      <c r="CYF38" s="479"/>
      <c r="CYG38" s="479"/>
      <c r="CYH38" s="479"/>
      <c r="CYI38" s="479"/>
      <c r="CYJ38" s="479"/>
      <c r="CYK38" s="479"/>
      <c r="CYL38" s="479"/>
      <c r="CYM38" s="479"/>
      <c r="CYN38" s="479"/>
      <c r="CYO38" s="479"/>
      <c r="CYP38" s="479"/>
      <c r="CYQ38" s="479"/>
      <c r="CYR38" s="479"/>
      <c r="CYS38" s="479"/>
      <c r="CYT38" s="479"/>
      <c r="CYU38" s="479"/>
      <c r="CYV38" s="479"/>
      <c r="CYW38" s="479"/>
      <c r="CYX38" s="479"/>
      <c r="CYY38" s="479"/>
      <c r="CYZ38" s="479"/>
      <c r="CZA38" s="479"/>
      <c r="CZB38" s="479"/>
      <c r="CZC38" s="479"/>
      <c r="CZD38" s="479"/>
      <c r="CZE38" s="479"/>
      <c r="CZF38" s="479"/>
      <c r="CZG38" s="479"/>
      <c r="CZH38" s="479"/>
      <c r="CZI38" s="479"/>
      <c r="CZJ38" s="479"/>
      <c r="CZK38" s="479"/>
      <c r="CZL38" s="479"/>
      <c r="CZM38" s="479"/>
      <c r="CZN38" s="479"/>
      <c r="CZO38" s="479"/>
      <c r="CZP38" s="479"/>
      <c r="CZQ38" s="479"/>
      <c r="CZR38" s="479"/>
      <c r="CZS38" s="479"/>
      <c r="CZT38" s="479"/>
      <c r="CZU38" s="479"/>
      <c r="CZV38" s="479"/>
      <c r="CZW38" s="479"/>
      <c r="CZX38" s="479"/>
      <c r="CZY38" s="479"/>
      <c r="CZZ38" s="479"/>
      <c r="DAA38" s="479"/>
      <c r="DAB38" s="479"/>
      <c r="DAC38" s="479"/>
      <c r="DAD38" s="479"/>
      <c r="DAE38" s="479"/>
      <c r="DAF38" s="479"/>
      <c r="DAG38" s="479"/>
      <c r="DAH38" s="479"/>
      <c r="DAI38" s="479"/>
      <c r="DAJ38" s="479"/>
      <c r="DAK38" s="479"/>
      <c r="DAL38" s="479"/>
      <c r="DAM38" s="479"/>
      <c r="DAN38" s="479"/>
      <c r="DAO38" s="479"/>
      <c r="DAP38" s="479"/>
      <c r="DAQ38" s="479"/>
      <c r="DAR38" s="479"/>
      <c r="DAS38" s="479"/>
      <c r="DAT38" s="479"/>
      <c r="DAU38" s="479"/>
      <c r="DAV38" s="479"/>
      <c r="DAW38" s="479"/>
      <c r="DAX38" s="479"/>
      <c r="DAY38" s="479"/>
      <c r="DAZ38" s="479"/>
      <c r="DBA38" s="479"/>
      <c r="DBB38" s="479"/>
      <c r="DBC38" s="479"/>
      <c r="DBD38" s="479"/>
      <c r="DBE38" s="479"/>
      <c r="DBF38" s="479"/>
      <c r="DBG38" s="479"/>
      <c r="DBH38" s="479"/>
      <c r="DBI38" s="479"/>
      <c r="DBJ38" s="479"/>
      <c r="DBK38" s="479"/>
      <c r="DBL38" s="479"/>
      <c r="DBM38" s="479"/>
      <c r="DBN38" s="479"/>
      <c r="DBO38" s="479"/>
      <c r="DBP38" s="479"/>
      <c r="DBQ38" s="479"/>
      <c r="DBR38" s="479"/>
      <c r="DBS38" s="479"/>
      <c r="DBT38" s="479"/>
      <c r="DBU38" s="479"/>
      <c r="DBV38" s="479"/>
      <c r="DBW38" s="479"/>
      <c r="DBX38" s="479"/>
      <c r="DBY38" s="479"/>
      <c r="DBZ38" s="479"/>
      <c r="DCA38" s="479"/>
      <c r="DCB38" s="479"/>
      <c r="DCC38" s="479"/>
      <c r="DCD38" s="479"/>
      <c r="DCE38" s="479"/>
      <c r="DCF38" s="479"/>
      <c r="DCG38" s="479"/>
      <c r="DCH38" s="479"/>
      <c r="DCI38" s="479"/>
      <c r="DCJ38" s="479"/>
      <c r="DCK38" s="479"/>
      <c r="DCL38" s="479"/>
      <c r="DCM38" s="479"/>
      <c r="DCN38" s="479"/>
      <c r="DCO38" s="479"/>
      <c r="DCP38" s="479"/>
      <c r="DCQ38" s="479"/>
      <c r="DCR38" s="479"/>
      <c r="DCS38" s="479"/>
      <c r="DCT38" s="479"/>
      <c r="DCU38" s="479"/>
      <c r="DCV38" s="479"/>
      <c r="DCW38" s="479"/>
      <c r="DCX38" s="479"/>
      <c r="DCY38" s="479"/>
      <c r="DCZ38" s="479"/>
      <c r="DDA38" s="479"/>
      <c r="DDB38" s="479"/>
      <c r="DDC38" s="479"/>
      <c r="DDD38" s="479"/>
      <c r="DDE38" s="479"/>
      <c r="DDF38" s="479"/>
      <c r="DDG38" s="479"/>
      <c r="DDH38" s="479"/>
      <c r="DDI38" s="479"/>
      <c r="DDJ38" s="479"/>
      <c r="DDK38" s="479"/>
      <c r="DDL38" s="479"/>
      <c r="DDM38" s="479"/>
      <c r="DDN38" s="479"/>
      <c r="DDO38" s="479"/>
      <c r="DDP38" s="479"/>
      <c r="DDQ38" s="479"/>
      <c r="DDR38" s="479"/>
      <c r="DDS38" s="479"/>
      <c r="DDT38" s="479"/>
      <c r="DDU38" s="479"/>
      <c r="DDV38" s="479"/>
      <c r="DDW38" s="479"/>
      <c r="DDX38" s="479"/>
      <c r="DDY38" s="479"/>
      <c r="DDZ38" s="479"/>
      <c r="DEA38" s="479"/>
      <c r="DEB38" s="479"/>
      <c r="DEC38" s="479"/>
      <c r="DED38" s="479"/>
      <c r="DEE38" s="479"/>
      <c r="DEF38" s="479"/>
      <c r="DEG38" s="479"/>
      <c r="DEH38" s="479"/>
      <c r="DEI38" s="479"/>
      <c r="DEJ38" s="479"/>
      <c r="DEK38" s="479"/>
      <c r="DEL38" s="479"/>
      <c r="DEM38" s="479"/>
      <c r="DEN38" s="479"/>
      <c r="DEO38" s="479"/>
      <c r="DEP38" s="479"/>
      <c r="DEQ38" s="479"/>
      <c r="DER38" s="479"/>
      <c r="DES38" s="479"/>
      <c r="DET38" s="479"/>
      <c r="DEU38" s="479"/>
      <c r="DEV38" s="479"/>
      <c r="DEW38" s="479"/>
      <c r="DEX38" s="479"/>
      <c r="DEY38" s="479"/>
      <c r="DEZ38" s="479"/>
      <c r="DFA38" s="479"/>
      <c r="DFB38" s="479"/>
      <c r="DFC38" s="479"/>
      <c r="DFD38" s="479"/>
      <c r="DFE38" s="479"/>
      <c r="DFF38" s="479"/>
      <c r="DFG38" s="479"/>
      <c r="DFH38" s="479"/>
      <c r="DFI38" s="479"/>
      <c r="DFJ38" s="479"/>
      <c r="DFK38" s="479"/>
      <c r="DFL38" s="479"/>
      <c r="DFM38" s="479"/>
      <c r="DFN38" s="479"/>
      <c r="DFO38" s="479"/>
      <c r="DFP38" s="479"/>
      <c r="DFQ38" s="479"/>
      <c r="DFR38" s="479"/>
      <c r="DFS38" s="479"/>
      <c r="DFT38" s="479"/>
      <c r="DFU38" s="479"/>
      <c r="DFV38" s="479"/>
      <c r="DFW38" s="479"/>
      <c r="DFX38" s="479"/>
      <c r="DFY38" s="479"/>
      <c r="DFZ38" s="479"/>
      <c r="DGA38" s="479"/>
      <c r="DGB38" s="479"/>
      <c r="DGC38" s="479"/>
      <c r="DGD38" s="479"/>
      <c r="DGE38" s="479"/>
      <c r="DGF38" s="479"/>
      <c r="DGG38" s="479"/>
      <c r="DGH38" s="479"/>
      <c r="DGI38" s="479"/>
      <c r="DGJ38" s="479"/>
      <c r="DGK38" s="479"/>
      <c r="DGL38" s="479"/>
      <c r="DGM38" s="479"/>
      <c r="DGN38" s="479"/>
      <c r="DGO38" s="479"/>
      <c r="DGP38" s="479"/>
      <c r="DGQ38" s="479"/>
      <c r="DGR38" s="479"/>
      <c r="DGS38" s="479"/>
      <c r="DGT38" s="479"/>
      <c r="DGU38" s="479"/>
      <c r="DGV38" s="479"/>
      <c r="DGW38" s="479"/>
      <c r="DGX38" s="479"/>
      <c r="DGY38" s="479"/>
      <c r="DGZ38" s="479"/>
      <c r="DHA38" s="479"/>
      <c r="DHB38" s="479"/>
      <c r="DHC38" s="479"/>
      <c r="DHD38" s="479"/>
      <c r="DHE38" s="479"/>
      <c r="DHF38" s="479"/>
      <c r="DHG38" s="479"/>
      <c r="DHH38" s="479"/>
      <c r="DHI38" s="479"/>
      <c r="DHJ38" s="479"/>
      <c r="DHK38" s="479"/>
      <c r="DHL38" s="479"/>
      <c r="DHM38" s="479"/>
      <c r="DHN38" s="479"/>
      <c r="DHO38" s="479"/>
      <c r="DHP38" s="479"/>
      <c r="DHQ38" s="479"/>
      <c r="DHR38" s="479"/>
      <c r="DHS38" s="479"/>
      <c r="DHT38" s="479"/>
      <c r="DHU38" s="479"/>
      <c r="DHV38" s="479"/>
      <c r="DHW38" s="479"/>
      <c r="DHX38" s="479"/>
      <c r="DHY38" s="479"/>
      <c r="DHZ38" s="479"/>
      <c r="DIA38" s="479"/>
      <c r="DIB38" s="479"/>
      <c r="DIC38" s="479"/>
      <c r="DID38" s="479"/>
      <c r="DIE38" s="479"/>
      <c r="DIF38" s="479"/>
      <c r="DIG38" s="479"/>
      <c r="DIH38" s="479"/>
      <c r="DII38" s="479"/>
      <c r="DIJ38" s="479"/>
      <c r="DIK38" s="479"/>
      <c r="DIL38" s="479"/>
      <c r="DIM38" s="479"/>
      <c r="DIN38" s="479"/>
      <c r="DIO38" s="479"/>
      <c r="DIP38" s="479"/>
      <c r="DIQ38" s="479"/>
      <c r="DIR38" s="479"/>
      <c r="DIS38" s="479"/>
      <c r="DIT38" s="479"/>
      <c r="DIU38" s="479"/>
      <c r="DIV38" s="479"/>
      <c r="DIW38" s="479"/>
      <c r="DIX38" s="479"/>
      <c r="DIY38" s="479"/>
      <c r="DIZ38" s="479"/>
      <c r="DJA38" s="479"/>
      <c r="DJB38" s="479"/>
      <c r="DJC38" s="479"/>
      <c r="DJD38" s="479"/>
      <c r="DJE38" s="479"/>
      <c r="DJF38" s="479"/>
      <c r="DJG38" s="479"/>
      <c r="DJH38" s="479"/>
      <c r="DJI38" s="479"/>
      <c r="DJJ38" s="479"/>
      <c r="DJK38" s="479"/>
      <c r="DJL38" s="479"/>
      <c r="DJM38" s="479"/>
      <c r="DJN38" s="479"/>
      <c r="DJO38" s="479"/>
      <c r="DJP38" s="479"/>
      <c r="DJQ38" s="479"/>
      <c r="DJR38" s="479"/>
      <c r="DJS38" s="479"/>
      <c r="DJT38" s="479"/>
      <c r="DJU38" s="479"/>
      <c r="DJV38" s="479"/>
      <c r="DJW38" s="479"/>
      <c r="DJX38" s="479"/>
      <c r="DJY38" s="479"/>
      <c r="DJZ38" s="479"/>
      <c r="DKA38" s="479"/>
      <c r="DKB38" s="479"/>
      <c r="DKC38" s="479"/>
      <c r="DKD38" s="479"/>
      <c r="DKE38" s="479"/>
      <c r="DKF38" s="479"/>
      <c r="DKG38" s="479"/>
      <c r="DKH38" s="479"/>
      <c r="DKI38" s="479"/>
      <c r="DKJ38" s="479"/>
      <c r="DKK38" s="479"/>
      <c r="DKL38" s="479"/>
      <c r="DKM38" s="479"/>
      <c r="DKN38" s="479"/>
      <c r="DKO38" s="479"/>
      <c r="DKP38" s="479"/>
      <c r="DKQ38" s="479"/>
      <c r="DKR38" s="479"/>
      <c r="DKS38" s="479"/>
      <c r="DKT38" s="479"/>
      <c r="DKU38" s="479"/>
      <c r="DKV38" s="479"/>
      <c r="DKW38" s="479"/>
      <c r="DKX38" s="479"/>
      <c r="DKY38" s="479"/>
      <c r="DKZ38" s="479"/>
      <c r="DLA38" s="479"/>
      <c r="DLB38" s="479"/>
      <c r="DLC38" s="479"/>
      <c r="DLD38" s="479"/>
      <c r="DLE38" s="479"/>
      <c r="DLF38" s="479"/>
      <c r="DLG38" s="479"/>
      <c r="DLH38" s="479"/>
      <c r="DLI38" s="479"/>
      <c r="DLJ38" s="479"/>
      <c r="DLK38" s="479"/>
      <c r="DLL38" s="479"/>
      <c r="DLM38" s="479"/>
      <c r="DLN38" s="479"/>
      <c r="DLO38" s="479"/>
      <c r="DLP38" s="479"/>
      <c r="DLQ38" s="479"/>
      <c r="DLR38" s="479"/>
      <c r="DLS38" s="479"/>
      <c r="DLT38" s="479"/>
      <c r="DLU38" s="479"/>
      <c r="DLV38" s="479"/>
      <c r="DLW38" s="479"/>
      <c r="DLX38" s="479"/>
      <c r="DLY38" s="479"/>
      <c r="DLZ38" s="479"/>
      <c r="DMA38" s="479"/>
      <c r="DMB38" s="479"/>
      <c r="DMC38" s="479"/>
      <c r="DMD38" s="479"/>
      <c r="DME38" s="479"/>
      <c r="DMF38" s="479"/>
      <c r="DMG38" s="479"/>
      <c r="DMH38" s="479"/>
      <c r="DMI38" s="479"/>
      <c r="DMJ38" s="479"/>
      <c r="DMK38" s="479"/>
      <c r="DML38" s="479"/>
      <c r="DMM38" s="479"/>
      <c r="DMN38" s="479"/>
      <c r="DMO38" s="479"/>
      <c r="DMP38" s="479"/>
      <c r="DMQ38" s="479"/>
      <c r="DMR38" s="479"/>
      <c r="DMS38" s="479"/>
      <c r="DMT38" s="479"/>
      <c r="DMU38" s="479"/>
      <c r="DMV38" s="479"/>
      <c r="DMW38" s="479"/>
      <c r="DMX38" s="479"/>
      <c r="DMY38" s="479"/>
      <c r="DMZ38" s="479"/>
      <c r="DNA38" s="479"/>
      <c r="DNB38" s="479"/>
      <c r="DNC38" s="479"/>
      <c r="DND38" s="479"/>
      <c r="DNE38" s="479"/>
      <c r="DNF38" s="479"/>
      <c r="DNG38" s="479"/>
      <c r="DNH38" s="479"/>
      <c r="DNI38" s="479"/>
      <c r="DNJ38" s="479"/>
      <c r="DNK38" s="479"/>
      <c r="DNL38" s="479"/>
      <c r="DNM38" s="479"/>
      <c r="DNN38" s="479"/>
      <c r="DNO38" s="479"/>
      <c r="DNP38" s="479"/>
      <c r="DNQ38" s="479"/>
      <c r="DNR38" s="479"/>
      <c r="DNS38" s="479"/>
      <c r="DNT38" s="479"/>
      <c r="DNU38" s="479"/>
      <c r="DNV38" s="479"/>
      <c r="DNW38" s="479"/>
      <c r="DNX38" s="479"/>
      <c r="DNY38" s="479"/>
      <c r="DNZ38" s="479"/>
      <c r="DOA38" s="479"/>
      <c r="DOB38" s="479"/>
      <c r="DOC38" s="479"/>
      <c r="DOD38" s="479"/>
      <c r="DOE38" s="479"/>
      <c r="DOF38" s="479"/>
      <c r="DOG38" s="479"/>
      <c r="DOH38" s="479"/>
      <c r="DOI38" s="479"/>
      <c r="DOJ38" s="479"/>
      <c r="DOK38" s="479"/>
      <c r="DOL38" s="479"/>
      <c r="DOM38" s="479"/>
      <c r="DON38" s="479"/>
      <c r="DOO38" s="479"/>
      <c r="DOP38" s="479"/>
      <c r="DOQ38" s="479"/>
      <c r="DOR38" s="479"/>
      <c r="DOS38" s="479"/>
      <c r="DOT38" s="479"/>
      <c r="DOU38" s="479"/>
      <c r="DOV38" s="479"/>
      <c r="DOW38" s="479"/>
      <c r="DOX38" s="479"/>
      <c r="DOY38" s="479"/>
      <c r="DOZ38" s="479"/>
      <c r="DPA38" s="479"/>
      <c r="DPB38" s="479"/>
      <c r="DPC38" s="479"/>
      <c r="DPD38" s="479"/>
      <c r="DPE38" s="479"/>
      <c r="DPF38" s="479"/>
      <c r="DPG38" s="479"/>
      <c r="DPH38" s="479"/>
      <c r="DPI38" s="479"/>
      <c r="DPJ38" s="479"/>
      <c r="DPK38" s="479"/>
      <c r="DPL38" s="479"/>
      <c r="DPM38" s="479"/>
      <c r="DPN38" s="479"/>
      <c r="DPO38" s="479"/>
      <c r="DPP38" s="479"/>
      <c r="DPQ38" s="479"/>
      <c r="DPR38" s="479"/>
      <c r="DPS38" s="479"/>
      <c r="DPT38" s="479"/>
      <c r="DPU38" s="479"/>
      <c r="DPV38" s="479"/>
      <c r="DPW38" s="479"/>
      <c r="DPX38" s="479"/>
      <c r="DPY38" s="479"/>
      <c r="DPZ38" s="479"/>
      <c r="DQA38" s="479"/>
      <c r="DQB38" s="479"/>
      <c r="DQC38" s="479"/>
      <c r="DQD38" s="479"/>
      <c r="DQE38" s="479"/>
      <c r="DQF38" s="479"/>
      <c r="DQG38" s="479"/>
      <c r="DQH38" s="479"/>
      <c r="DQI38" s="479"/>
      <c r="DQJ38" s="479"/>
      <c r="DQK38" s="479"/>
      <c r="DQL38" s="479"/>
      <c r="DQM38" s="479"/>
      <c r="DQN38" s="479"/>
      <c r="DQO38" s="479"/>
      <c r="DQP38" s="479"/>
      <c r="DQQ38" s="479"/>
      <c r="DQR38" s="479"/>
      <c r="DQS38" s="479"/>
      <c r="DQT38" s="479"/>
      <c r="DQU38" s="479"/>
      <c r="DQV38" s="479"/>
      <c r="DQW38" s="479"/>
      <c r="DQX38" s="479"/>
      <c r="DQY38" s="479"/>
      <c r="DQZ38" s="479"/>
      <c r="DRA38" s="479"/>
      <c r="DRB38" s="479"/>
      <c r="DRC38" s="479"/>
      <c r="DRD38" s="479"/>
      <c r="DRE38" s="479"/>
      <c r="DRF38" s="479"/>
      <c r="DRG38" s="479"/>
      <c r="DRH38" s="479"/>
      <c r="DRI38" s="479"/>
      <c r="DRJ38" s="479"/>
      <c r="DRK38" s="479"/>
      <c r="DRL38" s="479"/>
      <c r="DRM38" s="479"/>
      <c r="DRN38" s="479"/>
      <c r="DRO38" s="479"/>
      <c r="DRP38" s="479"/>
      <c r="DRQ38" s="479"/>
      <c r="DRR38" s="479"/>
      <c r="DRS38" s="479"/>
      <c r="DRT38" s="479"/>
      <c r="DRU38" s="479"/>
      <c r="DRV38" s="479"/>
      <c r="DRW38" s="479"/>
      <c r="DRX38" s="479"/>
      <c r="DRY38" s="479"/>
      <c r="DRZ38" s="479"/>
      <c r="DSA38" s="479"/>
      <c r="DSB38" s="479"/>
      <c r="DSC38" s="479"/>
      <c r="DSD38" s="479"/>
      <c r="DSE38" s="479"/>
      <c r="DSF38" s="479"/>
      <c r="DSG38" s="479"/>
      <c r="DSH38" s="479"/>
      <c r="DSI38" s="479"/>
      <c r="DSJ38" s="479"/>
      <c r="DSK38" s="479"/>
      <c r="DSL38" s="479"/>
      <c r="DSM38" s="479"/>
      <c r="DSN38" s="479"/>
      <c r="DSO38" s="479"/>
      <c r="DSP38" s="479"/>
      <c r="DSQ38" s="479"/>
      <c r="DSR38" s="479"/>
      <c r="DSS38" s="479"/>
      <c r="DST38" s="479"/>
      <c r="DSU38" s="479"/>
      <c r="DSV38" s="479"/>
      <c r="DSW38" s="479"/>
      <c r="DSX38" s="479"/>
      <c r="DSY38" s="479"/>
      <c r="DSZ38" s="479"/>
      <c r="DTA38" s="479"/>
      <c r="DTB38" s="479"/>
      <c r="DTC38" s="479"/>
      <c r="DTD38" s="479"/>
      <c r="DTE38" s="479"/>
      <c r="DTF38" s="479"/>
      <c r="DTG38" s="479"/>
      <c r="DTH38" s="479"/>
      <c r="DTI38" s="479"/>
      <c r="DTJ38" s="479"/>
      <c r="DTK38" s="479"/>
      <c r="DTL38" s="479"/>
      <c r="DTM38" s="479"/>
      <c r="DTN38" s="479"/>
      <c r="DTO38" s="479"/>
      <c r="DTP38" s="479"/>
      <c r="DTQ38" s="479"/>
      <c r="DTR38" s="479"/>
      <c r="DTS38" s="479"/>
      <c r="DTT38" s="479"/>
      <c r="DTU38" s="479"/>
      <c r="DTV38" s="479"/>
      <c r="DTW38" s="479"/>
      <c r="DTX38" s="479"/>
      <c r="DTY38" s="479"/>
      <c r="DTZ38" s="479"/>
      <c r="DUA38" s="479"/>
      <c r="DUB38" s="479"/>
      <c r="DUC38" s="479"/>
      <c r="DUD38" s="479"/>
      <c r="DUE38" s="479"/>
      <c r="DUF38" s="479"/>
      <c r="DUG38" s="479"/>
      <c r="DUH38" s="479"/>
      <c r="DUI38" s="479"/>
      <c r="DUJ38" s="479"/>
      <c r="DUK38" s="479"/>
      <c r="DUL38" s="479"/>
      <c r="DUM38" s="479"/>
      <c r="DUN38" s="479"/>
      <c r="DUO38" s="479"/>
      <c r="DUP38" s="479"/>
      <c r="DUQ38" s="479"/>
      <c r="DUR38" s="479"/>
      <c r="DUS38" s="479"/>
      <c r="DUT38" s="479"/>
      <c r="DUU38" s="479"/>
      <c r="DUV38" s="479"/>
      <c r="DUW38" s="479"/>
      <c r="DUX38" s="479"/>
      <c r="DUY38" s="479"/>
      <c r="DUZ38" s="479"/>
      <c r="DVA38" s="479"/>
      <c r="DVB38" s="479"/>
      <c r="DVC38" s="479"/>
      <c r="DVD38" s="479"/>
      <c r="DVE38" s="479"/>
      <c r="DVF38" s="479"/>
      <c r="DVG38" s="479"/>
      <c r="DVH38" s="479"/>
      <c r="DVI38" s="479"/>
      <c r="DVJ38" s="479"/>
      <c r="DVK38" s="479"/>
      <c r="DVL38" s="479"/>
      <c r="DVM38" s="479"/>
      <c r="DVN38" s="479"/>
      <c r="DVO38" s="479"/>
      <c r="DVP38" s="479"/>
      <c r="DVQ38" s="479"/>
      <c r="DVR38" s="479"/>
      <c r="DVS38" s="479"/>
      <c r="DVT38" s="479"/>
      <c r="DVU38" s="479"/>
      <c r="DVV38" s="479"/>
      <c r="DVW38" s="479"/>
      <c r="DVX38" s="479"/>
      <c r="DVY38" s="479"/>
      <c r="DVZ38" s="479"/>
      <c r="DWA38" s="479"/>
      <c r="DWB38" s="479"/>
      <c r="DWC38" s="479"/>
      <c r="DWD38" s="479"/>
      <c r="DWE38" s="479"/>
      <c r="DWF38" s="479"/>
      <c r="DWG38" s="479"/>
      <c r="DWH38" s="479"/>
      <c r="DWI38" s="479"/>
      <c r="DWJ38" s="479"/>
      <c r="DWK38" s="479"/>
      <c r="DWL38" s="479"/>
      <c r="DWM38" s="479"/>
      <c r="DWN38" s="479"/>
      <c r="DWO38" s="479"/>
      <c r="DWP38" s="479"/>
      <c r="DWQ38" s="479"/>
      <c r="DWR38" s="479"/>
      <c r="DWS38" s="479"/>
      <c r="DWT38" s="479"/>
      <c r="DWU38" s="479"/>
      <c r="DWV38" s="479"/>
      <c r="DWW38" s="479"/>
      <c r="DWX38" s="479"/>
      <c r="DWY38" s="479"/>
      <c r="DWZ38" s="479"/>
      <c r="DXA38" s="479"/>
      <c r="DXB38" s="479"/>
      <c r="DXC38" s="479"/>
      <c r="DXD38" s="479"/>
      <c r="DXE38" s="479"/>
      <c r="DXF38" s="479"/>
      <c r="DXG38" s="479"/>
      <c r="DXH38" s="479"/>
      <c r="DXI38" s="479"/>
      <c r="DXJ38" s="479"/>
      <c r="DXK38" s="479"/>
      <c r="DXL38" s="479"/>
      <c r="DXM38" s="479"/>
      <c r="DXN38" s="479"/>
      <c r="DXO38" s="479"/>
      <c r="DXP38" s="479"/>
      <c r="DXQ38" s="479"/>
      <c r="DXR38" s="479"/>
      <c r="DXS38" s="479"/>
      <c r="DXT38" s="479"/>
      <c r="DXU38" s="479"/>
      <c r="DXV38" s="479"/>
      <c r="DXW38" s="479"/>
      <c r="DXX38" s="479"/>
      <c r="DXY38" s="479"/>
      <c r="DXZ38" s="479"/>
      <c r="DYA38" s="479"/>
      <c r="DYB38" s="479"/>
      <c r="DYC38" s="479"/>
      <c r="DYD38" s="479"/>
      <c r="DYE38" s="479"/>
      <c r="DYF38" s="479"/>
      <c r="DYG38" s="479"/>
      <c r="DYH38" s="479"/>
      <c r="DYI38" s="479"/>
      <c r="DYJ38" s="479"/>
      <c r="DYK38" s="479"/>
      <c r="DYL38" s="479"/>
      <c r="DYM38" s="479"/>
      <c r="DYN38" s="479"/>
      <c r="DYO38" s="479"/>
      <c r="DYP38" s="479"/>
      <c r="DYQ38" s="479"/>
      <c r="DYR38" s="479"/>
      <c r="DYS38" s="479"/>
      <c r="DYT38" s="479"/>
      <c r="DYU38" s="479"/>
      <c r="DYV38" s="479"/>
      <c r="DYW38" s="479"/>
      <c r="DYX38" s="479"/>
      <c r="DYY38" s="479"/>
      <c r="DYZ38" s="479"/>
      <c r="DZA38" s="479"/>
      <c r="DZB38" s="479"/>
      <c r="DZC38" s="479"/>
      <c r="DZD38" s="479"/>
      <c r="DZE38" s="479"/>
      <c r="DZF38" s="479"/>
      <c r="DZG38" s="479"/>
      <c r="DZH38" s="479"/>
      <c r="DZI38" s="479"/>
      <c r="DZJ38" s="479"/>
      <c r="DZK38" s="479"/>
      <c r="DZL38" s="479"/>
      <c r="DZM38" s="479"/>
      <c r="DZN38" s="479"/>
      <c r="DZO38" s="479"/>
      <c r="DZP38" s="479"/>
      <c r="DZQ38" s="479"/>
      <c r="DZR38" s="479"/>
      <c r="DZS38" s="479"/>
      <c r="DZT38" s="479"/>
      <c r="DZU38" s="479"/>
      <c r="DZV38" s="479"/>
      <c r="DZW38" s="479"/>
      <c r="DZX38" s="479"/>
      <c r="DZY38" s="479"/>
      <c r="DZZ38" s="479"/>
      <c r="EAA38" s="479"/>
      <c r="EAB38" s="479"/>
      <c r="EAC38" s="479"/>
      <c r="EAD38" s="479"/>
      <c r="EAE38" s="479"/>
      <c r="EAF38" s="479"/>
      <c r="EAG38" s="479"/>
      <c r="EAH38" s="479"/>
      <c r="EAI38" s="479"/>
      <c r="EAJ38" s="479"/>
      <c r="EAK38" s="479"/>
      <c r="EAL38" s="479"/>
      <c r="EAM38" s="479"/>
      <c r="EAN38" s="479"/>
      <c r="EAO38" s="479"/>
      <c r="EAP38" s="479"/>
      <c r="EAQ38" s="479"/>
      <c r="EAR38" s="479"/>
      <c r="EAS38" s="479"/>
      <c r="EAT38" s="479"/>
      <c r="EAU38" s="479"/>
      <c r="EAV38" s="479"/>
      <c r="EAW38" s="479"/>
      <c r="EAX38" s="479"/>
      <c r="EAY38" s="479"/>
      <c r="EAZ38" s="479"/>
      <c r="EBA38" s="479"/>
      <c r="EBB38" s="479"/>
      <c r="EBC38" s="479"/>
      <c r="EBD38" s="479"/>
      <c r="EBE38" s="479"/>
      <c r="EBF38" s="479"/>
      <c r="EBG38" s="479"/>
      <c r="EBH38" s="479"/>
      <c r="EBI38" s="479"/>
      <c r="EBJ38" s="479"/>
      <c r="EBK38" s="479"/>
      <c r="EBL38" s="479"/>
      <c r="EBM38" s="479"/>
      <c r="EBN38" s="479"/>
      <c r="EBO38" s="479"/>
      <c r="EBP38" s="479"/>
      <c r="EBQ38" s="479"/>
      <c r="EBR38" s="479"/>
      <c r="EBS38" s="479"/>
      <c r="EBT38" s="479"/>
      <c r="EBU38" s="479"/>
      <c r="EBV38" s="479"/>
      <c r="EBW38" s="479"/>
      <c r="EBX38" s="479"/>
      <c r="EBY38" s="479"/>
      <c r="EBZ38" s="479"/>
      <c r="ECA38" s="479"/>
      <c r="ECB38" s="479"/>
      <c r="ECC38" s="479"/>
      <c r="ECD38" s="479"/>
      <c r="ECE38" s="479"/>
      <c r="ECF38" s="479"/>
      <c r="ECG38" s="479"/>
      <c r="ECH38" s="479"/>
      <c r="ECI38" s="479"/>
      <c r="ECJ38" s="479"/>
      <c r="ECK38" s="479"/>
      <c r="ECL38" s="479"/>
      <c r="ECM38" s="479"/>
      <c r="ECN38" s="479"/>
      <c r="ECO38" s="479"/>
      <c r="ECP38" s="479"/>
      <c r="ECQ38" s="479"/>
      <c r="ECR38" s="479"/>
      <c r="ECS38" s="479"/>
      <c r="ECT38" s="479"/>
      <c r="ECU38" s="479"/>
      <c r="ECV38" s="479"/>
      <c r="ECW38" s="479"/>
      <c r="ECX38" s="479"/>
      <c r="ECY38" s="479"/>
      <c r="ECZ38" s="479"/>
      <c r="EDA38" s="479"/>
      <c r="EDB38" s="479"/>
      <c r="EDC38" s="479"/>
      <c r="EDD38" s="479"/>
      <c r="EDE38" s="479"/>
      <c r="EDF38" s="479"/>
      <c r="EDG38" s="479"/>
      <c r="EDH38" s="479"/>
      <c r="EDI38" s="479"/>
      <c r="EDJ38" s="479"/>
      <c r="EDK38" s="479"/>
      <c r="EDL38" s="479"/>
      <c r="EDM38" s="479"/>
      <c r="EDN38" s="479"/>
      <c r="EDO38" s="479"/>
      <c r="EDP38" s="479"/>
      <c r="EDQ38" s="479"/>
      <c r="EDR38" s="479"/>
      <c r="EDS38" s="479"/>
      <c r="EDT38" s="479"/>
      <c r="EDU38" s="479"/>
      <c r="EDV38" s="479"/>
      <c r="EDW38" s="479"/>
      <c r="EDX38" s="479"/>
      <c r="EDY38" s="479"/>
      <c r="EDZ38" s="479"/>
      <c r="EEA38" s="479"/>
      <c r="EEB38" s="479"/>
      <c r="EEC38" s="479"/>
      <c r="EED38" s="479"/>
      <c r="EEE38" s="479"/>
      <c r="EEF38" s="479"/>
      <c r="EEG38" s="479"/>
      <c r="EEH38" s="479"/>
      <c r="EEI38" s="479"/>
      <c r="EEJ38" s="479"/>
      <c r="EEK38" s="479"/>
      <c r="EEL38" s="479"/>
      <c r="EEM38" s="479"/>
      <c r="EEN38" s="479"/>
      <c r="EEO38" s="479"/>
      <c r="EEP38" s="479"/>
      <c r="EEQ38" s="479"/>
      <c r="EER38" s="479"/>
      <c r="EES38" s="479"/>
      <c r="EET38" s="479"/>
      <c r="EEU38" s="479"/>
      <c r="EEV38" s="479"/>
      <c r="EEW38" s="479"/>
      <c r="EEX38" s="479"/>
      <c r="EEY38" s="479"/>
      <c r="EEZ38" s="479"/>
      <c r="EFA38" s="479"/>
      <c r="EFB38" s="479"/>
      <c r="EFC38" s="479"/>
      <c r="EFD38" s="479"/>
      <c r="EFE38" s="479"/>
      <c r="EFF38" s="479"/>
      <c r="EFG38" s="479"/>
      <c r="EFH38" s="479"/>
      <c r="EFI38" s="479"/>
      <c r="EFJ38" s="479"/>
      <c r="EFK38" s="479"/>
      <c r="EFL38" s="479"/>
      <c r="EFM38" s="479"/>
      <c r="EFN38" s="479"/>
      <c r="EFO38" s="479"/>
      <c r="EFP38" s="479"/>
      <c r="EFQ38" s="479"/>
      <c r="EFR38" s="479"/>
      <c r="EFS38" s="479"/>
      <c r="EFT38" s="479"/>
      <c r="EFU38" s="479"/>
      <c r="EFV38" s="479"/>
      <c r="EFW38" s="479"/>
      <c r="EFX38" s="479"/>
      <c r="EFY38" s="479"/>
      <c r="EFZ38" s="479"/>
      <c r="EGA38" s="479"/>
      <c r="EGB38" s="479"/>
      <c r="EGC38" s="479"/>
      <c r="EGD38" s="479"/>
      <c r="EGE38" s="479"/>
      <c r="EGF38" s="479"/>
      <c r="EGG38" s="479"/>
      <c r="EGH38" s="479"/>
      <c r="EGI38" s="479"/>
      <c r="EGJ38" s="479"/>
      <c r="EGK38" s="479"/>
      <c r="EGL38" s="479"/>
      <c r="EGM38" s="479"/>
      <c r="EGN38" s="479"/>
      <c r="EGO38" s="479"/>
      <c r="EGP38" s="479"/>
      <c r="EGQ38" s="479"/>
      <c r="EGR38" s="479"/>
      <c r="EGS38" s="479"/>
      <c r="EGT38" s="479"/>
      <c r="EGU38" s="479"/>
      <c r="EGV38" s="479"/>
      <c r="EGW38" s="479"/>
      <c r="EGX38" s="479"/>
      <c r="EGY38" s="479"/>
      <c r="EGZ38" s="479"/>
      <c r="EHA38" s="479"/>
      <c r="EHB38" s="479"/>
      <c r="EHC38" s="479"/>
      <c r="EHD38" s="479"/>
      <c r="EHE38" s="479"/>
      <c r="EHF38" s="479"/>
      <c r="EHG38" s="479"/>
      <c r="EHH38" s="479"/>
      <c r="EHI38" s="479"/>
      <c r="EHJ38" s="479"/>
      <c r="EHK38" s="479"/>
      <c r="EHL38" s="479"/>
      <c r="EHM38" s="479"/>
      <c r="EHN38" s="479"/>
      <c r="EHO38" s="479"/>
      <c r="EHP38" s="479"/>
      <c r="EHQ38" s="479"/>
      <c r="EHR38" s="479"/>
      <c r="EHS38" s="479"/>
      <c r="EHT38" s="479"/>
      <c r="EHU38" s="479"/>
      <c r="EHV38" s="479"/>
      <c r="EHW38" s="479"/>
      <c r="EHX38" s="479"/>
      <c r="EHY38" s="479"/>
      <c r="EHZ38" s="479"/>
      <c r="EIA38" s="479"/>
      <c r="EIB38" s="479"/>
      <c r="EIC38" s="479"/>
      <c r="EID38" s="479"/>
      <c r="EIE38" s="479"/>
      <c r="EIF38" s="479"/>
      <c r="EIG38" s="479"/>
      <c r="EIH38" s="479"/>
      <c r="EII38" s="479"/>
      <c r="EIJ38" s="479"/>
      <c r="EIK38" s="479"/>
      <c r="EIL38" s="479"/>
      <c r="EIM38" s="479"/>
      <c r="EIN38" s="479"/>
      <c r="EIO38" s="479"/>
      <c r="EIP38" s="479"/>
      <c r="EIQ38" s="479"/>
      <c r="EIR38" s="479"/>
      <c r="EIS38" s="479"/>
      <c r="EIT38" s="479"/>
      <c r="EIU38" s="479"/>
      <c r="EIV38" s="479"/>
      <c r="EIW38" s="479"/>
      <c r="EIX38" s="479"/>
      <c r="EIY38" s="479"/>
      <c r="EIZ38" s="479"/>
      <c r="EJA38" s="479"/>
      <c r="EJB38" s="479"/>
      <c r="EJC38" s="479"/>
      <c r="EJD38" s="479"/>
      <c r="EJE38" s="479"/>
      <c r="EJF38" s="479"/>
      <c r="EJG38" s="479"/>
      <c r="EJH38" s="479"/>
      <c r="EJI38" s="479"/>
      <c r="EJJ38" s="479"/>
      <c r="EJK38" s="479"/>
      <c r="EJL38" s="479"/>
      <c r="EJM38" s="479"/>
      <c r="EJN38" s="479"/>
      <c r="EJO38" s="479"/>
      <c r="EJP38" s="479"/>
      <c r="EJQ38" s="479"/>
      <c r="EJR38" s="479"/>
      <c r="EJS38" s="479"/>
      <c r="EJT38" s="479"/>
      <c r="EJU38" s="479"/>
      <c r="EJV38" s="479"/>
      <c r="EJW38" s="479"/>
      <c r="EJX38" s="479"/>
      <c r="EJY38" s="479"/>
      <c r="EJZ38" s="479"/>
      <c r="EKA38" s="479"/>
      <c r="EKB38" s="479"/>
      <c r="EKC38" s="479"/>
      <c r="EKD38" s="479"/>
      <c r="EKE38" s="479"/>
      <c r="EKF38" s="479"/>
      <c r="EKG38" s="479"/>
      <c r="EKH38" s="479"/>
      <c r="EKI38" s="479"/>
      <c r="EKJ38" s="479"/>
      <c r="EKK38" s="479"/>
      <c r="EKL38" s="479"/>
      <c r="EKM38" s="479"/>
      <c r="EKN38" s="479"/>
      <c r="EKO38" s="479"/>
      <c r="EKP38" s="479"/>
      <c r="EKQ38" s="479"/>
      <c r="EKR38" s="479"/>
      <c r="EKS38" s="479"/>
      <c r="EKT38" s="479"/>
      <c r="EKU38" s="479"/>
      <c r="EKV38" s="479"/>
      <c r="EKW38" s="479"/>
      <c r="EKX38" s="479"/>
      <c r="EKY38" s="479"/>
      <c r="EKZ38" s="479"/>
      <c r="ELA38" s="479"/>
      <c r="ELB38" s="479"/>
      <c r="ELC38" s="479"/>
      <c r="ELD38" s="479"/>
      <c r="ELE38" s="479"/>
      <c r="ELF38" s="479"/>
      <c r="ELG38" s="479"/>
      <c r="ELH38" s="479"/>
      <c r="ELI38" s="479"/>
      <c r="ELJ38" s="479"/>
      <c r="ELK38" s="479"/>
      <c r="ELL38" s="479"/>
      <c r="ELM38" s="479"/>
      <c r="ELN38" s="479"/>
      <c r="ELO38" s="479"/>
      <c r="ELP38" s="479"/>
      <c r="ELQ38" s="479"/>
      <c r="ELR38" s="479"/>
      <c r="ELS38" s="479"/>
      <c r="ELT38" s="479"/>
      <c r="ELU38" s="479"/>
      <c r="ELV38" s="479"/>
      <c r="ELW38" s="479"/>
      <c r="ELX38" s="479"/>
      <c r="ELY38" s="479"/>
      <c r="ELZ38" s="479"/>
      <c r="EMA38" s="479"/>
      <c r="EMB38" s="479"/>
      <c r="EMC38" s="479"/>
      <c r="EMD38" s="479"/>
      <c r="EME38" s="479"/>
      <c r="EMF38" s="479"/>
      <c r="EMG38" s="479"/>
      <c r="EMH38" s="479"/>
      <c r="EMI38" s="479"/>
      <c r="EMJ38" s="479"/>
      <c r="EMK38" s="479"/>
      <c r="EML38" s="479"/>
      <c r="EMM38" s="479"/>
      <c r="EMN38" s="479"/>
      <c r="EMO38" s="479"/>
      <c r="EMP38" s="479"/>
      <c r="EMQ38" s="479"/>
      <c r="EMR38" s="479"/>
      <c r="EMS38" s="479"/>
      <c r="EMT38" s="479"/>
      <c r="EMU38" s="479"/>
      <c r="EMV38" s="479"/>
      <c r="EMW38" s="479"/>
      <c r="EMX38" s="479"/>
      <c r="EMY38" s="479"/>
      <c r="EMZ38" s="479"/>
      <c r="ENA38" s="479"/>
      <c r="ENB38" s="479"/>
      <c r="ENC38" s="479"/>
      <c r="END38" s="479"/>
      <c r="ENE38" s="479"/>
      <c r="ENF38" s="479"/>
      <c r="ENG38" s="479"/>
      <c r="ENH38" s="479"/>
      <c r="ENI38" s="479"/>
      <c r="ENJ38" s="479"/>
      <c r="ENK38" s="479"/>
      <c r="ENL38" s="479"/>
      <c r="ENM38" s="479"/>
      <c r="ENN38" s="479"/>
      <c r="ENO38" s="479"/>
      <c r="ENP38" s="479"/>
      <c r="ENQ38" s="479"/>
      <c r="ENR38" s="479"/>
      <c r="ENS38" s="479"/>
      <c r="ENT38" s="479"/>
      <c r="ENU38" s="479"/>
      <c r="ENV38" s="479"/>
      <c r="ENW38" s="479"/>
      <c r="ENX38" s="479"/>
      <c r="ENY38" s="479"/>
      <c r="ENZ38" s="479"/>
      <c r="EOA38" s="479"/>
      <c r="EOB38" s="479"/>
      <c r="EOC38" s="479"/>
      <c r="EOD38" s="479"/>
      <c r="EOE38" s="479"/>
      <c r="EOF38" s="479"/>
      <c r="EOG38" s="479"/>
      <c r="EOH38" s="479"/>
      <c r="EOI38" s="479"/>
      <c r="EOJ38" s="479"/>
      <c r="EOK38" s="479"/>
      <c r="EOL38" s="479"/>
      <c r="EOM38" s="479"/>
      <c r="EON38" s="479"/>
      <c r="EOO38" s="479"/>
      <c r="EOP38" s="479"/>
      <c r="EOQ38" s="479"/>
      <c r="EOR38" s="479"/>
      <c r="EOS38" s="479"/>
      <c r="EOT38" s="479"/>
      <c r="EOU38" s="479"/>
      <c r="EOV38" s="479"/>
      <c r="EOW38" s="479"/>
      <c r="EOX38" s="479"/>
      <c r="EOY38" s="479"/>
      <c r="EOZ38" s="479"/>
      <c r="EPA38" s="479"/>
      <c r="EPB38" s="479"/>
      <c r="EPC38" s="479"/>
      <c r="EPD38" s="479"/>
      <c r="EPE38" s="479"/>
      <c r="EPF38" s="479"/>
      <c r="EPG38" s="479"/>
      <c r="EPH38" s="479"/>
      <c r="EPI38" s="479"/>
      <c r="EPJ38" s="479"/>
      <c r="EPK38" s="479"/>
      <c r="EPL38" s="479"/>
      <c r="EPM38" s="479"/>
      <c r="EPN38" s="479"/>
      <c r="EPO38" s="479"/>
      <c r="EPP38" s="479"/>
      <c r="EPQ38" s="479"/>
      <c r="EPR38" s="479"/>
      <c r="EPS38" s="479"/>
      <c r="EPT38" s="479"/>
      <c r="EPU38" s="479"/>
      <c r="EPV38" s="479"/>
      <c r="EPW38" s="479"/>
      <c r="EPX38" s="479"/>
      <c r="EPY38" s="479"/>
      <c r="EPZ38" s="479"/>
      <c r="EQA38" s="479"/>
      <c r="EQB38" s="479"/>
      <c r="EQC38" s="479"/>
      <c r="EQD38" s="479"/>
      <c r="EQE38" s="479"/>
      <c r="EQF38" s="479"/>
      <c r="EQG38" s="479"/>
      <c r="EQH38" s="479"/>
      <c r="EQI38" s="479"/>
      <c r="EQJ38" s="479"/>
      <c r="EQK38" s="479"/>
      <c r="EQL38" s="479"/>
      <c r="EQM38" s="479"/>
      <c r="EQN38" s="479"/>
      <c r="EQO38" s="479"/>
      <c r="EQP38" s="479"/>
      <c r="EQQ38" s="479"/>
      <c r="EQR38" s="479"/>
      <c r="EQS38" s="479"/>
      <c r="EQT38" s="479"/>
      <c r="EQU38" s="479"/>
      <c r="EQV38" s="479"/>
      <c r="EQW38" s="479"/>
      <c r="EQX38" s="479"/>
      <c r="EQY38" s="479"/>
      <c r="EQZ38" s="479"/>
      <c r="ERA38" s="479"/>
      <c r="ERB38" s="479"/>
      <c r="ERC38" s="479"/>
      <c r="ERD38" s="479"/>
      <c r="ERE38" s="479"/>
      <c r="ERF38" s="479"/>
      <c r="ERG38" s="479"/>
      <c r="ERH38" s="479"/>
      <c r="ERI38" s="479"/>
      <c r="ERJ38" s="479"/>
      <c r="ERK38" s="479"/>
      <c r="ERL38" s="479"/>
      <c r="ERM38" s="479"/>
      <c r="ERN38" s="479"/>
      <c r="ERO38" s="479"/>
      <c r="ERP38" s="479"/>
      <c r="ERQ38" s="479"/>
      <c r="ERR38" s="479"/>
      <c r="ERS38" s="479"/>
      <c r="ERT38" s="479"/>
      <c r="ERU38" s="479"/>
      <c r="ERV38" s="479"/>
      <c r="ERW38" s="479"/>
      <c r="ERX38" s="479"/>
      <c r="ERY38" s="479"/>
      <c r="ERZ38" s="479"/>
      <c r="ESA38" s="479"/>
      <c r="ESB38" s="479"/>
      <c r="ESC38" s="479"/>
      <c r="ESD38" s="479"/>
      <c r="ESE38" s="479"/>
      <c r="ESF38" s="479"/>
      <c r="ESG38" s="479"/>
      <c r="ESH38" s="479"/>
      <c r="ESI38" s="479"/>
      <c r="ESJ38" s="479"/>
      <c r="ESK38" s="479"/>
      <c r="ESL38" s="479"/>
      <c r="ESM38" s="479"/>
      <c r="ESN38" s="479"/>
      <c r="ESO38" s="479"/>
      <c r="ESP38" s="479"/>
      <c r="ESQ38" s="479"/>
      <c r="ESR38" s="479"/>
      <c r="ESS38" s="479"/>
      <c r="EST38" s="479"/>
      <c r="ESU38" s="479"/>
      <c r="ESV38" s="479"/>
      <c r="ESW38" s="479"/>
      <c r="ESX38" s="479"/>
      <c r="ESY38" s="479"/>
      <c r="ESZ38" s="479"/>
      <c r="ETA38" s="479"/>
      <c r="ETB38" s="479"/>
      <c r="ETC38" s="479"/>
      <c r="ETD38" s="479"/>
      <c r="ETE38" s="479"/>
      <c r="ETF38" s="479"/>
      <c r="ETG38" s="479"/>
      <c r="ETH38" s="479"/>
      <c r="ETI38" s="479"/>
      <c r="ETJ38" s="479"/>
      <c r="ETK38" s="479"/>
      <c r="ETL38" s="479"/>
      <c r="ETM38" s="479"/>
      <c r="ETN38" s="479"/>
      <c r="ETO38" s="479"/>
      <c r="ETP38" s="479"/>
      <c r="ETQ38" s="479"/>
      <c r="ETR38" s="479"/>
      <c r="ETS38" s="479"/>
      <c r="ETT38" s="479"/>
      <c r="ETU38" s="479"/>
      <c r="ETV38" s="479"/>
      <c r="ETW38" s="479"/>
      <c r="ETX38" s="479"/>
      <c r="ETY38" s="479"/>
      <c r="ETZ38" s="479"/>
      <c r="EUA38" s="479"/>
      <c r="EUB38" s="479"/>
      <c r="EUC38" s="479"/>
      <c r="EUD38" s="479"/>
      <c r="EUE38" s="479"/>
      <c r="EUF38" s="479"/>
      <c r="EUG38" s="479"/>
      <c r="EUH38" s="479"/>
      <c r="EUI38" s="479"/>
      <c r="EUJ38" s="479"/>
      <c r="EUK38" s="479"/>
      <c r="EUL38" s="479"/>
      <c r="EUM38" s="479"/>
      <c r="EUN38" s="479"/>
      <c r="EUO38" s="479"/>
      <c r="EUP38" s="479"/>
      <c r="EUQ38" s="479"/>
      <c r="EUR38" s="479"/>
      <c r="EUS38" s="479"/>
      <c r="EUT38" s="479"/>
      <c r="EUU38" s="479"/>
      <c r="EUV38" s="479"/>
      <c r="EUW38" s="479"/>
      <c r="EUX38" s="479"/>
      <c r="EUY38" s="479"/>
      <c r="EUZ38" s="479"/>
      <c r="EVA38" s="479"/>
      <c r="EVB38" s="479"/>
      <c r="EVC38" s="479"/>
      <c r="EVD38" s="479"/>
      <c r="EVE38" s="479"/>
      <c r="EVF38" s="479"/>
      <c r="EVG38" s="479"/>
      <c r="EVH38" s="479"/>
      <c r="EVI38" s="479"/>
      <c r="EVJ38" s="479"/>
      <c r="EVK38" s="479"/>
      <c r="EVL38" s="479"/>
      <c r="EVM38" s="479"/>
      <c r="EVN38" s="479"/>
      <c r="EVO38" s="479"/>
      <c r="EVP38" s="479"/>
      <c r="EVQ38" s="479"/>
      <c r="EVR38" s="479"/>
      <c r="EVS38" s="479"/>
      <c r="EVT38" s="479"/>
      <c r="EVU38" s="479"/>
      <c r="EVV38" s="479"/>
      <c r="EVW38" s="479"/>
      <c r="EVX38" s="479"/>
      <c r="EVY38" s="479"/>
      <c r="EVZ38" s="479"/>
      <c r="EWA38" s="479"/>
      <c r="EWB38" s="479"/>
      <c r="EWC38" s="479"/>
      <c r="EWD38" s="479"/>
      <c r="EWE38" s="479"/>
      <c r="EWF38" s="479"/>
      <c r="EWG38" s="479"/>
      <c r="EWH38" s="479"/>
      <c r="EWI38" s="479"/>
      <c r="EWJ38" s="479"/>
      <c r="EWK38" s="479"/>
      <c r="EWL38" s="479"/>
      <c r="EWM38" s="479"/>
      <c r="EWN38" s="479"/>
      <c r="EWO38" s="479"/>
      <c r="EWP38" s="479"/>
      <c r="EWQ38" s="479"/>
      <c r="EWR38" s="479"/>
      <c r="EWS38" s="479"/>
      <c r="EWT38" s="479"/>
      <c r="EWU38" s="479"/>
      <c r="EWV38" s="479"/>
      <c r="EWW38" s="479"/>
      <c r="EWX38" s="479"/>
      <c r="EWY38" s="479"/>
      <c r="EWZ38" s="479"/>
      <c r="EXA38" s="479"/>
      <c r="EXB38" s="479"/>
      <c r="EXC38" s="479"/>
      <c r="EXD38" s="479"/>
      <c r="EXE38" s="479"/>
      <c r="EXF38" s="479"/>
      <c r="EXG38" s="479"/>
      <c r="EXH38" s="479"/>
      <c r="EXI38" s="479"/>
      <c r="EXJ38" s="479"/>
      <c r="EXK38" s="479"/>
      <c r="EXL38" s="479"/>
      <c r="EXM38" s="479"/>
      <c r="EXN38" s="479"/>
      <c r="EXO38" s="479"/>
      <c r="EXP38" s="479"/>
      <c r="EXQ38" s="479"/>
      <c r="EXR38" s="479"/>
      <c r="EXS38" s="479"/>
      <c r="EXT38" s="479"/>
      <c r="EXU38" s="479"/>
      <c r="EXV38" s="479"/>
      <c r="EXW38" s="479"/>
      <c r="EXX38" s="479"/>
      <c r="EXY38" s="479"/>
      <c r="EXZ38" s="479"/>
      <c r="EYA38" s="479"/>
      <c r="EYB38" s="479"/>
      <c r="EYC38" s="479"/>
      <c r="EYD38" s="479"/>
      <c r="EYE38" s="479"/>
      <c r="EYF38" s="479"/>
      <c r="EYG38" s="479"/>
      <c r="EYH38" s="479"/>
      <c r="EYI38" s="479"/>
      <c r="EYJ38" s="479"/>
      <c r="EYK38" s="479"/>
      <c r="EYL38" s="479"/>
      <c r="EYM38" s="479"/>
      <c r="EYN38" s="479"/>
      <c r="EYO38" s="479"/>
      <c r="EYP38" s="479"/>
      <c r="EYQ38" s="479"/>
      <c r="EYR38" s="479"/>
      <c r="EYS38" s="479"/>
      <c r="EYT38" s="479"/>
      <c r="EYU38" s="479"/>
      <c r="EYV38" s="479"/>
      <c r="EYW38" s="479"/>
      <c r="EYX38" s="479"/>
      <c r="EYY38" s="479"/>
      <c r="EYZ38" s="479"/>
      <c r="EZA38" s="479"/>
      <c r="EZB38" s="479"/>
      <c r="EZC38" s="479"/>
      <c r="EZD38" s="479"/>
      <c r="EZE38" s="479"/>
      <c r="EZF38" s="479"/>
      <c r="EZG38" s="479"/>
      <c r="EZH38" s="479"/>
      <c r="EZI38" s="479"/>
      <c r="EZJ38" s="479"/>
      <c r="EZK38" s="479"/>
      <c r="EZL38" s="479"/>
      <c r="EZM38" s="479"/>
      <c r="EZN38" s="479"/>
      <c r="EZO38" s="479"/>
      <c r="EZP38" s="479"/>
      <c r="EZQ38" s="479"/>
      <c r="EZR38" s="479"/>
      <c r="EZS38" s="479"/>
      <c r="EZT38" s="479"/>
      <c r="EZU38" s="479"/>
      <c r="EZV38" s="479"/>
      <c r="EZW38" s="479"/>
      <c r="EZX38" s="479"/>
      <c r="EZY38" s="479"/>
      <c r="EZZ38" s="479"/>
      <c r="FAA38" s="479"/>
      <c r="FAB38" s="479"/>
      <c r="FAC38" s="479"/>
      <c r="FAD38" s="479"/>
      <c r="FAE38" s="479"/>
      <c r="FAF38" s="479"/>
      <c r="FAG38" s="479"/>
      <c r="FAH38" s="479"/>
      <c r="FAI38" s="479"/>
      <c r="FAJ38" s="479"/>
      <c r="FAK38" s="479"/>
      <c r="FAL38" s="479"/>
      <c r="FAM38" s="479"/>
      <c r="FAN38" s="479"/>
      <c r="FAO38" s="479"/>
      <c r="FAP38" s="479"/>
      <c r="FAQ38" s="479"/>
      <c r="FAR38" s="479"/>
      <c r="FAS38" s="479"/>
      <c r="FAT38" s="479"/>
      <c r="FAU38" s="479"/>
      <c r="FAV38" s="479"/>
      <c r="FAW38" s="479"/>
      <c r="FAX38" s="479"/>
      <c r="FAY38" s="479"/>
      <c r="FAZ38" s="479"/>
      <c r="FBA38" s="479"/>
      <c r="FBB38" s="479"/>
      <c r="FBC38" s="479"/>
      <c r="FBD38" s="479"/>
      <c r="FBE38" s="479"/>
      <c r="FBF38" s="479"/>
      <c r="FBG38" s="479"/>
      <c r="FBH38" s="479"/>
      <c r="FBI38" s="479"/>
      <c r="FBJ38" s="479"/>
      <c r="FBK38" s="479"/>
      <c r="FBL38" s="479"/>
      <c r="FBM38" s="479"/>
      <c r="FBN38" s="479"/>
      <c r="FBO38" s="479"/>
      <c r="FBP38" s="479"/>
      <c r="FBQ38" s="479"/>
      <c r="FBR38" s="479"/>
      <c r="FBS38" s="479"/>
      <c r="FBT38" s="479"/>
      <c r="FBU38" s="479"/>
      <c r="FBV38" s="479"/>
      <c r="FBW38" s="479"/>
      <c r="FBX38" s="479"/>
      <c r="FBY38" s="479"/>
      <c r="FBZ38" s="479"/>
      <c r="FCA38" s="479"/>
      <c r="FCB38" s="479"/>
      <c r="FCC38" s="479"/>
      <c r="FCD38" s="479"/>
      <c r="FCE38" s="479"/>
      <c r="FCF38" s="479"/>
      <c r="FCG38" s="479"/>
      <c r="FCH38" s="479"/>
      <c r="FCI38" s="479"/>
      <c r="FCJ38" s="479"/>
      <c r="FCK38" s="479"/>
      <c r="FCL38" s="479"/>
      <c r="FCM38" s="479"/>
      <c r="FCN38" s="479"/>
      <c r="FCO38" s="479"/>
      <c r="FCP38" s="479"/>
      <c r="FCQ38" s="479"/>
      <c r="FCR38" s="479"/>
      <c r="FCS38" s="479"/>
      <c r="FCT38" s="479"/>
      <c r="FCU38" s="479"/>
      <c r="FCV38" s="479"/>
      <c r="FCW38" s="479"/>
      <c r="FCX38" s="479"/>
      <c r="FCY38" s="479"/>
      <c r="FCZ38" s="479"/>
      <c r="FDA38" s="479"/>
      <c r="FDB38" s="479"/>
      <c r="FDC38" s="479"/>
      <c r="FDD38" s="479"/>
      <c r="FDE38" s="479"/>
      <c r="FDF38" s="479"/>
      <c r="FDG38" s="479"/>
      <c r="FDH38" s="479"/>
      <c r="FDI38" s="479"/>
      <c r="FDJ38" s="479"/>
      <c r="FDK38" s="479"/>
      <c r="FDL38" s="479"/>
      <c r="FDM38" s="479"/>
      <c r="FDN38" s="479"/>
      <c r="FDO38" s="479"/>
      <c r="FDP38" s="479"/>
      <c r="FDQ38" s="479"/>
      <c r="FDR38" s="479"/>
      <c r="FDS38" s="479"/>
      <c r="FDT38" s="479"/>
      <c r="FDU38" s="479"/>
      <c r="FDV38" s="479"/>
      <c r="FDW38" s="479"/>
      <c r="FDX38" s="479"/>
      <c r="FDY38" s="479"/>
      <c r="FDZ38" s="479"/>
      <c r="FEA38" s="479"/>
      <c r="FEB38" s="479"/>
      <c r="FEC38" s="479"/>
      <c r="FED38" s="479"/>
      <c r="FEE38" s="479"/>
      <c r="FEF38" s="479"/>
      <c r="FEG38" s="479"/>
      <c r="FEH38" s="479"/>
      <c r="FEI38" s="479"/>
      <c r="FEJ38" s="479"/>
      <c r="FEK38" s="479"/>
      <c r="FEL38" s="479"/>
      <c r="FEM38" s="479"/>
      <c r="FEN38" s="479"/>
      <c r="FEO38" s="479"/>
      <c r="FEP38" s="479"/>
      <c r="FEQ38" s="479"/>
      <c r="FER38" s="479"/>
      <c r="FES38" s="479"/>
      <c r="FET38" s="479"/>
      <c r="FEU38" s="479"/>
      <c r="FEV38" s="479"/>
      <c r="FEW38" s="479"/>
      <c r="FEX38" s="479"/>
      <c r="FEY38" s="479"/>
      <c r="FEZ38" s="479"/>
      <c r="FFA38" s="479"/>
      <c r="FFB38" s="479"/>
      <c r="FFC38" s="479"/>
      <c r="FFD38" s="479"/>
      <c r="FFE38" s="479"/>
      <c r="FFF38" s="479"/>
      <c r="FFG38" s="479"/>
      <c r="FFH38" s="479"/>
      <c r="FFI38" s="479"/>
      <c r="FFJ38" s="479"/>
      <c r="FFK38" s="479"/>
      <c r="FFL38" s="479"/>
      <c r="FFM38" s="479"/>
      <c r="FFN38" s="479"/>
      <c r="FFO38" s="479"/>
      <c r="FFP38" s="479"/>
      <c r="FFQ38" s="479"/>
      <c r="FFR38" s="479"/>
      <c r="FFS38" s="479"/>
      <c r="FFT38" s="479"/>
      <c r="FFU38" s="479"/>
      <c r="FFV38" s="479"/>
      <c r="FFW38" s="479"/>
      <c r="FFX38" s="479"/>
      <c r="FFY38" s="479"/>
      <c r="FFZ38" s="479"/>
      <c r="FGA38" s="479"/>
      <c r="FGB38" s="479"/>
      <c r="FGC38" s="479"/>
      <c r="FGD38" s="479"/>
      <c r="FGE38" s="479"/>
      <c r="FGF38" s="479"/>
      <c r="FGG38" s="479"/>
      <c r="FGH38" s="479"/>
      <c r="FGI38" s="479"/>
      <c r="FGJ38" s="479"/>
      <c r="FGK38" s="479"/>
      <c r="FGL38" s="479"/>
      <c r="FGM38" s="479"/>
      <c r="FGN38" s="479"/>
      <c r="FGO38" s="479"/>
      <c r="FGP38" s="479"/>
      <c r="FGQ38" s="479"/>
      <c r="FGR38" s="479"/>
      <c r="FGS38" s="479"/>
      <c r="FGT38" s="479"/>
      <c r="FGU38" s="479"/>
      <c r="FGV38" s="479"/>
      <c r="FGW38" s="479"/>
      <c r="FGX38" s="479"/>
      <c r="FGY38" s="479"/>
      <c r="FGZ38" s="479"/>
      <c r="FHA38" s="479"/>
      <c r="FHB38" s="479"/>
      <c r="FHC38" s="479"/>
      <c r="FHD38" s="479"/>
      <c r="FHE38" s="479"/>
      <c r="FHF38" s="479"/>
      <c r="FHG38" s="479"/>
      <c r="FHH38" s="479"/>
      <c r="FHI38" s="479"/>
      <c r="FHJ38" s="479"/>
      <c r="FHK38" s="479"/>
      <c r="FHL38" s="479"/>
      <c r="FHM38" s="479"/>
      <c r="FHN38" s="479"/>
      <c r="FHO38" s="479"/>
      <c r="FHP38" s="479"/>
      <c r="FHQ38" s="479"/>
      <c r="FHR38" s="479"/>
      <c r="FHS38" s="479"/>
      <c r="FHT38" s="479"/>
      <c r="FHU38" s="479"/>
      <c r="FHV38" s="479"/>
      <c r="FHW38" s="479"/>
      <c r="FHX38" s="479"/>
      <c r="FHY38" s="479"/>
      <c r="FHZ38" s="479"/>
      <c r="FIA38" s="479"/>
      <c r="FIB38" s="479"/>
      <c r="FIC38" s="479"/>
      <c r="FID38" s="479"/>
      <c r="FIE38" s="479"/>
      <c r="FIF38" s="479"/>
      <c r="FIG38" s="479"/>
      <c r="FIH38" s="479"/>
      <c r="FII38" s="479"/>
      <c r="FIJ38" s="479"/>
      <c r="FIK38" s="479"/>
      <c r="FIL38" s="479"/>
      <c r="FIM38" s="479"/>
      <c r="FIN38" s="479"/>
      <c r="FIO38" s="479"/>
      <c r="FIP38" s="479"/>
      <c r="FIQ38" s="479"/>
      <c r="FIR38" s="479"/>
      <c r="FIS38" s="479"/>
      <c r="FIT38" s="479"/>
      <c r="FIU38" s="479"/>
      <c r="FIV38" s="479"/>
      <c r="FIW38" s="479"/>
      <c r="FIX38" s="479"/>
      <c r="FIY38" s="479"/>
      <c r="FIZ38" s="479"/>
      <c r="FJA38" s="479"/>
      <c r="FJB38" s="479"/>
      <c r="FJC38" s="479"/>
      <c r="FJD38" s="479"/>
      <c r="FJE38" s="479"/>
      <c r="FJF38" s="479"/>
      <c r="FJG38" s="479"/>
      <c r="FJH38" s="479"/>
      <c r="FJI38" s="479"/>
      <c r="FJJ38" s="479"/>
      <c r="FJK38" s="479"/>
      <c r="FJL38" s="479"/>
      <c r="FJM38" s="479"/>
      <c r="FJN38" s="479"/>
      <c r="FJO38" s="479"/>
      <c r="FJP38" s="479"/>
      <c r="FJQ38" s="479"/>
      <c r="FJR38" s="479"/>
      <c r="FJS38" s="479"/>
      <c r="FJT38" s="479"/>
      <c r="FJU38" s="479"/>
      <c r="FJV38" s="479"/>
      <c r="FJW38" s="479"/>
      <c r="FJX38" s="479"/>
      <c r="FJY38" s="479"/>
      <c r="FJZ38" s="479"/>
      <c r="FKA38" s="479"/>
      <c r="FKB38" s="479"/>
      <c r="FKC38" s="479"/>
      <c r="FKD38" s="479"/>
      <c r="FKE38" s="479"/>
      <c r="FKF38" s="479"/>
      <c r="FKG38" s="479"/>
      <c r="FKH38" s="479"/>
      <c r="FKI38" s="479"/>
      <c r="FKJ38" s="479"/>
      <c r="FKK38" s="479"/>
      <c r="FKL38" s="479"/>
      <c r="FKM38" s="479"/>
      <c r="FKN38" s="479"/>
      <c r="FKO38" s="479"/>
      <c r="FKP38" s="479"/>
      <c r="FKQ38" s="479"/>
      <c r="FKR38" s="479"/>
      <c r="FKS38" s="479"/>
      <c r="FKT38" s="479"/>
      <c r="FKU38" s="479"/>
      <c r="FKV38" s="479"/>
      <c r="FKW38" s="479"/>
      <c r="FKX38" s="479"/>
      <c r="FKY38" s="479"/>
      <c r="FKZ38" s="479"/>
      <c r="FLA38" s="479"/>
      <c r="FLB38" s="479"/>
      <c r="FLC38" s="479"/>
      <c r="FLD38" s="479"/>
      <c r="FLE38" s="479"/>
      <c r="FLF38" s="479"/>
      <c r="FLG38" s="479"/>
      <c r="FLH38" s="479"/>
      <c r="FLI38" s="479"/>
      <c r="FLJ38" s="479"/>
      <c r="FLK38" s="479"/>
      <c r="FLL38" s="479"/>
      <c r="FLM38" s="479"/>
      <c r="FLN38" s="479"/>
      <c r="FLO38" s="479"/>
      <c r="FLP38" s="479"/>
      <c r="FLQ38" s="479"/>
      <c r="FLR38" s="479"/>
      <c r="FLS38" s="479"/>
      <c r="FLT38" s="479"/>
      <c r="FLU38" s="479"/>
      <c r="FLV38" s="479"/>
      <c r="FLW38" s="479"/>
      <c r="FLX38" s="479"/>
      <c r="FLY38" s="479"/>
      <c r="FLZ38" s="479"/>
      <c r="FMA38" s="479"/>
      <c r="FMB38" s="479"/>
      <c r="FMC38" s="479"/>
      <c r="FMD38" s="479"/>
      <c r="FME38" s="479"/>
      <c r="FMF38" s="479"/>
      <c r="FMG38" s="479"/>
      <c r="FMH38" s="479"/>
      <c r="FMI38" s="479"/>
      <c r="FMJ38" s="479"/>
      <c r="FMK38" s="479"/>
      <c r="FML38" s="479"/>
      <c r="FMM38" s="479"/>
      <c r="FMN38" s="479"/>
      <c r="FMO38" s="479"/>
      <c r="FMP38" s="479"/>
      <c r="FMQ38" s="479"/>
      <c r="FMR38" s="479"/>
      <c r="FMS38" s="479"/>
      <c r="FMT38" s="479"/>
      <c r="FMU38" s="479"/>
      <c r="FMV38" s="479"/>
      <c r="FMW38" s="479"/>
      <c r="FMX38" s="479"/>
      <c r="FMY38" s="479"/>
      <c r="FMZ38" s="479"/>
      <c r="FNA38" s="479"/>
      <c r="FNB38" s="479"/>
      <c r="FNC38" s="479"/>
      <c r="FND38" s="479"/>
      <c r="FNE38" s="479"/>
      <c r="FNF38" s="479"/>
      <c r="FNG38" s="479"/>
      <c r="FNH38" s="479"/>
      <c r="FNI38" s="479"/>
      <c r="FNJ38" s="479"/>
      <c r="FNK38" s="479"/>
      <c r="FNL38" s="479"/>
      <c r="FNM38" s="479"/>
      <c r="FNN38" s="479"/>
      <c r="FNO38" s="479"/>
      <c r="FNP38" s="479"/>
      <c r="FNQ38" s="479"/>
      <c r="FNR38" s="479"/>
      <c r="FNS38" s="479"/>
      <c r="FNT38" s="479"/>
      <c r="FNU38" s="479"/>
      <c r="FNV38" s="479"/>
      <c r="FNW38" s="479"/>
      <c r="FNX38" s="479"/>
      <c r="FNY38" s="479"/>
      <c r="FNZ38" s="479"/>
      <c r="FOA38" s="479"/>
      <c r="FOB38" s="479"/>
      <c r="FOC38" s="479"/>
      <c r="FOD38" s="479"/>
      <c r="FOE38" s="479"/>
      <c r="FOF38" s="479"/>
      <c r="FOG38" s="479"/>
      <c r="FOH38" s="479"/>
      <c r="FOI38" s="479"/>
      <c r="FOJ38" s="479"/>
      <c r="FOK38" s="479"/>
      <c r="FOL38" s="479"/>
      <c r="FOM38" s="479"/>
      <c r="FON38" s="479"/>
      <c r="FOO38" s="479"/>
      <c r="FOP38" s="479"/>
      <c r="FOQ38" s="479"/>
      <c r="FOR38" s="479"/>
      <c r="FOS38" s="479"/>
      <c r="FOT38" s="479"/>
      <c r="FOU38" s="479"/>
      <c r="FOV38" s="479"/>
      <c r="FOW38" s="479"/>
      <c r="FOX38" s="479"/>
      <c r="FOY38" s="479"/>
      <c r="FOZ38" s="479"/>
      <c r="FPA38" s="479"/>
      <c r="FPB38" s="479"/>
      <c r="FPC38" s="479"/>
      <c r="FPD38" s="479"/>
      <c r="FPE38" s="479"/>
      <c r="FPF38" s="479"/>
      <c r="FPG38" s="479"/>
      <c r="FPH38" s="479"/>
      <c r="FPI38" s="479"/>
      <c r="FPJ38" s="479"/>
      <c r="FPK38" s="479"/>
      <c r="FPL38" s="479"/>
      <c r="FPM38" s="479"/>
      <c r="FPN38" s="479"/>
      <c r="FPO38" s="479"/>
      <c r="FPP38" s="479"/>
      <c r="FPQ38" s="479"/>
      <c r="FPR38" s="479"/>
      <c r="FPS38" s="479"/>
      <c r="FPT38" s="479"/>
      <c r="FPU38" s="479"/>
      <c r="FPV38" s="479"/>
      <c r="FPW38" s="479"/>
      <c r="FPX38" s="479"/>
      <c r="FPY38" s="479"/>
      <c r="FPZ38" s="479"/>
      <c r="FQA38" s="479"/>
      <c r="FQB38" s="479"/>
      <c r="FQC38" s="479"/>
      <c r="FQD38" s="479"/>
      <c r="FQE38" s="479"/>
      <c r="FQF38" s="479"/>
      <c r="FQG38" s="479"/>
      <c r="FQH38" s="479"/>
      <c r="FQI38" s="479"/>
      <c r="FQJ38" s="479"/>
      <c r="FQK38" s="479"/>
      <c r="FQL38" s="479"/>
      <c r="FQM38" s="479"/>
      <c r="FQN38" s="479"/>
      <c r="FQO38" s="479"/>
      <c r="FQP38" s="479"/>
      <c r="FQQ38" s="479"/>
      <c r="FQR38" s="479"/>
      <c r="FQS38" s="479"/>
      <c r="FQT38" s="479"/>
      <c r="FQU38" s="479"/>
      <c r="FQV38" s="479"/>
      <c r="FQW38" s="479"/>
      <c r="FQX38" s="479"/>
      <c r="FQY38" s="479"/>
      <c r="FQZ38" s="479"/>
      <c r="FRA38" s="479"/>
      <c r="FRB38" s="479"/>
      <c r="FRC38" s="479"/>
      <c r="FRD38" s="479"/>
      <c r="FRE38" s="479"/>
      <c r="FRF38" s="479"/>
      <c r="FRG38" s="479"/>
      <c r="FRH38" s="479"/>
      <c r="FRI38" s="479"/>
      <c r="FRJ38" s="479"/>
      <c r="FRK38" s="479"/>
      <c r="FRL38" s="479"/>
      <c r="FRM38" s="479"/>
      <c r="FRN38" s="479"/>
      <c r="FRO38" s="479"/>
      <c r="FRP38" s="479"/>
      <c r="FRQ38" s="479"/>
      <c r="FRR38" s="479"/>
      <c r="FRS38" s="479"/>
      <c r="FRT38" s="479"/>
      <c r="FRU38" s="479"/>
      <c r="FRV38" s="479"/>
      <c r="FRW38" s="479"/>
      <c r="FRX38" s="479"/>
      <c r="FRY38" s="479"/>
      <c r="FRZ38" s="479"/>
      <c r="FSA38" s="479"/>
      <c r="FSB38" s="479"/>
      <c r="FSC38" s="479"/>
      <c r="FSD38" s="479"/>
      <c r="FSE38" s="479"/>
      <c r="FSF38" s="479"/>
      <c r="FSG38" s="479"/>
      <c r="FSH38" s="479"/>
      <c r="FSI38" s="479"/>
      <c r="FSJ38" s="479"/>
      <c r="FSK38" s="479"/>
      <c r="FSL38" s="479"/>
      <c r="FSM38" s="479"/>
      <c r="FSN38" s="479"/>
      <c r="FSO38" s="479"/>
      <c r="FSP38" s="479"/>
      <c r="FSQ38" s="479"/>
      <c r="FSR38" s="479"/>
      <c r="FSS38" s="479"/>
      <c r="FST38" s="479"/>
      <c r="FSU38" s="479"/>
      <c r="FSV38" s="479"/>
      <c r="FSW38" s="479"/>
      <c r="FSX38" s="479"/>
      <c r="FSY38" s="479"/>
      <c r="FSZ38" s="479"/>
      <c r="FTA38" s="479"/>
      <c r="FTB38" s="479"/>
      <c r="FTC38" s="479"/>
      <c r="FTD38" s="479"/>
      <c r="FTE38" s="479"/>
      <c r="FTF38" s="479"/>
      <c r="FTG38" s="479"/>
      <c r="FTH38" s="479"/>
      <c r="FTI38" s="479"/>
      <c r="FTJ38" s="479"/>
      <c r="FTK38" s="479"/>
      <c r="FTL38" s="479"/>
      <c r="FTM38" s="479"/>
      <c r="FTN38" s="479"/>
      <c r="FTO38" s="479"/>
      <c r="FTP38" s="479"/>
      <c r="FTQ38" s="479"/>
      <c r="FTR38" s="479"/>
      <c r="FTS38" s="479"/>
      <c r="FTT38" s="479"/>
      <c r="FTU38" s="479"/>
      <c r="FTV38" s="479"/>
      <c r="FTW38" s="479"/>
      <c r="FTX38" s="479"/>
      <c r="FTY38" s="479"/>
      <c r="FTZ38" s="479"/>
      <c r="FUA38" s="479"/>
      <c r="FUB38" s="479"/>
      <c r="FUC38" s="479"/>
      <c r="FUD38" s="479"/>
      <c r="FUE38" s="479"/>
      <c r="FUF38" s="479"/>
      <c r="FUG38" s="479"/>
      <c r="FUH38" s="479"/>
      <c r="FUI38" s="479"/>
      <c r="FUJ38" s="479"/>
      <c r="FUK38" s="479"/>
      <c r="FUL38" s="479"/>
      <c r="FUM38" s="479"/>
      <c r="FUN38" s="479"/>
      <c r="FUO38" s="479"/>
      <c r="FUP38" s="479"/>
      <c r="FUQ38" s="479"/>
      <c r="FUR38" s="479"/>
      <c r="FUS38" s="479"/>
      <c r="FUT38" s="479"/>
      <c r="FUU38" s="479"/>
      <c r="FUV38" s="479"/>
      <c r="FUW38" s="479"/>
      <c r="FUX38" s="479"/>
      <c r="FUY38" s="479"/>
      <c r="FUZ38" s="479"/>
      <c r="FVA38" s="479"/>
      <c r="FVB38" s="479"/>
      <c r="FVC38" s="479"/>
      <c r="FVD38" s="479"/>
      <c r="FVE38" s="479"/>
      <c r="FVF38" s="479"/>
      <c r="FVG38" s="479"/>
      <c r="FVH38" s="479"/>
      <c r="FVI38" s="479"/>
      <c r="FVJ38" s="479"/>
      <c r="FVK38" s="479"/>
      <c r="FVL38" s="479"/>
      <c r="FVM38" s="479"/>
      <c r="FVN38" s="479"/>
      <c r="FVO38" s="479"/>
      <c r="FVP38" s="479"/>
      <c r="FVQ38" s="479"/>
      <c r="FVR38" s="479"/>
      <c r="FVS38" s="479"/>
      <c r="FVT38" s="479"/>
      <c r="FVU38" s="479"/>
      <c r="FVV38" s="479"/>
      <c r="FVW38" s="479"/>
      <c r="FVX38" s="479"/>
      <c r="FVY38" s="479"/>
      <c r="FVZ38" s="479"/>
      <c r="FWA38" s="479"/>
      <c r="FWB38" s="479"/>
      <c r="FWC38" s="479"/>
      <c r="FWD38" s="479"/>
      <c r="FWE38" s="479"/>
      <c r="FWF38" s="479"/>
      <c r="FWG38" s="479"/>
      <c r="FWH38" s="479"/>
      <c r="FWI38" s="479"/>
      <c r="FWJ38" s="479"/>
      <c r="FWK38" s="479"/>
      <c r="FWL38" s="479"/>
      <c r="FWM38" s="479"/>
      <c r="FWN38" s="479"/>
      <c r="FWO38" s="479"/>
      <c r="FWP38" s="479"/>
      <c r="FWQ38" s="479"/>
      <c r="FWR38" s="479"/>
      <c r="FWS38" s="479"/>
      <c r="FWT38" s="479"/>
      <c r="FWU38" s="479"/>
      <c r="FWV38" s="479"/>
      <c r="FWW38" s="479"/>
      <c r="FWX38" s="479"/>
      <c r="FWY38" s="479"/>
      <c r="FWZ38" s="479"/>
      <c r="FXA38" s="479"/>
      <c r="FXB38" s="479"/>
      <c r="FXC38" s="479"/>
      <c r="FXD38" s="479"/>
      <c r="FXE38" s="479"/>
      <c r="FXF38" s="479"/>
      <c r="FXG38" s="479"/>
      <c r="FXH38" s="479"/>
      <c r="FXI38" s="479"/>
      <c r="FXJ38" s="479"/>
      <c r="FXK38" s="479"/>
      <c r="FXL38" s="479"/>
      <c r="FXM38" s="479"/>
      <c r="FXN38" s="479"/>
      <c r="FXO38" s="479"/>
      <c r="FXP38" s="479"/>
      <c r="FXQ38" s="479"/>
      <c r="FXR38" s="479"/>
      <c r="FXS38" s="479"/>
      <c r="FXT38" s="479"/>
      <c r="FXU38" s="479"/>
      <c r="FXV38" s="479"/>
      <c r="FXW38" s="479"/>
      <c r="FXX38" s="479"/>
      <c r="FXY38" s="479"/>
      <c r="FXZ38" s="479"/>
      <c r="FYA38" s="479"/>
      <c r="FYB38" s="479"/>
      <c r="FYC38" s="479"/>
      <c r="FYD38" s="479"/>
      <c r="FYE38" s="479"/>
      <c r="FYF38" s="479"/>
      <c r="FYG38" s="479"/>
      <c r="FYH38" s="479"/>
      <c r="FYI38" s="479"/>
      <c r="FYJ38" s="479"/>
      <c r="FYK38" s="479"/>
      <c r="FYL38" s="479"/>
      <c r="FYM38" s="479"/>
      <c r="FYN38" s="479"/>
      <c r="FYO38" s="479"/>
      <c r="FYP38" s="479"/>
      <c r="FYQ38" s="479"/>
      <c r="FYR38" s="479"/>
      <c r="FYS38" s="479"/>
      <c r="FYT38" s="479"/>
      <c r="FYU38" s="479"/>
      <c r="FYV38" s="479"/>
      <c r="FYW38" s="479"/>
      <c r="FYX38" s="479"/>
      <c r="FYY38" s="479"/>
      <c r="FYZ38" s="479"/>
      <c r="FZA38" s="479"/>
      <c r="FZB38" s="479"/>
      <c r="FZC38" s="479"/>
      <c r="FZD38" s="479"/>
      <c r="FZE38" s="479"/>
      <c r="FZF38" s="479"/>
      <c r="FZG38" s="479"/>
      <c r="FZH38" s="479"/>
      <c r="FZI38" s="479"/>
      <c r="FZJ38" s="479"/>
      <c r="FZK38" s="479"/>
      <c r="FZL38" s="479"/>
      <c r="FZM38" s="479"/>
      <c r="FZN38" s="479"/>
      <c r="FZO38" s="479"/>
      <c r="FZP38" s="479"/>
      <c r="FZQ38" s="479"/>
      <c r="FZR38" s="479"/>
      <c r="FZS38" s="479"/>
      <c r="FZT38" s="479"/>
      <c r="FZU38" s="479"/>
      <c r="FZV38" s="479"/>
      <c r="FZW38" s="479"/>
      <c r="FZX38" s="479"/>
      <c r="FZY38" s="479"/>
      <c r="FZZ38" s="479"/>
      <c r="GAA38" s="479"/>
      <c r="GAB38" s="479"/>
      <c r="GAC38" s="479"/>
      <c r="GAD38" s="479"/>
      <c r="GAE38" s="479"/>
      <c r="GAF38" s="479"/>
      <c r="GAG38" s="479"/>
      <c r="GAH38" s="479"/>
      <c r="GAI38" s="479"/>
      <c r="GAJ38" s="479"/>
      <c r="GAK38" s="479"/>
      <c r="GAL38" s="479"/>
      <c r="GAM38" s="479"/>
      <c r="GAN38" s="479"/>
      <c r="GAO38" s="479"/>
      <c r="GAP38" s="479"/>
      <c r="GAQ38" s="479"/>
      <c r="GAR38" s="479"/>
      <c r="GAS38" s="479"/>
      <c r="GAT38" s="479"/>
      <c r="GAU38" s="479"/>
      <c r="GAV38" s="479"/>
      <c r="GAW38" s="479"/>
      <c r="GAX38" s="479"/>
      <c r="GAY38" s="479"/>
      <c r="GAZ38" s="479"/>
      <c r="GBA38" s="479"/>
      <c r="GBB38" s="479"/>
      <c r="GBC38" s="479"/>
      <c r="GBD38" s="479"/>
      <c r="GBE38" s="479"/>
      <c r="GBF38" s="479"/>
      <c r="GBG38" s="479"/>
      <c r="GBH38" s="479"/>
      <c r="GBI38" s="479"/>
      <c r="GBJ38" s="479"/>
      <c r="GBK38" s="479"/>
      <c r="GBL38" s="479"/>
      <c r="GBM38" s="479"/>
      <c r="GBN38" s="479"/>
      <c r="GBO38" s="479"/>
      <c r="GBP38" s="479"/>
      <c r="GBQ38" s="479"/>
      <c r="GBR38" s="479"/>
      <c r="GBS38" s="479"/>
      <c r="GBT38" s="479"/>
      <c r="GBU38" s="479"/>
      <c r="GBV38" s="479"/>
      <c r="GBW38" s="479"/>
      <c r="GBX38" s="479"/>
      <c r="GBY38" s="479"/>
      <c r="GBZ38" s="479"/>
      <c r="GCA38" s="479"/>
      <c r="GCB38" s="479"/>
      <c r="GCC38" s="479"/>
      <c r="GCD38" s="479"/>
      <c r="GCE38" s="479"/>
      <c r="GCF38" s="479"/>
      <c r="GCG38" s="479"/>
      <c r="GCH38" s="479"/>
      <c r="GCI38" s="479"/>
      <c r="GCJ38" s="479"/>
      <c r="GCK38" s="479"/>
      <c r="GCL38" s="479"/>
      <c r="GCM38" s="479"/>
      <c r="GCN38" s="479"/>
      <c r="GCO38" s="479"/>
      <c r="GCP38" s="479"/>
      <c r="GCQ38" s="479"/>
      <c r="GCR38" s="479"/>
      <c r="GCS38" s="479"/>
      <c r="GCT38" s="479"/>
      <c r="GCU38" s="479"/>
      <c r="GCV38" s="479"/>
      <c r="GCW38" s="479"/>
      <c r="GCX38" s="479"/>
      <c r="GCY38" s="479"/>
      <c r="GCZ38" s="479"/>
      <c r="GDA38" s="479"/>
      <c r="GDB38" s="479"/>
      <c r="GDC38" s="479"/>
      <c r="GDD38" s="479"/>
      <c r="GDE38" s="479"/>
      <c r="GDF38" s="479"/>
      <c r="GDG38" s="479"/>
      <c r="GDH38" s="479"/>
      <c r="GDI38" s="479"/>
      <c r="GDJ38" s="479"/>
      <c r="GDK38" s="479"/>
      <c r="GDL38" s="479"/>
      <c r="GDM38" s="479"/>
      <c r="GDN38" s="479"/>
      <c r="GDO38" s="479"/>
      <c r="GDP38" s="479"/>
      <c r="GDQ38" s="479"/>
      <c r="GDR38" s="479"/>
      <c r="GDS38" s="479"/>
      <c r="GDT38" s="479"/>
      <c r="GDU38" s="479"/>
      <c r="GDV38" s="479"/>
      <c r="GDW38" s="479"/>
      <c r="GDX38" s="479"/>
      <c r="GDY38" s="479"/>
      <c r="GDZ38" s="479"/>
      <c r="GEA38" s="479"/>
      <c r="GEB38" s="479"/>
      <c r="GEC38" s="479"/>
      <c r="GED38" s="479"/>
      <c r="GEE38" s="479"/>
      <c r="GEF38" s="479"/>
      <c r="GEG38" s="479"/>
      <c r="GEH38" s="479"/>
      <c r="GEI38" s="479"/>
      <c r="GEJ38" s="479"/>
      <c r="GEK38" s="479"/>
      <c r="GEL38" s="479"/>
      <c r="GEM38" s="479"/>
      <c r="GEN38" s="479"/>
      <c r="GEO38" s="479"/>
      <c r="GEP38" s="479"/>
      <c r="GEQ38" s="479"/>
      <c r="GER38" s="479"/>
      <c r="GES38" s="479"/>
      <c r="GET38" s="479"/>
      <c r="GEU38" s="479"/>
      <c r="GEV38" s="479"/>
      <c r="GEW38" s="479"/>
      <c r="GEX38" s="479"/>
      <c r="GEY38" s="479"/>
      <c r="GEZ38" s="479"/>
      <c r="GFA38" s="479"/>
      <c r="GFB38" s="479"/>
      <c r="GFC38" s="479"/>
      <c r="GFD38" s="479"/>
      <c r="GFE38" s="479"/>
      <c r="GFF38" s="479"/>
      <c r="GFG38" s="479"/>
      <c r="GFH38" s="479"/>
      <c r="GFI38" s="479"/>
      <c r="GFJ38" s="479"/>
      <c r="GFK38" s="479"/>
      <c r="GFL38" s="479"/>
      <c r="GFM38" s="479"/>
      <c r="GFN38" s="479"/>
      <c r="GFO38" s="479"/>
      <c r="GFP38" s="479"/>
      <c r="GFQ38" s="479"/>
      <c r="GFR38" s="479"/>
      <c r="GFS38" s="479"/>
      <c r="GFT38" s="479"/>
      <c r="GFU38" s="479"/>
      <c r="GFV38" s="479"/>
      <c r="GFW38" s="479"/>
      <c r="GFX38" s="479"/>
      <c r="GFY38" s="479"/>
      <c r="GFZ38" s="479"/>
      <c r="GGA38" s="479"/>
      <c r="GGB38" s="479"/>
      <c r="GGC38" s="479"/>
      <c r="GGD38" s="479"/>
      <c r="GGE38" s="479"/>
      <c r="GGF38" s="479"/>
      <c r="GGG38" s="479"/>
      <c r="GGH38" s="479"/>
      <c r="GGI38" s="479"/>
      <c r="GGJ38" s="479"/>
      <c r="GGK38" s="479"/>
      <c r="GGL38" s="479"/>
      <c r="GGM38" s="479"/>
      <c r="GGN38" s="479"/>
      <c r="GGO38" s="479"/>
      <c r="GGP38" s="479"/>
      <c r="GGQ38" s="479"/>
      <c r="GGR38" s="479"/>
      <c r="GGS38" s="479"/>
      <c r="GGT38" s="479"/>
      <c r="GGU38" s="479"/>
      <c r="GGV38" s="479"/>
      <c r="GGW38" s="479"/>
      <c r="GGX38" s="479"/>
      <c r="GGY38" s="479"/>
      <c r="GGZ38" s="479"/>
      <c r="GHA38" s="479"/>
      <c r="GHB38" s="479"/>
      <c r="GHC38" s="479"/>
      <c r="GHD38" s="479"/>
      <c r="GHE38" s="479"/>
      <c r="GHF38" s="479"/>
      <c r="GHG38" s="479"/>
      <c r="GHH38" s="479"/>
      <c r="GHI38" s="479"/>
      <c r="GHJ38" s="479"/>
      <c r="GHK38" s="479"/>
      <c r="GHL38" s="479"/>
      <c r="GHM38" s="479"/>
      <c r="GHN38" s="479"/>
      <c r="GHO38" s="479"/>
      <c r="GHP38" s="479"/>
      <c r="GHQ38" s="479"/>
      <c r="GHR38" s="479"/>
      <c r="GHS38" s="479"/>
      <c r="GHT38" s="479"/>
      <c r="GHU38" s="479"/>
      <c r="GHV38" s="479"/>
      <c r="GHW38" s="479"/>
      <c r="GHX38" s="479"/>
      <c r="GHY38" s="479"/>
      <c r="GHZ38" s="479"/>
      <c r="GIA38" s="479"/>
      <c r="GIB38" s="479"/>
      <c r="GIC38" s="479"/>
      <c r="GID38" s="479"/>
      <c r="GIE38" s="479"/>
      <c r="GIF38" s="479"/>
      <c r="GIG38" s="479"/>
      <c r="GIH38" s="479"/>
      <c r="GII38" s="479"/>
      <c r="GIJ38" s="479"/>
      <c r="GIK38" s="479"/>
      <c r="GIL38" s="479"/>
      <c r="GIM38" s="479"/>
      <c r="GIN38" s="479"/>
      <c r="GIO38" s="479"/>
      <c r="GIP38" s="479"/>
      <c r="GIQ38" s="479"/>
      <c r="GIR38" s="479"/>
      <c r="GIS38" s="479"/>
      <c r="GIT38" s="479"/>
      <c r="GIU38" s="479"/>
      <c r="GIV38" s="479"/>
      <c r="GIW38" s="479"/>
      <c r="GIX38" s="479"/>
      <c r="GIY38" s="479"/>
      <c r="GIZ38" s="479"/>
      <c r="GJA38" s="479"/>
      <c r="GJB38" s="479"/>
      <c r="GJC38" s="479"/>
      <c r="GJD38" s="479"/>
      <c r="GJE38" s="479"/>
      <c r="GJF38" s="479"/>
      <c r="GJG38" s="479"/>
      <c r="GJH38" s="479"/>
      <c r="GJI38" s="479"/>
      <c r="GJJ38" s="479"/>
      <c r="GJK38" s="479"/>
      <c r="GJL38" s="479"/>
      <c r="GJM38" s="479"/>
      <c r="GJN38" s="479"/>
      <c r="GJO38" s="479"/>
      <c r="GJP38" s="479"/>
      <c r="GJQ38" s="479"/>
      <c r="GJR38" s="479"/>
      <c r="GJS38" s="479"/>
      <c r="GJT38" s="479"/>
      <c r="GJU38" s="479"/>
      <c r="GJV38" s="479"/>
      <c r="GJW38" s="479"/>
      <c r="GJX38" s="479"/>
      <c r="GJY38" s="479"/>
      <c r="GJZ38" s="479"/>
      <c r="GKA38" s="479"/>
      <c r="GKB38" s="479"/>
      <c r="GKC38" s="479"/>
      <c r="GKD38" s="479"/>
      <c r="GKE38" s="479"/>
      <c r="GKF38" s="479"/>
      <c r="GKG38" s="479"/>
      <c r="GKH38" s="479"/>
      <c r="GKI38" s="479"/>
      <c r="GKJ38" s="479"/>
      <c r="GKK38" s="479"/>
      <c r="GKL38" s="479"/>
      <c r="GKM38" s="479"/>
      <c r="GKN38" s="479"/>
      <c r="GKO38" s="479"/>
      <c r="GKP38" s="479"/>
      <c r="GKQ38" s="479"/>
      <c r="GKR38" s="479"/>
      <c r="GKS38" s="479"/>
      <c r="GKT38" s="479"/>
      <c r="GKU38" s="479"/>
      <c r="GKV38" s="479"/>
      <c r="GKW38" s="479"/>
      <c r="GKX38" s="479"/>
      <c r="GKY38" s="479"/>
      <c r="GKZ38" s="479"/>
      <c r="GLA38" s="479"/>
      <c r="GLB38" s="479"/>
      <c r="GLC38" s="479"/>
      <c r="GLD38" s="479"/>
      <c r="GLE38" s="479"/>
      <c r="GLF38" s="479"/>
      <c r="GLG38" s="479"/>
      <c r="GLH38" s="479"/>
      <c r="GLI38" s="479"/>
      <c r="GLJ38" s="479"/>
      <c r="GLK38" s="479"/>
      <c r="GLL38" s="479"/>
      <c r="GLM38" s="479"/>
      <c r="GLN38" s="479"/>
      <c r="GLO38" s="479"/>
      <c r="GLP38" s="479"/>
      <c r="GLQ38" s="479"/>
      <c r="GLR38" s="479"/>
      <c r="GLS38" s="479"/>
      <c r="GLT38" s="479"/>
      <c r="GLU38" s="479"/>
      <c r="GLV38" s="479"/>
      <c r="GLW38" s="479"/>
      <c r="GLX38" s="479"/>
      <c r="GLY38" s="479"/>
      <c r="GLZ38" s="479"/>
      <c r="GMA38" s="479"/>
      <c r="GMB38" s="479"/>
      <c r="GMC38" s="479"/>
      <c r="GMD38" s="479"/>
      <c r="GME38" s="479"/>
      <c r="GMF38" s="479"/>
      <c r="GMG38" s="479"/>
      <c r="GMH38" s="479"/>
      <c r="GMI38" s="479"/>
      <c r="GMJ38" s="479"/>
      <c r="GMK38" s="479"/>
      <c r="GML38" s="479"/>
      <c r="GMM38" s="479"/>
      <c r="GMN38" s="479"/>
      <c r="GMO38" s="479"/>
      <c r="GMP38" s="479"/>
      <c r="GMQ38" s="479"/>
      <c r="GMR38" s="479"/>
      <c r="GMS38" s="479"/>
      <c r="GMT38" s="479"/>
      <c r="GMU38" s="479"/>
      <c r="GMV38" s="479"/>
      <c r="GMW38" s="479"/>
      <c r="GMX38" s="479"/>
      <c r="GMY38" s="479"/>
      <c r="GMZ38" s="479"/>
      <c r="GNA38" s="479"/>
      <c r="GNB38" s="479"/>
      <c r="GNC38" s="479"/>
      <c r="GND38" s="479"/>
      <c r="GNE38" s="479"/>
      <c r="GNF38" s="479"/>
      <c r="GNG38" s="479"/>
      <c r="GNH38" s="479"/>
      <c r="GNI38" s="479"/>
      <c r="GNJ38" s="479"/>
      <c r="GNK38" s="479"/>
      <c r="GNL38" s="479"/>
      <c r="GNM38" s="479"/>
      <c r="GNN38" s="479"/>
      <c r="GNO38" s="479"/>
      <c r="GNP38" s="479"/>
      <c r="GNQ38" s="479"/>
      <c r="GNR38" s="479"/>
      <c r="GNS38" s="479"/>
      <c r="GNT38" s="479"/>
      <c r="GNU38" s="479"/>
      <c r="GNV38" s="479"/>
      <c r="GNW38" s="479"/>
      <c r="GNX38" s="479"/>
      <c r="GNY38" s="479"/>
      <c r="GNZ38" s="479"/>
      <c r="GOA38" s="479"/>
      <c r="GOB38" s="479"/>
      <c r="GOC38" s="479"/>
      <c r="GOD38" s="479"/>
      <c r="GOE38" s="479"/>
      <c r="GOF38" s="479"/>
      <c r="GOG38" s="479"/>
      <c r="GOH38" s="479"/>
      <c r="GOI38" s="479"/>
      <c r="GOJ38" s="479"/>
      <c r="GOK38" s="479"/>
      <c r="GOL38" s="479"/>
      <c r="GOM38" s="479"/>
      <c r="GON38" s="479"/>
      <c r="GOO38" s="479"/>
      <c r="GOP38" s="479"/>
      <c r="GOQ38" s="479"/>
      <c r="GOR38" s="479"/>
      <c r="GOS38" s="479"/>
      <c r="GOT38" s="479"/>
      <c r="GOU38" s="479"/>
      <c r="GOV38" s="479"/>
      <c r="GOW38" s="479"/>
      <c r="GOX38" s="479"/>
      <c r="GOY38" s="479"/>
      <c r="GOZ38" s="479"/>
      <c r="GPA38" s="479"/>
      <c r="GPB38" s="479"/>
      <c r="GPC38" s="479"/>
      <c r="GPD38" s="479"/>
      <c r="GPE38" s="479"/>
      <c r="GPF38" s="479"/>
      <c r="GPG38" s="479"/>
      <c r="GPH38" s="479"/>
      <c r="GPI38" s="479"/>
      <c r="GPJ38" s="479"/>
      <c r="GPK38" s="479"/>
      <c r="GPL38" s="479"/>
      <c r="GPM38" s="479"/>
      <c r="GPN38" s="479"/>
      <c r="GPO38" s="479"/>
      <c r="GPP38" s="479"/>
      <c r="GPQ38" s="479"/>
      <c r="GPR38" s="479"/>
      <c r="GPS38" s="479"/>
      <c r="GPT38" s="479"/>
      <c r="GPU38" s="479"/>
      <c r="GPV38" s="479"/>
      <c r="GPW38" s="479"/>
      <c r="GPX38" s="479"/>
      <c r="GPY38" s="479"/>
      <c r="GPZ38" s="479"/>
      <c r="GQA38" s="479"/>
      <c r="GQB38" s="479"/>
      <c r="GQC38" s="479"/>
      <c r="GQD38" s="479"/>
      <c r="GQE38" s="479"/>
      <c r="GQF38" s="479"/>
      <c r="GQG38" s="479"/>
      <c r="GQH38" s="479"/>
      <c r="GQI38" s="479"/>
      <c r="GQJ38" s="479"/>
      <c r="GQK38" s="479"/>
      <c r="GQL38" s="479"/>
      <c r="GQM38" s="479"/>
      <c r="GQN38" s="479"/>
      <c r="GQO38" s="479"/>
      <c r="GQP38" s="479"/>
      <c r="GQQ38" s="479"/>
      <c r="GQR38" s="479"/>
      <c r="GQS38" s="479"/>
      <c r="GQT38" s="479"/>
      <c r="GQU38" s="479"/>
      <c r="GQV38" s="479"/>
      <c r="GQW38" s="479"/>
      <c r="GQX38" s="479"/>
      <c r="GQY38" s="479"/>
      <c r="GQZ38" s="479"/>
      <c r="GRA38" s="479"/>
      <c r="GRB38" s="479"/>
      <c r="GRC38" s="479"/>
      <c r="GRD38" s="479"/>
      <c r="GRE38" s="479"/>
      <c r="GRF38" s="479"/>
      <c r="GRG38" s="479"/>
      <c r="GRH38" s="479"/>
      <c r="GRI38" s="479"/>
      <c r="GRJ38" s="479"/>
      <c r="GRK38" s="479"/>
      <c r="GRL38" s="479"/>
      <c r="GRM38" s="479"/>
      <c r="GRN38" s="479"/>
      <c r="GRO38" s="479"/>
      <c r="GRP38" s="479"/>
      <c r="GRQ38" s="479"/>
      <c r="GRR38" s="479"/>
      <c r="GRS38" s="479"/>
      <c r="GRT38" s="479"/>
      <c r="GRU38" s="479"/>
      <c r="GRV38" s="479"/>
      <c r="GRW38" s="479"/>
      <c r="GRX38" s="479"/>
      <c r="GRY38" s="479"/>
      <c r="GRZ38" s="479"/>
      <c r="GSA38" s="479"/>
      <c r="GSB38" s="479"/>
      <c r="GSC38" s="479"/>
      <c r="GSD38" s="479"/>
      <c r="GSE38" s="479"/>
      <c r="GSF38" s="479"/>
      <c r="GSG38" s="479"/>
      <c r="GSH38" s="479"/>
      <c r="GSI38" s="479"/>
      <c r="GSJ38" s="479"/>
      <c r="GSK38" s="479"/>
      <c r="GSL38" s="479"/>
      <c r="GSM38" s="479"/>
      <c r="GSN38" s="479"/>
      <c r="GSO38" s="479"/>
      <c r="GSP38" s="479"/>
      <c r="GSQ38" s="479"/>
      <c r="GSR38" s="479"/>
      <c r="GSS38" s="479"/>
      <c r="GST38" s="479"/>
      <c r="GSU38" s="479"/>
      <c r="GSV38" s="479"/>
      <c r="GSW38" s="479"/>
      <c r="GSX38" s="479"/>
      <c r="GSY38" s="479"/>
      <c r="GSZ38" s="479"/>
      <c r="GTA38" s="479"/>
      <c r="GTB38" s="479"/>
      <c r="GTC38" s="479"/>
      <c r="GTD38" s="479"/>
      <c r="GTE38" s="479"/>
      <c r="GTF38" s="479"/>
      <c r="GTG38" s="479"/>
      <c r="GTH38" s="479"/>
      <c r="GTI38" s="479"/>
      <c r="GTJ38" s="479"/>
      <c r="GTK38" s="479"/>
      <c r="GTL38" s="479"/>
      <c r="GTM38" s="479"/>
      <c r="GTN38" s="479"/>
      <c r="GTO38" s="479"/>
      <c r="GTP38" s="479"/>
      <c r="GTQ38" s="479"/>
      <c r="GTR38" s="479"/>
      <c r="GTS38" s="479"/>
      <c r="GTT38" s="479"/>
      <c r="GTU38" s="479"/>
      <c r="GTV38" s="479"/>
      <c r="GTW38" s="479"/>
      <c r="GTX38" s="479"/>
      <c r="GTY38" s="479"/>
      <c r="GTZ38" s="479"/>
      <c r="GUA38" s="479"/>
      <c r="GUB38" s="479"/>
      <c r="GUC38" s="479"/>
      <c r="GUD38" s="479"/>
      <c r="GUE38" s="479"/>
      <c r="GUF38" s="479"/>
      <c r="GUG38" s="479"/>
      <c r="GUH38" s="479"/>
      <c r="GUI38" s="479"/>
      <c r="GUJ38" s="479"/>
      <c r="GUK38" s="479"/>
      <c r="GUL38" s="479"/>
      <c r="GUM38" s="479"/>
      <c r="GUN38" s="479"/>
      <c r="GUO38" s="479"/>
      <c r="GUP38" s="479"/>
      <c r="GUQ38" s="479"/>
      <c r="GUR38" s="479"/>
      <c r="GUS38" s="479"/>
      <c r="GUT38" s="479"/>
      <c r="GUU38" s="479"/>
      <c r="GUV38" s="479"/>
      <c r="GUW38" s="479"/>
      <c r="GUX38" s="479"/>
      <c r="GUY38" s="479"/>
      <c r="GUZ38" s="479"/>
      <c r="GVA38" s="479"/>
      <c r="GVB38" s="479"/>
      <c r="GVC38" s="479"/>
      <c r="GVD38" s="479"/>
      <c r="GVE38" s="479"/>
      <c r="GVF38" s="479"/>
      <c r="GVG38" s="479"/>
      <c r="GVH38" s="479"/>
      <c r="GVI38" s="479"/>
      <c r="GVJ38" s="479"/>
      <c r="GVK38" s="479"/>
      <c r="GVL38" s="479"/>
      <c r="GVM38" s="479"/>
      <c r="GVN38" s="479"/>
      <c r="GVO38" s="479"/>
      <c r="GVP38" s="479"/>
      <c r="GVQ38" s="479"/>
      <c r="GVR38" s="479"/>
      <c r="GVS38" s="479"/>
      <c r="GVT38" s="479"/>
      <c r="GVU38" s="479"/>
      <c r="GVV38" s="479"/>
      <c r="GVW38" s="479"/>
      <c r="GVX38" s="479"/>
      <c r="GVY38" s="479"/>
      <c r="GVZ38" s="479"/>
      <c r="GWA38" s="479"/>
      <c r="GWB38" s="479"/>
      <c r="GWC38" s="479"/>
      <c r="GWD38" s="479"/>
      <c r="GWE38" s="479"/>
      <c r="GWF38" s="479"/>
      <c r="GWG38" s="479"/>
      <c r="GWH38" s="479"/>
      <c r="GWI38" s="479"/>
      <c r="GWJ38" s="479"/>
      <c r="GWK38" s="479"/>
      <c r="GWL38" s="479"/>
      <c r="GWM38" s="479"/>
      <c r="GWN38" s="479"/>
      <c r="GWO38" s="479"/>
      <c r="GWP38" s="479"/>
      <c r="GWQ38" s="479"/>
      <c r="GWR38" s="479"/>
      <c r="GWS38" s="479"/>
      <c r="GWT38" s="479"/>
      <c r="GWU38" s="479"/>
      <c r="GWV38" s="479"/>
      <c r="GWW38" s="479"/>
      <c r="GWX38" s="479"/>
      <c r="GWY38" s="479"/>
      <c r="GWZ38" s="479"/>
      <c r="GXA38" s="479"/>
      <c r="GXB38" s="479"/>
      <c r="GXC38" s="479"/>
      <c r="GXD38" s="479"/>
      <c r="GXE38" s="479"/>
      <c r="GXF38" s="479"/>
      <c r="GXG38" s="479"/>
      <c r="GXH38" s="479"/>
      <c r="GXI38" s="479"/>
      <c r="GXJ38" s="479"/>
      <c r="GXK38" s="479"/>
      <c r="GXL38" s="479"/>
      <c r="GXM38" s="479"/>
      <c r="GXN38" s="479"/>
      <c r="GXO38" s="479"/>
      <c r="GXP38" s="479"/>
      <c r="GXQ38" s="479"/>
      <c r="GXR38" s="479"/>
      <c r="GXS38" s="479"/>
      <c r="GXT38" s="479"/>
      <c r="GXU38" s="479"/>
      <c r="GXV38" s="479"/>
      <c r="GXW38" s="479"/>
      <c r="GXX38" s="479"/>
      <c r="GXY38" s="479"/>
      <c r="GXZ38" s="479"/>
      <c r="GYA38" s="479"/>
      <c r="GYB38" s="479"/>
      <c r="GYC38" s="479"/>
      <c r="GYD38" s="479"/>
      <c r="GYE38" s="479"/>
      <c r="GYF38" s="479"/>
      <c r="GYG38" s="479"/>
      <c r="GYH38" s="479"/>
      <c r="GYI38" s="479"/>
      <c r="GYJ38" s="479"/>
      <c r="GYK38" s="479"/>
      <c r="GYL38" s="479"/>
      <c r="GYM38" s="479"/>
      <c r="GYN38" s="479"/>
      <c r="GYO38" s="479"/>
      <c r="GYP38" s="479"/>
      <c r="GYQ38" s="479"/>
      <c r="GYR38" s="479"/>
      <c r="GYS38" s="479"/>
      <c r="GYT38" s="479"/>
      <c r="GYU38" s="479"/>
      <c r="GYV38" s="479"/>
      <c r="GYW38" s="479"/>
      <c r="GYX38" s="479"/>
      <c r="GYY38" s="479"/>
      <c r="GYZ38" s="479"/>
      <c r="GZA38" s="479"/>
      <c r="GZB38" s="479"/>
      <c r="GZC38" s="479"/>
      <c r="GZD38" s="479"/>
      <c r="GZE38" s="479"/>
      <c r="GZF38" s="479"/>
      <c r="GZG38" s="479"/>
      <c r="GZH38" s="479"/>
      <c r="GZI38" s="479"/>
      <c r="GZJ38" s="479"/>
      <c r="GZK38" s="479"/>
      <c r="GZL38" s="479"/>
      <c r="GZM38" s="479"/>
      <c r="GZN38" s="479"/>
      <c r="GZO38" s="479"/>
      <c r="GZP38" s="479"/>
      <c r="GZQ38" s="479"/>
      <c r="GZR38" s="479"/>
      <c r="GZS38" s="479"/>
      <c r="GZT38" s="479"/>
      <c r="GZU38" s="479"/>
      <c r="GZV38" s="479"/>
      <c r="GZW38" s="479"/>
      <c r="GZX38" s="479"/>
      <c r="GZY38" s="479"/>
      <c r="GZZ38" s="479"/>
      <c r="HAA38" s="479"/>
      <c r="HAB38" s="479"/>
      <c r="HAC38" s="479"/>
      <c r="HAD38" s="479"/>
      <c r="HAE38" s="479"/>
      <c r="HAF38" s="479"/>
      <c r="HAG38" s="479"/>
      <c r="HAH38" s="479"/>
      <c r="HAI38" s="479"/>
      <c r="HAJ38" s="479"/>
      <c r="HAK38" s="479"/>
      <c r="HAL38" s="479"/>
      <c r="HAM38" s="479"/>
      <c r="HAN38" s="479"/>
      <c r="HAO38" s="479"/>
      <c r="HAP38" s="479"/>
      <c r="HAQ38" s="479"/>
      <c r="HAR38" s="479"/>
      <c r="HAS38" s="479"/>
      <c r="HAT38" s="479"/>
      <c r="HAU38" s="479"/>
      <c r="HAV38" s="479"/>
      <c r="HAW38" s="479"/>
      <c r="HAX38" s="479"/>
      <c r="HAY38" s="479"/>
      <c r="HAZ38" s="479"/>
      <c r="HBA38" s="479"/>
      <c r="HBB38" s="479"/>
      <c r="HBC38" s="479"/>
      <c r="HBD38" s="479"/>
      <c r="HBE38" s="479"/>
      <c r="HBF38" s="479"/>
      <c r="HBG38" s="479"/>
      <c r="HBH38" s="479"/>
      <c r="HBI38" s="479"/>
      <c r="HBJ38" s="479"/>
      <c r="HBK38" s="479"/>
      <c r="HBL38" s="479"/>
      <c r="HBM38" s="479"/>
      <c r="HBN38" s="479"/>
      <c r="HBO38" s="479"/>
      <c r="HBP38" s="479"/>
      <c r="HBQ38" s="479"/>
      <c r="HBR38" s="479"/>
      <c r="HBS38" s="479"/>
      <c r="HBT38" s="479"/>
      <c r="HBU38" s="479"/>
      <c r="HBV38" s="479"/>
      <c r="HBW38" s="479"/>
      <c r="HBX38" s="479"/>
      <c r="HBY38" s="479"/>
      <c r="HBZ38" s="479"/>
      <c r="HCA38" s="479"/>
      <c r="HCB38" s="479"/>
      <c r="HCC38" s="479"/>
      <c r="HCD38" s="479"/>
      <c r="HCE38" s="479"/>
      <c r="HCF38" s="479"/>
      <c r="HCG38" s="479"/>
      <c r="HCH38" s="479"/>
      <c r="HCI38" s="479"/>
      <c r="HCJ38" s="479"/>
      <c r="HCK38" s="479"/>
      <c r="HCL38" s="479"/>
      <c r="HCM38" s="479"/>
      <c r="HCN38" s="479"/>
      <c r="HCO38" s="479"/>
      <c r="HCP38" s="479"/>
      <c r="HCQ38" s="479"/>
      <c r="HCR38" s="479"/>
      <c r="HCS38" s="479"/>
      <c r="HCT38" s="479"/>
      <c r="HCU38" s="479"/>
      <c r="HCV38" s="479"/>
      <c r="HCW38" s="479"/>
      <c r="HCX38" s="479"/>
      <c r="HCY38" s="479"/>
      <c r="HCZ38" s="479"/>
      <c r="HDA38" s="479"/>
      <c r="HDB38" s="479"/>
      <c r="HDC38" s="479"/>
      <c r="HDD38" s="479"/>
      <c r="HDE38" s="479"/>
      <c r="HDF38" s="479"/>
      <c r="HDG38" s="479"/>
      <c r="HDH38" s="479"/>
      <c r="HDI38" s="479"/>
      <c r="HDJ38" s="479"/>
      <c r="HDK38" s="479"/>
      <c r="HDL38" s="479"/>
      <c r="HDM38" s="479"/>
      <c r="HDN38" s="479"/>
      <c r="HDO38" s="479"/>
      <c r="HDP38" s="479"/>
      <c r="HDQ38" s="479"/>
      <c r="HDR38" s="479"/>
      <c r="HDS38" s="479"/>
      <c r="HDT38" s="479"/>
      <c r="HDU38" s="479"/>
      <c r="HDV38" s="479"/>
      <c r="HDW38" s="479"/>
      <c r="HDX38" s="479"/>
      <c r="HDY38" s="479"/>
      <c r="HDZ38" s="479"/>
      <c r="HEA38" s="479"/>
      <c r="HEB38" s="479"/>
      <c r="HEC38" s="479"/>
      <c r="HED38" s="479"/>
      <c r="HEE38" s="479"/>
      <c r="HEF38" s="479"/>
      <c r="HEG38" s="479"/>
      <c r="HEH38" s="479"/>
      <c r="HEI38" s="479"/>
      <c r="HEJ38" s="479"/>
      <c r="HEK38" s="479"/>
      <c r="HEL38" s="479"/>
      <c r="HEM38" s="479"/>
      <c r="HEN38" s="479"/>
      <c r="HEO38" s="479"/>
      <c r="HEP38" s="479"/>
      <c r="HEQ38" s="479"/>
      <c r="HER38" s="479"/>
      <c r="HES38" s="479"/>
      <c r="HET38" s="479"/>
      <c r="HEU38" s="479"/>
      <c r="HEV38" s="479"/>
      <c r="HEW38" s="479"/>
      <c r="HEX38" s="479"/>
      <c r="HEY38" s="479"/>
      <c r="HEZ38" s="479"/>
      <c r="HFA38" s="479"/>
      <c r="HFB38" s="479"/>
      <c r="HFC38" s="479"/>
      <c r="HFD38" s="479"/>
      <c r="HFE38" s="479"/>
      <c r="HFF38" s="479"/>
      <c r="HFG38" s="479"/>
      <c r="HFH38" s="479"/>
      <c r="HFI38" s="479"/>
      <c r="HFJ38" s="479"/>
      <c r="HFK38" s="479"/>
      <c r="HFL38" s="479"/>
      <c r="HFM38" s="479"/>
      <c r="HFN38" s="479"/>
      <c r="HFO38" s="479"/>
      <c r="HFP38" s="479"/>
      <c r="HFQ38" s="479"/>
      <c r="HFR38" s="479"/>
      <c r="HFS38" s="479"/>
      <c r="HFT38" s="479"/>
      <c r="HFU38" s="479"/>
      <c r="HFV38" s="479"/>
      <c r="HFW38" s="479"/>
      <c r="HFX38" s="479"/>
      <c r="HFY38" s="479"/>
      <c r="HFZ38" s="479"/>
      <c r="HGA38" s="479"/>
      <c r="HGB38" s="479"/>
      <c r="HGC38" s="479"/>
      <c r="HGD38" s="479"/>
      <c r="HGE38" s="479"/>
      <c r="HGF38" s="479"/>
      <c r="HGG38" s="479"/>
      <c r="HGH38" s="479"/>
      <c r="HGI38" s="479"/>
      <c r="HGJ38" s="479"/>
      <c r="HGK38" s="479"/>
      <c r="HGL38" s="479"/>
      <c r="HGM38" s="479"/>
      <c r="HGN38" s="479"/>
      <c r="HGO38" s="479"/>
      <c r="HGP38" s="479"/>
      <c r="HGQ38" s="479"/>
      <c r="HGR38" s="479"/>
      <c r="HGS38" s="479"/>
      <c r="HGT38" s="479"/>
      <c r="HGU38" s="479"/>
      <c r="HGV38" s="479"/>
      <c r="HGW38" s="479"/>
      <c r="HGX38" s="479"/>
      <c r="HGY38" s="479"/>
      <c r="HGZ38" s="479"/>
      <c r="HHA38" s="479"/>
      <c r="HHB38" s="479"/>
      <c r="HHC38" s="479"/>
      <c r="HHD38" s="479"/>
      <c r="HHE38" s="479"/>
      <c r="HHF38" s="479"/>
      <c r="HHG38" s="479"/>
      <c r="HHH38" s="479"/>
      <c r="HHI38" s="479"/>
      <c r="HHJ38" s="479"/>
      <c r="HHK38" s="479"/>
      <c r="HHL38" s="479"/>
      <c r="HHM38" s="479"/>
      <c r="HHN38" s="479"/>
      <c r="HHO38" s="479"/>
      <c r="HHP38" s="479"/>
      <c r="HHQ38" s="479"/>
      <c r="HHR38" s="479"/>
      <c r="HHS38" s="479"/>
      <c r="HHT38" s="479"/>
      <c r="HHU38" s="479"/>
      <c r="HHV38" s="479"/>
      <c r="HHW38" s="479"/>
      <c r="HHX38" s="479"/>
      <c r="HHY38" s="479"/>
      <c r="HHZ38" s="479"/>
      <c r="HIA38" s="479"/>
      <c r="HIB38" s="479"/>
      <c r="HIC38" s="479"/>
      <c r="HID38" s="479"/>
      <c r="HIE38" s="479"/>
      <c r="HIF38" s="479"/>
      <c r="HIG38" s="479"/>
      <c r="HIH38" s="479"/>
      <c r="HII38" s="479"/>
      <c r="HIJ38" s="479"/>
      <c r="HIK38" s="479"/>
      <c r="HIL38" s="479"/>
      <c r="HIM38" s="479"/>
      <c r="HIN38" s="479"/>
      <c r="HIO38" s="479"/>
      <c r="HIP38" s="479"/>
      <c r="HIQ38" s="479"/>
      <c r="HIR38" s="479"/>
      <c r="HIS38" s="479"/>
      <c r="HIT38" s="479"/>
      <c r="HIU38" s="479"/>
      <c r="HIV38" s="479"/>
      <c r="HIW38" s="479"/>
      <c r="HIX38" s="479"/>
      <c r="HIY38" s="479"/>
      <c r="HIZ38" s="479"/>
      <c r="HJA38" s="479"/>
      <c r="HJB38" s="479"/>
      <c r="HJC38" s="479"/>
      <c r="HJD38" s="479"/>
      <c r="HJE38" s="479"/>
      <c r="HJF38" s="479"/>
      <c r="HJG38" s="479"/>
      <c r="HJH38" s="479"/>
      <c r="HJI38" s="479"/>
      <c r="HJJ38" s="479"/>
      <c r="HJK38" s="479"/>
      <c r="HJL38" s="479"/>
      <c r="HJM38" s="479"/>
      <c r="HJN38" s="479"/>
      <c r="HJO38" s="479"/>
      <c r="HJP38" s="479"/>
      <c r="HJQ38" s="479"/>
      <c r="HJR38" s="479"/>
      <c r="HJS38" s="479"/>
      <c r="HJT38" s="479"/>
      <c r="HJU38" s="479"/>
      <c r="HJV38" s="479"/>
      <c r="HJW38" s="479"/>
      <c r="HJX38" s="479"/>
      <c r="HJY38" s="479"/>
      <c r="HJZ38" s="479"/>
      <c r="HKA38" s="479"/>
      <c r="HKB38" s="479"/>
      <c r="HKC38" s="479"/>
      <c r="HKD38" s="479"/>
      <c r="HKE38" s="479"/>
      <c r="HKF38" s="479"/>
      <c r="HKG38" s="479"/>
      <c r="HKH38" s="479"/>
      <c r="HKI38" s="479"/>
      <c r="HKJ38" s="479"/>
      <c r="HKK38" s="479"/>
      <c r="HKL38" s="479"/>
      <c r="HKM38" s="479"/>
      <c r="HKN38" s="479"/>
      <c r="HKO38" s="479"/>
      <c r="HKP38" s="479"/>
      <c r="HKQ38" s="479"/>
      <c r="HKR38" s="479"/>
      <c r="HKS38" s="479"/>
      <c r="HKT38" s="479"/>
      <c r="HKU38" s="479"/>
      <c r="HKV38" s="479"/>
      <c r="HKW38" s="479"/>
      <c r="HKX38" s="479"/>
      <c r="HKY38" s="479"/>
      <c r="HKZ38" s="479"/>
      <c r="HLA38" s="479"/>
      <c r="HLB38" s="479"/>
      <c r="HLC38" s="479"/>
      <c r="HLD38" s="479"/>
      <c r="HLE38" s="479"/>
      <c r="HLF38" s="479"/>
      <c r="HLG38" s="479"/>
      <c r="HLH38" s="479"/>
      <c r="HLI38" s="479"/>
      <c r="HLJ38" s="479"/>
      <c r="HLK38" s="479"/>
      <c r="HLL38" s="479"/>
      <c r="HLM38" s="479"/>
      <c r="HLN38" s="479"/>
      <c r="HLO38" s="479"/>
      <c r="HLP38" s="479"/>
      <c r="HLQ38" s="479"/>
      <c r="HLR38" s="479"/>
      <c r="HLS38" s="479"/>
      <c r="HLT38" s="479"/>
      <c r="HLU38" s="479"/>
      <c r="HLV38" s="479"/>
      <c r="HLW38" s="479"/>
      <c r="HLX38" s="479"/>
      <c r="HLY38" s="479"/>
      <c r="HLZ38" s="479"/>
      <c r="HMA38" s="479"/>
      <c r="HMB38" s="479"/>
      <c r="HMC38" s="479"/>
      <c r="HMD38" s="479"/>
      <c r="HME38" s="479"/>
      <c r="HMF38" s="479"/>
      <c r="HMG38" s="479"/>
      <c r="HMH38" s="479"/>
      <c r="HMI38" s="479"/>
      <c r="HMJ38" s="479"/>
      <c r="HMK38" s="479"/>
      <c r="HML38" s="479"/>
      <c r="HMM38" s="479"/>
      <c r="HMN38" s="479"/>
      <c r="HMO38" s="479"/>
      <c r="HMP38" s="479"/>
      <c r="HMQ38" s="479"/>
      <c r="HMR38" s="479"/>
      <c r="HMS38" s="479"/>
      <c r="HMT38" s="479"/>
      <c r="HMU38" s="479"/>
      <c r="HMV38" s="479"/>
      <c r="HMW38" s="479"/>
      <c r="HMX38" s="479"/>
      <c r="HMY38" s="479"/>
      <c r="HMZ38" s="479"/>
      <c r="HNA38" s="479"/>
      <c r="HNB38" s="479"/>
      <c r="HNC38" s="479"/>
      <c r="HND38" s="479"/>
      <c r="HNE38" s="479"/>
      <c r="HNF38" s="479"/>
      <c r="HNG38" s="479"/>
      <c r="HNH38" s="479"/>
      <c r="HNI38" s="479"/>
      <c r="HNJ38" s="479"/>
      <c r="HNK38" s="479"/>
      <c r="HNL38" s="479"/>
      <c r="HNM38" s="479"/>
      <c r="HNN38" s="479"/>
      <c r="HNO38" s="479"/>
      <c r="HNP38" s="479"/>
      <c r="HNQ38" s="479"/>
      <c r="HNR38" s="479"/>
      <c r="HNS38" s="479"/>
      <c r="HNT38" s="479"/>
      <c r="HNU38" s="479"/>
      <c r="HNV38" s="479"/>
      <c r="HNW38" s="479"/>
      <c r="HNX38" s="479"/>
      <c r="HNY38" s="479"/>
      <c r="HNZ38" s="479"/>
      <c r="HOA38" s="479"/>
      <c r="HOB38" s="479"/>
      <c r="HOC38" s="479"/>
      <c r="HOD38" s="479"/>
      <c r="HOE38" s="479"/>
      <c r="HOF38" s="479"/>
      <c r="HOG38" s="479"/>
      <c r="HOH38" s="479"/>
      <c r="HOI38" s="479"/>
      <c r="HOJ38" s="479"/>
      <c r="HOK38" s="479"/>
      <c r="HOL38" s="479"/>
      <c r="HOM38" s="479"/>
      <c r="HON38" s="479"/>
      <c r="HOO38" s="479"/>
      <c r="HOP38" s="479"/>
      <c r="HOQ38" s="479"/>
      <c r="HOR38" s="479"/>
      <c r="HOS38" s="479"/>
      <c r="HOT38" s="479"/>
      <c r="HOU38" s="479"/>
      <c r="HOV38" s="479"/>
      <c r="HOW38" s="479"/>
      <c r="HOX38" s="479"/>
      <c r="HOY38" s="479"/>
      <c r="HOZ38" s="479"/>
      <c r="HPA38" s="479"/>
      <c r="HPB38" s="479"/>
      <c r="HPC38" s="479"/>
      <c r="HPD38" s="479"/>
      <c r="HPE38" s="479"/>
      <c r="HPF38" s="479"/>
      <c r="HPG38" s="479"/>
      <c r="HPH38" s="479"/>
      <c r="HPI38" s="479"/>
      <c r="HPJ38" s="479"/>
      <c r="HPK38" s="479"/>
      <c r="HPL38" s="479"/>
      <c r="HPM38" s="479"/>
      <c r="HPN38" s="479"/>
      <c r="HPO38" s="479"/>
      <c r="HPP38" s="479"/>
      <c r="HPQ38" s="479"/>
      <c r="HPR38" s="479"/>
      <c r="HPS38" s="479"/>
      <c r="HPT38" s="479"/>
      <c r="HPU38" s="479"/>
      <c r="HPV38" s="479"/>
      <c r="HPW38" s="479"/>
      <c r="HPX38" s="479"/>
      <c r="HPY38" s="479"/>
      <c r="HPZ38" s="479"/>
      <c r="HQA38" s="479"/>
      <c r="HQB38" s="479"/>
      <c r="HQC38" s="479"/>
      <c r="HQD38" s="479"/>
      <c r="HQE38" s="479"/>
      <c r="HQF38" s="479"/>
      <c r="HQG38" s="479"/>
      <c r="HQH38" s="479"/>
      <c r="HQI38" s="479"/>
      <c r="HQJ38" s="479"/>
      <c r="HQK38" s="479"/>
      <c r="HQL38" s="479"/>
      <c r="HQM38" s="479"/>
      <c r="HQN38" s="479"/>
      <c r="HQO38" s="479"/>
      <c r="HQP38" s="479"/>
      <c r="HQQ38" s="479"/>
      <c r="HQR38" s="479"/>
      <c r="HQS38" s="479"/>
      <c r="HQT38" s="479"/>
      <c r="HQU38" s="479"/>
      <c r="HQV38" s="479"/>
      <c r="HQW38" s="479"/>
      <c r="HQX38" s="479"/>
      <c r="HQY38" s="479"/>
      <c r="HQZ38" s="479"/>
      <c r="HRA38" s="479"/>
      <c r="HRB38" s="479"/>
      <c r="HRC38" s="479"/>
      <c r="HRD38" s="479"/>
      <c r="HRE38" s="479"/>
      <c r="HRF38" s="479"/>
      <c r="HRG38" s="479"/>
      <c r="HRH38" s="479"/>
      <c r="HRI38" s="479"/>
      <c r="HRJ38" s="479"/>
      <c r="HRK38" s="479"/>
      <c r="HRL38" s="479"/>
      <c r="HRM38" s="479"/>
      <c r="HRN38" s="479"/>
      <c r="HRO38" s="479"/>
      <c r="HRP38" s="479"/>
      <c r="HRQ38" s="479"/>
      <c r="HRR38" s="479"/>
      <c r="HRS38" s="479"/>
      <c r="HRT38" s="479"/>
      <c r="HRU38" s="479"/>
      <c r="HRV38" s="479"/>
      <c r="HRW38" s="479"/>
      <c r="HRX38" s="479"/>
      <c r="HRY38" s="479"/>
      <c r="HRZ38" s="479"/>
      <c r="HSA38" s="479"/>
      <c r="HSB38" s="479"/>
      <c r="HSC38" s="479"/>
      <c r="HSD38" s="479"/>
      <c r="HSE38" s="479"/>
      <c r="HSF38" s="479"/>
      <c r="HSG38" s="479"/>
      <c r="HSH38" s="479"/>
      <c r="HSI38" s="479"/>
      <c r="HSJ38" s="479"/>
      <c r="HSK38" s="479"/>
      <c r="HSL38" s="479"/>
      <c r="HSM38" s="479"/>
      <c r="HSN38" s="479"/>
      <c r="HSO38" s="479"/>
      <c r="HSP38" s="479"/>
      <c r="HSQ38" s="479"/>
      <c r="HSR38" s="479"/>
      <c r="HSS38" s="479"/>
      <c r="HST38" s="479"/>
      <c r="HSU38" s="479"/>
      <c r="HSV38" s="479"/>
      <c r="HSW38" s="479"/>
      <c r="HSX38" s="479"/>
      <c r="HSY38" s="479"/>
      <c r="HSZ38" s="479"/>
      <c r="HTA38" s="479"/>
      <c r="HTB38" s="479"/>
      <c r="HTC38" s="479"/>
      <c r="HTD38" s="479"/>
      <c r="HTE38" s="479"/>
      <c r="HTF38" s="479"/>
      <c r="HTG38" s="479"/>
      <c r="HTH38" s="479"/>
      <c r="HTI38" s="479"/>
      <c r="HTJ38" s="479"/>
      <c r="HTK38" s="479"/>
      <c r="HTL38" s="479"/>
      <c r="HTM38" s="479"/>
      <c r="HTN38" s="479"/>
      <c r="HTO38" s="479"/>
      <c r="HTP38" s="479"/>
      <c r="HTQ38" s="479"/>
      <c r="HTR38" s="479"/>
      <c r="HTS38" s="479"/>
      <c r="HTT38" s="479"/>
      <c r="HTU38" s="479"/>
      <c r="HTV38" s="479"/>
      <c r="HTW38" s="479"/>
      <c r="HTX38" s="479"/>
      <c r="HTY38" s="479"/>
      <c r="HTZ38" s="479"/>
      <c r="HUA38" s="479"/>
      <c r="HUB38" s="479"/>
      <c r="HUC38" s="479"/>
      <c r="HUD38" s="479"/>
      <c r="HUE38" s="479"/>
      <c r="HUF38" s="479"/>
      <c r="HUG38" s="479"/>
      <c r="HUH38" s="479"/>
      <c r="HUI38" s="479"/>
      <c r="HUJ38" s="479"/>
      <c r="HUK38" s="479"/>
      <c r="HUL38" s="479"/>
      <c r="HUM38" s="479"/>
      <c r="HUN38" s="479"/>
      <c r="HUO38" s="479"/>
      <c r="HUP38" s="479"/>
      <c r="HUQ38" s="479"/>
      <c r="HUR38" s="479"/>
      <c r="HUS38" s="479"/>
      <c r="HUT38" s="479"/>
      <c r="HUU38" s="479"/>
      <c r="HUV38" s="479"/>
      <c r="HUW38" s="479"/>
      <c r="HUX38" s="479"/>
      <c r="HUY38" s="479"/>
      <c r="HUZ38" s="479"/>
      <c r="HVA38" s="479"/>
      <c r="HVB38" s="479"/>
      <c r="HVC38" s="479"/>
      <c r="HVD38" s="479"/>
      <c r="HVE38" s="479"/>
      <c r="HVF38" s="479"/>
      <c r="HVG38" s="479"/>
      <c r="HVH38" s="479"/>
      <c r="HVI38" s="479"/>
      <c r="HVJ38" s="479"/>
      <c r="HVK38" s="479"/>
      <c r="HVL38" s="479"/>
      <c r="HVM38" s="479"/>
      <c r="HVN38" s="479"/>
      <c r="HVO38" s="479"/>
      <c r="HVP38" s="479"/>
      <c r="HVQ38" s="479"/>
      <c r="HVR38" s="479"/>
      <c r="HVS38" s="479"/>
      <c r="HVT38" s="479"/>
      <c r="HVU38" s="479"/>
      <c r="HVV38" s="479"/>
      <c r="HVW38" s="479"/>
      <c r="HVX38" s="479"/>
      <c r="HVY38" s="479"/>
      <c r="HVZ38" s="479"/>
      <c r="HWA38" s="479"/>
      <c r="HWB38" s="479"/>
      <c r="HWC38" s="479"/>
      <c r="HWD38" s="479"/>
      <c r="HWE38" s="479"/>
      <c r="HWF38" s="479"/>
      <c r="HWG38" s="479"/>
      <c r="HWH38" s="479"/>
      <c r="HWI38" s="479"/>
      <c r="HWJ38" s="479"/>
      <c r="HWK38" s="479"/>
      <c r="HWL38" s="479"/>
      <c r="HWM38" s="479"/>
      <c r="HWN38" s="479"/>
      <c r="HWO38" s="479"/>
      <c r="HWP38" s="479"/>
      <c r="HWQ38" s="479"/>
      <c r="HWR38" s="479"/>
      <c r="HWS38" s="479"/>
      <c r="HWT38" s="479"/>
      <c r="HWU38" s="479"/>
      <c r="HWV38" s="479"/>
      <c r="HWW38" s="479"/>
      <c r="HWX38" s="479"/>
      <c r="HWY38" s="479"/>
      <c r="HWZ38" s="479"/>
      <c r="HXA38" s="479"/>
      <c r="HXB38" s="479"/>
      <c r="HXC38" s="479"/>
      <c r="HXD38" s="479"/>
      <c r="HXE38" s="479"/>
      <c r="HXF38" s="479"/>
      <c r="HXG38" s="479"/>
      <c r="HXH38" s="479"/>
      <c r="HXI38" s="479"/>
      <c r="HXJ38" s="479"/>
      <c r="HXK38" s="479"/>
      <c r="HXL38" s="479"/>
      <c r="HXM38" s="479"/>
      <c r="HXN38" s="479"/>
      <c r="HXO38" s="479"/>
      <c r="HXP38" s="479"/>
      <c r="HXQ38" s="479"/>
      <c r="HXR38" s="479"/>
      <c r="HXS38" s="479"/>
      <c r="HXT38" s="479"/>
      <c r="HXU38" s="479"/>
      <c r="HXV38" s="479"/>
      <c r="HXW38" s="479"/>
      <c r="HXX38" s="479"/>
      <c r="HXY38" s="479"/>
      <c r="HXZ38" s="479"/>
      <c r="HYA38" s="479"/>
      <c r="HYB38" s="479"/>
      <c r="HYC38" s="479"/>
      <c r="HYD38" s="479"/>
      <c r="HYE38" s="479"/>
      <c r="HYF38" s="479"/>
      <c r="HYG38" s="479"/>
      <c r="HYH38" s="479"/>
      <c r="HYI38" s="479"/>
      <c r="HYJ38" s="479"/>
      <c r="HYK38" s="479"/>
      <c r="HYL38" s="479"/>
      <c r="HYM38" s="479"/>
      <c r="HYN38" s="479"/>
      <c r="HYO38" s="479"/>
      <c r="HYP38" s="479"/>
      <c r="HYQ38" s="479"/>
      <c r="HYR38" s="479"/>
      <c r="HYS38" s="479"/>
      <c r="HYT38" s="479"/>
      <c r="HYU38" s="479"/>
      <c r="HYV38" s="479"/>
      <c r="HYW38" s="479"/>
      <c r="HYX38" s="479"/>
      <c r="HYY38" s="479"/>
      <c r="HYZ38" s="479"/>
      <c r="HZA38" s="479"/>
      <c r="HZB38" s="479"/>
      <c r="HZC38" s="479"/>
      <c r="HZD38" s="479"/>
      <c r="HZE38" s="479"/>
      <c r="HZF38" s="479"/>
      <c r="HZG38" s="479"/>
      <c r="HZH38" s="479"/>
      <c r="HZI38" s="479"/>
      <c r="HZJ38" s="479"/>
      <c r="HZK38" s="479"/>
      <c r="HZL38" s="479"/>
      <c r="HZM38" s="479"/>
      <c r="HZN38" s="479"/>
      <c r="HZO38" s="479"/>
      <c r="HZP38" s="479"/>
      <c r="HZQ38" s="479"/>
      <c r="HZR38" s="479"/>
      <c r="HZS38" s="479"/>
      <c r="HZT38" s="479"/>
      <c r="HZU38" s="479"/>
      <c r="HZV38" s="479"/>
      <c r="HZW38" s="479"/>
      <c r="HZX38" s="479"/>
      <c r="HZY38" s="479"/>
      <c r="HZZ38" s="479"/>
      <c r="IAA38" s="479"/>
      <c r="IAB38" s="479"/>
      <c r="IAC38" s="479"/>
      <c r="IAD38" s="479"/>
      <c r="IAE38" s="479"/>
      <c r="IAF38" s="479"/>
      <c r="IAG38" s="479"/>
      <c r="IAH38" s="479"/>
      <c r="IAI38" s="479"/>
      <c r="IAJ38" s="479"/>
      <c r="IAK38" s="479"/>
      <c r="IAL38" s="479"/>
      <c r="IAM38" s="479"/>
      <c r="IAN38" s="479"/>
      <c r="IAO38" s="479"/>
      <c r="IAP38" s="479"/>
      <c r="IAQ38" s="479"/>
      <c r="IAR38" s="479"/>
      <c r="IAS38" s="479"/>
      <c r="IAT38" s="479"/>
      <c r="IAU38" s="479"/>
      <c r="IAV38" s="479"/>
      <c r="IAW38" s="479"/>
      <c r="IAX38" s="479"/>
      <c r="IAY38" s="479"/>
      <c r="IAZ38" s="479"/>
      <c r="IBA38" s="479"/>
      <c r="IBB38" s="479"/>
      <c r="IBC38" s="479"/>
      <c r="IBD38" s="479"/>
      <c r="IBE38" s="479"/>
      <c r="IBF38" s="479"/>
      <c r="IBG38" s="479"/>
      <c r="IBH38" s="479"/>
      <c r="IBI38" s="479"/>
      <c r="IBJ38" s="479"/>
      <c r="IBK38" s="479"/>
      <c r="IBL38" s="479"/>
      <c r="IBM38" s="479"/>
      <c r="IBN38" s="479"/>
      <c r="IBO38" s="479"/>
      <c r="IBP38" s="479"/>
      <c r="IBQ38" s="479"/>
      <c r="IBR38" s="479"/>
      <c r="IBS38" s="479"/>
      <c r="IBT38" s="479"/>
      <c r="IBU38" s="479"/>
      <c r="IBV38" s="479"/>
      <c r="IBW38" s="479"/>
      <c r="IBX38" s="479"/>
      <c r="IBY38" s="479"/>
      <c r="IBZ38" s="479"/>
      <c r="ICA38" s="479"/>
      <c r="ICB38" s="479"/>
      <c r="ICC38" s="479"/>
      <c r="ICD38" s="479"/>
      <c r="ICE38" s="479"/>
      <c r="ICF38" s="479"/>
      <c r="ICG38" s="479"/>
      <c r="ICH38" s="479"/>
      <c r="ICI38" s="479"/>
      <c r="ICJ38" s="479"/>
      <c r="ICK38" s="479"/>
      <c r="ICL38" s="479"/>
      <c r="ICM38" s="479"/>
      <c r="ICN38" s="479"/>
      <c r="ICO38" s="479"/>
      <c r="ICP38" s="479"/>
      <c r="ICQ38" s="479"/>
      <c r="ICR38" s="479"/>
      <c r="ICS38" s="479"/>
      <c r="ICT38" s="479"/>
      <c r="ICU38" s="479"/>
      <c r="ICV38" s="479"/>
      <c r="ICW38" s="479"/>
      <c r="ICX38" s="479"/>
      <c r="ICY38" s="479"/>
      <c r="ICZ38" s="479"/>
      <c r="IDA38" s="479"/>
      <c r="IDB38" s="479"/>
      <c r="IDC38" s="479"/>
      <c r="IDD38" s="479"/>
      <c r="IDE38" s="479"/>
      <c r="IDF38" s="479"/>
      <c r="IDG38" s="479"/>
      <c r="IDH38" s="479"/>
      <c r="IDI38" s="479"/>
      <c r="IDJ38" s="479"/>
      <c r="IDK38" s="479"/>
      <c r="IDL38" s="479"/>
      <c r="IDM38" s="479"/>
      <c r="IDN38" s="479"/>
      <c r="IDO38" s="479"/>
      <c r="IDP38" s="479"/>
      <c r="IDQ38" s="479"/>
      <c r="IDR38" s="479"/>
      <c r="IDS38" s="479"/>
      <c r="IDT38" s="479"/>
      <c r="IDU38" s="479"/>
      <c r="IDV38" s="479"/>
      <c r="IDW38" s="479"/>
      <c r="IDX38" s="479"/>
      <c r="IDY38" s="479"/>
      <c r="IDZ38" s="479"/>
      <c r="IEA38" s="479"/>
      <c r="IEB38" s="479"/>
      <c r="IEC38" s="479"/>
      <c r="IED38" s="479"/>
      <c r="IEE38" s="479"/>
      <c r="IEF38" s="479"/>
      <c r="IEG38" s="479"/>
      <c r="IEH38" s="479"/>
      <c r="IEI38" s="479"/>
      <c r="IEJ38" s="479"/>
      <c r="IEK38" s="479"/>
      <c r="IEL38" s="479"/>
      <c r="IEM38" s="479"/>
      <c r="IEN38" s="479"/>
      <c r="IEO38" s="479"/>
      <c r="IEP38" s="479"/>
      <c r="IEQ38" s="479"/>
      <c r="IER38" s="479"/>
      <c r="IES38" s="479"/>
      <c r="IET38" s="479"/>
      <c r="IEU38" s="479"/>
      <c r="IEV38" s="479"/>
      <c r="IEW38" s="479"/>
      <c r="IEX38" s="479"/>
      <c r="IEY38" s="479"/>
      <c r="IEZ38" s="479"/>
      <c r="IFA38" s="479"/>
      <c r="IFB38" s="479"/>
      <c r="IFC38" s="479"/>
      <c r="IFD38" s="479"/>
      <c r="IFE38" s="479"/>
      <c r="IFF38" s="479"/>
      <c r="IFG38" s="479"/>
      <c r="IFH38" s="479"/>
      <c r="IFI38" s="479"/>
      <c r="IFJ38" s="479"/>
      <c r="IFK38" s="479"/>
      <c r="IFL38" s="479"/>
      <c r="IFM38" s="479"/>
      <c r="IFN38" s="479"/>
      <c r="IFO38" s="479"/>
      <c r="IFP38" s="479"/>
      <c r="IFQ38" s="479"/>
      <c r="IFR38" s="479"/>
      <c r="IFS38" s="479"/>
      <c r="IFT38" s="479"/>
      <c r="IFU38" s="479"/>
      <c r="IFV38" s="479"/>
      <c r="IFW38" s="479"/>
      <c r="IFX38" s="479"/>
      <c r="IFY38" s="479"/>
      <c r="IFZ38" s="479"/>
      <c r="IGA38" s="479"/>
      <c r="IGB38" s="479"/>
      <c r="IGC38" s="479"/>
      <c r="IGD38" s="479"/>
      <c r="IGE38" s="479"/>
      <c r="IGF38" s="479"/>
      <c r="IGG38" s="479"/>
      <c r="IGH38" s="479"/>
      <c r="IGI38" s="479"/>
      <c r="IGJ38" s="479"/>
      <c r="IGK38" s="479"/>
      <c r="IGL38" s="479"/>
      <c r="IGM38" s="479"/>
      <c r="IGN38" s="479"/>
      <c r="IGO38" s="479"/>
      <c r="IGP38" s="479"/>
      <c r="IGQ38" s="479"/>
      <c r="IGR38" s="479"/>
      <c r="IGS38" s="479"/>
      <c r="IGT38" s="479"/>
      <c r="IGU38" s="479"/>
      <c r="IGV38" s="479"/>
      <c r="IGW38" s="479"/>
      <c r="IGX38" s="479"/>
      <c r="IGY38" s="479"/>
      <c r="IGZ38" s="479"/>
      <c r="IHA38" s="479"/>
      <c r="IHB38" s="479"/>
      <c r="IHC38" s="479"/>
      <c r="IHD38" s="479"/>
      <c r="IHE38" s="479"/>
      <c r="IHF38" s="479"/>
      <c r="IHG38" s="479"/>
      <c r="IHH38" s="479"/>
      <c r="IHI38" s="479"/>
      <c r="IHJ38" s="479"/>
      <c r="IHK38" s="479"/>
      <c r="IHL38" s="479"/>
      <c r="IHM38" s="479"/>
      <c r="IHN38" s="479"/>
      <c r="IHO38" s="479"/>
      <c r="IHP38" s="479"/>
      <c r="IHQ38" s="479"/>
      <c r="IHR38" s="479"/>
      <c r="IHS38" s="479"/>
      <c r="IHT38" s="479"/>
      <c r="IHU38" s="479"/>
      <c r="IHV38" s="479"/>
      <c r="IHW38" s="479"/>
      <c r="IHX38" s="479"/>
      <c r="IHY38" s="479"/>
      <c r="IHZ38" s="479"/>
      <c r="IIA38" s="479"/>
      <c r="IIB38" s="479"/>
      <c r="IIC38" s="479"/>
      <c r="IID38" s="479"/>
      <c r="IIE38" s="479"/>
      <c r="IIF38" s="479"/>
      <c r="IIG38" s="479"/>
      <c r="IIH38" s="479"/>
      <c r="III38" s="479"/>
      <c r="IIJ38" s="479"/>
      <c r="IIK38" s="479"/>
      <c r="IIL38" s="479"/>
      <c r="IIM38" s="479"/>
      <c r="IIN38" s="479"/>
      <c r="IIO38" s="479"/>
      <c r="IIP38" s="479"/>
      <c r="IIQ38" s="479"/>
      <c r="IIR38" s="479"/>
      <c r="IIS38" s="479"/>
      <c r="IIT38" s="479"/>
      <c r="IIU38" s="479"/>
      <c r="IIV38" s="479"/>
      <c r="IIW38" s="479"/>
      <c r="IIX38" s="479"/>
      <c r="IIY38" s="479"/>
      <c r="IIZ38" s="479"/>
      <c r="IJA38" s="479"/>
      <c r="IJB38" s="479"/>
      <c r="IJC38" s="479"/>
      <c r="IJD38" s="479"/>
      <c r="IJE38" s="479"/>
      <c r="IJF38" s="479"/>
      <c r="IJG38" s="479"/>
      <c r="IJH38" s="479"/>
      <c r="IJI38" s="479"/>
      <c r="IJJ38" s="479"/>
      <c r="IJK38" s="479"/>
      <c r="IJL38" s="479"/>
      <c r="IJM38" s="479"/>
      <c r="IJN38" s="479"/>
      <c r="IJO38" s="479"/>
      <c r="IJP38" s="479"/>
      <c r="IJQ38" s="479"/>
      <c r="IJR38" s="479"/>
      <c r="IJS38" s="479"/>
      <c r="IJT38" s="479"/>
      <c r="IJU38" s="479"/>
      <c r="IJV38" s="479"/>
      <c r="IJW38" s="479"/>
      <c r="IJX38" s="479"/>
      <c r="IJY38" s="479"/>
      <c r="IJZ38" s="479"/>
      <c r="IKA38" s="479"/>
      <c r="IKB38" s="479"/>
      <c r="IKC38" s="479"/>
      <c r="IKD38" s="479"/>
      <c r="IKE38" s="479"/>
      <c r="IKF38" s="479"/>
      <c r="IKG38" s="479"/>
      <c r="IKH38" s="479"/>
      <c r="IKI38" s="479"/>
      <c r="IKJ38" s="479"/>
      <c r="IKK38" s="479"/>
      <c r="IKL38" s="479"/>
      <c r="IKM38" s="479"/>
      <c r="IKN38" s="479"/>
      <c r="IKO38" s="479"/>
      <c r="IKP38" s="479"/>
      <c r="IKQ38" s="479"/>
      <c r="IKR38" s="479"/>
      <c r="IKS38" s="479"/>
      <c r="IKT38" s="479"/>
      <c r="IKU38" s="479"/>
      <c r="IKV38" s="479"/>
      <c r="IKW38" s="479"/>
      <c r="IKX38" s="479"/>
      <c r="IKY38" s="479"/>
      <c r="IKZ38" s="479"/>
      <c r="ILA38" s="479"/>
      <c r="ILB38" s="479"/>
      <c r="ILC38" s="479"/>
      <c r="ILD38" s="479"/>
      <c r="ILE38" s="479"/>
      <c r="ILF38" s="479"/>
      <c r="ILG38" s="479"/>
      <c r="ILH38" s="479"/>
      <c r="ILI38" s="479"/>
      <c r="ILJ38" s="479"/>
      <c r="ILK38" s="479"/>
      <c r="ILL38" s="479"/>
      <c r="ILM38" s="479"/>
      <c r="ILN38" s="479"/>
      <c r="ILO38" s="479"/>
      <c r="ILP38" s="479"/>
      <c r="ILQ38" s="479"/>
      <c r="ILR38" s="479"/>
      <c r="ILS38" s="479"/>
      <c r="ILT38" s="479"/>
      <c r="ILU38" s="479"/>
      <c r="ILV38" s="479"/>
      <c r="ILW38" s="479"/>
      <c r="ILX38" s="479"/>
      <c r="ILY38" s="479"/>
      <c r="ILZ38" s="479"/>
      <c r="IMA38" s="479"/>
      <c r="IMB38" s="479"/>
      <c r="IMC38" s="479"/>
      <c r="IMD38" s="479"/>
      <c r="IME38" s="479"/>
      <c r="IMF38" s="479"/>
      <c r="IMG38" s="479"/>
      <c r="IMH38" s="479"/>
      <c r="IMI38" s="479"/>
      <c r="IMJ38" s="479"/>
      <c r="IMK38" s="479"/>
      <c r="IML38" s="479"/>
      <c r="IMM38" s="479"/>
      <c r="IMN38" s="479"/>
      <c r="IMO38" s="479"/>
      <c r="IMP38" s="479"/>
      <c r="IMQ38" s="479"/>
      <c r="IMR38" s="479"/>
      <c r="IMS38" s="479"/>
      <c r="IMT38" s="479"/>
      <c r="IMU38" s="479"/>
      <c r="IMV38" s="479"/>
      <c r="IMW38" s="479"/>
      <c r="IMX38" s="479"/>
      <c r="IMY38" s="479"/>
      <c r="IMZ38" s="479"/>
      <c r="INA38" s="479"/>
      <c r="INB38" s="479"/>
      <c r="INC38" s="479"/>
      <c r="IND38" s="479"/>
      <c r="INE38" s="479"/>
      <c r="INF38" s="479"/>
      <c r="ING38" s="479"/>
      <c r="INH38" s="479"/>
      <c r="INI38" s="479"/>
      <c r="INJ38" s="479"/>
      <c r="INK38" s="479"/>
      <c r="INL38" s="479"/>
      <c r="INM38" s="479"/>
      <c r="INN38" s="479"/>
      <c r="INO38" s="479"/>
      <c r="INP38" s="479"/>
      <c r="INQ38" s="479"/>
      <c r="INR38" s="479"/>
      <c r="INS38" s="479"/>
      <c r="INT38" s="479"/>
      <c r="INU38" s="479"/>
      <c r="INV38" s="479"/>
      <c r="INW38" s="479"/>
      <c r="INX38" s="479"/>
      <c r="INY38" s="479"/>
      <c r="INZ38" s="479"/>
      <c r="IOA38" s="479"/>
      <c r="IOB38" s="479"/>
      <c r="IOC38" s="479"/>
      <c r="IOD38" s="479"/>
      <c r="IOE38" s="479"/>
      <c r="IOF38" s="479"/>
      <c r="IOG38" s="479"/>
      <c r="IOH38" s="479"/>
      <c r="IOI38" s="479"/>
      <c r="IOJ38" s="479"/>
      <c r="IOK38" s="479"/>
      <c r="IOL38" s="479"/>
      <c r="IOM38" s="479"/>
      <c r="ION38" s="479"/>
      <c r="IOO38" s="479"/>
      <c r="IOP38" s="479"/>
      <c r="IOQ38" s="479"/>
      <c r="IOR38" s="479"/>
      <c r="IOS38" s="479"/>
      <c r="IOT38" s="479"/>
      <c r="IOU38" s="479"/>
      <c r="IOV38" s="479"/>
      <c r="IOW38" s="479"/>
      <c r="IOX38" s="479"/>
      <c r="IOY38" s="479"/>
      <c r="IOZ38" s="479"/>
      <c r="IPA38" s="479"/>
      <c r="IPB38" s="479"/>
      <c r="IPC38" s="479"/>
      <c r="IPD38" s="479"/>
      <c r="IPE38" s="479"/>
      <c r="IPF38" s="479"/>
      <c r="IPG38" s="479"/>
      <c r="IPH38" s="479"/>
      <c r="IPI38" s="479"/>
      <c r="IPJ38" s="479"/>
      <c r="IPK38" s="479"/>
      <c r="IPL38" s="479"/>
      <c r="IPM38" s="479"/>
      <c r="IPN38" s="479"/>
      <c r="IPO38" s="479"/>
      <c r="IPP38" s="479"/>
      <c r="IPQ38" s="479"/>
      <c r="IPR38" s="479"/>
      <c r="IPS38" s="479"/>
      <c r="IPT38" s="479"/>
      <c r="IPU38" s="479"/>
      <c r="IPV38" s="479"/>
      <c r="IPW38" s="479"/>
      <c r="IPX38" s="479"/>
      <c r="IPY38" s="479"/>
      <c r="IPZ38" s="479"/>
      <c r="IQA38" s="479"/>
      <c r="IQB38" s="479"/>
      <c r="IQC38" s="479"/>
      <c r="IQD38" s="479"/>
      <c r="IQE38" s="479"/>
      <c r="IQF38" s="479"/>
      <c r="IQG38" s="479"/>
      <c r="IQH38" s="479"/>
      <c r="IQI38" s="479"/>
      <c r="IQJ38" s="479"/>
      <c r="IQK38" s="479"/>
      <c r="IQL38" s="479"/>
      <c r="IQM38" s="479"/>
      <c r="IQN38" s="479"/>
      <c r="IQO38" s="479"/>
      <c r="IQP38" s="479"/>
      <c r="IQQ38" s="479"/>
      <c r="IQR38" s="479"/>
      <c r="IQS38" s="479"/>
      <c r="IQT38" s="479"/>
      <c r="IQU38" s="479"/>
      <c r="IQV38" s="479"/>
      <c r="IQW38" s="479"/>
      <c r="IQX38" s="479"/>
      <c r="IQY38" s="479"/>
      <c r="IQZ38" s="479"/>
      <c r="IRA38" s="479"/>
      <c r="IRB38" s="479"/>
      <c r="IRC38" s="479"/>
      <c r="IRD38" s="479"/>
      <c r="IRE38" s="479"/>
      <c r="IRF38" s="479"/>
      <c r="IRG38" s="479"/>
      <c r="IRH38" s="479"/>
      <c r="IRI38" s="479"/>
      <c r="IRJ38" s="479"/>
      <c r="IRK38" s="479"/>
      <c r="IRL38" s="479"/>
      <c r="IRM38" s="479"/>
      <c r="IRN38" s="479"/>
      <c r="IRO38" s="479"/>
      <c r="IRP38" s="479"/>
      <c r="IRQ38" s="479"/>
      <c r="IRR38" s="479"/>
      <c r="IRS38" s="479"/>
      <c r="IRT38" s="479"/>
      <c r="IRU38" s="479"/>
      <c r="IRV38" s="479"/>
      <c r="IRW38" s="479"/>
      <c r="IRX38" s="479"/>
      <c r="IRY38" s="479"/>
      <c r="IRZ38" s="479"/>
      <c r="ISA38" s="479"/>
      <c r="ISB38" s="479"/>
      <c r="ISC38" s="479"/>
      <c r="ISD38" s="479"/>
      <c r="ISE38" s="479"/>
      <c r="ISF38" s="479"/>
      <c r="ISG38" s="479"/>
      <c r="ISH38" s="479"/>
      <c r="ISI38" s="479"/>
      <c r="ISJ38" s="479"/>
      <c r="ISK38" s="479"/>
      <c r="ISL38" s="479"/>
      <c r="ISM38" s="479"/>
      <c r="ISN38" s="479"/>
      <c r="ISO38" s="479"/>
      <c r="ISP38" s="479"/>
      <c r="ISQ38" s="479"/>
      <c r="ISR38" s="479"/>
      <c r="ISS38" s="479"/>
      <c r="IST38" s="479"/>
      <c r="ISU38" s="479"/>
      <c r="ISV38" s="479"/>
      <c r="ISW38" s="479"/>
      <c r="ISX38" s="479"/>
      <c r="ISY38" s="479"/>
      <c r="ISZ38" s="479"/>
      <c r="ITA38" s="479"/>
      <c r="ITB38" s="479"/>
      <c r="ITC38" s="479"/>
      <c r="ITD38" s="479"/>
      <c r="ITE38" s="479"/>
      <c r="ITF38" s="479"/>
      <c r="ITG38" s="479"/>
      <c r="ITH38" s="479"/>
      <c r="ITI38" s="479"/>
      <c r="ITJ38" s="479"/>
      <c r="ITK38" s="479"/>
      <c r="ITL38" s="479"/>
      <c r="ITM38" s="479"/>
      <c r="ITN38" s="479"/>
      <c r="ITO38" s="479"/>
      <c r="ITP38" s="479"/>
      <c r="ITQ38" s="479"/>
      <c r="ITR38" s="479"/>
      <c r="ITS38" s="479"/>
      <c r="ITT38" s="479"/>
      <c r="ITU38" s="479"/>
      <c r="ITV38" s="479"/>
      <c r="ITW38" s="479"/>
      <c r="ITX38" s="479"/>
      <c r="ITY38" s="479"/>
      <c r="ITZ38" s="479"/>
      <c r="IUA38" s="479"/>
      <c r="IUB38" s="479"/>
      <c r="IUC38" s="479"/>
      <c r="IUD38" s="479"/>
      <c r="IUE38" s="479"/>
      <c r="IUF38" s="479"/>
      <c r="IUG38" s="479"/>
      <c r="IUH38" s="479"/>
      <c r="IUI38" s="479"/>
      <c r="IUJ38" s="479"/>
      <c r="IUK38" s="479"/>
      <c r="IUL38" s="479"/>
      <c r="IUM38" s="479"/>
      <c r="IUN38" s="479"/>
      <c r="IUO38" s="479"/>
      <c r="IUP38" s="479"/>
      <c r="IUQ38" s="479"/>
      <c r="IUR38" s="479"/>
      <c r="IUS38" s="479"/>
      <c r="IUT38" s="479"/>
      <c r="IUU38" s="479"/>
      <c r="IUV38" s="479"/>
      <c r="IUW38" s="479"/>
      <c r="IUX38" s="479"/>
      <c r="IUY38" s="479"/>
      <c r="IUZ38" s="479"/>
      <c r="IVA38" s="479"/>
      <c r="IVB38" s="479"/>
      <c r="IVC38" s="479"/>
      <c r="IVD38" s="479"/>
      <c r="IVE38" s="479"/>
      <c r="IVF38" s="479"/>
      <c r="IVG38" s="479"/>
      <c r="IVH38" s="479"/>
      <c r="IVI38" s="479"/>
      <c r="IVJ38" s="479"/>
      <c r="IVK38" s="479"/>
      <c r="IVL38" s="479"/>
      <c r="IVM38" s="479"/>
      <c r="IVN38" s="479"/>
      <c r="IVO38" s="479"/>
      <c r="IVP38" s="479"/>
      <c r="IVQ38" s="479"/>
      <c r="IVR38" s="479"/>
      <c r="IVS38" s="479"/>
      <c r="IVT38" s="479"/>
      <c r="IVU38" s="479"/>
      <c r="IVV38" s="479"/>
      <c r="IVW38" s="479"/>
      <c r="IVX38" s="479"/>
      <c r="IVY38" s="479"/>
      <c r="IVZ38" s="479"/>
      <c r="IWA38" s="479"/>
      <c r="IWB38" s="479"/>
      <c r="IWC38" s="479"/>
      <c r="IWD38" s="479"/>
      <c r="IWE38" s="479"/>
      <c r="IWF38" s="479"/>
      <c r="IWG38" s="479"/>
      <c r="IWH38" s="479"/>
      <c r="IWI38" s="479"/>
      <c r="IWJ38" s="479"/>
      <c r="IWK38" s="479"/>
      <c r="IWL38" s="479"/>
      <c r="IWM38" s="479"/>
      <c r="IWN38" s="479"/>
      <c r="IWO38" s="479"/>
      <c r="IWP38" s="479"/>
      <c r="IWQ38" s="479"/>
      <c r="IWR38" s="479"/>
      <c r="IWS38" s="479"/>
      <c r="IWT38" s="479"/>
      <c r="IWU38" s="479"/>
      <c r="IWV38" s="479"/>
      <c r="IWW38" s="479"/>
      <c r="IWX38" s="479"/>
      <c r="IWY38" s="479"/>
      <c r="IWZ38" s="479"/>
      <c r="IXA38" s="479"/>
      <c r="IXB38" s="479"/>
      <c r="IXC38" s="479"/>
      <c r="IXD38" s="479"/>
      <c r="IXE38" s="479"/>
      <c r="IXF38" s="479"/>
      <c r="IXG38" s="479"/>
      <c r="IXH38" s="479"/>
      <c r="IXI38" s="479"/>
      <c r="IXJ38" s="479"/>
      <c r="IXK38" s="479"/>
      <c r="IXL38" s="479"/>
      <c r="IXM38" s="479"/>
      <c r="IXN38" s="479"/>
      <c r="IXO38" s="479"/>
      <c r="IXP38" s="479"/>
      <c r="IXQ38" s="479"/>
      <c r="IXR38" s="479"/>
      <c r="IXS38" s="479"/>
      <c r="IXT38" s="479"/>
      <c r="IXU38" s="479"/>
      <c r="IXV38" s="479"/>
      <c r="IXW38" s="479"/>
      <c r="IXX38" s="479"/>
      <c r="IXY38" s="479"/>
      <c r="IXZ38" s="479"/>
      <c r="IYA38" s="479"/>
      <c r="IYB38" s="479"/>
      <c r="IYC38" s="479"/>
      <c r="IYD38" s="479"/>
      <c r="IYE38" s="479"/>
      <c r="IYF38" s="479"/>
      <c r="IYG38" s="479"/>
      <c r="IYH38" s="479"/>
      <c r="IYI38" s="479"/>
      <c r="IYJ38" s="479"/>
      <c r="IYK38" s="479"/>
      <c r="IYL38" s="479"/>
      <c r="IYM38" s="479"/>
      <c r="IYN38" s="479"/>
      <c r="IYO38" s="479"/>
      <c r="IYP38" s="479"/>
      <c r="IYQ38" s="479"/>
      <c r="IYR38" s="479"/>
      <c r="IYS38" s="479"/>
      <c r="IYT38" s="479"/>
      <c r="IYU38" s="479"/>
      <c r="IYV38" s="479"/>
      <c r="IYW38" s="479"/>
      <c r="IYX38" s="479"/>
      <c r="IYY38" s="479"/>
      <c r="IYZ38" s="479"/>
      <c r="IZA38" s="479"/>
      <c r="IZB38" s="479"/>
      <c r="IZC38" s="479"/>
      <c r="IZD38" s="479"/>
      <c r="IZE38" s="479"/>
      <c r="IZF38" s="479"/>
      <c r="IZG38" s="479"/>
      <c r="IZH38" s="479"/>
      <c r="IZI38" s="479"/>
      <c r="IZJ38" s="479"/>
      <c r="IZK38" s="479"/>
      <c r="IZL38" s="479"/>
      <c r="IZM38" s="479"/>
      <c r="IZN38" s="479"/>
      <c r="IZO38" s="479"/>
      <c r="IZP38" s="479"/>
      <c r="IZQ38" s="479"/>
      <c r="IZR38" s="479"/>
      <c r="IZS38" s="479"/>
      <c r="IZT38" s="479"/>
      <c r="IZU38" s="479"/>
      <c r="IZV38" s="479"/>
      <c r="IZW38" s="479"/>
      <c r="IZX38" s="479"/>
      <c r="IZY38" s="479"/>
      <c r="IZZ38" s="479"/>
      <c r="JAA38" s="479"/>
      <c r="JAB38" s="479"/>
      <c r="JAC38" s="479"/>
      <c r="JAD38" s="479"/>
      <c r="JAE38" s="479"/>
      <c r="JAF38" s="479"/>
      <c r="JAG38" s="479"/>
      <c r="JAH38" s="479"/>
      <c r="JAI38" s="479"/>
      <c r="JAJ38" s="479"/>
      <c r="JAK38" s="479"/>
      <c r="JAL38" s="479"/>
      <c r="JAM38" s="479"/>
      <c r="JAN38" s="479"/>
      <c r="JAO38" s="479"/>
      <c r="JAP38" s="479"/>
      <c r="JAQ38" s="479"/>
      <c r="JAR38" s="479"/>
      <c r="JAS38" s="479"/>
      <c r="JAT38" s="479"/>
      <c r="JAU38" s="479"/>
      <c r="JAV38" s="479"/>
      <c r="JAW38" s="479"/>
      <c r="JAX38" s="479"/>
      <c r="JAY38" s="479"/>
      <c r="JAZ38" s="479"/>
      <c r="JBA38" s="479"/>
      <c r="JBB38" s="479"/>
      <c r="JBC38" s="479"/>
      <c r="JBD38" s="479"/>
      <c r="JBE38" s="479"/>
      <c r="JBF38" s="479"/>
      <c r="JBG38" s="479"/>
      <c r="JBH38" s="479"/>
      <c r="JBI38" s="479"/>
      <c r="JBJ38" s="479"/>
      <c r="JBK38" s="479"/>
      <c r="JBL38" s="479"/>
      <c r="JBM38" s="479"/>
      <c r="JBN38" s="479"/>
      <c r="JBO38" s="479"/>
      <c r="JBP38" s="479"/>
      <c r="JBQ38" s="479"/>
      <c r="JBR38" s="479"/>
      <c r="JBS38" s="479"/>
      <c r="JBT38" s="479"/>
      <c r="JBU38" s="479"/>
      <c r="JBV38" s="479"/>
      <c r="JBW38" s="479"/>
      <c r="JBX38" s="479"/>
      <c r="JBY38" s="479"/>
      <c r="JBZ38" s="479"/>
      <c r="JCA38" s="479"/>
      <c r="JCB38" s="479"/>
      <c r="JCC38" s="479"/>
      <c r="JCD38" s="479"/>
      <c r="JCE38" s="479"/>
      <c r="JCF38" s="479"/>
      <c r="JCG38" s="479"/>
      <c r="JCH38" s="479"/>
      <c r="JCI38" s="479"/>
      <c r="JCJ38" s="479"/>
      <c r="JCK38" s="479"/>
      <c r="JCL38" s="479"/>
      <c r="JCM38" s="479"/>
      <c r="JCN38" s="479"/>
      <c r="JCO38" s="479"/>
      <c r="JCP38" s="479"/>
      <c r="JCQ38" s="479"/>
      <c r="JCR38" s="479"/>
      <c r="JCS38" s="479"/>
      <c r="JCT38" s="479"/>
      <c r="JCU38" s="479"/>
      <c r="JCV38" s="479"/>
      <c r="JCW38" s="479"/>
      <c r="JCX38" s="479"/>
      <c r="JCY38" s="479"/>
      <c r="JCZ38" s="479"/>
      <c r="JDA38" s="479"/>
      <c r="JDB38" s="479"/>
      <c r="JDC38" s="479"/>
      <c r="JDD38" s="479"/>
      <c r="JDE38" s="479"/>
      <c r="JDF38" s="479"/>
      <c r="JDG38" s="479"/>
      <c r="JDH38" s="479"/>
      <c r="JDI38" s="479"/>
      <c r="JDJ38" s="479"/>
      <c r="JDK38" s="479"/>
      <c r="JDL38" s="479"/>
      <c r="JDM38" s="479"/>
      <c r="JDN38" s="479"/>
      <c r="JDO38" s="479"/>
      <c r="JDP38" s="479"/>
      <c r="JDQ38" s="479"/>
      <c r="JDR38" s="479"/>
      <c r="JDS38" s="479"/>
      <c r="JDT38" s="479"/>
      <c r="JDU38" s="479"/>
      <c r="JDV38" s="479"/>
      <c r="JDW38" s="479"/>
      <c r="JDX38" s="479"/>
      <c r="JDY38" s="479"/>
      <c r="JDZ38" s="479"/>
      <c r="JEA38" s="479"/>
      <c r="JEB38" s="479"/>
      <c r="JEC38" s="479"/>
      <c r="JED38" s="479"/>
      <c r="JEE38" s="479"/>
      <c r="JEF38" s="479"/>
      <c r="JEG38" s="479"/>
      <c r="JEH38" s="479"/>
      <c r="JEI38" s="479"/>
      <c r="JEJ38" s="479"/>
      <c r="JEK38" s="479"/>
      <c r="JEL38" s="479"/>
      <c r="JEM38" s="479"/>
      <c r="JEN38" s="479"/>
      <c r="JEO38" s="479"/>
      <c r="JEP38" s="479"/>
      <c r="JEQ38" s="479"/>
      <c r="JER38" s="479"/>
      <c r="JES38" s="479"/>
      <c r="JET38" s="479"/>
      <c r="JEU38" s="479"/>
      <c r="JEV38" s="479"/>
      <c r="JEW38" s="479"/>
      <c r="JEX38" s="479"/>
      <c r="JEY38" s="479"/>
      <c r="JEZ38" s="479"/>
      <c r="JFA38" s="479"/>
      <c r="JFB38" s="479"/>
      <c r="JFC38" s="479"/>
      <c r="JFD38" s="479"/>
      <c r="JFE38" s="479"/>
      <c r="JFF38" s="479"/>
      <c r="JFG38" s="479"/>
      <c r="JFH38" s="479"/>
      <c r="JFI38" s="479"/>
      <c r="JFJ38" s="479"/>
      <c r="JFK38" s="479"/>
      <c r="JFL38" s="479"/>
      <c r="JFM38" s="479"/>
      <c r="JFN38" s="479"/>
      <c r="JFO38" s="479"/>
      <c r="JFP38" s="479"/>
      <c r="JFQ38" s="479"/>
      <c r="JFR38" s="479"/>
      <c r="JFS38" s="479"/>
      <c r="JFT38" s="479"/>
      <c r="JFU38" s="479"/>
      <c r="JFV38" s="479"/>
      <c r="JFW38" s="479"/>
      <c r="JFX38" s="479"/>
      <c r="JFY38" s="479"/>
      <c r="JFZ38" s="479"/>
      <c r="JGA38" s="479"/>
      <c r="JGB38" s="479"/>
      <c r="JGC38" s="479"/>
      <c r="JGD38" s="479"/>
      <c r="JGE38" s="479"/>
      <c r="JGF38" s="479"/>
      <c r="JGG38" s="479"/>
      <c r="JGH38" s="479"/>
      <c r="JGI38" s="479"/>
      <c r="JGJ38" s="479"/>
      <c r="JGK38" s="479"/>
      <c r="JGL38" s="479"/>
      <c r="JGM38" s="479"/>
      <c r="JGN38" s="479"/>
      <c r="JGO38" s="479"/>
      <c r="JGP38" s="479"/>
      <c r="JGQ38" s="479"/>
      <c r="JGR38" s="479"/>
      <c r="JGS38" s="479"/>
      <c r="JGT38" s="479"/>
      <c r="JGU38" s="479"/>
      <c r="JGV38" s="479"/>
      <c r="JGW38" s="479"/>
      <c r="JGX38" s="479"/>
      <c r="JGY38" s="479"/>
      <c r="JGZ38" s="479"/>
      <c r="JHA38" s="479"/>
      <c r="JHB38" s="479"/>
      <c r="JHC38" s="479"/>
      <c r="JHD38" s="479"/>
      <c r="JHE38" s="479"/>
      <c r="JHF38" s="479"/>
      <c r="JHG38" s="479"/>
      <c r="JHH38" s="479"/>
      <c r="JHI38" s="479"/>
      <c r="JHJ38" s="479"/>
      <c r="JHK38" s="479"/>
      <c r="JHL38" s="479"/>
      <c r="JHM38" s="479"/>
      <c r="JHN38" s="479"/>
      <c r="JHO38" s="479"/>
      <c r="JHP38" s="479"/>
      <c r="JHQ38" s="479"/>
      <c r="JHR38" s="479"/>
      <c r="JHS38" s="479"/>
      <c r="JHT38" s="479"/>
      <c r="JHU38" s="479"/>
      <c r="JHV38" s="479"/>
      <c r="JHW38" s="479"/>
      <c r="JHX38" s="479"/>
      <c r="JHY38" s="479"/>
      <c r="JHZ38" s="479"/>
      <c r="JIA38" s="479"/>
      <c r="JIB38" s="479"/>
      <c r="JIC38" s="479"/>
      <c r="JID38" s="479"/>
      <c r="JIE38" s="479"/>
      <c r="JIF38" s="479"/>
      <c r="JIG38" s="479"/>
      <c r="JIH38" s="479"/>
      <c r="JII38" s="479"/>
      <c r="JIJ38" s="479"/>
      <c r="JIK38" s="479"/>
      <c r="JIL38" s="479"/>
      <c r="JIM38" s="479"/>
      <c r="JIN38" s="479"/>
      <c r="JIO38" s="479"/>
      <c r="JIP38" s="479"/>
      <c r="JIQ38" s="479"/>
      <c r="JIR38" s="479"/>
      <c r="JIS38" s="479"/>
      <c r="JIT38" s="479"/>
      <c r="JIU38" s="479"/>
      <c r="JIV38" s="479"/>
      <c r="JIW38" s="479"/>
      <c r="JIX38" s="479"/>
      <c r="JIY38" s="479"/>
      <c r="JIZ38" s="479"/>
      <c r="JJA38" s="479"/>
      <c r="JJB38" s="479"/>
      <c r="JJC38" s="479"/>
      <c r="JJD38" s="479"/>
      <c r="JJE38" s="479"/>
      <c r="JJF38" s="479"/>
      <c r="JJG38" s="479"/>
      <c r="JJH38" s="479"/>
      <c r="JJI38" s="479"/>
      <c r="JJJ38" s="479"/>
      <c r="JJK38" s="479"/>
      <c r="JJL38" s="479"/>
      <c r="JJM38" s="479"/>
      <c r="JJN38" s="479"/>
      <c r="JJO38" s="479"/>
      <c r="JJP38" s="479"/>
      <c r="JJQ38" s="479"/>
      <c r="JJR38" s="479"/>
      <c r="JJS38" s="479"/>
      <c r="JJT38" s="479"/>
      <c r="JJU38" s="479"/>
      <c r="JJV38" s="479"/>
      <c r="JJW38" s="479"/>
      <c r="JJX38" s="479"/>
      <c r="JJY38" s="479"/>
      <c r="JJZ38" s="479"/>
      <c r="JKA38" s="479"/>
      <c r="JKB38" s="479"/>
      <c r="JKC38" s="479"/>
      <c r="JKD38" s="479"/>
      <c r="JKE38" s="479"/>
      <c r="JKF38" s="479"/>
      <c r="JKG38" s="479"/>
      <c r="JKH38" s="479"/>
      <c r="JKI38" s="479"/>
      <c r="JKJ38" s="479"/>
      <c r="JKK38" s="479"/>
      <c r="JKL38" s="479"/>
      <c r="JKM38" s="479"/>
      <c r="JKN38" s="479"/>
      <c r="JKO38" s="479"/>
      <c r="JKP38" s="479"/>
      <c r="JKQ38" s="479"/>
      <c r="JKR38" s="479"/>
      <c r="JKS38" s="479"/>
      <c r="JKT38" s="479"/>
      <c r="JKU38" s="479"/>
      <c r="JKV38" s="479"/>
      <c r="JKW38" s="479"/>
      <c r="JKX38" s="479"/>
      <c r="JKY38" s="479"/>
      <c r="JKZ38" s="479"/>
      <c r="JLA38" s="479"/>
      <c r="JLB38" s="479"/>
      <c r="JLC38" s="479"/>
      <c r="JLD38" s="479"/>
      <c r="JLE38" s="479"/>
      <c r="JLF38" s="479"/>
      <c r="JLG38" s="479"/>
      <c r="JLH38" s="479"/>
      <c r="JLI38" s="479"/>
      <c r="JLJ38" s="479"/>
      <c r="JLK38" s="479"/>
      <c r="JLL38" s="479"/>
      <c r="JLM38" s="479"/>
      <c r="JLN38" s="479"/>
      <c r="JLO38" s="479"/>
      <c r="JLP38" s="479"/>
      <c r="JLQ38" s="479"/>
      <c r="JLR38" s="479"/>
      <c r="JLS38" s="479"/>
      <c r="JLT38" s="479"/>
      <c r="JLU38" s="479"/>
      <c r="JLV38" s="479"/>
      <c r="JLW38" s="479"/>
      <c r="JLX38" s="479"/>
      <c r="JLY38" s="479"/>
      <c r="JLZ38" s="479"/>
      <c r="JMA38" s="479"/>
      <c r="JMB38" s="479"/>
      <c r="JMC38" s="479"/>
      <c r="JMD38" s="479"/>
      <c r="JME38" s="479"/>
      <c r="JMF38" s="479"/>
      <c r="JMG38" s="479"/>
      <c r="JMH38" s="479"/>
      <c r="JMI38" s="479"/>
      <c r="JMJ38" s="479"/>
      <c r="JMK38" s="479"/>
      <c r="JML38" s="479"/>
      <c r="JMM38" s="479"/>
      <c r="JMN38" s="479"/>
      <c r="JMO38" s="479"/>
      <c r="JMP38" s="479"/>
      <c r="JMQ38" s="479"/>
      <c r="JMR38" s="479"/>
      <c r="JMS38" s="479"/>
      <c r="JMT38" s="479"/>
      <c r="JMU38" s="479"/>
      <c r="JMV38" s="479"/>
      <c r="JMW38" s="479"/>
      <c r="JMX38" s="479"/>
      <c r="JMY38" s="479"/>
      <c r="JMZ38" s="479"/>
      <c r="JNA38" s="479"/>
      <c r="JNB38" s="479"/>
      <c r="JNC38" s="479"/>
      <c r="JND38" s="479"/>
      <c r="JNE38" s="479"/>
      <c r="JNF38" s="479"/>
      <c r="JNG38" s="479"/>
      <c r="JNH38" s="479"/>
      <c r="JNI38" s="479"/>
      <c r="JNJ38" s="479"/>
      <c r="JNK38" s="479"/>
      <c r="JNL38" s="479"/>
      <c r="JNM38" s="479"/>
      <c r="JNN38" s="479"/>
      <c r="JNO38" s="479"/>
      <c r="JNP38" s="479"/>
      <c r="JNQ38" s="479"/>
      <c r="JNR38" s="479"/>
      <c r="JNS38" s="479"/>
      <c r="JNT38" s="479"/>
      <c r="JNU38" s="479"/>
      <c r="JNV38" s="479"/>
      <c r="JNW38" s="479"/>
      <c r="JNX38" s="479"/>
      <c r="JNY38" s="479"/>
      <c r="JNZ38" s="479"/>
      <c r="JOA38" s="479"/>
      <c r="JOB38" s="479"/>
      <c r="JOC38" s="479"/>
      <c r="JOD38" s="479"/>
      <c r="JOE38" s="479"/>
      <c r="JOF38" s="479"/>
      <c r="JOG38" s="479"/>
      <c r="JOH38" s="479"/>
      <c r="JOI38" s="479"/>
      <c r="JOJ38" s="479"/>
      <c r="JOK38" s="479"/>
      <c r="JOL38" s="479"/>
      <c r="JOM38" s="479"/>
      <c r="JON38" s="479"/>
      <c r="JOO38" s="479"/>
      <c r="JOP38" s="479"/>
      <c r="JOQ38" s="479"/>
      <c r="JOR38" s="479"/>
      <c r="JOS38" s="479"/>
      <c r="JOT38" s="479"/>
      <c r="JOU38" s="479"/>
      <c r="JOV38" s="479"/>
      <c r="JOW38" s="479"/>
      <c r="JOX38" s="479"/>
      <c r="JOY38" s="479"/>
      <c r="JOZ38" s="479"/>
      <c r="JPA38" s="479"/>
      <c r="JPB38" s="479"/>
      <c r="JPC38" s="479"/>
      <c r="JPD38" s="479"/>
      <c r="JPE38" s="479"/>
      <c r="JPF38" s="479"/>
      <c r="JPG38" s="479"/>
      <c r="JPH38" s="479"/>
      <c r="JPI38" s="479"/>
      <c r="JPJ38" s="479"/>
      <c r="JPK38" s="479"/>
      <c r="JPL38" s="479"/>
      <c r="JPM38" s="479"/>
      <c r="JPN38" s="479"/>
      <c r="JPO38" s="479"/>
      <c r="JPP38" s="479"/>
      <c r="JPQ38" s="479"/>
      <c r="JPR38" s="479"/>
      <c r="JPS38" s="479"/>
      <c r="JPT38" s="479"/>
      <c r="JPU38" s="479"/>
      <c r="JPV38" s="479"/>
      <c r="JPW38" s="479"/>
      <c r="JPX38" s="479"/>
      <c r="JPY38" s="479"/>
      <c r="JPZ38" s="479"/>
      <c r="JQA38" s="479"/>
      <c r="JQB38" s="479"/>
      <c r="JQC38" s="479"/>
      <c r="JQD38" s="479"/>
      <c r="JQE38" s="479"/>
      <c r="JQF38" s="479"/>
      <c r="JQG38" s="479"/>
      <c r="JQH38" s="479"/>
      <c r="JQI38" s="479"/>
      <c r="JQJ38" s="479"/>
      <c r="JQK38" s="479"/>
      <c r="JQL38" s="479"/>
      <c r="JQM38" s="479"/>
      <c r="JQN38" s="479"/>
      <c r="JQO38" s="479"/>
      <c r="JQP38" s="479"/>
      <c r="JQQ38" s="479"/>
      <c r="JQR38" s="479"/>
      <c r="JQS38" s="479"/>
      <c r="JQT38" s="479"/>
      <c r="JQU38" s="479"/>
      <c r="JQV38" s="479"/>
      <c r="JQW38" s="479"/>
      <c r="JQX38" s="479"/>
      <c r="JQY38" s="479"/>
      <c r="JQZ38" s="479"/>
      <c r="JRA38" s="479"/>
      <c r="JRB38" s="479"/>
      <c r="JRC38" s="479"/>
      <c r="JRD38" s="479"/>
      <c r="JRE38" s="479"/>
      <c r="JRF38" s="479"/>
      <c r="JRG38" s="479"/>
      <c r="JRH38" s="479"/>
      <c r="JRI38" s="479"/>
      <c r="JRJ38" s="479"/>
      <c r="JRK38" s="479"/>
      <c r="JRL38" s="479"/>
      <c r="JRM38" s="479"/>
      <c r="JRN38" s="479"/>
      <c r="JRO38" s="479"/>
      <c r="JRP38" s="479"/>
      <c r="JRQ38" s="479"/>
      <c r="JRR38" s="479"/>
      <c r="JRS38" s="479"/>
      <c r="JRT38" s="479"/>
      <c r="JRU38" s="479"/>
      <c r="JRV38" s="479"/>
      <c r="JRW38" s="479"/>
      <c r="JRX38" s="479"/>
      <c r="JRY38" s="479"/>
      <c r="JRZ38" s="479"/>
      <c r="JSA38" s="479"/>
      <c r="JSB38" s="479"/>
      <c r="JSC38" s="479"/>
      <c r="JSD38" s="479"/>
      <c r="JSE38" s="479"/>
      <c r="JSF38" s="479"/>
      <c r="JSG38" s="479"/>
      <c r="JSH38" s="479"/>
      <c r="JSI38" s="479"/>
      <c r="JSJ38" s="479"/>
      <c r="JSK38" s="479"/>
      <c r="JSL38" s="479"/>
      <c r="JSM38" s="479"/>
      <c r="JSN38" s="479"/>
      <c r="JSO38" s="479"/>
      <c r="JSP38" s="479"/>
      <c r="JSQ38" s="479"/>
      <c r="JSR38" s="479"/>
      <c r="JSS38" s="479"/>
      <c r="JST38" s="479"/>
      <c r="JSU38" s="479"/>
      <c r="JSV38" s="479"/>
      <c r="JSW38" s="479"/>
      <c r="JSX38" s="479"/>
      <c r="JSY38" s="479"/>
      <c r="JSZ38" s="479"/>
      <c r="JTA38" s="479"/>
      <c r="JTB38" s="479"/>
      <c r="JTC38" s="479"/>
      <c r="JTD38" s="479"/>
      <c r="JTE38" s="479"/>
      <c r="JTF38" s="479"/>
      <c r="JTG38" s="479"/>
      <c r="JTH38" s="479"/>
      <c r="JTI38" s="479"/>
      <c r="JTJ38" s="479"/>
      <c r="JTK38" s="479"/>
      <c r="JTL38" s="479"/>
      <c r="JTM38" s="479"/>
      <c r="JTN38" s="479"/>
      <c r="JTO38" s="479"/>
      <c r="JTP38" s="479"/>
      <c r="JTQ38" s="479"/>
      <c r="JTR38" s="479"/>
      <c r="JTS38" s="479"/>
      <c r="JTT38" s="479"/>
      <c r="JTU38" s="479"/>
      <c r="JTV38" s="479"/>
      <c r="JTW38" s="479"/>
      <c r="JTX38" s="479"/>
      <c r="JTY38" s="479"/>
      <c r="JTZ38" s="479"/>
      <c r="JUA38" s="479"/>
      <c r="JUB38" s="479"/>
      <c r="JUC38" s="479"/>
      <c r="JUD38" s="479"/>
      <c r="JUE38" s="479"/>
      <c r="JUF38" s="479"/>
      <c r="JUG38" s="479"/>
      <c r="JUH38" s="479"/>
      <c r="JUI38" s="479"/>
      <c r="JUJ38" s="479"/>
      <c r="JUK38" s="479"/>
      <c r="JUL38" s="479"/>
      <c r="JUM38" s="479"/>
      <c r="JUN38" s="479"/>
      <c r="JUO38" s="479"/>
      <c r="JUP38" s="479"/>
      <c r="JUQ38" s="479"/>
      <c r="JUR38" s="479"/>
      <c r="JUS38" s="479"/>
      <c r="JUT38" s="479"/>
      <c r="JUU38" s="479"/>
      <c r="JUV38" s="479"/>
      <c r="JUW38" s="479"/>
      <c r="JUX38" s="479"/>
      <c r="JUY38" s="479"/>
      <c r="JUZ38" s="479"/>
      <c r="JVA38" s="479"/>
      <c r="JVB38" s="479"/>
      <c r="JVC38" s="479"/>
      <c r="JVD38" s="479"/>
      <c r="JVE38" s="479"/>
      <c r="JVF38" s="479"/>
      <c r="JVG38" s="479"/>
      <c r="JVH38" s="479"/>
      <c r="JVI38" s="479"/>
      <c r="JVJ38" s="479"/>
      <c r="JVK38" s="479"/>
      <c r="JVL38" s="479"/>
      <c r="JVM38" s="479"/>
      <c r="JVN38" s="479"/>
      <c r="JVO38" s="479"/>
      <c r="JVP38" s="479"/>
      <c r="JVQ38" s="479"/>
      <c r="JVR38" s="479"/>
      <c r="JVS38" s="479"/>
      <c r="JVT38" s="479"/>
      <c r="JVU38" s="479"/>
      <c r="JVV38" s="479"/>
      <c r="JVW38" s="479"/>
      <c r="JVX38" s="479"/>
      <c r="JVY38" s="479"/>
      <c r="JVZ38" s="479"/>
      <c r="JWA38" s="479"/>
      <c r="JWB38" s="479"/>
      <c r="JWC38" s="479"/>
      <c r="JWD38" s="479"/>
      <c r="JWE38" s="479"/>
      <c r="JWF38" s="479"/>
      <c r="JWG38" s="479"/>
      <c r="JWH38" s="479"/>
      <c r="JWI38" s="479"/>
      <c r="JWJ38" s="479"/>
      <c r="JWK38" s="479"/>
      <c r="JWL38" s="479"/>
      <c r="JWM38" s="479"/>
      <c r="JWN38" s="479"/>
      <c r="JWO38" s="479"/>
      <c r="JWP38" s="479"/>
      <c r="JWQ38" s="479"/>
      <c r="JWR38" s="479"/>
      <c r="JWS38" s="479"/>
      <c r="JWT38" s="479"/>
      <c r="JWU38" s="479"/>
      <c r="JWV38" s="479"/>
      <c r="JWW38" s="479"/>
      <c r="JWX38" s="479"/>
      <c r="JWY38" s="479"/>
      <c r="JWZ38" s="479"/>
      <c r="JXA38" s="479"/>
      <c r="JXB38" s="479"/>
      <c r="JXC38" s="479"/>
      <c r="JXD38" s="479"/>
      <c r="JXE38" s="479"/>
      <c r="JXF38" s="479"/>
      <c r="JXG38" s="479"/>
      <c r="JXH38" s="479"/>
      <c r="JXI38" s="479"/>
      <c r="JXJ38" s="479"/>
      <c r="JXK38" s="479"/>
      <c r="JXL38" s="479"/>
      <c r="JXM38" s="479"/>
      <c r="JXN38" s="479"/>
      <c r="JXO38" s="479"/>
      <c r="JXP38" s="479"/>
      <c r="JXQ38" s="479"/>
      <c r="JXR38" s="479"/>
      <c r="JXS38" s="479"/>
      <c r="JXT38" s="479"/>
      <c r="JXU38" s="479"/>
      <c r="JXV38" s="479"/>
      <c r="JXW38" s="479"/>
      <c r="JXX38" s="479"/>
      <c r="JXY38" s="479"/>
      <c r="JXZ38" s="479"/>
      <c r="JYA38" s="479"/>
      <c r="JYB38" s="479"/>
      <c r="JYC38" s="479"/>
      <c r="JYD38" s="479"/>
      <c r="JYE38" s="479"/>
      <c r="JYF38" s="479"/>
      <c r="JYG38" s="479"/>
      <c r="JYH38" s="479"/>
      <c r="JYI38" s="479"/>
      <c r="JYJ38" s="479"/>
      <c r="JYK38" s="479"/>
      <c r="JYL38" s="479"/>
      <c r="JYM38" s="479"/>
      <c r="JYN38" s="479"/>
      <c r="JYO38" s="479"/>
      <c r="JYP38" s="479"/>
      <c r="JYQ38" s="479"/>
      <c r="JYR38" s="479"/>
      <c r="JYS38" s="479"/>
      <c r="JYT38" s="479"/>
      <c r="JYU38" s="479"/>
      <c r="JYV38" s="479"/>
      <c r="JYW38" s="479"/>
      <c r="JYX38" s="479"/>
      <c r="JYY38" s="479"/>
      <c r="JYZ38" s="479"/>
      <c r="JZA38" s="479"/>
      <c r="JZB38" s="479"/>
      <c r="JZC38" s="479"/>
      <c r="JZD38" s="479"/>
      <c r="JZE38" s="479"/>
      <c r="JZF38" s="479"/>
      <c r="JZG38" s="479"/>
      <c r="JZH38" s="479"/>
      <c r="JZI38" s="479"/>
      <c r="JZJ38" s="479"/>
      <c r="JZK38" s="479"/>
      <c r="JZL38" s="479"/>
      <c r="JZM38" s="479"/>
      <c r="JZN38" s="479"/>
      <c r="JZO38" s="479"/>
      <c r="JZP38" s="479"/>
      <c r="JZQ38" s="479"/>
      <c r="JZR38" s="479"/>
      <c r="JZS38" s="479"/>
      <c r="JZT38" s="479"/>
      <c r="JZU38" s="479"/>
      <c r="JZV38" s="479"/>
      <c r="JZW38" s="479"/>
      <c r="JZX38" s="479"/>
      <c r="JZY38" s="479"/>
      <c r="JZZ38" s="479"/>
      <c r="KAA38" s="479"/>
      <c r="KAB38" s="479"/>
      <c r="KAC38" s="479"/>
      <c r="KAD38" s="479"/>
      <c r="KAE38" s="479"/>
      <c r="KAF38" s="479"/>
      <c r="KAG38" s="479"/>
      <c r="KAH38" s="479"/>
      <c r="KAI38" s="479"/>
      <c r="KAJ38" s="479"/>
      <c r="KAK38" s="479"/>
      <c r="KAL38" s="479"/>
      <c r="KAM38" s="479"/>
      <c r="KAN38" s="479"/>
      <c r="KAO38" s="479"/>
      <c r="KAP38" s="479"/>
      <c r="KAQ38" s="479"/>
      <c r="KAR38" s="479"/>
      <c r="KAS38" s="479"/>
      <c r="KAT38" s="479"/>
      <c r="KAU38" s="479"/>
      <c r="KAV38" s="479"/>
      <c r="KAW38" s="479"/>
      <c r="KAX38" s="479"/>
      <c r="KAY38" s="479"/>
      <c r="KAZ38" s="479"/>
      <c r="KBA38" s="479"/>
      <c r="KBB38" s="479"/>
      <c r="KBC38" s="479"/>
      <c r="KBD38" s="479"/>
      <c r="KBE38" s="479"/>
      <c r="KBF38" s="479"/>
      <c r="KBG38" s="479"/>
      <c r="KBH38" s="479"/>
      <c r="KBI38" s="479"/>
      <c r="KBJ38" s="479"/>
      <c r="KBK38" s="479"/>
      <c r="KBL38" s="479"/>
      <c r="KBM38" s="479"/>
      <c r="KBN38" s="479"/>
      <c r="KBO38" s="479"/>
      <c r="KBP38" s="479"/>
      <c r="KBQ38" s="479"/>
      <c r="KBR38" s="479"/>
      <c r="KBS38" s="479"/>
      <c r="KBT38" s="479"/>
      <c r="KBU38" s="479"/>
      <c r="KBV38" s="479"/>
      <c r="KBW38" s="479"/>
      <c r="KBX38" s="479"/>
      <c r="KBY38" s="479"/>
      <c r="KBZ38" s="479"/>
      <c r="KCA38" s="479"/>
      <c r="KCB38" s="479"/>
      <c r="KCC38" s="479"/>
      <c r="KCD38" s="479"/>
      <c r="KCE38" s="479"/>
      <c r="KCF38" s="479"/>
      <c r="KCG38" s="479"/>
      <c r="KCH38" s="479"/>
      <c r="KCI38" s="479"/>
      <c r="KCJ38" s="479"/>
      <c r="KCK38" s="479"/>
      <c r="KCL38" s="479"/>
      <c r="KCM38" s="479"/>
      <c r="KCN38" s="479"/>
      <c r="KCO38" s="479"/>
      <c r="KCP38" s="479"/>
      <c r="KCQ38" s="479"/>
      <c r="KCR38" s="479"/>
      <c r="KCS38" s="479"/>
      <c r="KCT38" s="479"/>
      <c r="KCU38" s="479"/>
      <c r="KCV38" s="479"/>
      <c r="KCW38" s="479"/>
      <c r="KCX38" s="479"/>
      <c r="KCY38" s="479"/>
      <c r="KCZ38" s="479"/>
      <c r="KDA38" s="479"/>
      <c r="KDB38" s="479"/>
      <c r="KDC38" s="479"/>
      <c r="KDD38" s="479"/>
      <c r="KDE38" s="479"/>
      <c r="KDF38" s="479"/>
      <c r="KDG38" s="479"/>
      <c r="KDH38" s="479"/>
      <c r="KDI38" s="479"/>
      <c r="KDJ38" s="479"/>
      <c r="KDK38" s="479"/>
      <c r="KDL38" s="479"/>
      <c r="KDM38" s="479"/>
      <c r="KDN38" s="479"/>
      <c r="KDO38" s="479"/>
      <c r="KDP38" s="479"/>
      <c r="KDQ38" s="479"/>
      <c r="KDR38" s="479"/>
      <c r="KDS38" s="479"/>
      <c r="KDT38" s="479"/>
      <c r="KDU38" s="479"/>
      <c r="KDV38" s="479"/>
      <c r="KDW38" s="479"/>
      <c r="KDX38" s="479"/>
      <c r="KDY38" s="479"/>
      <c r="KDZ38" s="479"/>
      <c r="KEA38" s="479"/>
      <c r="KEB38" s="479"/>
      <c r="KEC38" s="479"/>
      <c r="KED38" s="479"/>
      <c r="KEE38" s="479"/>
      <c r="KEF38" s="479"/>
      <c r="KEG38" s="479"/>
      <c r="KEH38" s="479"/>
      <c r="KEI38" s="479"/>
      <c r="KEJ38" s="479"/>
      <c r="KEK38" s="479"/>
      <c r="KEL38" s="479"/>
      <c r="KEM38" s="479"/>
      <c r="KEN38" s="479"/>
      <c r="KEO38" s="479"/>
      <c r="KEP38" s="479"/>
      <c r="KEQ38" s="479"/>
      <c r="KER38" s="479"/>
      <c r="KES38" s="479"/>
      <c r="KET38" s="479"/>
      <c r="KEU38" s="479"/>
      <c r="KEV38" s="479"/>
      <c r="KEW38" s="479"/>
      <c r="KEX38" s="479"/>
      <c r="KEY38" s="479"/>
      <c r="KEZ38" s="479"/>
      <c r="KFA38" s="479"/>
      <c r="KFB38" s="479"/>
      <c r="KFC38" s="479"/>
      <c r="KFD38" s="479"/>
      <c r="KFE38" s="479"/>
      <c r="KFF38" s="479"/>
      <c r="KFG38" s="479"/>
      <c r="KFH38" s="479"/>
      <c r="KFI38" s="479"/>
      <c r="KFJ38" s="479"/>
      <c r="KFK38" s="479"/>
      <c r="KFL38" s="479"/>
      <c r="KFM38" s="479"/>
      <c r="KFN38" s="479"/>
      <c r="KFO38" s="479"/>
      <c r="KFP38" s="479"/>
      <c r="KFQ38" s="479"/>
      <c r="KFR38" s="479"/>
      <c r="KFS38" s="479"/>
      <c r="KFT38" s="479"/>
      <c r="KFU38" s="479"/>
      <c r="KFV38" s="479"/>
      <c r="KFW38" s="479"/>
      <c r="KFX38" s="479"/>
      <c r="KFY38" s="479"/>
      <c r="KFZ38" s="479"/>
      <c r="KGA38" s="479"/>
      <c r="KGB38" s="479"/>
      <c r="KGC38" s="479"/>
      <c r="KGD38" s="479"/>
      <c r="KGE38" s="479"/>
      <c r="KGF38" s="479"/>
      <c r="KGG38" s="479"/>
      <c r="KGH38" s="479"/>
      <c r="KGI38" s="479"/>
      <c r="KGJ38" s="479"/>
      <c r="KGK38" s="479"/>
      <c r="KGL38" s="479"/>
      <c r="KGM38" s="479"/>
      <c r="KGN38" s="479"/>
      <c r="KGO38" s="479"/>
      <c r="KGP38" s="479"/>
      <c r="KGQ38" s="479"/>
      <c r="KGR38" s="479"/>
      <c r="KGS38" s="479"/>
      <c r="KGT38" s="479"/>
      <c r="KGU38" s="479"/>
      <c r="KGV38" s="479"/>
      <c r="KGW38" s="479"/>
      <c r="KGX38" s="479"/>
      <c r="KGY38" s="479"/>
      <c r="KGZ38" s="479"/>
      <c r="KHA38" s="479"/>
      <c r="KHB38" s="479"/>
      <c r="KHC38" s="479"/>
      <c r="KHD38" s="479"/>
      <c r="KHE38" s="479"/>
      <c r="KHF38" s="479"/>
      <c r="KHG38" s="479"/>
      <c r="KHH38" s="479"/>
      <c r="KHI38" s="479"/>
      <c r="KHJ38" s="479"/>
      <c r="KHK38" s="479"/>
      <c r="KHL38" s="479"/>
      <c r="KHM38" s="479"/>
      <c r="KHN38" s="479"/>
      <c r="KHO38" s="479"/>
      <c r="KHP38" s="479"/>
      <c r="KHQ38" s="479"/>
      <c r="KHR38" s="479"/>
      <c r="KHS38" s="479"/>
      <c r="KHT38" s="479"/>
      <c r="KHU38" s="479"/>
      <c r="KHV38" s="479"/>
      <c r="KHW38" s="479"/>
      <c r="KHX38" s="479"/>
      <c r="KHY38" s="479"/>
      <c r="KHZ38" s="479"/>
      <c r="KIA38" s="479"/>
      <c r="KIB38" s="479"/>
      <c r="KIC38" s="479"/>
      <c r="KID38" s="479"/>
      <c r="KIE38" s="479"/>
      <c r="KIF38" s="479"/>
      <c r="KIG38" s="479"/>
      <c r="KIH38" s="479"/>
      <c r="KII38" s="479"/>
      <c r="KIJ38" s="479"/>
      <c r="KIK38" s="479"/>
      <c r="KIL38" s="479"/>
      <c r="KIM38" s="479"/>
      <c r="KIN38" s="479"/>
      <c r="KIO38" s="479"/>
      <c r="KIP38" s="479"/>
      <c r="KIQ38" s="479"/>
      <c r="KIR38" s="479"/>
      <c r="KIS38" s="479"/>
      <c r="KIT38" s="479"/>
      <c r="KIU38" s="479"/>
      <c r="KIV38" s="479"/>
      <c r="KIW38" s="479"/>
      <c r="KIX38" s="479"/>
      <c r="KIY38" s="479"/>
      <c r="KIZ38" s="479"/>
      <c r="KJA38" s="479"/>
      <c r="KJB38" s="479"/>
      <c r="KJC38" s="479"/>
      <c r="KJD38" s="479"/>
      <c r="KJE38" s="479"/>
      <c r="KJF38" s="479"/>
      <c r="KJG38" s="479"/>
      <c r="KJH38" s="479"/>
      <c r="KJI38" s="479"/>
      <c r="KJJ38" s="479"/>
      <c r="KJK38" s="479"/>
      <c r="KJL38" s="479"/>
      <c r="KJM38" s="479"/>
      <c r="KJN38" s="479"/>
      <c r="KJO38" s="479"/>
      <c r="KJP38" s="479"/>
      <c r="KJQ38" s="479"/>
      <c r="KJR38" s="479"/>
      <c r="KJS38" s="479"/>
      <c r="KJT38" s="479"/>
      <c r="KJU38" s="479"/>
      <c r="KJV38" s="479"/>
      <c r="KJW38" s="479"/>
      <c r="KJX38" s="479"/>
      <c r="KJY38" s="479"/>
      <c r="KJZ38" s="479"/>
      <c r="KKA38" s="479"/>
      <c r="KKB38" s="479"/>
      <c r="KKC38" s="479"/>
      <c r="KKD38" s="479"/>
      <c r="KKE38" s="479"/>
      <c r="KKF38" s="479"/>
      <c r="KKG38" s="479"/>
      <c r="KKH38" s="479"/>
      <c r="KKI38" s="479"/>
      <c r="KKJ38" s="479"/>
      <c r="KKK38" s="479"/>
      <c r="KKL38" s="479"/>
      <c r="KKM38" s="479"/>
      <c r="KKN38" s="479"/>
      <c r="KKO38" s="479"/>
      <c r="KKP38" s="479"/>
      <c r="KKQ38" s="479"/>
      <c r="KKR38" s="479"/>
      <c r="KKS38" s="479"/>
      <c r="KKT38" s="479"/>
      <c r="KKU38" s="479"/>
      <c r="KKV38" s="479"/>
      <c r="KKW38" s="479"/>
      <c r="KKX38" s="479"/>
      <c r="KKY38" s="479"/>
      <c r="KKZ38" s="479"/>
      <c r="KLA38" s="479"/>
      <c r="KLB38" s="479"/>
      <c r="KLC38" s="479"/>
      <c r="KLD38" s="479"/>
      <c r="KLE38" s="479"/>
      <c r="KLF38" s="479"/>
      <c r="KLG38" s="479"/>
      <c r="KLH38" s="479"/>
      <c r="KLI38" s="479"/>
      <c r="KLJ38" s="479"/>
      <c r="KLK38" s="479"/>
      <c r="KLL38" s="479"/>
      <c r="KLM38" s="479"/>
      <c r="KLN38" s="479"/>
      <c r="KLO38" s="479"/>
      <c r="KLP38" s="479"/>
      <c r="KLQ38" s="479"/>
      <c r="KLR38" s="479"/>
      <c r="KLS38" s="479"/>
      <c r="KLT38" s="479"/>
      <c r="KLU38" s="479"/>
      <c r="KLV38" s="479"/>
      <c r="KLW38" s="479"/>
      <c r="KLX38" s="479"/>
      <c r="KLY38" s="479"/>
      <c r="KLZ38" s="479"/>
      <c r="KMA38" s="479"/>
      <c r="KMB38" s="479"/>
      <c r="KMC38" s="479"/>
      <c r="KMD38" s="479"/>
      <c r="KME38" s="479"/>
      <c r="KMF38" s="479"/>
      <c r="KMG38" s="479"/>
      <c r="KMH38" s="479"/>
      <c r="KMI38" s="479"/>
      <c r="KMJ38" s="479"/>
      <c r="KMK38" s="479"/>
      <c r="KML38" s="479"/>
      <c r="KMM38" s="479"/>
      <c r="KMN38" s="479"/>
      <c r="KMO38" s="479"/>
      <c r="KMP38" s="479"/>
      <c r="KMQ38" s="479"/>
      <c r="KMR38" s="479"/>
      <c r="KMS38" s="479"/>
      <c r="KMT38" s="479"/>
      <c r="KMU38" s="479"/>
      <c r="KMV38" s="479"/>
      <c r="KMW38" s="479"/>
      <c r="KMX38" s="479"/>
      <c r="KMY38" s="479"/>
      <c r="KMZ38" s="479"/>
      <c r="KNA38" s="479"/>
      <c r="KNB38" s="479"/>
      <c r="KNC38" s="479"/>
      <c r="KND38" s="479"/>
      <c r="KNE38" s="479"/>
      <c r="KNF38" s="479"/>
      <c r="KNG38" s="479"/>
      <c r="KNH38" s="479"/>
      <c r="KNI38" s="479"/>
      <c r="KNJ38" s="479"/>
      <c r="KNK38" s="479"/>
      <c r="KNL38" s="479"/>
      <c r="KNM38" s="479"/>
      <c r="KNN38" s="479"/>
      <c r="KNO38" s="479"/>
      <c r="KNP38" s="479"/>
      <c r="KNQ38" s="479"/>
      <c r="KNR38" s="479"/>
      <c r="KNS38" s="479"/>
      <c r="KNT38" s="479"/>
      <c r="KNU38" s="479"/>
      <c r="KNV38" s="479"/>
      <c r="KNW38" s="479"/>
      <c r="KNX38" s="479"/>
      <c r="KNY38" s="479"/>
      <c r="KNZ38" s="479"/>
      <c r="KOA38" s="479"/>
      <c r="KOB38" s="479"/>
      <c r="KOC38" s="479"/>
      <c r="KOD38" s="479"/>
      <c r="KOE38" s="479"/>
      <c r="KOF38" s="479"/>
      <c r="KOG38" s="479"/>
      <c r="KOH38" s="479"/>
      <c r="KOI38" s="479"/>
      <c r="KOJ38" s="479"/>
      <c r="KOK38" s="479"/>
      <c r="KOL38" s="479"/>
      <c r="KOM38" s="479"/>
      <c r="KON38" s="479"/>
      <c r="KOO38" s="479"/>
      <c r="KOP38" s="479"/>
      <c r="KOQ38" s="479"/>
      <c r="KOR38" s="479"/>
      <c r="KOS38" s="479"/>
      <c r="KOT38" s="479"/>
      <c r="KOU38" s="479"/>
      <c r="KOV38" s="479"/>
      <c r="KOW38" s="479"/>
      <c r="KOX38" s="479"/>
      <c r="KOY38" s="479"/>
      <c r="KOZ38" s="479"/>
      <c r="KPA38" s="479"/>
      <c r="KPB38" s="479"/>
      <c r="KPC38" s="479"/>
      <c r="KPD38" s="479"/>
      <c r="KPE38" s="479"/>
      <c r="KPF38" s="479"/>
      <c r="KPG38" s="479"/>
      <c r="KPH38" s="479"/>
      <c r="KPI38" s="479"/>
      <c r="KPJ38" s="479"/>
      <c r="KPK38" s="479"/>
      <c r="KPL38" s="479"/>
      <c r="KPM38" s="479"/>
      <c r="KPN38" s="479"/>
      <c r="KPO38" s="479"/>
      <c r="KPP38" s="479"/>
      <c r="KPQ38" s="479"/>
      <c r="KPR38" s="479"/>
      <c r="KPS38" s="479"/>
      <c r="KPT38" s="479"/>
      <c r="KPU38" s="479"/>
      <c r="KPV38" s="479"/>
      <c r="KPW38" s="479"/>
      <c r="KPX38" s="479"/>
      <c r="KPY38" s="479"/>
      <c r="KPZ38" s="479"/>
      <c r="KQA38" s="479"/>
      <c r="KQB38" s="479"/>
      <c r="KQC38" s="479"/>
      <c r="KQD38" s="479"/>
      <c r="KQE38" s="479"/>
      <c r="KQF38" s="479"/>
      <c r="KQG38" s="479"/>
      <c r="KQH38" s="479"/>
      <c r="KQI38" s="479"/>
      <c r="KQJ38" s="479"/>
      <c r="KQK38" s="479"/>
      <c r="KQL38" s="479"/>
      <c r="KQM38" s="479"/>
      <c r="KQN38" s="479"/>
      <c r="KQO38" s="479"/>
      <c r="KQP38" s="479"/>
      <c r="KQQ38" s="479"/>
      <c r="KQR38" s="479"/>
      <c r="KQS38" s="479"/>
      <c r="KQT38" s="479"/>
      <c r="KQU38" s="479"/>
      <c r="KQV38" s="479"/>
      <c r="KQW38" s="479"/>
      <c r="KQX38" s="479"/>
      <c r="KQY38" s="479"/>
      <c r="KQZ38" s="479"/>
      <c r="KRA38" s="479"/>
      <c r="KRB38" s="479"/>
      <c r="KRC38" s="479"/>
      <c r="KRD38" s="479"/>
      <c r="KRE38" s="479"/>
      <c r="KRF38" s="479"/>
      <c r="KRG38" s="479"/>
      <c r="KRH38" s="479"/>
      <c r="KRI38" s="479"/>
      <c r="KRJ38" s="479"/>
      <c r="KRK38" s="479"/>
      <c r="KRL38" s="479"/>
      <c r="KRM38" s="479"/>
      <c r="KRN38" s="479"/>
      <c r="KRO38" s="479"/>
      <c r="KRP38" s="479"/>
      <c r="KRQ38" s="479"/>
      <c r="KRR38" s="479"/>
      <c r="KRS38" s="479"/>
      <c r="KRT38" s="479"/>
      <c r="KRU38" s="479"/>
      <c r="KRV38" s="479"/>
      <c r="KRW38" s="479"/>
      <c r="KRX38" s="479"/>
      <c r="KRY38" s="479"/>
      <c r="KRZ38" s="479"/>
      <c r="KSA38" s="479"/>
      <c r="KSB38" s="479"/>
      <c r="KSC38" s="479"/>
      <c r="KSD38" s="479"/>
      <c r="KSE38" s="479"/>
      <c r="KSF38" s="479"/>
      <c r="KSG38" s="479"/>
      <c r="KSH38" s="479"/>
      <c r="KSI38" s="479"/>
      <c r="KSJ38" s="479"/>
      <c r="KSK38" s="479"/>
      <c r="KSL38" s="479"/>
      <c r="KSM38" s="479"/>
      <c r="KSN38" s="479"/>
      <c r="KSO38" s="479"/>
      <c r="KSP38" s="479"/>
      <c r="KSQ38" s="479"/>
      <c r="KSR38" s="479"/>
      <c r="KSS38" s="479"/>
      <c r="KST38" s="479"/>
      <c r="KSU38" s="479"/>
      <c r="KSV38" s="479"/>
      <c r="KSW38" s="479"/>
      <c r="KSX38" s="479"/>
      <c r="KSY38" s="479"/>
      <c r="KSZ38" s="479"/>
      <c r="KTA38" s="479"/>
      <c r="KTB38" s="479"/>
      <c r="KTC38" s="479"/>
      <c r="KTD38" s="479"/>
      <c r="KTE38" s="479"/>
      <c r="KTF38" s="479"/>
      <c r="KTG38" s="479"/>
      <c r="KTH38" s="479"/>
      <c r="KTI38" s="479"/>
      <c r="KTJ38" s="479"/>
      <c r="KTK38" s="479"/>
      <c r="KTL38" s="479"/>
      <c r="KTM38" s="479"/>
      <c r="KTN38" s="479"/>
      <c r="KTO38" s="479"/>
      <c r="KTP38" s="479"/>
      <c r="KTQ38" s="479"/>
      <c r="KTR38" s="479"/>
      <c r="KTS38" s="479"/>
      <c r="KTT38" s="479"/>
      <c r="KTU38" s="479"/>
      <c r="KTV38" s="479"/>
      <c r="KTW38" s="479"/>
      <c r="KTX38" s="479"/>
      <c r="KTY38" s="479"/>
      <c r="KTZ38" s="479"/>
      <c r="KUA38" s="479"/>
      <c r="KUB38" s="479"/>
      <c r="KUC38" s="479"/>
      <c r="KUD38" s="479"/>
      <c r="KUE38" s="479"/>
      <c r="KUF38" s="479"/>
      <c r="KUG38" s="479"/>
      <c r="KUH38" s="479"/>
      <c r="KUI38" s="479"/>
      <c r="KUJ38" s="479"/>
      <c r="KUK38" s="479"/>
      <c r="KUL38" s="479"/>
      <c r="KUM38" s="479"/>
      <c r="KUN38" s="479"/>
      <c r="KUO38" s="479"/>
      <c r="KUP38" s="479"/>
      <c r="KUQ38" s="479"/>
      <c r="KUR38" s="479"/>
      <c r="KUS38" s="479"/>
      <c r="KUT38" s="479"/>
      <c r="KUU38" s="479"/>
      <c r="KUV38" s="479"/>
      <c r="KUW38" s="479"/>
      <c r="KUX38" s="479"/>
      <c r="KUY38" s="479"/>
      <c r="KUZ38" s="479"/>
      <c r="KVA38" s="479"/>
      <c r="KVB38" s="479"/>
      <c r="KVC38" s="479"/>
      <c r="KVD38" s="479"/>
      <c r="KVE38" s="479"/>
      <c r="KVF38" s="479"/>
      <c r="KVG38" s="479"/>
      <c r="KVH38" s="479"/>
      <c r="KVI38" s="479"/>
      <c r="KVJ38" s="479"/>
      <c r="KVK38" s="479"/>
      <c r="KVL38" s="479"/>
      <c r="KVM38" s="479"/>
      <c r="KVN38" s="479"/>
      <c r="KVO38" s="479"/>
      <c r="KVP38" s="479"/>
      <c r="KVQ38" s="479"/>
      <c r="KVR38" s="479"/>
      <c r="KVS38" s="479"/>
      <c r="KVT38" s="479"/>
      <c r="KVU38" s="479"/>
      <c r="KVV38" s="479"/>
      <c r="KVW38" s="479"/>
      <c r="KVX38" s="479"/>
      <c r="KVY38" s="479"/>
      <c r="KVZ38" s="479"/>
      <c r="KWA38" s="479"/>
      <c r="KWB38" s="479"/>
      <c r="KWC38" s="479"/>
      <c r="KWD38" s="479"/>
      <c r="KWE38" s="479"/>
      <c r="KWF38" s="479"/>
      <c r="KWG38" s="479"/>
      <c r="KWH38" s="479"/>
      <c r="KWI38" s="479"/>
      <c r="KWJ38" s="479"/>
      <c r="KWK38" s="479"/>
      <c r="KWL38" s="479"/>
      <c r="KWM38" s="479"/>
      <c r="KWN38" s="479"/>
      <c r="KWO38" s="479"/>
      <c r="KWP38" s="479"/>
      <c r="KWQ38" s="479"/>
      <c r="KWR38" s="479"/>
      <c r="KWS38" s="479"/>
      <c r="KWT38" s="479"/>
      <c r="KWU38" s="479"/>
      <c r="KWV38" s="479"/>
      <c r="KWW38" s="479"/>
      <c r="KWX38" s="479"/>
      <c r="KWY38" s="479"/>
      <c r="KWZ38" s="479"/>
      <c r="KXA38" s="479"/>
      <c r="KXB38" s="479"/>
      <c r="KXC38" s="479"/>
      <c r="KXD38" s="479"/>
      <c r="KXE38" s="479"/>
      <c r="KXF38" s="479"/>
      <c r="KXG38" s="479"/>
      <c r="KXH38" s="479"/>
      <c r="KXI38" s="479"/>
      <c r="KXJ38" s="479"/>
      <c r="KXK38" s="479"/>
      <c r="KXL38" s="479"/>
      <c r="KXM38" s="479"/>
      <c r="KXN38" s="479"/>
      <c r="KXO38" s="479"/>
      <c r="KXP38" s="479"/>
      <c r="KXQ38" s="479"/>
      <c r="KXR38" s="479"/>
      <c r="KXS38" s="479"/>
      <c r="KXT38" s="479"/>
      <c r="KXU38" s="479"/>
      <c r="KXV38" s="479"/>
      <c r="KXW38" s="479"/>
      <c r="KXX38" s="479"/>
      <c r="KXY38" s="479"/>
      <c r="KXZ38" s="479"/>
      <c r="KYA38" s="479"/>
      <c r="KYB38" s="479"/>
      <c r="KYC38" s="479"/>
      <c r="KYD38" s="479"/>
      <c r="KYE38" s="479"/>
      <c r="KYF38" s="479"/>
      <c r="KYG38" s="479"/>
      <c r="KYH38" s="479"/>
      <c r="KYI38" s="479"/>
      <c r="KYJ38" s="479"/>
      <c r="KYK38" s="479"/>
      <c r="KYL38" s="479"/>
      <c r="KYM38" s="479"/>
      <c r="KYN38" s="479"/>
      <c r="KYO38" s="479"/>
      <c r="KYP38" s="479"/>
      <c r="KYQ38" s="479"/>
      <c r="KYR38" s="479"/>
      <c r="KYS38" s="479"/>
      <c r="KYT38" s="479"/>
      <c r="KYU38" s="479"/>
      <c r="KYV38" s="479"/>
      <c r="KYW38" s="479"/>
      <c r="KYX38" s="479"/>
      <c r="KYY38" s="479"/>
      <c r="KYZ38" s="479"/>
      <c r="KZA38" s="479"/>
      <c r="KZB38" s="479"/>
      <c r="KZC38" s="479"/>
      <c r="KZD38" s="479"/>
      <c r="KZE38" s="479"/>
      <c r="KZF38" s="479"/>
      <c r="KZG38" s="479"/>
      <c r="KZH38" s="479"/>
      <c r="KZI38" s="479"/>
      <c r="KZJ38" s="479"/>
      <c r="KZK38" s="479"/>
      <c r="KZL38" s="479"/>
      <c r="KZM38" s="479"/>
      <c r="KZN38" s="479"/>
      <c r="KZO38" s="479"/>
      <c r="KZP38" s="479"/>
      <c r="KZQ38" s="479"/>
      <c r="KZR38" s="479"/>
      <c r="KZS38" s="479"/>
      <c r="KZT38" s="479"/>
      <c r="KZU38" s="479"/>
      <c r="KZV38" s="479"/>
      <c r="KZW38" s="479"/>
      <c r="KZX38" s="479"/>
      <c r="KZY38" s="479"/>
      <c r="KZZ38" s="479"/>
      <c r="LAA38" s="479"/>
      <c r="LAB38" s="479"/>
      <c r="LAC38" s="479"/>
      <c r="LAD38" s="479"/>
      <c r="LAE38" s="479"/>
      <c r="LAF38" s="479"/>
      <c r="LAG38" s="479"/>
      <c r="LAH38" s="479"/>
      <c r="LAI38" s="479"/>
      <c r="LAJ38" s="479"/>
      <c r="LAK38" s="479"/>
      <c r="LAL38" s="479"/>
      <c r="LAM38" s="479"/>
      <c r="LAN38" s="479"/>
      <c r="LAO38" s="479"/>
      <c r="LAP38" s="479"/>
      <c r="LAQ38" s="479"/>
      <c r="LAR38" s="479"/>
      <c r="LAS38" s="479"/>
      <c r="LAT38" s="479"/>
      <c r="LAU38" s="479"/>
      <c r="LAV38" s="479"/>
      <c r="LAW38" s="479"/>
      <c r="LAX38" s="479"/>
      <c r="LAY38" s="479"/>
      <c r="LAZ38" s="479"/>
      <c r="LBA38" s="479"/>
      <c r="LBB38" s="479"/>
      <c r="LBC38" s="479"/>
      <c r="LBD38" s="479"/>
      <c r="LBE38" s="479"/>
      <c r="LBF38" s="479"/>
      <c r="LBG38" s="479"/>
      <c r="LBH38" s="479"/>
      <c r="LBI38" s="479"/>
      <c r="LBJ38" s="479"/>
      <c r="LBK38" s="479"/>
      <c r="LBL38" s="479"/>
      <c r="LBM38" s="479"/>
      <c r="LBN38" s="479"/>
      <c r="LBO38" s="479"/>
      <c r="LBP38" s="479"/>
      <c r="LBQ38" s="479"/>
      <c r="LBR38" s="479"/>
      <c r="LBS38" s="479"/>
      <c r="LBT38" s="479"/>
      <c r="LBU38" s="479"/>
      <c r="LBV38" s="479"/>
      <c r="LBW38" s="479"/>
      <c r="LBX38" s="479"/>
      <c r="LBY38" s="479"/>
      <c r="LBZ38" s="479"/>
      <c r="LCA38" s="479"/>
      <c r="LCB38" s="479"/>
      <c r="LCC38" s="479"/>
      <c r="LCD38" s="479"/>
      <c r="LCE38" s="479"/>
      <c r="LCF38" s="479"/>
      <c r="LCG38" s="479"/>
      <c r="LCH38" s="479"/>
      <c r="LCI38" s="479"/>
      <c r="LCJ38" s="479"/>
      <c r="LCK38" s="479"/>
      <c r="LCL38" s="479"/>
      <c r="LCM38" s="479"/>
      <c r="LCN38" s="479"/>
      <c r="LCO38" s="479"/>
      <c r="LCP38" s="479"/>
      <c r="LCQ38" s="479"/>
      <c r="LCR38" s="479"/>
      <c r="LCS38" s="479"/>
      <c r="LCT38" s="479"/>
      <c r="LCU38" s="479"/>
      <c r="LCV38" s="479"/>
      <c r="LCW38" s="479"/>
      <c r="LCX38" s="479"/>
      <c r="LCY38" s="479"/>
      <c r="LCZ38" s="479"/>
      <c r="LDA38" s="479"/>
      <c r="LDB38" s="479"/>
      <c r="LDC38" s="479"/>
      <c r="LDD38" s="479"/>
      <c r="LDE38" s="479"/>
      <c r="LDF38" s="479"/>
      <c r="LDG38" s="479"/>
      <c r="LDH38" s="479"/>
      <c r="LDI38" s="479"/>
      <c r="LDJ38" s="479"/>
      <c r="LDK38" s="479"/>
      <c r="LDL38" s="479"/>
      <c r="LDM38" s="479"/>
      <c r="LDN38" s="479"/>
      <c r="LDO38" s="479"/>
      <c r="LDP38" s="479"/>
      <c r="LDQ38" s="479"/>
      <c r="LDR38" s="479"/>
      <c r="LDS38" s="479"/>
      <c r="LDT38" s="479"/>
      <c r="LDU38" s="479"/>
      <c r="LDV38" s="479"/>
      <c r="LDW38" s="479"/>
      <c r="LDX38" s="479"/>
      <c r="LDY38" s="479"/>
      <c r="LDZ38" s="479"/>
      <c r="LEA38" s="479"/>
      <c r="LEB38" s="479"/>
      <c r="LEC38" s="479"/>
      <c r="LED38" s="479"/>
      <c r="LEE38" s="479"/>
      <c r="LEF38" s="479"/>
      <c r="LEG38" s="479"/>
      <c r="LEH38" s="479"/>
      <c r="LEI38" s="479"/>
      <c r="LEJ38" s="479"/>
      <c r="LEK38" s="479"/>
      <c r="LEL38" s="479"/>
      <c r="LEM38" s="479"/>
      <c r="LEN38" s="479"/>
      <c r="LEO38" s="479"/>
      <c r="LEP38" s="479"/>
      <c r="LEQ38" s="479"/>
      <c r="LER38" s="479"/>
      <c r="LES38" s="479"/>
      <c r="LET38" s="479"/>
      <c r="LEU38" s="479"/>
      <c r="LEV38" s="479"/>
      <c r="LEW38" s="479"/>
      <c r="LEX38" s="479"/>
      <c r="LEY38" s="479"/>
      <c r="LEZ38" s="479"/>
      <c r="LFA38" s="479"/>
      <c r="LFB38" s="479"/>
      <c r="LFC38" s="479"/>
      <c r="LFD38" s="479"/>
      <c r="LFE38" s="479"/>
      <c r="LFF38" s="479"/>
      <c r="LFG38" s="479"/>
      <c r="LFH38" s="479"/>
      <c r="LFI38" s="479"/>
      <c r="LFJ38" s="479"/>
      <c r="LFK38" s="479"/>
      <c r="LFL38" s="479"/>
      <c r="LFM38" s="479"/>
      <c r="LFN38" s="479"/>
      <c r="LFO38" s="479"/>
      <c r="LFP38" s="479"/>
      <c r="LFQ38" s="479"/>
      <c r="LFR38" s="479"/>
      <c r="LFS38" s="479"/>
      <c r="LFT38" s="479"/>
      <c r="LFU38" s="479"/>
      <c r="LFV38" s="479"/>
      <c r="LFW38" s="479"/>
      <c r="LFX38" s="479"/>
      <c r="LFY38" s="479"/>
      <c r="LFZ38" s="479"/>
      <c r="LGA38" s="479"/>
      <c r="LGB38" s="479"/>
      <c r="LGC38" s="479"/>
      <c r="LGD38" s="479"/>
      <c r="LGE38" s="479"/>
      <c r="LGF38" s="479"/>
      <c r="LGG38" s="479"/>
      <c r="LGH38" s="479"/>
      <c r="LGI38" s="479"/>
      <c r="LGJ38" s="479"/>
      <c r="LGK38" s="479"/>
      <c r="LGL38" s="479"/>
      <c r="LGM38" s="479"/>
      <c r="LGN38" s="479"/>
      <c r="LGO38" s="479"/>
      <c r="LGP38" s="479"/>
      <c r="LGQ38" s="479"/>
      <c r="LGR38" s="479"/>
      <c r="LGS38" s="479"/>
      <c r="LGT38" s="479"/>
      <c r="LGU38" s="479"/>
      <c r="LGV38" s="479"/>
      <c r="LGW38" s="479"/>
      <c r="LGX38" s="479"/>
      <c r="LGY38" s="479"/>
      <c r="LGZ38" s="479"/>
      <c r="LHA38" s="479"/>
      <c r="LHB38" s="479"/>
      <c r="LHC38" s="479"/>
      <c r="LHD38" s="479"/>
      <c r="LHE38" s="479"/>
      <c r="LHF38" s="479"/>
      <c r="LHG38" s="479"/>
      <c r="LHH38" s="479"/>
      <c r="LHI38" s="479"/>
      <c r="LHJ38" s="479"/>
      <c r="LHK38" s="479"/>
      <c r="LHL38" s="479"/>
      <c r="LHM38" s="479"/>
      <c r="LHN38" s="479"/>
      <c r="LHO38" s="479"/>
      <c r="LHP38" s="479"/>
      <c r="LHQ38" s="479"/>
      <c r="LHR38" s="479"/>
      <c r="LHS38" s="479"/>
      <c r="LHT38" s="479"/>
      <c r="LHU38" s="479"/>
      <c r="LHV38" s="479"/>
      <c r="LHW38" s="479"/>
      <c r="LHX38" s="479"/>
      <c r="LHY38" s="479"/>
      <c r="LHZ38" s="479"/>
      <c r="LIA38" s="479"/>
      <c r="LIB38" s="479"/>
      <c r="LIC38" s="479"/>
      <c r="LID38" s="479"/>
      <c r="LIE38" s="479"/>
      <c r="LIF38" s="479"/>
      <c r="LIG38" s="479"/>
      <c r="LIH38" s="479"/>
      <c r="LII38" s="479"/>
      <c r="LIJ38" s="479"/>
      <c r="LIK38" s="479"/>
      <c r="LIL38" s="479"/>
      <c r="LIM38" s="479"/>
      <c r="LIN38" s="479"/>
      <c r="LIO38" s="479"/>
      <c r="LIP38" s="479"/>
      <c r="LIQ38" s="479"/>
      <c r="LIR38" s="479"/>
      <c r="LIS38" s="479"/>
      <c r="LIT38" s="479"/>
      <c r="LIU38" s="479"/>
      <c r="LIV38" s="479"/>
      <c r="LIW38" s="479"/>
      <c r="LIX38" s="479"/>
      <c r="LIY38" s="479"/>
      <c r="LIZ38" s="479"/>
      <c r="LJA38" s="479"/>
      <c r="LJB38" s="479"/>
      <c r="LJC38" s="479"/>
      <c r="LJD38" s="479"/>
      <c r="LJE38" s="479"/>
      <c r="LJF38" s="479"/>
      <c r="LJG38" s="479"/>
      <c r="LJH38" s="479"/>
      <c r="LJI38" s="479"/>
      <c r="LJJ38" s="479"/>
      <c r="LJK38" s="479"/>
      <c r="LJL38" s="479"/>
      <c r="LJM38" s="479"/>
      <c r="LJN38" s="479"/>
      <c r="LJO38" s="479"/>
      <c r="LJP38" s="479"/>
      <c r="LJQ38" s="479"/>
      <c r="LJR38" s="479"/>
      <c r="LJS38" s="479"/>
      <c r="LJT38" s="479"/>
      <c r="LJU38" s="479"/>
      <c r="LJV38" s="479"/>
      <c r="LJW38" s="479"/>
      <c r="LJX38" s="479"/>
      <c r="LJY38" s="479"/>
      <c r="LJZ38" s="479"/>
      <c r="LKA38" s="479"/>
      <c r="LKB38" s="479"/>
      <c r="LKC38" s="479"/>
      <c r="LKD38" s="479"/>
      <c r="LKE38" s="479"/>
      <c r="LKF38" s="479"/>
      <c r="LKG38" s="479"/>
      <c r="LKH38" s="479"/>
      <c r="LKI38" s="479"/>
      <c r="LKJ38" s="479"/>
      <c r="LKK38" s="479"/>
      <c r="LKL38" s="479"/>
      <c r="LKM38" s="479"/>
      <c r="LKN38" s="479"/>
      <c r="LKO38" s="479"/>
      <c r="LKP38" s="479"/>
      <c r="LKQ38" s="479"/>
      <c r="LKR38" s="479"/>
      <c r="LKS38" s="479"/>
      <c r="LKT38" s="479"/>
      <c r="LKU38" s="479"/>
      <c r="LKV38" s="479"/>
      <c r="LKW38" s="479"/>
      <c r="LKX38" s="479"/>
      <c r="LKY38" s="479"/>
      <c r="LKZ38" s="479"/>
      <c r="LLA38" s="479"/>
      <c r="LLB38" s="479"/>
      <c r="LLC38" s="479"/>
      <c r="LLD38" s="479"/>
      <c r="LLE38" s="479"/>
      <c r="LLF38" s="479"/>
      <c r="LLG38" s="479"/>
      <c r="LLH38" s="479"/>
      <c r="LLI38" s="479"/>
      <c r="LLJ38" s="479"/>
      <c r="LLK38" s="479"/>
      <c r="LLL38" s="479"/>
      <c r="LLM38" s="479"/>
      <c r="LLN38" s="479"/>
      <c r="LLO38" s="479"/>
      <c r="LLP38" s="479"/>
      <c r="LLQ38" s="479"/>
      <c r="LLR38" s="479"/>
      <c r="LLS38" s="479"/>
      <c r="LLT38" s="479"/>
      <c r="LLU38" s="479"/>
      <c r="LLV38" s="479"/>
      <c r="LLW38" s="479"/>
      <c r="LLX38" s="479"/>
      <c r="LLY38" s="479"/>
      <c r="LLZ38" s="479"/>
      <c r="LMA38" s="479"/>
      <c r="LMB38" s="479"/>
      <c r="LMC38" s="479"/>
      <c r="LMD38" s="479"/>
      <c r="LME38" s="479"/>
      <c r="LMF38" s="479"/>
      <c r="LMG38" s="479"/>
      <c r="LMH38" s="479"/>
      <c r="LMI38" s="479"/>
      <c r="LMJ38" s="479"/>
      <c r="LMK38" s="479"/>
      <c r="LML38" s="479"/>
      <c r="LMM38" s="479"/>
      <c r="LMN38" s="479"/>
      <c r="LMO38" s="479"/>
      <c r="LMP38" s="479"/>
      <c r="LMQ38" s="479"/>
      <c r="LMR38" s="479"/>
      <c r="LMS38" s="479"/>
      <c r="LMT38" s="479"/>
      <c r="LMU38" s="479"/>
      <c r="LMV38" s="479"/>
      <c r="LMW38" s="479"/>
      <c r="LMX38" s="479"/>
      <c r="LMY38" s="479"/>
      <c r="LMZ38" s="479"/>
      <c r="LNA38" s="479"/>
      <c r="LNB38" s="479"/>
      <c r="LNC38" s="479"/>
      <c r="LND38" s="479"/>
      <c r="LNE38" s="479"/>
      <c r="LNF38" s="479"/>
      <c r="LNG38" s="479"/>
      <c r="LNH38" s="479"/>
      <c r="LNI38" s="479"/>
      <c r="LNJ38" s="479"/>
      <c r="LNK38" s="479"/>
      <c r="LNL38" s="479"/>
      <c r="LNM38" s="479"/>
      <c r="LNN38" s="479"/>
      <c r="LNO38" s="479"/>
      <c r="LNP38" s="479"/>
      <c r="LNQ38" s="479"/>
      <c r="LNR38" s="479"/>
      <c r="LNS38" s="479"/>
      <c r="LNT38" s="479"/>
      <c r="LNU38" s="479"/>
      <c r="LNV38" s="479"/>
      <c r="LNW38" s="479"/>
      <c r="LNX38" s="479"/>
      <c r="LNY38" s="479"/>
      <c r="LNZ38" s="479"/>
      <c r="LOA38" s="479"/>
      <c r="LOB38" s="479"/>
      <c r="LOC38" s="479"/>
      <c r="LOD38" s="479"/>
      <c r="LOE38" s="479"/>
      <c r="LOF38" s="479"/>
      <c r="LOG38" s="479"/>
      <c r="LOH38" s="479"/>
      <c r="LOI38" s="479"/>
      <c r="LOJ38" s="479"/>
      <c r="LOK38" s="479"/>
      <c r="LOL38" s="479"/>
      <c r="LOM38" s="479"/>
      <c r="LON38" s="479"/>
      <c r="LOO38" s="479"/>
      <c r="LOP38" s="479"/>
      <c r="LOQ38" s="479"/>
      <c r="LOR38" s="479"/>
      <c r="LOS38" s="479"/>
      <c r="LOT38" s="479"/>
      <c r="LOU38" s="479"/>
      <c r="LOV38" s="479"/>
      <c r="LOW38" s="479"/>
      <c r="LOX38" s="479"/>
      <c r="LOY38" s="479"/>
      <c r="LOZ38" s="479"/>
      <c r="LPA38" s="479"/>
      <c r="LPB38" s="479"/>
      <c r="LPC38" s="479"/>
      <c r="LPD38" s="479"/>
      <c r="LPE38" s="479"/>
      <c r="LPF38" s="479"/>
      <c r="LPG38" s="479"/>
      <c r="LPH38" s="479"/>
      <c r="LPI38" s="479"/>
      <c r="LPJ38" s="479"/>
      <c r="LPK38" s="479"/>
      <c r="LPL38" s="479"/>
      <c r="LPM38" s="479"/>
      <c r="LPN38" s="479"/>
      <c r="LPO38" s="479"/>
      <c r="LPP38" s="479"/>
      <c r="LPQ38" s="479"/>
      <c r="LPR38" s="479"/>
      <c r="LPS38" s="479"/>
      <c r="LPT38" s="479"/>
      <c r="LPU38" s="479"/>
      <c r="LPV38" s="479"/>
      <c r="LPW38" s="479"/>
      <c r="LPX38" s="479"/>
      <c r="LPY38" s="479"/>
      <c r="LPZ38" s="479"/>
      <c r="LQA38" s="479"/>
      <c r="LQB38" s="479"/>
      <c r="LQC38" s="479"/>
      <c r="LQD38" s="479"/>
      <c r="LQE38" s="479"/>
      <c r="LQF38" s="479"/>
      <c r="LQG38" s="479"/>
      <c r="LQH38" s="479"/>
      <c r="LQI38" s="479"/>
      <c r="LQJ38" s="479"/>
      <c r="LQK38" s="479"/>
      <c r="LQL38" s="479"/>
      <c r="LQM38" s="479"/>
      <c r="LQN38" s="479"/>
      <c r="LQO38" s="479"/>
      <c r="LQP38" s="479"/>
      <c r="LQQ38" s="479"/>
      <c r="LQR38" s="479"/>
      <c r="LQS38" s="479"/>
      <c r="LQT38" s="479"/>
      <c r="LQU38" s="479"/>
      <c r="LQV38" s="479"/>
      <c r="LQW38" s="479"/>
      <c r="LQX38" s="479"/>
      <c r="LQY38" s="479"/>
      <c r="LQZ38" s="479"/>
      <c r="LRA38" s="479"/>
      <c r="LRB38" s="479"/>
      <c r="LRC38" s="479"/>
      <c r="LRD38" s="479"/>
      <c r="LRE38" s="479"/>
      <c r="LRF38" s="479"/>
      <c r="LRG38" s="479"/>
      <c r="LRH38" s="479"/>
      <c r="LRI38" s="479"/>
      <c r="LRJ38" s="479"/>
      <c r="LRK38" s="479"/>
      <c r="LRL38" s="479"/>
      <c r="LRM38" s="479"/>
      <c r="LRN38" s="479"/>
      <c r="LRO38" s="479"/>
      <c r="LRP38" s="479"/>
      <c r="LRQ38" s="479"/>
      <c r="LRR38" s="479"/>
      <c r="LRS38" s="479"/>
      <c r="LRT38" s="479"/>
      <c r="LRU38" s="479"/>
      <c r="LRV38" s="479"/>
      <c r="LRW38" s="479"/>
      <c r="LRX38" s="479"/>
      <c r="LRY38" s="479"/>
      <c r="LRZ38" s="479"/>
      <c r="LSA38" s="479"/>
      <c r="LSB38" s="479"/>
      <c r="LSC38" s="479"/>
      <c r="LSD38" s="479"/>
      <c r="LSE38" s="479"/>
      <c r="LSF38" s="479"/>
      <c r="LSG38" s="479"/>
      <c r="LSH38" s="479"/>
      <c r="LSI38" s="479"/>
      <c r="LSJ38" s="479"/>
      <c r="LSK38" s="479"/>
      <c r="LSL38" s="479"/>
      <c r="LSM38" s="479"/>
      <c r="LSN38" s="479"/>
      <c r="LSO38" s="479"/>
      <c r="LSP38" s="479"/>
      <c r="LSQ38" s="479"/>
      <c r="LSR38" s="479"/>
      <c r="LSS38" s="479"/>
      <c r="LST38" s="479"/>
      <c r="LSU38" s="479"/>
      <c r="LSV38" s="479"/>
      <c r="LSW38" s="479"/>
      <c r="LSX38" s="479"/>
      <c r="LSY38" s="479"/>
      <c r="LSZ38" s="479"/>
      <c r="LTA38" s="479"/>
      <c r="LTB38" s="479"/>
      <c r="LTC38" s="479"/>
      <c r="LTD38" s="479"/>
      <c r="LTE38" s="479"/>
      <c r="LTF38" s="479"/>
      <c r="LTG38" s="479"/>
      <c r="LTH38" s="479"/>
      <c r="LTI38" s="479"/>
      <c r="LTJ38" s="479"/>
      <c r="LTK38" s="479"/>
      <c r="LTL38" s="479"/>
      <c r="LTM38" s="479"/>
      <c r="LTN38" s="479"/>
      <c r="LTO38" s="479"/>
      <c r="LTP38" s="479"/>
      <c r="LTQ38" s="479"/>
      <c r="LTR38" s="479"/>
      <c r="LTS38" s="479"/>
      <c r="LTT38" s="479"/>
      <c r="LTU38" s="479"/>
      <c r="LTV38" s="479"/>
      <c r="LTW38" s="479"/>
      <c r="LTX38" s="479"/>
      <c r="LTY38" s="479"/>
      <c r="LTZ38" s="479"/>
      <c r="LUA38" s="479"/>
      <c r="LUB38" s="479"/>
      <c r="LUC38" s="479"/>
      <c r="LUD38" s="479"/>
      <c r="LUE38" s="479"/>
      <c r="LUF38" s="479"/>
      <c r="LUG38" s="479"/>
      <c r="LUH38" s="479"/>
      <c r="LUI38" s="479"/>
      <c r="LUJ38" s="479"/>
      <c r="LUK38" s="479"/>
      <c r="LUL38" s="479"/>
      <c r="LUM38" s="479"/>
      <c r="LUN38" s="479"/>
      <c r="LUO38" s="479"/>
      <c r="LUP38" s="479"/>
      <c r="LUQ38" s="479"/>
      <c r="LUR38" s="479"/>
      <c r="LUS38" s="479"/>
      <c r="LUT38" s="479"/>
      <c r="LUU38" s="479"/>
      <c r="LUV38" s="479"/>
      <c r="LUW38" s="479"/>
      <c r="LUX38" s="479"/>
      <c r="LUY38" s="479"/>
      <c r="LUZ38" s="479"/>
      <c r="LVA38" s="479"/>
      <c r="LVB38" s="479"/>
      <c r="LVC38" s="479"/>
      <c r="LVD38" s="479"/>
      <c r="LVE38" s="479"/>
      <c r="LVF38" s="479"/>
      <c r="LVG38" s="479"/>
      <c r="LVH38" s="479"/>
      <c r="LVI38" s="479"/>
      <c r="LVJ38" s="479"/>
      <c r="LVK38" s="479"/>
      <c r="LVL38" s="479"/>
      <c r="LVM38" s="479"/>
      <c r="LVN38" s="479"/>
      <c r="LVO38" s="479"/>
      <c r="LVP38" s="479"/>
      <c r="LVQ38" s="479"/>
      <c r="LVR38" s="479"/>
      <c r="LVS38" s="479"/>
      <c r="LVT38" s="479"/>
      <c r="LVU38" s="479"/>
      <c r="LVV38" s="479"/>
      <c r="LVW38" s="479"/>
      <c r="LVX38" s="479"/>
      <c r="LVY38" s="479"/>
      <c r="LVZ38" s="479"/>
      <c r="LWA38" s="479"/>
      <c r="LWB38" s="479"/>
      <c r="LWC38" s="479"/>
      <c r="LWD38" s="479"/>
      <c r="LWE38" s="479"/>
      <c r="LWF38" s="479"/>
      <c r="LWG38" s="479"/>
      <c r="LWH38" s="479"/>
      <c r="LWI38" s="479"/>
      <c r="LWJ38" s="479"/>
      <c r="LWK38" s="479"/>
      <c r="LWL38" s="479"/>
      <c r="LWM38" s="479"/>
      <c r="LWN38" s="479"/>
      <c r="LWO38" s="479"/>
      <c r="LWP38" s="479"/>
      <c r="LWQ38" s="479"/>
      <c r="LWR38" s="479"/>
      <c r="LWS38" s="479"/>
      <c r="LWT38" s="479"/>
      <c r="LWU38" s="479"/>
      <c r="LWV38" s="479"/>
      <c r="LWW38" s="479"/>
      <c r="LWX38" s="479"/>
      <c r="LWY38" s="479"/>
      <c r="LWZ38" s="479"/>
      <c r="LXA38" s="479"/>
      <c r="LXB38" s="479"/>
      <c r="LXC38" s="479"/>
      <c r="LXD38" s="479"/>
      <c r="LXE38" s="479"/>
      <c r="LXF38" s="479"/>
      <c r="LXG38" s="479"/>
      <c r="LXH38" s="479"/>
      <c r="LXI38" s="479"/>
      <c r="LXJ38" s="479"/>
      <c r="LXK38" s="479"/>
      <c r="LXL38" s="479"/>
      <c r="LXM38" s="479"/>
      <c r="LXN38" s="479"/>
      <c r="LXO38" s="479"/>
      <c r="LXP38" s="479"/>
      <c r="LXQ38" s="479"/>
      <c r="LXR38" s="479"/>
      <c r="LXS38" s="479"/>
      <c r="LXT38" s="479"/>
      <c r="LXU38" s="479"/>
      <c r="LXV38" s="479"/>
      <c r="LXW38" s="479"/>
      <c r="LXX38" s="479"/>
      <c r="LXY38" s="479"/>
      <c r="LXZ38" s="479"/>
      <c r="LYA38" s="479"/>
      <c r="LYB38" s="479"/>
      <c r="LYC38" s="479"/>
      <c r="LYD38" s="479"/>
      <c r="LYE38" s="479"/>
      <c r="LYF38" s="479"/>
      <c r="LYG38" s="479"/>
      <c r="LYH38" s="479"/>
      <c r="LYI38" s="479"/>
      <c r="LYJ38" s="479"/>
      <c r="LYK38" s="479"/>
      <c r="LYL38" s="479"/>
      <c r="LYM38" s="479"/>
      <c r="LYN38" s="479"/>
      <c r="LYO38" s="479"/>
      <c r="LYP38" s="479"/>
      <c r="LYQ38" s="479"/>
      <c r="LYR38" s="479"/>
      <c r="LYS38" s="479"/>
      <c r="LYT38" s="479"/>
      <c r="LYU38" s="479"/>
      <c r="LYV38" s="479"/>
      <c r="LYW38" s="479"/>
      <c r="LYX38" s="479"/>
      <c r="LYY38" s="479"/>
      <c r="LYZ38" s="479"/>
      <c r="LZA38" s="479"/>
      <c r="LZB38" s="479"/>
      <c r="LZC38" s="479"/>
      <c r="LZD38" s="479"/>
      <c r="LZE38" s="479"/>
      <c r="LZF38" s="479"/>
      <c r="LZG38" s="479"/>
      <c r="LZH38" s="479"/>
      <c r="LZI38" s="479"/>
      <c r="LZJ38" s="479"/>
      <c r="LZK38" s="479"/>
      <c r="LZL38" s="479"/>
      <c r="LZM38" s="479"/>
      <c r="LZN38" s="479"/>
      <c r="LZO38" s="479"/>
      <c r="LZP38" s="479"/>
      <c r="LZQ38" s="479"/>
      <c r="LZR38" s="479"/>
      <c r="LZS38" s="479"/>
      <c r="LZT38" s="479"/>
      <c r="LZU38" s="479"/>
      <c r="LZV38" s="479"/>
      <c r="LZW38" s="479"/>
      <c r="LZX38" s="479"/>
      <c r="LZY38" s="479"/>
      <c r="LZZ38" s="479"/>
      <c r="MAA38" s="479"/>
      <c r="MAB38" s="479"/>
      <c r="MAC38" s="479"/>
      <c r="MAD38" s="479"/>
      <c r="MAE38" s="479"/>
      <c r="MAF38" s="479"/>
      <c r="MAG38" s="479"/>
      <c r="MAH38" s="479"/>
      <c r="MAI38" s="479"/>
      <c r="MAJ38" s="479"/>
      <c r="MAK38" s="479"/>
      <c r="MAL38" s="479"/>
      <c r="MAM38" s="479"/>
      <c r="MAN38" s="479"/>
      <c r="MAO38" s="479"/>
      <c r="MAP38" s="479"/>
      <c r="MAQ38" s="479"/>
      <c r="MAR38" s="479"/>
      <c r="MAS38" s="479"/>
      <c r="MAT38" s="479"/>
      <c r="MAU38" s="479"/>
      <c r="MAV38" s="479"/>
      <c r="MAW38" s="479"/>
      <c r="MAX38" s="479"/>
      <c r="MAY38" s="479"/>
      <c r="MAZ38" s="479"/>
      <c r="MBA38" s="479"/>
      <c r="MBB38" s="479"/>
      <c r="MBC38" s="479"/>
      <c r="MBD38" s="479"/>
      <c r="MBE38" s="479"/>
      <c r="MBF38" s="479"/>
      <c r="MBG38" s="479"/>
      <c r="MBH38" s="479"/>
      <c r="MBI38" s="479"/>
      <c r="MBJ38" s="479"/>
      <c r="MBK38" s="479"/>
      <c r="MBL38" s="479"/>
      <c r="MBM38" s="479"/>
      <c r="MBN38" s="479"/>
      <c r="MBO38" s="479"/>
      <c r="MBP38" s="479"/>
      <c r="MBQ38" s="479"/>
      <c r="MBR38" s="479"/>
      <c r="MBS38" s="479"/>
      <c r="MBT38" s="479"/>
      <c r="MBU38" s="479"/>
      <c r="MBV38" s="479"/>
      <c r="MBW38" s="479"/>
      <c r="MBX38" s="479"/>
      <c r="MBY38" s="479"/>
      <c r="MBZ38" s="479"/>
      <c r="MCA38" s="479"/>
      <c r="MCB38" s="479"/>
      <c r="MCC38" s="479"/>
      <c r="MCD38" s="479"/>
      <c r="MCE38" s="479"/>
      <c r="MCF38" s="479"/>
      <c r="MCG38" s="479"/>
      <c r="MCH38" s="479"/>
      <c r="MCI38" s="479"/>
      <c r="MCJ38" s="479"/>
      <c r="MCK38" s="479"/>
      <c r="MCL38" s="479"/>
      <c r="MCM38" s="479"/>
      <c r="MCN38" s="479"/>
      <c r="MCO38" s="479"/>
      <c r="MCP38" s="479"/>
      <c r="MCQ38" s="479"/>
      <c r="MCR38" s="479"/>
      <c r="MCS38" s="479"/>
      <c r="MCT38" s="479"/>
      <c r="MCU38" s="479"/>
      <c r="MCV38" s="479"/>
      <c r="MCW38" s="479"/>
      <c r="MCX38" s="479"/>
      <c r="MCY38" s="479"/>
      <c r="MCZ38" s="479"/>
      <c r="MDA38" s="479"/>
      <c r="MDB38" s="479"/>
      <c r="MDC38" s="479"/>
      <c r="MDD38" s="479"/>
      <c r="MDE38" s="479"/>
      <c r="MDF38" s="479"/>
      <c r="MDG38" s="479"/>
      <c r="MDH38" s="479"/>
      <c r="MDI38" s="479"/>
      <c r="MDJ38" s="479"/>
      <c r="MDK38" s="479"/>
      <c r="MDL38" s="479"/>
      <c r="MDM38" s="479"/>
      <c r="MDN38" s="479"/>
      <c r="MDO38" s="479"/>
      <c r="MDP38" s="479"/>
      <c r="MDQ38" s="479"/>
      <c r="MDR38" s="479"/>
      <c r="MDS38" s="479"/>
      <c r="MDT38" s="479"/>
      <c r="MDU38" s="479"/>
      <c r="MDV38" s="479"/>
      <c r="MDW38" s="479"/>
      <c r="MDX38" s="479"/>
      <c r="MDY38" s="479"/>
      <c r="MDZ38" s="479"/>
      <c r="MEA38" s="479"/>
      <c r="MEB38" s="479"/>
      <c r="MEC38" s="479"/>
      <c r="MED38" s="479"/>
      <c r="MEE38" s="479"/>
      <c r="MEF38" s="479"/>
      <c r="MEG38" s="479"/>
      <c r="MEH38" s="479"/>
      <c r="MEI38" s="479"/>
      <c r="MEJ38" s="479"/>
      <c r="MEK38" s="479"/>
      <c r="MEL38" s="479"/>
      <c r="MEM38" s="479"/>
      <c r="MEN38" s="479"/>
      <c r="MEO38" s="479"/>
      <c r="MEP38" s="479"/>
      <c r="MEQ38" s="479"/>
      <c r="MER38" s="479"/>
      <c r="MES38" s="479"/>
      <c r="MET38" s="479"/>
      <c r="MEU38" s="479"/>
      <c r="MEV38" s="479"/>
      <c r="MEW38" s="479"/>
      <c r="MEX38" s="479"/>
      <c r="MEY38" s="479"/>
      <c r="MEZ38" s="479"/>
      <c r="MFA38" s="479"/>
      <c r="MFB38" s="479"/>
      <c r="MFC38" s="479"/>
      <c r="MFD38" s="479"/>
      <c r="MFE38" s="479"/>
      <c r="MFF38" s="479"/>
      <c r="MFG38" s="479"/>
      <c r="MFH38" s="479"/>
      <c r="MFI38" s="479"/>
      <c r="MFJ38" s="479"/>
      <c r="MFK38" s="479"/>
      <c r="MFL38" s="479"/>
      <c r="MFM38" s="479"/>
      <c r="MFN38" s="479"/>
      <c r="MFO38" s="479"/>
      <c r="MFP38" s="479"/>
      <c r="MFQ38" s="479"/>
      <c r="MFR38" s="479"/>
      <c r="MFS38" s="479"/>
      <c r="MFT38" s="479"/>
      <c r="MFU38" s="479"/>
      <c r="MFV38" s="479"/>
      <c r="MFW38" s="479"/>
      <c r="MFX38" s="479"/>
      <c r="MFY38" s="479"/>
      <c r="MFZ38" s="479"/>
      <c r="MGA38" s="479"/>
      <c r="MGB38" s="479"/>
      <c r="MGC38" s="479"/>
      <c r="MGD38" s="479"/>
      <c r="MGE38" s="479"/>
      <c r="MGF38" s="479"/>
      <c r="MGG38" s="479"/>
      <c r="MGH38" s="479"/>
      <c r="MGI38" s="479"/>
      <c r="MGJ38" s="479"/>
      <c r="MGK38" s="479"/>
      <c r="MGL38" s="479"/>
      <c r="MGM38" s="479"/>
      <c r="MGN38" s="479"/>
      <c r="MGO38" s="479"/>
      <c r="MGP38" s="479"/>
      <c r="MGQ38" s="479"/>
      <c r="MGR38" s="479"/>
      <c r="MGS38" s="479"/>
      <c r="MGT38" s="479"/>
      <c r="MGU38" s="479"/>
      <c r="MGV38" s="479"/>
      <c r="MGW38" s="479"/>
      <c r="MGX38" s="479"/>
      <c r="MGY38" s="479"/>
      <c r="MGZ38" s="479"/>
      <c r="MHA38" s="479"/>
      <c r="MHB38" s="479"/>
      <c r="MHC38" s="479"/>
      <c r="MHD38" s="479"/>
      <c r="MHE38" s="479"/>
      <c r="MHF38" s="479"/>
      <c r="MHG38" s="479"/>
      <c r="MHH38" s="479"/>
      <c r="MHI38" s="479"/>
      <c r="MHJ38" s="479"/>
      <c r="MHK38" s="479"/>
      <c r="MHL38" s="479"/>
      <c r="MHM38" s="479"/>
      <c r="MHN38" s="479"/>
      <c r="MHO38" s="479"/>
      <c r="MHP38" s="479"/>
      <c r="MHQ38" s="479"/>
      <c r="MHR38" s="479"/>
      <c r="MHS38" s="479"/>
      <c r="MHT38" s="479"/>
      <c r="MHU38" s="479"/>
      <c r="MHV38" s="479"/>
      <c r="MHW38" s="479"/>
      <c r="MHX38" s="479"/>
      <c r="MHY38" s="479"/>
      <c r="MHZ38" s="479"/>
      <c r="MIA38" s="479"/>
      <c r="MIB38" s="479"/>
      <c r="MIC38" s="479"/>
      <c r="MID38" s="479"/>
      <c r="MIE38" s="479"/>
      <c r="MIF38" s="479"/>
      <c r="MIG38" s="479"/>
      <c r="MIH38" s="479"/>
      <c r="MII38" s="479"/>
      <c r="MIJ38" s="479"/>
      <c r="MIK38" s="479"/>
      <c r="MIL38" s="479"/>
      <c r="MIM38" s="479"/>
      <c r="MIN38" s="479"/>
      <c r="MIO38" s="479"/>
      <c r="MIP38" s="479"/>
      <c r="MIQ38" s="479"/>
      <c r="MIR38" s="479"/>
      <c r="MIS38" s="479"/>
      <c r="MIT38" s="479"/>
      <c r="MIU38" s="479"/>
      <c r="MIV38" s="479"/>
      <c r="MIW38" s="479"/>
      <c r="MIX38" s="479"/>
      <c r="MIY38" s="479"/>
      <c r="MIZ38" s="479"/>
      <c r="MJA38" s="479"/>
      <c r="MJB38" s="479"/>
      <c r="MJC38" s="479"/>
      <c r="MJD38" s="479"/>
      <c r="MJE38" s="479"/>
      <c r="MJF38" s="479"/>
      <c r="MJG38" s="479"/>
      <c r="MJH38" s="479"/>
      <c r="MJI38" s="479"/>
      <c r="MJJ38" s="479"/>
      <c r="MJK38" s="479"/>
      <c r="MJL38" s="479"/>
      <c r="MJM38" s="479"/>
      <c r="MJN38" s="479"/>
      <c r="MJO38" s="479"/>
      <c r="MJP38" s="479"/>
      <c r="MJQ38" s="479"/>
      <c r="MJR38" s="479"/>
      <c r="MJS38" s="479"/>
      <c r="MJT38" s="479"/>
      <c r="MJU38" s="479"/>
      <c r="MJV38" s="479"/>
      <c r="MJW38" s="479"/>
      <c r="MJX38" s="479"/>
      <c r="MJY38" s="479"/>
      <c r="MJZ38" s="479"/>
      <c r="MKA38" s="479"/>
      <c r="MKB38" s="479"/>
      <c r="MKC38" s="479"/>
      <c r="MKD38" s="479"/>
      <c r="MKE38" s="479"/>
      <c r="MKF38" s="479"/>
      <c r="MKG38" s="479"/>
      <c r="MKH38" s="479"/>
      <c r="MKI38" s="479"/>
      <c r="MKJ38" s="479"/>
      <c r="MKK38" s="479"/>
      <c r="MKL38" s="479"/>
      <c r="MKM38" s="479"/>
      <c r="MKN38" s="479"/>
      <c r="MKO38" s="479"/>
      <c r="MKP38" s="479"/>
      <c r="MKQ38" s="479"/>
      <c r="MKR38" s="479"/>
      <c r="MKS38" s="479"/>
      <c r="MKT38" s="479"/>
      <c r="MKU38" s="479"/>
      <c r="MKV38" s="479"/>
      <c r="MKW38" s="479"/>
      <c r="MKX38" s="479"/>
      <c r="MKY38" s="479"/>
      <c r="MKZ38" s="479"/>
      <c r="MLA38" s="479"/>
      <c r="MLB38" s="479"/>
      <c r="MLC38" s="479"/>
      <c r="MLD38" s="479"/>
      <c r="MLE38" s="479"/>
      <c r="MLF38" s="479"/>
      <c r="MLG38" s="479"/>
      <c r="MLH38" s="479"/>
      <c r="MLI38" s="479"/>
      <c r="MLJ38" s="479"/>
      <c r="MLK38" s="479"/>
      <c r="MLL38" s="479"/>
      <c r="MLM38" s="479"/>
      <c r="MLN38" s="479"/>
      <c r="MLO38" s="479"/>
      <c r="MLP38" s="479"/>
      <c r="MLQ38" s="479"/>
      <c r="MLR38" s="479"/>
      <c r="MLS38" s="479"/>
      <c r="MLT38" s="479"/>
      <c r="MLU38" s="479"/>
      <c r="MLV38" s="479"/>
      <c r="MLW38" s="479"/>
      <c r="MLX38" s="479"/>
      <c r="MLY38" s="479"/>
      <c r="MLZ38" s="479"/>
      <c r="MMA38" s="479"/>
      <c r="MMB38" s="479"/>
      <c r="MMC38" s="479"/>
      <c r="MMD38" s="479"/>
      <c r="MME38" s="479"/>
      <c r="MMF38" s="479"/>
      <c r="MMG38" s="479"/>
      <c r="MMH38" s="479"/>
      <c r="MMI38" s="479"/>
      <c r="MMJ38" s="479"/>
      <c r="MMK38" s="479"/>
      <c r="MML38" s="479"/>
      <c r="MMM38" s="479"/>
      <c r="MMN38" s="479"/>
      <c r="MMO38" s="479"/>
      <c r="MMP38" s="479"/>
      <c r="MMQ38" s="479"/>
      <c r="MMR38" s="479"/>
      <c r="MMS38" s="479"/>
      <c r="MMT38" s="479"/>
      <c r="MMU38" s="479"/>
      <c r="MMV38" s="479"/>
      <c r="MMW38" s="479"/>
      <c r="MMX38" s="479"/>
      <c r="MMY38" s="479"/>
      <c r="MMZ38" s="479"/>
      <c r="MNA38" s="479"/>
      <c r="MNB38" s="479"/>
      <c r="MNC38" s="479"/>
      <c r="MND38" s="479"/>
      <c r="MNE38" s="479"/>
      <c r="MNF38" s="479"/>
      <c r="MNG38" s="479"/>
      <c r="MNH38" s="479"/>
      <c r="MNI38" s="479"/>
      <c r="MNJ38" s="479"/>
      <c r="MNK38" s="479"/>
      <c r="MNL38" s="479"/>
      <c r="MNM38" s="479"/>
      <c r="MNN38" s="479"/>
      <c r="MNO38" s="479"/>
      <c r="MNP38" s="479"/>
      <c r="MNQ38" s="479"/>
      <c r="MNR38" s="479"/>
      <c r="MNS38" s="479"/>
      <c r="MNT38" s="479"/>
      <c r="MNU38" s="479"/>
      <c r="MNV38" s="479"/>
      <c r="MNW38" s="479"/>
      <c r="MNX38" s="479"/>
      <c r="MNY38" s="479"/>
      <c r="MNZ38" s="479"/>
      <c r="MOA38" s="479"/>
      <c r="MOB38" s="479"/>
      <c r="MOC38" s="479"/>
      <c r="MOD38" s="479"/>
      <c r="MOE38" s="479"/>
      <c r="MOF38" s="479"/>
      <c r="MOG38" s="479"/>
      <c r="MOH38" s="479"/>
      <c r="MOI38" s="479"/>
      <c r="MOJ38" s="479"/>
      <c r="MOK38" s="479"/>
      <c r="MOL38" s="479"/>
      <c r="MOM38" s="479"/>
      <c r="MON38" s="479"/>
      <c r="MOO38" s="479"/>
      <c r="MOP38" s="479"/>
      <c r="MOQ38" s="479"/>
      <c r="MOR38" s="479"/>
      <c r="MOS38" s="479"/>
      <c r="MOT38" s="479"/>
      <c r="MOU38" s="479"/>
      <c r="MOV38" s="479"/>
      <c r="MOW38" s="479"/>
      <c r="MOX38" s="479"/>
      <c r="MOY38" s="479"/>
      <c r="MOZ38" s="479"/>
      <c r="MPA38" s="479"/>
      <c r="MPB38" s="479"/>
      <c r="MPC38" s="479"/>
      <c r="MPD38" s="479"/>
      <c r="MPE38" s="479"/>
      <c r="MPF38" s="479"/>
      <c r="MPG38" s="479"/>
      <c r="MPH38" s="479"/>
      <c r="MPI38" s="479"/>
      <c r="MPJ38" s="479"/>
      <c r="MPK38" s="479"/>
      <c r="MPL38" s="479"/>
      <c r="MPM38" s="479"/>
      <c r="MPN38" s="479"/>
      <c r="MPO38" s="479"/>
      <c r="MPP38" s="479"/>
      <c r="MPQ38" s="479"/>
      <c r="MPR38" s="479"/>
      <c r="MPS38" s="479"/>
      <c r="MPT38" s="479"/>
      <c r="MPU38" s="479"/>
      <c r="MPV38" s="479"/>
      <c r="MPW38" s="479"/>
      <c r="MPX38" s="479"/>
      <c r="MPY38" s="479"/>
      <c r="MPZ38" s="479"/>
      <c r="MQA38" s="479"/>
      <c r="MQB38" s="479"/>
      <c r="MQC38" s="479"/>
      <c r="MQD38" s="479"/>
      <c r="MQE38" s="479"/>
      <c r="MQF38" s="479"/>
      <c r="MQG38" s="479"/>
      <c r="MQH38" s="479"/>
      <c r="MQI38" s="479"/>
      <c r="MQJ38" s="479"/>
      <c r="MQK38" s="479"/>
      <c r="MQL38" s="479"/>
      <c r="MQM38" s="479"/>
      <c r="MQN38" s="479"/>
      <c r="MQO38" s="479"/>
      <c r="MQP38" s="479"/>
      <c r="MQQ38" s="479"/>
      <c r="MQR38" s="479"/>
      <c r="MQS38" s="479"/>
      <c r="MQT38" s="479"/>
      <c r="MQU38" s="479"/>
      <c r="MQV38" s="479"/>
      <c r="MQW38" s="479"/>
      <c r="MQX38" s="479"/>
      <c r="MQY38" s="479"/>
      <c r="MQZ38" s="479"/>
      <c r="MRA38" s="479"/>
      <c r="MRB38" s="479"/>
      <c r="MRC38" s="479"/>
      <c r="MRD38" s="479"/>
      <c r="MRE38" s="479"/>
      <c r="MRF38" s="479"/>
      <c r="MRG38" s="479"/>
      <c r="MRH38" s="479"/>
      <c r="MRI38" s="479"/>
      <c r="MRJ38" s="479"/>
      <c r="MRK38" s="479"/>
      <c r="MRL38" s="479"/>
      <c r="MRM38" s="479"/>
      <c r="MRN38" s="479"/>
      <c r="MRO38" s="479"/>
      <c r="MRP38" s="479"/>
      <c r="MRQ38" s="479"/>
      <c r="MRR38" s="479"/>
      <c r="MRS38" s="479"/>
      <c r="MRT38" s="479"/>
      <c r="MRU38" s="479"/>
      <c r="MRV38" s="479"/>
      <c r="MRW38" s="479"/>
      <c r="MRX38" s="479"/>
      <c r="MRY38" s="479"/>
      <c r="MRZ38" s="479"/>
      <c r="MSA38" s="479"/>
      <c r="MSB38" s="479"/>
      <c r="MSC38" s="479"/>
      <c r="MSD38" s="479"/>
      <c r="MSE38" s="479"/>
      <c r="MSF38" s="479"/>
      <c r="MSG38" s="479"/>
      <c r="MSH38" s="479"/>
      <c r="MSI38" s="479"/>
      <c r="MSJ38" s="479"/>
      <c r="MSK38" s="479"/>
      <c r="MSL38" s="479"/>
      <c r="MSM38" s="479"/>
      <c r="MSN38" s="479"/>
      <c r="MSO38" s="479"/>
      <c r="MSP38" s="479"/>
      <c r="MSQ38" s="479"/>
      <c r="MSR38" s="479"/>
      <c r="MSS38" s="479"/>
      <c r="MST38" s="479"/>
      <c r="MSU38" s="479"/>
      <c r="MSV38" s="479"/>
      <c r="MSW38" s="479"/>
      <c r="MSX38" s="479"/>
      <c r="MSY38" s="479"/>
      <c r="MSZ38" s="479"/>
      <c r="MTA38" s="479"/>
      <c r="MTB38" s="479"/>
      <c r="MTC38" s="479"/>
      <c r="MTD38" s="479"/>
      <c r="MTE38" s="479"/>
      <c r="MTF38" s="479"/>
      <c r="MTG38" s="479"/>
      <c r="MTH38" s="479"/>
      <c r="MTI38" s="479"/>
      <c r="MTJ38" s="479"/>
      <c r="MTK38" s="479"/>
      <c r="MTL38" s="479"/>
      <c r="MTM38" s="479"/>
      <c r="MTN38" s="479"/>
      <c r="MTO38" s="479"/>
      <c r="MTP38" s="479"/>
      <c r="MTQ38" s="479"/>
      <c r="MTR38" s="479"/>
      <c r="MTS38" s="479"/>
      <c r="MTT38" s="479"/>
      <c r="MTU38" s="479"/>
      <c r="MTV38" s="479"/>
      <c r="MTW38" s="479"/>
      <c r="MTX38" s="479"/>
      <c r="MTY38" s="479"/>
      <c r="MTZ38" s="479"/>
      <c r="MUA38" s="479"/>
      <c r="MUB38" s="479"/>
      <c r="MUC38" s="479"/>
      <c r="MUD38" s="479"/>
      <c r="MUE38" s="479"/>
      <c r="MUF38" s="479"/>
      <c r="MUG38" s="479"/>
      <c r="MUH38" s="479"/>
      <c r="MUI38" s="479"/>
      <c r="MUJ38" s="479"/>
      <c r="MUK38" s="479"/>
      <c r="MUL38" s="479"/>
      <c r="MUM38" s="479"/>
      <c r="MUN38" s="479"/>
      <c r="MUO38" s="479"/>
      <c r="MUP38" s="479"/>
      <c r="MUQ38" s="479"/>
      <c r="MUR38" s="479"/>
      <c r="MUS38" s="479"/>
      <c r="MUT38" s="479"/>
      <c r="MUU38" s="479"/>
      <c r="MUV38" s="479"/>
      <c r="MUW38" s="479"/>
      <c r="MUX38" s="479"/>
      <c r="MUY38" s="479"/>
      <c r="MUZ38" s="479"/>
      <c r="MVA38" s="479"/>
      <c r="MVB38" s="479"/>
      <c r="MVC38" s="479"/>
      <c r="MVD38" s="479"/>
      <c r="MVE38" s="479"/>
      <c r="MVF38" s="479"/>
      <c r="MVG38" s="479"/>
      <c r="MVH38" s="479"/>
      <c r="MVI38" s="479"/>
      <c r="MVJ38" s="479"/>
      <c r="MVK38" s="479"/>
      <c r="MVL38" s="479"/>
      <c r="MVM38" s="479"/>
      <c r="MVN38" s="479"/>
      <c r="MVO38" s="479"/>
      <c r="MVP38" s="479"/>
      <c r="MVQ38" s="479"/>
      <c r="MVR38" s="479"/>
      <c r="MVS38" s="479"/>
      <c r="MVT38" s="479"/>
      <c r="MVU38" s="479"/>
      <c r="MVV38" s="479"/>
      <c r="MVW38" s="479"/>
      <c r="MVX38" s="479"/>
      <c r="MVY38" s="479"/>
      <c r="MVZ38" s="479"/>
      <c r="MWA38" s="479"/>
      <c r="MWB38" s="479"/>
      <c r="MWC38" s="479"/>
      <c r="MWD38" s="479"/>
      <c r="MWE38" s="479"/>
      <c r="MWF38" s="479"/>
      <c r="MWG38" s="479"/>
      <c r="MWH38" s="479"/>
      <c r="MWI38" s="479"/>
      <c r="MWJ38" s="479"/>
      <c r="MWK38" s="479"/>
      <c r="MWL38" s="479"/>
      <c r="MWM38" s="479"/>
      <c r="MWN38" s="479"/>
      <c r="MWO38" s="479"/>
      <c r="MWP38" s="479"/>
      <c r="MWQ38" s="479"/>
      <c r="MWR38" s="479"/>
      <c r="MWS38" s="479"/>
      <c r="MWT38" s="479"/>
      <c r="MWU38" s="479"/>
      <c r="MWV38" s="479"/>
      <c r="MWW38" s="479"/>
      <c r="MWX38" s="479"/>
      <c r="MWY38" s="479"/>
      <c r="MWZ38" s="479"/>
      <c r="MXA38" s="479"/>
      <c r="MXB38" s="479"/>
      <c r="MXC38" s="479"/>
      <c r="MXD38" s="479"/>
      <c r="MXE38" s="479"/>
      <c r="MXF38" s="479"/>
      <c r="MXG38" s="479"/>
      <c r="MXH38" s="479"/>
      <c r="MXI38" s="479"/>
      <c r="MXJ38" s="479"/>
      <c r="MXK38" s="479"/>
      <c r="MXL38" s="479"/>
      <c r="MXM38" s="479"/>
      <c r="MXN38" s="479"/>
      <c r="MXO38" s="479"/>
      <c r="MXP38" s="479"/>
      <c r="MXQ38" s="479"/>
      <c r="MXR38" s="479"/>
      <c r="MXS38" s="479"/>
      <c r="MXT38" s="479"/>
      <c r="MXU38" s="479"/>
      <c r="MXV38" s="479"/>
      <c r="MXW38" s="479"/>
      <c r="MXX38" s="479"/>
      <c r="MXY38" s="479"/>
      <c r="MXZ38" s="479"/>
      <c r="MYA38" s="479"/>
      <c r="MYB38" s="479"/>
      <c r="MYC38" s="479"/>
      <c r="MYD38" s="479"/>
      <c r="MYE38" s="479"/>
      <c r="MYF38" s="479"/>
      <c r="MYG38" s="479"/>
      <c r="MYH38" s="479"/>
      <c r="MYI38" s="479"/>
      <c r="MYJ38" s="479"/>
      <c r="MYK38" s="479"/>
      <c r="MYL38" s="479"/>
      <c r="MYM38" s="479"/>
      <c r="MYN38" s="479"/>
      <c r="MYO38" s="479"/>
      <c r="MYP38" s="479"/>
      <c r="MYQ38" s="479"/>
      <c r="MYR38" s="479"/>
      <c r="MYS38" s="479"/>
      <c r="MYT38" s="479"/>
      <c r="MYU38" s="479"/>
      <c r="MYV38" s="479"/>
      <c r="MYW38" s="479"/>
      <c r="MYX38" s="479"/>
      <c r="MYY38" s="479"/>
      <c r="MYZ38" s="479"/>
      <c r="MZA38" s="479"/>
      <c r="MZB38" s="479"/>
      <c r="MZC38" s="479"/>
      <c r="MZD38" s="479"/>
      <c r="MZE38" s="479"/>
      <c r="MZF38" s="479"/>
      <c r="MZG38" s="479"/>
      <c r="MZH38" s="479"/>
      <c r="MZI38" s="479"/>
      <c r="MZJ38" s="479"/>
      <c r="MZK38" s="479"/>
      <c r="MZL38" s="479"/>
      <c r="MZM38" s="479"/>
      <c r="MZN38" s="479"/>
      <c r="MZO38" s="479"/>
      <c r="MZP38" s="479"/>
      <c r="MZQ38" s="479"/>
      <c r="MZR38" s="479"/>
      <c r="MZS38" s="479"/>
      <c r="MZT38" s="479"/>
      <c r="MZU38" s="479"/>
      <c r="MZV38" s="479"/>
      <c r="MZW38" s="479"/>
      <c r="MZX38" s="479"/>
      <c r="MZY38" s="479"/>
      <c r="MZZ38" s="479"/>
      <c r="NAA38" s="479"/>
      <c r="NAB38" s="479"/>
      <c r="NAC38" s="479"/>
      <c r="NAD38" s="479"/>
      <c r="NAE38" s="479"/>
      <c r="NAF38" s="479"/>
      <c r="NAG38" s="479"/>
      <c r="NAH38" s="479"/>
      <c r="NAI38" s="479"/>
      <c r="NAJ38" s="479"/>
      <c r="NAK38" s="479"/>
      <c r="NAL38" s="479"/>
      <c r="NAM38" s="479"/>
      <c r="NAN38" s="479"/>
      <c r="NAO38" s="479"/>
      <c r="NAP38" s="479"/>
      <c r="NAQ38" s="479"/>
      <c r="NAR38" s="479"/>
      <c r="NAS38" s="479"/>
      <c r="NAT38" s="479"/>
      <c r="NAU38" s="479"/>
      <c r="NAV38" s="479"/>
      <c r="NAW38" s="479"/>
      <c r="NAX38" s="479"/>
      <c r="NAY38" s="479"/>
      <c r="NAZ38" s="479"/>
      <c r="NBA38" s="479"/>
      <c r="NBB38" s="479"/>
      <c r="NBC38" s="479"/>
      <c r="NBD38" s="479"/>
      <c r="NBE38" s="479"/>
      <c r="NBF38" s="479"/>
      <c r="NBG38" s="479"/>
      <c r="NBH38" s="479"/>
      <c r="NBI38" s="479"/>
      <c r="NBJ38" s="479"/>
      <c r="NBK38" s="479"/>
      <c r="NBL38" s="479"/>
      <c r="NBM38" s="479"/>
      <c r="NBN38" s="479"/>
      <c r="NBO38" s="479"/>
      <c r="NBP38" s="479"/>
      <c r="NBQ38" s="479"/>
      <c r="NBR38" s="479"/>
      <c r="NBS38" s="479"/>
      <c r="NBT38" s="479"/>
      <c r="NBU38" s="479"/>
      <c r="NBV38" s="479"/>
      <c r="NBW38" s="479"/>
      <c r="NBX38" s="479"/>
      <c r="NBY38" s="479"/>
      <c r="NBZ38" s="479"/>
      <c r="NCA38" s="479"/>
      <c r="NCB38" s="479"/>
      <c r="NCC38" s="479"/>
      <c r="NCD38" s="479"/>
      <c r="NCE38" s="479"/>
      <c r="NCF38" s="479"/>
      <c r="NCG38" s="479"/>
      <c r="NCH38" s="479"/>
      <c r="NCI38" s="479"/>
      <c r="NCJ38" s="479"/>
      <c r="NCK38" s="479"/>
      <c r="NCL38" s="479"/>
      <c r="NCM38" s="479"/>
      <c r="NCN38" s="479"/>
      <c r="NCO38" s="479"/>
      <c r="NCP38" s="479"/>
      <c r="NCQ38" s="479"/>
      <c r="NCR38" s="479"/>
      <c r="NCS38" s="479"/>
      <c r="NCT38" s="479"/>
      <c r="NCU38" s="479"/>
      <c r="NCV38" s="479"/>
      <c r="NCW38" s="479"/>
      <c r="NCX38" s="479"/>
      <c r="NCY38" s="479"/>
      <c r="NCZ38" s="479"/>
      <c r="NDA38" s="479"/>
      <c r="NDB38" s="479"/>
      <c r="NDC38" s="479"/>
      <c r="NDD38" s="479"/>
      <c r="NDE38" s="479"/>
      <c r="NDF38" s="479"/>
      <c r="NDG38" s="479"/>
      <c r="NDH38" s="479"/>
      <c r="NDI38" s="479"/>
      <c r="NDJ38" s="479"/>
      <c r="NDK38" s="479"/>
      <c r="NDL38" s="479"/>
      <c r="NDM38" s="479"/>
      <c r="NDN38" s="479"/>
      <c r="NDO38" s="479"/>
      <c r="NDP38" s="479"/>
      <c r="NDQ38" s="479"/>
      <c r="NDR38" s="479"/>
      <c r="NDS38" s="479"/>
      <c r="NDT38" s="479"/>
      <c r="NDU38" s="479"/>
      <c r="NDV38" s="479"/>
      <c r="NDW38" s="479"/>
      <c r="NDX38" s="479"/>
      <c r="NDY38" s="479"/>
      <c r="NDZ38" s="479"/>
      <c r="NEA38" s="479"/>
      <c r="NEB38" s="479"/>
      <c r="NEC38" s="479"/>
      <c r="NED38" s="479"/>
      <c r="NEE38" s="479"/>
      <c r="NEF38" s="479"/>
      <c r="NEG38" s="479"/>
      <c r="NEH38" s="479"/>
      <c r="NEI38" s="479"/>
      <c r="NEJ38" s="479"/>
      <c r="NEK38" s="479"/>
      <c r="NEL38" s="479"/>
      <c r="NEM38" s="479"/>
      <c r="NEN38" s="479"/>
      <c r="NEO38" s="479"/>
      <c r="NEP38" s="479"/>
      <c r="NEQ38" s="479"/>
      <c r="NER38" s="479"/>
      <c r="NES38" s="479"/>
      <c r="NET38" s="479"/>
      <c r="NEU38" s="479"/>
      <c r="NEV38" s="479"/>
      <c r="NEW38" s="479"/>
      <c r="NEX38" s="479"/>
      <c r="NEY38" s="479"/>
      <c r="NEZ38" s="479"/>
      <c r="NFA38" s="479"/>
      <c r="NFB38" s="479"/>
      <c r="NFC38" s="479"/>
      <c r="NFD38" s="479"/>
      <c r="NFE38" s="479"/>
      <c r="NFF38" s="479"/>
      <c r="NFG38" s="479"/>
      <c r="NFH38" s="479"/>
      <c r="NFI38" s="479"/>
      <c r="NFJ38" s="479"/>
      <c r="NFK38" s="479"/>
      <c r="NFL38" s="479"/>
      <c r="NFM38" s="479"/>
      <c r="NFN38" s="479"/>
      <c r="NFO38" s="479"/>
      <c r="NFP38" s="479"/>
      <c r="NFQ38" s="479"/>
      <c r="NFR38" s="479"/>
      <c r="NFS38" s="479"/>
      <c r="NFT38" s="479"/>
      <c r="NFU38" s="479"/>
      <c r="NFV38" s="479"/>
      <c r="NFW38" s="479"/>
      <c r="NFX38" s="479"/>
      <c r="NFY38" s="479"/>
      <c r="NFZ38" s="479"/>
      <c r="NGA38" s="479"/>
      <c r="NGB38" s="479"/>
      <c r="NGC38" s="479"/>
      <c r="NGD38" s="479"/>
      <c r="NGE38" s="479"/>
      <c r="NGF38" s="479"/>
      <c r="NGG38" s="479"/>
      <c r="NGH38" s="479"/>
      <c r="NGI38" s="479"/>
      <c r="NGJ38" s="479"/>
      <c r="NGK38" s="479"/>
      <c r="NGL38" s="479"/>
      <c r="NGM38" s="479"/>
      <c r="NGN38" s="479"/>
      <c r="NGO38" s="479"/>
      <c r="NGP38" s="479"/>
      <c r="NGQ38" s="479"/>
      <c r="NGR38" s="479"/>
      <c r="NGS38" s="479"/>
      <c r="NGT38" s="479"/>
      <c r="NGU38" s="479"/>
      <c r="NGV38" s="479"/>
      <c r="NGW38" s="479"/>
      <c r="NGX38" s="479"/>
      <c r="NGY38" s="479"/>
      <c r="NGZ38" s="479"/>
      <c r="NHA38" s="479"/>
      <c r="NHB38" s="479"/>
      <c r="NHC38" s="479"/>
      <c r="NHD38" s="479"/>
      <c r="NHE38" s="479"/>
      <c r="NHF38" s="479"/>
      <c r="NHG38" s="479"/>
      <c r="NHH38" s="479"/>
      <c r="NHI38" s="479"/>
      <c r="NHJ38" s="479"/>
      <c r="NHK38" s="479"/>
      <c r="NHL38" s="479"/>
      <c r="NHM38" s="479"/>
      <c r="NHN38" s="479"/>
      <c r="NHO38" s="479"/>
      <c r="NHP38" s="479"/>
      <c r="NHQ38" s="479"/>
      <c r="NHR38" s="479"/>
      <c r="NHS38" s="479"/>
      <c r="NHT38" s="479"/>
      <c r="NHU38" s="479"/>
      <c r="NHV38" s="479"/>
      <c r="NHW38" s="479"/>
      <c r="NHX38" s="479"/>
      <c r="NHY38" s="479"/>
      <c r="NHZ38" s="479"/>
      <c r="NIA38" s="479"/>
      <c r="NIB38" s="479"/>
      <c r="NIC38" s="479"/>
      <c r="NID38" s="479"/>
      <c r="NIE38" s="479"/>
      <c r="NIF38" s="479"/>
      <c r="NIG38" s="479"/>
      <c r="NIH38" s="479"/>
      <c r="NII38" s="479"/>
      <c r="NIJ38" s="479"/>
      <c r="NIK38" s="479"/>
      <c r="NIL38" s="479"/>
      <c r="NIM38" s="479"/>
      <c r="NIN38" s="479"/>
      <c r="NIO38" s="479"/>
      <c r="NIP38" s="479"/>
      <c r="NIQ38" s="479"/>
      <c r="NIR38" s="479"/>
      <c r="NIS38" s="479"/>
      <c r="NIT38" s="479"/>
      <c r="NIU38" s="479"/>
      <c r="NIV38" s="479"/>
      <c r="NIW38" s="479"/>
      <c r="NIX38" s="479"/>
      <c r="NIY38" s="479"/>
      <c r="NIZ38" s="479"/>
      <c r="NJA38" s="479"/>
      <c r="NJB38" s="479"/>
      <c r="NJC38" s="479"/>
      <c r="NJD38" s="479"/>
      <c r="NJE38" s="479"/>
      <c r="NJF38" s="479"/>
      <c r="NJG38" s="479"/>
      <c r="NJH38" s="479"/>
      <c r="NJI38" s="479"/>
      <c r="NJJ38" s="479"/>
      <c r="NJK38" s="479"/>
      <c r="NJL38" s="479"/>
      <c r="NJM38" s="479"/>
      <c r="NJN38" s="479"/>
      <c r="NJO38" s="479"/>
      <c r="NJP38" s="479"/>
      <c r="NJQ38" s="479"/>
      <c r="NJR38" s="479"/>
      <c r="NJS38" s="479"/>
      <c r="NJT38" s="479"/>
      <c r="NJU38" s="479"/>
      <c r="NJV38" s="479"/>
      <c r="NJW38" s="479"/>
      <c r="NJX38" s="479"/>
      <c r="NJY38" s="479"/>
      <c r="NJZ38" s="479"/>
      <c r="NKA38" s="479"/>
      <c r="NKB38" s="479"/>
      <c r="NKC38" s="479"/>
      <c r="NKD38" s="479"/>
      <c r="NKE38" s="479"/>
      <c r="NKF38" s="479"/>
      <c r="NKG38" s="479"/>
      <c r="NKH38" s="479"/>
      <c r="NKI38" s="479"/>
      <c r="NKJ38" s="479"/>
      <c r="NKK38" s="479"/>
      <c r="NKL38" s="479"/>
      <c r="NKM38" s="479"/>
      <c r="NKN38" s="479"/>
      <c r="NKO38" s="479"/>
      <c r="NKP38" s="479"/>
      <c r="NKQ38" s="479"/>
      <c r="NKR38" s="479"/>
      <c r="NKS38" s="479"/>
      <c r="NKT38" s="479"/>
      <c r="NKU38" s="479"/>
      <c r="NKV38" s="479"/>
      <c r="NKW38" s="479"/>
      <c r="NKX38" s="479"/>
      <c r="NKY38" s="479"/>
      <c r="NKZ38" s="479"/>
      <c r="NLA38" s="479"/>
      <c r="NLB38" s="479"/>
      <c r="NLC38" s="479"/>
      <c r="NLD38" s="479"/>
      <c r="NLE38" s="479"/>
      <c r="NLF38" s="479"/>
      <c r="NLG38" s="479"/>
      <c r="NLH38" s="479"/>
      <c r="NLI38" s="479"/>
      <c r="NLJ38" s="479"/>
      <c r="NLK38" s="479"/>
      <c r="NLL38" s="479"/>
      <c r="NLM38" s="479"/>
      <c r="NLN38" s="479"/>
      <c r="NLO38" s="479"/>
      <c r="NLP38" s="479"/>
      <c r="NLQ38" s="479"/>
      <c r="NLR38" s="479"/>
      <c r="NLS38" s="479"/>
      <c r="NLT38" s="479"/>
      <c r="NLU38" s="479"/>
      <c r="NLV38" s="479"/>
      <c r="NLW38" s="479"/>
      <c r="NLX38" s="479"/>
      <c r="NLY38" s="479"/>
      <c r="NLZ38" s="479"/>
      <c r="NMA38" s="479"/>
      <c r="NMB38" s="479"/>
      <c r="NMC38" s="479"/>
      <c r="NMD38" s="479"/>
      <c r="NME38" s="479"/>
      <c r="NMF38" s="479"/>
      <c r="NMG38" s="479"/>
      <c r="NMH38" s="479"/>
      <c r="NMI38" s="479"/>
      <c r="NMJ38" s="479"/>
      <c r="NMK38" s="479"/>
      <c r="NML38" s="479"/>
      <c r="NMM38" s="479"/>
      <c r="NMN38" s="479"/>
      <c r="NMO38" s="479"/>
      <c r="NMP38" s="479"/>
      <c r="NMQ38" s="479"/>
      <c r="NMR38" s="479"/>
      <c r="NMS38" s="479"/>
      <c r="NMT38" s="479"/>
      <c r="NMU38" s="479"/>
      <c r="NMV38" s="479"/>
      <c r="NMW38" s="479"/>
      <c r="NMX38" s="479"/>
      <c r="NMY38" s="479"/>
      <c r="NMZ38" s="479"/>
      <c r="NNA38" s="479"/>
      <c r="NNB38" s="479"/>
      <c r="NNC38" s="479"/>
      <c r="NND38" s="479"/>
      <c r="NNE38" s="479"/>
      <c r="NNF38" s="479"/>
      <c r="NNG38" s="479"/>
      <c r="NNH38" s="479"/>
      <c r="NNI38" s="479"/>
      <c r="NNJ38" s="479"/>
      <c r="NNK38" s="479"/>
      <c r="NNL38" s="479"/>
      <c r="NNM38" s="479"/>
      <c r="NNN38" s="479"/>
      <c r="NNO38" s="479"/>
      <c r="NNP38" s="479"/>
      <c r="NNQ38" s="479"/>
      <c r="NNR38" s="479"/>
      <c r="NNS38" s="479"/>
      <c r="NNT38" s="479"/>
      <c r="NNU38" s="479"/>
      <c r="NNV38" s="479"/>
      <c r="NNW38" s="479"/>
      <c r="NNX38" s="479"/>
      <c r="NNY38" s="479"/>
      <c r="NNZ38" s="479"/>
      <c r="NOA38" s="479"/>
      <c r="NOB38" s="479"/>
      <c r="NOC38" s="479"/>
      <c r="NOD38" s="479"/>
      <c r="NOE38" s="479"/>
      <c r="NOF38" s="479"/>
      <c r="NOG38" s="479"/>
      <c r="NOH38" s="479"/>
      <c r="NOI38" s="479"/>
      <c r="NOJ38" s="479"/>
      <c r="NOK38" s="479"/>
      <c r="NOL38" s="479"/>
      <c r="NOM38" s="479"/>
      <c r="NON38" s="479"/>
      <c r="NOO38" s="479"/>
      <c r="NOP38" s="479"/>
      <c r="NOQ38" s="479"/>
      <c r="NOR38" s="479"/>
      <c r="NOS38" s="479"/>
      <c r="NOT38" s="479"/>
      <c r="NOU38" s="479"/>
      <c r="NOV38" s="479"/>
      <c r="NOW38" s="479"/>
      <c r="NOX38" s="479"/>
      <c r="NOY38" s="479"/>
      <c r="NOZ38" s="479"/>
      <c r="NPA38" s="479"/>
      <c r="NPB38" s="479"/>
      <c r="NPC38" s="479"/>
      <c r="NPD38" s="479"/>
      <c r="NPE38" s="479"/>
      <c r="NPF38" s="479"/>
      <c r="NPG38" s="479"/>
      <c r="NPH38" s="479"/>
      <c r="NPI38" s="479"/>
      <c r="NPJ38" s="479"/>
      <c r="NPK38" s="479"/>
      <c r="NPL38" s="479"/>
      <c r="NPM38" s="479"/>
      <c r="NPN38" s="479"/>
      <c r="NPO38" s="479"/>
      <c r="NPP38" s="479"/>
      <c r="NPQ38" s="479"/>
      <c r="NPR38" s="479"/>
      <c r="NPS38" s="479"/>
      <c r="NPT38" s="479"/>
      <c r="NPU38" s="479"/>
      <c r="NPV38" s="479"/>
      <c r="NPW38" s="479"/>
      <c r="NPX38" s="479"/>
      <c r="NPY38" s="479"/>
      <c r="NPZ38" s="479"/>
      <c r="NQA38" s="479"/>
      <c r="NQB38" s="479"/>
      <c r="NQC38" s="479"/>
      <c r="NQD38" s="479"/>
      <c r="NQE38" s="479"/>
      <c r="NQF38" s="479"/>
      <c r="NQG38" s="479"/>
      <c r="NQH38" s="479"/>
      <c r="NQI38" s="479"/>
      <c r="NQJ38" s="479"/>
      <c r="NQK38" s="479"/>
      <c r="NQL38" s="479"/>
      <c r="NQM38" s="479"/>
      <c r="NQN38" s="479"/>
      <c r="NQO38" s="479"/>
      <c r="NQP38" s="479"/>
      <c r="NQQ38" s="479"/>
      <c r="NQR38" s="479"/>
      <c r="NQS38" s="479"/>
      <c r="NQT38" s="479"/>
      <c r="NQU38" s="479"/>
      <c r="NQV38" s="479"/>
      <c r="NQW38" s="479"/>
      <c r="NQX38" s="479"/>
      <c r="NQY38" s="479"/>
      <c r="NQZ38" s="479"/>
      <c r="NRA38" s="479"/>
      <c r="NRB38" s="479"/>
      <c r="NRC38" s="479"/>
      <c r="NRD38" s="479"/>
      <c r="NRE38" s="479"/>
      <c r="NRF38" s="479"/>
      <c r="NRG38" s="479"/>
      <c r="NRH38" s="479"/>
      <c r="NRI38" s="479"/>
      <c r="NRJ38" s="479"/>
      <c r="NRK38" s="479"/>
      <c r="NRL38" s="479"/>
      <c r="NRM38" s="479"/>
      <c r="NRN38" s="479"/>
      <c r="NRO38" s="479"/>
      <c r="NRP38" s="479"/>
      <c r="NRQ38" s="479"/>
      <c r="NRR38" s="479"/>
      <c r="NRS38" s="479"/>
      <c r="NRT38" s="479"/>
      <c r="NRU38" s="479"/>
      <c r="NRV38" s="479"/>
      <c r="NRW38" s="479"/>
      <c r="NRX38" s="479"/>
      <c r="NRY38" s="479"/>
      <c r="NRZ38" s="479"/>
      <c r="NSA38" s="479"/>
      <c r="NSB38" s="479"/>
      <c r="NSC38" s="479"/>
      <c r="NSD38" s="479"/>
      <c r="NSE38" s="479"/>
      <c r="NSF38" s="479"/>
      <c r="NSG38" s="479"/>
      <c r="NSH38" s="479"/>
      <c r="NSI38" s="479"/>
      <c r="NSJ38" s="479"/>
      <c r="NSK38" s="479"/>
      <c r="NSL38" s="479"/>
      <c r="NSM38" s="479"/>
      <c r="NSN38" s="479"/>
      <c r="NSO38" s="479"/>
      <c r="NSP38" s="479"/>
      <c r="NSQ38" s="479"/>
      <c r="NSR38" s="479"/>
      <c r="NSS38" s="479"/>
      <c r="NST38" s="479"/>
      <c r="NSU38" s="479"/>
      <c r="NSV38" s="479"/>
      <c r="NSW38" s="479"/>
      <c r="NSX38" s="479"/>
      <c r="NSY38" s="479"/>
      <c r="NSZ38" s="479"/>
      <c r="NTA38" s="479"/>
      <c r="NTB38" s="479"/>
      <c r="NTC38" s="479"/>
      <c r="NTD38" s="479"/>
      <c r="NTE38" s="479"/>
      <c r="NTF38" s="479"/>
      <c r="NTG38" s="479"/>
      <c r="NTH38" s="479"/>
      <c r="NTI38" s="479"/>
      <c r="NTJ38" s="479"/>
      <c r="NTK38" s="479"/>
      <c r="NTL38" s="479"/>
      <c r="NTM38" s="479"/>
      <c r="NTN38" s="479"/>
      <c r="NTO38" s="479"/>
      <c r="NTP38" s="479"/>
      <c r="NTQ38" s="479"/>
      <c r="NTR38" s="479"/>
      <c r="NTS38" s="479"/>
      <c r="NTT38" s="479"/>
      <c r="NTU38" s="479"/>
      <c r="NTV38" s="479"/>
      <c r="NTW38" s="479"/>
      <c r="NTX38" s="479"/>
      <c r="NTY38" s="479"/>
      <c r="NTZ38" s="479"/>
      <c r="NUA38" s="479"/>
      <c r="NUB38" s="479"/>
      <c r="NUC38" s="479"/>
      <c r="NUD38" s="479"/>
      <c r="NUE38" s="479"/>
      <c r="NUF38" s="479"/>
      <c r="NUG38" s="479"/>
      <c r="NUH38" s="479"/>
      <c r="NUI38" s="479"/>
      <c r="NUJ38" s="479"/>
      <c r="NUK38" s="479"/>
      <c r="NUL38" s="479"/>
      <c r="NUM38" s="479"/>
      <c r="NUN38" s="479"/>
      <c r="NUO38" s="479"/>
      <c r="NUP38" s="479"/>
      <c r="NUQ38" s="479"/>
      <c r="NUR38" s="479"/>
      <c r="NUS38" s="479"/>
      <c r="NUT38" s="479"/>
      <c r="NUU38" s="479"/>
      <c r="NUV38" s="479"/>
      <c r="NUW38" s="479"/>
      <c r="NUX38" s="479"/>
      <c r="NUY38" s="479"/>
      <c r="NUZ38" s="479"/>
      <c r="NVA38" s="479"/>
      <c r="NVB38" s="479"/>
      <c r="NVC38" s="479"/>
      <c r="NVD38" s="479"/>
      <c r="NVE38" s="479"/>
      <c r="NVF38" s="479"/>
      <c r="NVG38" s="479"/>
      <c r="NVH38" s="479"/>
      <c r="NVI38" s="479"/>
      <c r="NVJ38" s="479"/>
      <c r="NVK38" s="479"/>
      <c r="NVL38" s="479"/>
      <c r="NVM38" s="479"/>
      <c r="NVN38" s="479"/>
      <c r="NVO38" s="479"/>
      <c r="NVP38" s="479"/>
      <c r="NVQ38" s="479"/>
      <c r="NVR38" s="479"/>
      <c r="NVS38" s="479"/>
      <c r="NVT38" s="479"/>
      <c r="NVU38" s="479"/>
      <c r="NVV38" s="479"/>
      <c r="NVW38" s="479"/>
      <c r="NVX38" s="479"/>
      <c r="NVY38" s="479"/>
      <c r="NVZ38" s="479"/>
      <c r="NWA38" s="479"/>
      <c r="NWB38" s="479"/>
      <c r="NWC38" s="479"/>
      <c r="NWD38" s="479"/>
      <c r="NWE38" s="479"/>
      <c r="NWF38" s="479"/>
      <c r="NWG38" s="479"/>
      <c r="NWH38" s="479"/>
      <c r="NWI38" s="479"/>
      <c r="NWJ38" s="479"/>
      <c r="NWK38" s="479"/>
      <c r="NWL38" s="479"/>
      <c r="NWM38" s="479"/>
      <c r="NWN38" s="479"/>
      <c r="NWO38" s="479"/>
      <c r="NWP38" s="479"/>
      <c r="NWQ38" s="479"/>
      <c r="NWR38" s="479"/>
      <c r="NWS38" s="479"/>
      <c r="NWT38" s="479"/>
      <c r="NWU38" s="479"/>
      <c r="NWV38" s="479"/>
      <c r="NWW38" s="479"/>
      <c r="NWX38" s="479"/>
      <c r="NWY38" s="479"/>
      <c r="NWZ38" s="479"/>
      <c r="NXA38" s="479"/>
      <c r="NXB38" s="479"/>
      <c r="NXC38" s="479"/>
      <c r="NXD38" s="479"/>
      <c r="NXE38" s="479"/>
      <c r="NXF38" s="479"/>
      <c r="NXG38" s="479"/>
      <c r="NXH38" s="479"/>
      <c r="NXI38" s="479"/>
      <c r="NXJ38" s="479"/>
      <c r="NXK38" s="479"/>
      <c r="NXL38" s="479"/>
      <c r="NXM38" s="479"/>
      <c r="NXN38" s="479"/>
      <c r="NXO38" s="479"/>
      <c r="NXP38" s="479"/>
      <c r="NXQ38" s="479"/>
      <c r="NXR38" s="479"/>
      <c r="NXS38" s="479"/>
      <c r="NXT38" s="479"/>
      <c r="NXU38" s="479"/>
      <c r="NXV38" s="479"/>
      <c r="NXW38" s="479"/>
      <c r="NXX38" s="479"/>
      <c r="NXY38" s="479"/>
      <c r="NXZ38" s="479"/>
      <c r="NYA38" s="479"/>
      <c r="NYB38" s="479"/>
      <c r="NYC38" s="479"/>
      <c r="NYD38" s="479"/>
      <c r="NYE38" s="479"/>
      <c r="NYF38" s="479"/>
      <c r="NYG38" s="479"/>
      <c r="NYH38" s="479"/>
      <c r="NYI38" s="479"/>
      <c r="NYJ38" s="479"/>
      <c r="NYK38" s="479"/>
      <c r="NYL38" s="479"/>
      <c r="NYM38" s="479"/>
      <c r="NYN38" s="479"/>
      <c r="NYO38" s="479"/>
      <c r="NYP38" s="479"/>
      <c r="NYQ38" s="479"/>
      <c r="NYR38" s="479"/>
      <c r="NYS38" s="479"/>
      <c r="NYT38" s="479"/>
      <c r="NYU38" s="479"/>
      <c r="NYV38" s="479"/>
      <c r="NYW38" s="479"/>
      <c r="NYX38" s="479"/>
      <c r="NYY38" s="479"/>
      <c r="NYZ38" s="479"/>
      <c r="NZA38" s="479"/>
      <c r="NZB38" s="479"/>
      <c r="NZC38" s="479"/>
      <c r="NZD38" s="479"/>
      <c r="NZE38" s="479"/>
      <c r="NZF38" s="479"/>
      <c r="NZG38" s="479"/>
      <c r="NZH38" s="479"/>
      <c r="NZI38" s="479"/>
      <c r="NZJ38" s="479"/>
      <c r="NZK38" s="479"/>
      <c r="NZL38" s="479"/>
      <c r="NZM38" s="479"/>
      <c r="NZN38" s="479"/>
      <c r="NZO38" s="479"/>
      <c r="NZP38" s="479"/>
      <c r="NZQ38" s="479"/>
      <c r="NZR38" s="479"/>
      <c r="NZS38" s="479"/>
      <c r="NZT38" s="479"/>
      <c r="NZU38" s="479"/>
      <c r="NZV38" s="479"/>
      <c r="NZW38" s="479"/>
      <c r="NZX38" s="479"/>
      <c r="NZY38" s="479"/>
      <c r="NZZ38" s="479"/>
      <c r="OAA38" s="479"/>
      <c r="OAB38" s="479"/>
      <c r="OAC38" s="479"/>
      <c r="OAD38" s="479"/>
      <c r="OAE38" s="479"/>
      <c r="OAF38" s="479"/>
      <c r="OAG38" s="479"/>
      <c r="OAH38" s="479"/>
      <c r="OAI38" s="479"/>
      <c r="OAJ38" s="479"/>
      <c r="OAK38" s="479"/>
      <c r="OAL38" s="479"/>
      <c r="OAM38" s="479"/>
      <c r="OAN38" s="479"/>
      <c r="OAO38" s="479"/>
      <c r="OAP38" s="479"/>
      <c r="OAQ38" s="479"/>
      <c r="OAR38" s="479"/>
      <c r="OAS38" s="479"/>
      <c r="OAT38" s="479"/>
      <c r="OAU38" s="479"/>
      <c r="OAV38" s="479"/>
      <c r="OAW38" s="479"/>
      <c r="OAX38" s="479"/>
      <c r="OAY38" s="479"/>
      <c r="OAZ38" s="479"/>
      <c r="OBA38" s="479"/>
      <c r="OBB38" s="479"/>
      <c r="OBC38" s="479"/>
      <c r="OBD38" s="479"/>
      <c r="OBE38" s="479"/>
      <c r="OBF38" s="479"/>
      <c r="OBG38" s="479"/>
      <c r="OBH38" s="479"/>
      <c r="OBI38" s="479"/>
      <c r="OBJ38" s="479"/>
      <c r="OBK38" s="479"/>
      <c r="OBL38" s="479"/>
      <c r="OBM38" s="479"/>
      <c r="OBN38" s="479"/>
      <c r="OBO38" s="479"/>
      <c r="OBP38" s="479"/>
      <c r="OBQ38" s="479"/>
      <c r="OBR38" s="479"/>
      <c r="OBS38" s="479"/>
      <c r="OBT38" s="479"/>
      <c r="OBU38" s="479"/>
      <c r="OBV38" s="479"/>
      <c r="OBW38" s="479"/>
      <c r="OBX38" s="479"/>
      <c r="OBY38" s="479"/>
      <c r="OBZ38" s="479"/>
      <c r="OCA38" s="479"/>
      <c r="OCB38" s="479"/>
      <c r="OCC38" s="479"/>
      <c r="OCD38" s="479"/>
      <c r="OCE38" s="479"/>
      <c r="OCF38" s="479"/>
      <c r="OCG38" s="479"/>
      <c r="OCH38" s="479"/>
      <c r="OCI38" s="479"/>
      <c r="OCJ38" s="479"/>
      <c r="OCK38" s="479"/>
      <c r="OCL38" s="479"/>
      <c r="OCM38" s="479"/>
      <c r="OCN38" s="479"/>
      <c r="OCO38" s="479"/>
      <c r="OCP38" s="479"/>
      <c r="OCQ38" s="479"/>
      <c r="OCR38" s="479"/>
      <c r="OCS38" s="479"/>
      <c r="OCT38" s="479"/>
      <c r="OCU38" s="479"/>
      <c r="OCV38" s="479"/>
      <c r="OCW38" s="479"/>
      <c r="OCX38" s="479"/>
      <c r="OCY38" s="479"/>
      <c r="OCZ38" s="479"/>
      <c r="ODA38" s="479"/>
      <c r="ODB38" s="479"/>
      <c r="ODC38" s="479"/>
      <c r="ODD38" s="479"/>
      <c r="ODE38" s="479"/>
      <c r="ODF38" s="479"/>
      <c r="ODG38" s="479"/>
      <c r="ODH38" s="479"/>
      <c r="ODI38" s="479"/>
      <c r="ODJ38" s="479"/>
      <c r="ODK38" s="479"/>
      <c r="ODL38" s="479"/>
      <c r="ODM38" s="479"/>
      <c r="ODN38" s="479"/>
      <c r="ODO38" s="479"/>
      <c r="ODP38" s="479"/>
      <c r="ODQ38" s="479"/>
      <c r="ODR38" s="479"/>
      <c r="ODS38" s="479"/>
      <c r="ODT38" s="479"/>
      <c r="ODU38" s="479"/>
      <c r="ODV38" s="479"/>
      <c r="ODW38" s="479"/>
      <c r="ODX38" s="479"/>
      <c r="ODY38" s="479"/>
      <c r="ODZ38" s="479"/>
      <c r="OEA38" s="479"/>
      <c r="OEB38" s="479"/>
      <c r="OEC38" s="479"/>
      <c r="OED38" s="479"/>
      <c r="OEE38" s="479"/>
      <c r="OEF38" s="479"/>
      <c r="OEG38" s="479"/>
      <c r="OEH38" s="479"/>
      <c r="OEI38" s="479"/>
      <c r="OEJ38" s="479"/>
      <c r="OEK38" s="479"/>
      <c r="OEL38" s="479"/>
      <c r="OEM38" s="479"/>
      <c r="OEN38" s="479"/>
      <c r="OEO38" s="479"/>
      <c r="OEP38" s="479"/>
      <c r="OEQ38" s="479"/>
      <c r="OER38" s="479"/>
      <c r="OES38" s="479"/>
      <c r="OET38" s="479"/>
      <c r="OEU38" s="479"/>
      <c r="OEV38" s="479"/>
      <c r="OEW38" s="479"/>
      <c r="OEX38" s="479"/>
      <c r="OEY38" s="479"/>
      <c r="OEZ38" s="479"/>
      <c r="OFA38" s="479"/>
      <c r="OFB38" s="479"/>
      <c r="OFC38" s="479"/>
      <c r="OFD38" s="479"/>
      <c r="OFE38" s="479"/>
      <c r="OFF38" s="479"/>
      <c r="OFG38" s="479"/>
      <c r="OFH38" s="479"/>
      <c r="OFI38" s="479"/>
      <c r="OFJ38" s="479"/>
      <c r="OFK38" s="479"/>
      <c r="OFL38" s="479"/>
      <c r="OFM38" s="479"/>
      <c r="OFN38" s="479"/>
      <c r="OFO38" s="479"/>
      <c r="OFP38" s="479"/>
      <c r="OFQ38" s="479"/>
      <c r="OFR38" s="479"/>
      <c r="OFS38" s="479"/>
      <c r="OFT38" s="479"/>
      <c r="OFU38" s="479"/>
      <c r="OFV38" s="479"/>
      <c r="OFW38" s="479"/>
      <c r="OFX38" s="479"/>
      <c r="OFY38" s="479"/>
      <c r="OFZ38" s="479"/>
      <c r="OGA38" s="479"/>
      <c r="OGB38" s="479"/>
      <c r="OGC38" s="479"/>
      <c r="OGD38" s="479"/>
      <c r="OGE38" s="479"/>
      <c r="OGF38" s="479"/>
      <c r="OGG38" s="479"/>
      <c r="OGH38" s="479"/>
      <c r="OGI38" s="479"/>
      <c r="OGJ38" s="479"/>
      <c r="OGK38" s="479"/>
      <c r="OGL38" s="479"/>
      <c r="OGM38" s="479"/>
      <c r="OGN38" s="479"/>
      <c r="OGO38" s="479"/>
      <c r="OGP38" s="479"/>
      <c r="OGQ38" s="479"/>
      <c r="OGR38" s="479"/>
      <c r="OGS38" s="479"/>
      <c r="OGT38" s="479"/>
      <c r="OGU38" s="479"/>
      <c r="OGV38" s="479"/>
      <c r="OGW38" s="479"/>
      <c r="OGX38" s="479"/>
      <c r="OGY38" s="479"/>
      <c r="OGZ38" s="479"/>
      <c r="OHA38" s="479"/>
      <c r="OHB38" s="479"/>
      <c r="OHC38" s="479"/>
      <c r="OHD38" s="479"/>
      <c r="OHE38" s="479"/>
      <c r="OHF38" s="479"/>
      <c r="OHG38" s="479"/>
      <c r="OHH38" s="479"/>
      <c r="OHI38" s="479"/>
      <c r="OHJ38" s="479"/>
      <c r="OHK38" s="479"/>
      <c r="OHL38" s="479"/>
      <c r="OHM38" s="479"/>
      <c r="OHN38" s="479"/>
      <c r="OHO38" s="479"/>
      <c r="OHP38" s="479"/>
      <c r="OHQ38" s="479"/>
      <c r="OHR38" s="479"/>
      <c r="OHS38" s="479"/>
      <c r="OHT38" s="479"/>
      <c r="OHU38" s="479"/>
      <c r="OHV38" s="479"/>
      <c r="OHW38" s="479"/>
      <c r="OHX38" s="479"/>
      <c r="OHY38" s="479"/>
      <c r="OHZ38" s="479"/>
      <c r="OIA38" s="479"/>
      <c r="OIB38" s="479"/>
      <c r="OIC38" s="479"/>
      <c r="OID38" s="479"/>
      <c r="OIE38" s="479"/>
      <c r="OIF38" s="479"/>
      <c r="OIG38" s="479"/>
      <c r="OIH38" s="479"/>
      <c r="OII38" s="479"/>
      <c r="OIJ38" s="479"/>
      <c r="OIK38" s="479"/>
      <c r="OIL38" s="479"/>
      <c r="OIM38" s="479"/>
      <c r="OIN38" s="479"/>
      <c r="OIO38" s="479"/>
      <c r="OIP38" s="479"/>
      <c r="OIQ38" s="479"/>
      <c r="OIR38" s="479"/>
      <c r="OIS38" s="479"/>
      <c r="OIT38" s="479"/>
      <c r="OIU38" s="479"/>
      <c r="OIV38" s="479"/>
      <c r="OIW38" s="479"/>
      <c r="OIX38" s="479"/>
      <c r="OIY38" s="479"/>
      <c r="OIZ38" s="479"/>
      <c r="OJA38" s="479"/>
      <c r="OJB38" s="479"/>
      <c r="OJC38" s="479"/>
      <c r="OJD38" s="479"/>
      <c r="OJE38" s="479"/>
      <c r="OJF38" s="479"/>
      <c r="OJG38" s="479"/>
      <c r="OJH38" s="479"/>
      <c r="OJI38" s="479"/>
      <c r="OJJ38" s="479"/>
      <c r="OJK38" s="479"/>
      <c r="OJL38" s="479"/>
      <c r="OJM38" s="479"/>
      <c r="OJN38" s="479"/>
      <c r="OJO38" s="479"/>
      <c r="OJP38" s="479"/>
      <c r="OJQ38" s="479"/>
      <c r="OJR38" s="479"/>
      <c r="OJS38" s="479"/>
      <c r="OJT38" s="479"/>
      <c r="OJU38" s="479"/>
      <c r="OJV38" s="479"/>
      <c r="OJW38" s="479"/>
      <c r="OJX38" s="479"/>
      <c r="OJY38" s="479"/>
      <c r="OJZ38" s="479"/>
      <c r="OKA38" s="479"/>
      <c r="OKB38" s="479"/>
      <c r="OKC38" s="479"/>
      <c r="OKD38" s="479"/>
      <c r="OKE38" s="479"/>
      <c r="OKF38" s="479"/>
      <c r="OKG38" s="479"/>
      <c r="OKH38" s="479"/>
      <c r="OKI38" s="479"/>
      <c r="OKJ38" s="479"/>
      <c r="OKK38" s="479"/>
      <c r="OKL38" s="479"/>
      <c r="OKM38" s="479"/>
      <c r="OKN38" s="479"/>
      <c r="OKO38" s="479"/>
      <c r="OKP38" s="479"/>
      <c r="OKQ38" s="479"/>
      <c r="OKR38" s="479"/>
      <c r="OKS38" s="479"/>
      <c r="OKT38" s="479"/>
      <c r="OKU38" s="479"/>
      <c r="OKV38" s="479"/>
      <c r="OKW38" s="479"/>
      <c r="OKX38" s="479"/>
      <c r="OKY38" s="479"/>
      <c r="OKZ38" s="479"/>
      <c r="OLA38" s="479"/>
      <c r="OLB38" s="479"/>
      <c r="OLC38" s="479"/>
      <c r="OLD38" s="479"/>
      <c r="OLE38" s="479"/>
      <c r="OLF38" s="479"/>
      <c r="OLG38" s="479"/>
      <c r="OLH38" s="479"/>
      <c r="OLI38" s="479"/>
      <c r="OLJ38" s="479"/>
      <c r="OLK38" s="479"/>
      <c r="OLL38" s="479"/>
      <c r="OLM38" s="479"/>
      <c r="OLN38" s="479"/>
      <c r="OLO38" s="479"/>
      <c r="OLP38" s="479"/>
      <c r="OLQ38" s="479"/>
      <c r="OLR38" s="479"/>
      <c r="OLS38" s="479"/>
      <c r="OLT38" s="479"/>
      <c r="OLU38" s="479"/>
      <c r="OLV38" s="479"/>
      <c r="OLW38" s="479"/>
      <c r="OLX38" s="479"/>
      <c r="OLY38" s="479"/>
      <c r="OLZ38" s="479"/>
      <c r="OMA38" s="479"/>
      <c r="OMB38" s="479"/>
      <c r="OMC38" s="479"/>
      <c r="OMD38" s="479"/>
      <c r="OME38" s="479"/>
      <c r="OMF38" s="479"/>
      <c r="OMG38" s="479"/>
      <c r="OMH38" s="479"/>
      <c r="OMI38" s="479"/>
      <c r="OMJ38" s="479"/>
      <c r="OMK38" s="479"/>
      <c r="OML38" s="479"/>
      <c r="OMM38" s="479"/>
      <c r="OMN38" s="479"/>
      <c r="OMO38" s="479"/>
      <c r="OMP38" s="479"/>
      <c r="OMQ38" s="479"/>
      <c r="OMR38" s="479"/>
      <c r="OMS38" s="479"/>
      <c r="OMT38" s="479"/>
      <c r="OMU38" s="479"/>
      <c r="OMV38" s="479"/>
      <c r="OMW38" s="479"/>
      <c r="OMX38" s="479"/>
      <c r="OMY38" s="479"/>
      <c r="OMZ38" s="479"/>
      <c r="ONA38" s="479"/>
      <c r="ONB38" s="479"/>
      <c r="ONC38" s="479"/>
      <c r="OND38" s="479"/>
      <c r="ONE38" s="479"/>
      <c r="ONF38" s="479"/>
      <c r="ONG38" s="479"/>
      <c r="ONH38" s="479"/>
      <c r="ONI38" s="479"/>
      <c r="ONJ38" s="479"/>
      <c r="ONK38" s="479"/>
      <c r="ONL38" s="479"/>
      <c r="ONM38" s="479"/>
      <c r="ONN38" s="479"/>
      <c r="ONO38" s="479"/>
      <c r="ONP38" s="479"/>
      <c r="ONQ38" s="479"/>
      <c r="ONR38" s="479"/>
      <c r="ONS38" s="479"/>
      <c r="ONT38" s="479"/>
      <c r="ONU38" s="479"/>
      <c r="ONV38" s="479"/>
      <c r="ONW38" s="479"/>
      <c r="ONX38" s="479"/>
      <c r="ONY38" s="479"/>
      <c r="ONZ38" s="479"/>
      <c r="OOA38" s="479"/>
      <c r="OOB38" s="479"/>
      <c r="OOC38" s="479"/>
      <c r="OOD38" s="479"/>
      <c r="OOE38" s="479"/>
      <c r="OOF38" s="479"/>
      <c r="OOG38" s="479"/>
      <c r="OOH38" s="479"/>
      <c r="OOI38" s="479"/>
      <c r="OOJ38" s="479"/>
      <c r="OOK38" s="479"/>
      <c r="OOL38" s="479"/>
      <c r="OOM38" s="479"/>
      <c r="OON38" s="479"/>
      <c r="OOO38" s="479"/>
      <c r="OOP38" s="479"/>
      <c r="OOQ38" s="479"/>
      <c r="OOR38" s="479"/>
      <c r="OOS38" s="479"/>
      <c r="OOT38" s="479"/>
      <c r="OOU38" s="479"/>
      <c r="OOV38" s="479"/>
      <c r="OOW38" s="479"/>
      <c r="OOX38" s="479"/>
      <c r="OOY38" s="479"/>
      <c r="OOZ38" s="479"/>
      <c r="OPA38" s="479"/>
      <c r="OPB38" s="479"/>
      <c r="OPC38" s="479"/>
      <c r="OPD38" s="479"/>
      <c r="OPE38" s="479"/>
      <c r="OPF38" s="479"/>
      <c r="OPG38" s="479"/>
      <c r="OPH38" s="479"/>
      <c r="OPI38" s="479"/>
      <c r="OPJ38" s="479"/>
      <c r="OPK38" s="479"/>
      <c r="OPL38" s="479"/>
      <c r="OPM38" s="479"/>
      <c r="OPN38" s="479"/>
      <c r="OPO38" s="479"/>
      <c r="OPP38" s="479"/>
      <c r="OPQ38" s="479"/>
      <c r="OPR38" s="479"/>
      <c r="OPS38" s="479"/>
      <c r="OPT38" s="479"/>
      <c r="OPU38" s="479"/>
      <c r="OPV38" s="479"/>
      <c r="OPW38" s="479"/>
      <c r="OPX38" s="479"/>
      <c r="OPY38" s="479"/>
      <c r="OPZ38" s="479"/>
      <c r="OQA38" s="479"/>
      <c r="OQB38" s="479"/>
      <c r="OQC38" s="479"/>
      <c r="OQD38" s="479"/>
      <c r="OQE38" s="479"/>
      <c r="OQF38" s="479"/>
      <c r="OQG38" s="479"/>
      <c r="OQH38" s="479"/>
      <c r="OQI38" s="479"/>
      <c r="OQJ38" s="479"/>
      <c r="OQK38" s="479"/>
      <c r="OQL38" s="479"/>
      <c r="OQM38" s="479"/>
      <c r="OQN38" s="479"/>
      <c r="OQO38" s="479"/>
      <c r="OQP38" s="479"/>
      <c r="OQQ38" s="479"/>
      <c r="OQR38" s="479"/>
      <c r="OQS38" s="479"/>
      <c r="OQT38" s="479"/>
      <c r="OQU38" s="479"/>
      <c r="OQV38" s="479"/>
      <c r="OQW38" s="479"/>
      <c r="OQX38" s="479"/>
      <c r="OQY38" s="479"/>
      <c r="OQZ38" s="479"/>
      <c r="ORA38" s="479"/>
      <c r="ORB38" s="479"/>
      <c r="ORC38" s="479"/>
      <c r="ORD38" s="479"/>
      <c r="ORE38" s="479"/>
      <c r="ORF38" s="479"/>
      <c r="ORG38" s="479"/>
      <c r="ORH38" s="479"/>
      <c r="ORI38" s="479"/>
      <c r="ORJ38" s="479"/>
      <c r="ORK38" s="479"/>
      <c r="ORL38" s="479"/>
      <c r="ORM38" s="479"/>
      <c r="ORN38" s="479"/>
      <c r="ORO38" s="479"/>
      <c r="ORP38" s="479"/>
      <c r="ORQ38" s="479"/>
      <c r="ORR38" s="479"/>
      <c r="ORS38" s="479"/>
      <c r="ORT38" s="479"/>
      <c r="ORU38" s="479"/>
      <c r="ORV38" s="479"/>
      <c r="ORW38" s="479"/>
      <c r="ORX38" s="479"/>
      <c r="ORY38" s="479"/>
      <c r="ORZ38" s="479"/>
      <c r="OSA38" s="479"/>
      <c r="OSB38" s="479"/>
      <c r="OSC38" s="479"/>
      <c r="OSD38" s="479"/>
      <c r="OSE38" s="479"/>
      <c r="OSF38" s="479"/>
      <c r="OSG38" s="479"/>
      <c r="OSH38" s="479"/>
      <c r="OSI38" s="479"/>
      <c r="OSJ38" s="479"/>
      <c r="OSK38" s="479"/>
      <c r="OSL38" s="479"/>
      <c r="OSM38" s="479"/>
      <c r="OSN38" s="479"/>
      <c r="OSO38" s="479"/>
      <c r="OSP38" s="479"/>
      <c r="OSQ38" s="479"/>
      <c r="OSR38" s="479"/>
      <c r="OSS38" s="479"/>
      <c r="OST38" s="479"/>
      <c r="OSU38" s="479"/>
      <c r="OSV38" s="479"/>
      <c r="OSW38" s="479"/>
      <c r="OSX38" s="479"/>
      <c r="OSY38" s="479"/>
      <c r="OSZ38" s="479"/>
      <c r="OTA38" s="479"/>
      <c r="OTB38" s="479"/>
      <c r="OTC38" s="479"/>
      <c r="OTD38" s="479"/>
      <c r="OTE38" s="479"/>
      <c r="OTF38" s="479"/>
      <c r="OTG38" s="479"/>
      <c r="OTH38" s="479"/>
      <c r="OTI38" s="479"/>
      <c r="OTJ38" s="479"/>
      <c r="OTK38" s="479"/>
      <c r="OTL38" s="479"/>
      <c r="OTM38" s="479"/>
      <c r="OTN38" s="479"/>
      <c r="OTO38" s="479"/>
      <c r="OTP38" s="479"/>
      <c r="OTQ38" s="479"/>
      <c r="OTR38" s="479"/>
      <c r="OTS38" s="479"/>
      <c r="OTT38" s="479"/>
      <c r="OTU38" s="479"/>
      <c r="OTV38" s="479"/>
      <c r="OTW38" s="479"/>
      <c r="OTX38" s="479"/>
      <c r="OTY38" s="479"/>
      <c r="OTZ38" s="479"/>
      <c r="OUA38" s="479"/>
      <c r="OUB38" s="479"/>
      <c r="OUC38" s="479"/>
      <c r="OUD38" s="479"/>
      <c r="OUE38" s="479"/>
      <c r="OUF38" s="479"/>
      <c r="OUG38" s="479"/>
      <c r="OUH38" s="479"/>
      <c r="OUI38" s="479"/>
      <c r="OUJ38" s="479"/>
      <c r="OUK38" s="479"/>
      <c r="OUL38" s="479"/>
      <c r="OUM38" s="479"/>
      <c r="OUN38" s="479"/>
      <c r="OUO38" s="479"/>
      <c r="OUP38" s="479"/>
      <c r="OUQ38" s="479"/>
      <c r="OUR38" s="479"/>
      <c r="OUS38" s="479"/>
      <c r="OUT38" s="479"/>
      <c r="OUU38" s="479"/>
      <c r="OUV38" s="479"/>
      <c r="OUW38" s="479"/>
      <c r="OUX38" s="479"/>
      <c r="OUY38" s="479"/>
      <c r="OUZ38" s="479"/>
      <c r="OVA38" s="479"/>
      <c r="OVB38" s="479"/>
      <c r="OVC38" s="479"/>
      <c r="OVD38" s="479"/>
      <c r="OVE38" s="479"/>
      <c r="OVF38" s="479"/>
      <c r="OVG38" s="479"/>
      <c r="OVH38" s="479"/>
      <c r="OVI38" s="479"/>
      <c r="OVJ38" s="479"/>
      <c r="OVK38" s="479"/>
      <c r="OVL38" s="479"/>
      <c r="OVM38" s="479"/>
      <c r="OVN38" s="479"/>
      <c r="OVO38" s="479"/>
      <c r="OVP38" s="479"/>
      <c r="OVQ38" s="479"/>
      <c r="OVR38" s="479"/>
      <c r="OVS38" s="479"/>
      <c r="OVT38" s="479"/>
      <c r="OVU38" s="479"/>
      <c r="OVV38" s="479"/>
      <c r="OVW38" s="479"/>
      <c r="OVX38" s="479"/>
      <c r="OVY38" s="479"/>
      <c r="OVZ38" s="479"/>
      <c r="OWA38" s="479"/>
      <c r="OWB38" s="479"/>
      <c r="OWC38" s="479"/>
      <c r="OWD38" s="479"/>
      <c r="OWE38" s="479"/>
      <c r="OWF38" s="479"/>
      <c r="OWG38" s="479"/>
      <c r="OWH38" s="479"/>
      <c r="OWI38" s="479"/>
      <c r="OWJ38" s="479"/>
      <c r="OWK38" s="479"/>
      <c r="OWL38" s="479"/>
      <c r="OWM38" s="479"/>
      <c r="OWN38" s="479"/>
      <c r="OWO38" s="479"/>
      <c r="OWP38" s="479"/>
      <c r="OWQ38" s="479"/>
      <c r="OWR38" s="479"/>
      <c r="OWS38" s="479"/>
      <c r="OWT38" s="479"/>
      <c r="OWU38" s="479"/>
      <c r="OWV38" s="479"/>
      <c r="OWW38" s="479"/>
      <c r="OWX38" s="479"/>
      <c r="OWY38" s="479"/>
      <c r="OWZ38" s="479"/>
      <c r="OXA38" s="479"/>
      <c r="OXB38" s="479"/>
      <c r="OXC38" s="479"/>
      <c r="OXD38" s="479"/>
      <c r="OXE38" s="479"/>
      <c r="OXF38" s="479"/>
      <c r="OXG38" s="479"/>
      <c r="OXH38" s="479"/>
      <c r="OXI38" s="479"/>
      <c r="OXJ38" s="479"/>
      <c r="OXK38" s="479"/>
      <c r="OXL38" s="479"/>
      <c r="OXM38" s="479"/>
      <c r="OXN38" s="479"/>
      <c r="OXO38" s="479"/>
      <c r="OXP38" s="479"/>
      <c r="OXQ38" s="479"/>
      <c r="OXR38" s="479"/>
      <c r="OXS38" s="479"/>
      <c r="OXT38" s="479"/>
      <c r="OXU38" s="479"/>
      <c r="OXV38" s="479"/>
      <c r="OXW38" s="479"/>
      <c r="OXX38" s="479"/>
      <c r="OXY38" s="479"/>
      <c r="OXZ38" s="479"/>
      <c r="OYA38" s="479"/>
      <c r="OYB38" s="479"/>
      <c r="OYC38" s="479"/>
      <c r="OYD38" s="479"/>
      <c r="OYE38" s="479"/>
      <c r="OYF38" s="479"/>
      <c r="OYG38" s="479"/>
      <c r="OYH38" s="479"/>
      <c r="OYI38" s="479"/>
      <c r="OYJ38" s="479"/>
      <c r="OYK38" s="479"/>
      <c r="OYL38" s="479"/>
      <c r="OYM38" s="479"/>
      <c r="OYN38" s="479"/>
      <c r="OYO38" s="479"/>
      <c r="OYP38" s="479"/>
      <c r="OYQ38" s="479"/>
      <c r="OYR38" s="479"/>
      <c r="OYS38" s="479"/>
      <c r="OYT38" s="479"/>
      <c r="OYU38" s="479"/>
      <c r="OYV38" s="479"/>
      <c r="OYW38" s="479"/>
      <c r="OYX38" s="479"/>
      <c r="OYY38" s="479"/>
      <c r="OYZ38" s="479"/>
      <c r="OZA38" s="479"/>
      <c r="OZB38" s="479"/>
      <c r="OZC38" s="479"/>
      <c r="OZD38" s="479"/>
      <c r="OZE38" s="479"/>
      <c r="OZF38" s="479"/>
      <c r="OZG38" s="479"/>
      <c r="OZH38" s="479"/>
      <c r="OZI38" s="479"/>
      <c r="OZJ38" s="479"/>
      <c r="OZK38" s="479"/>
      <c r="OZL38" s="479"/>
      <c r="OZM38" s="479"/>
      <c r="OZN38" s="479"/>
      <c r="OZO38" s="479"/>
      <c r="OZP38" s="479"/>
      <c r="OZQ38" s="479"/>
      <c r="OZR38" s="479"/>
      <c r="OZS38" s="479"/>
      <c r="OZT38" s="479"/>
      <c r="OZU38" s="479"/>
      <c r="OZV38" s="479"/>
      <c r="OZW38" s="479"/>
      <c r="OZX38" s="479"/>
      <c r="OZY38" s="479"/>
      <c r="OZZ38" s="479"/>
      <c r="PAA38" s="479"/>
      <c r="PAB38" s="479"/>
      <c r="PAC38" s="479"/>
      <c r="PAD38" s="479"/>
      <c r="PAE38" s="479"/>
      <c r="PAF38" s="479"/>
      <c r="PAG38" s="479"/>
      <c r="PAH38" s="479"/>
      <c r="PAI38" s="479"/>
      <c r="PAJ38" s="479"/>
      <c r="PAK38" s="479"/>
      <c r="PAL38" s="479"/>
      <c r="PAM38" s="479"/>
      <c r="PAN38" s="479"/>
      <c r="PAO38" s="479"/>
      <c r="PAP38" s="479"/>
      <c r="PAQ38" s="479"/>
      <c r="PAR38" s="479"/>
      <c r="PAS38" s="479"/>
      <c r="PAT38" s="479"/>
      <c r="PAU38" s="479"/>
      <c r="PAV38" s="479"/>
      <c r="PAW38" s="479"/>
      <c r="PAX38" s="479"/>
      <c r="PAY38" s="479"/>
      <c r="PAZ38" s="479"/>
      <c r="PBA38" s="479"/>
      <c r="PBB38" s="479"/>
      <c r="PBC38" s="479"/>
      <c r="PBD38" s="479"/>
      <c r="PBE38" s="479"/>
      <c r="PBF38" s="479"/>
      <c r="PBG38" s="479"/>
      <c r="PBH38" s="479"/>
      <c r="PBI38" s="479"/>
      <c r="PBJ38" s="479"/>
      <c r="PBK38" s="479"/>
      <c r="PBL38" s="479"/>
      <c r="PBM38" s="479"/>
      <c r="PBN38" s="479"/>
      <c r="PBO38" s="479"/>
      <c r="PBP38" s="479"/>
      <c r="PBQ38" s="479"/>
      <c r="PBR38" s="479"/>
      <c r="PBS38" s="479"/>
      <c r="PBT38" s="479"/>
      <c r="PBU38" s="479"/>
      <c r="PBV38" s="479"/>
      <c r="PBW38" s="479"/>
      <c r="PBX38" s="479"/>
      <c r="PBY38" s="479"/>
      <c r="PBZ38" s="479"/>
      <c r="PCA38" s="479"/>
      <c r="PCB38" s="479"/>
      <c r="PCC38" s="479"/>
      <c r="PCD38" s="479"/>
      <c r="PCE38" s="479"/>
      <c r="PCF38" s="479"/>
      <c r="PCG38" s="479"/>
      <c r="PCH38" s="479"/>
      <c r="PCI38" s="479"/>
      <c r="PCJ38" s="479"/>
      <c r="PCK38" s="479"/>
      <c r="PCL38" s="479"/>
      <c r="PCM38" s="479"/>
      <c r="PCN38" s="479"/>
      <c r="PCO38" s="479"/>
      <c r="PCP38" s="479"/>
      <c r="PCQ38" s="479"/>
      <c r="PCR38" s="479"/>
      <c r="PCS38" s="479"/>
      <c r="PCT38" s="479"/>
      <c r="PCU38" s="479"/>
      <c r="PCV38" s="479"/>
      <c r="PCW38" s="479"/>
      <c r="PCX38" s="479"/>
      <c r="PCY38" s="479"/>
      <c r="PCZ38" s="479"/>
      <c r="PDA38" s="479"/>
      <c r="PDB38" s="479"/>
      <c r="PDC38" s="479"/>
      <c r="PDD38" s="479"/>
      <c r="PDE38" s="479"/>
      <c r="PDF38" s="479"/>
      <c r="PDG38" s="479"/>
      <c r="PDH38" s="479"/>
      <c r="PDI38" s="479"/>
      <c r="PDJ38" s="479"/>
      <c r="PDK38" s="479"/>
      <c r="PDL38" s="479"/>
      <c r="PDM38" s="479"/>
      <c r="PDN38" s="479"/>
      <c r="PDO38" s="479"/>
      <c r="PDP38" s="479"/>
      <c r="PDQ38" s="479"/>
      <c r="PDR38" s="479"/>
      <c r="PDS38" s="479"/>
      <c r="PDT38" s="479"/>
      <c r="PDU38" s="479"/>
      <c r="PDV38" s="479"/>
      <c r="PDW38" s="479"/>
      <c r="PDX38" s="479"/>
      <c r="PDY38" s="479"/>
      <c r="PDZ38" s="479"/>
      <c r="PEA38" s="479"/>
      <c r="PEB38" s="479"/>
      <c r="PEC38" s="479"/>
      <c r="PED38" s="479"/>
      <c r="PEE38" s="479"/>
      <c r="PEF38" s="479"/>
      <c r="PEG38" s="479"/>
      <c r="PEH38" s="479"/>
      <c r="PEI38" s="479"/>
      <c r="PEJ38" s="479"/>
      <c r="PEK38" s="479"/>
      <c r="PEL38" s="479"/>
      <c r="PEM38" s="479"/>
      <c r="PEN38" s="479"/>
      <c r="PEO38" s="479"/>
      <c r="PEP38" s="479"/>
      <c r="PEQ38" s="479"/>
      <c r="PER38" s="479"/>
      <c r="PES38" s="479"/>
      <c r="PET38" s="479"/>
      <c r="PEU38" s="479"/>
      <c r="PEV38" s="479"/>
      <c r="PEW38" s="479"/>
      <c r="PEX38" s="479"/>
      <c r="PEY38" s="479"/>
      <c r="PEZ38" s="479"/>
      <c r="PFA38" s="479"/>
      <c r="PFB38" s="479"/>
      <c r="PFC38" s="479"/>
      <c r="PFD38" s="479"/>
      <c r="PFE38" s="479"/>
      <c r="PFF38" s="479"/>
      <c r="PFG38" s="479"/>
      <c r="PFH38" s="479"/>
      <c r="PFI38" s="479"/>
      <c r="PFJ38" s="479"/>
      <c r="PFK38" s="479"/>
      <c r="PFL38" s="479"/>
      <c r="PFM38" s="479"/>
      <c r="PFN38" s="479"/>
      <c r="PFO38" s="479"/>
      <c r="PFP38" s="479"/>
      <c r="PFQ38" s="479"/>
      <c r="PFR38" s="479"/>
      <c r="PFS38" s="479"/>
      <c r="PFT38" s="479"/>
      <c r="PFU38" s="479"/>
      <c r="PFV38" s="479"/>
      <c r="PFW38" s="479"/>
      <c r="PFX38" s="479"/>
      <c r="PFY38" s="479"/>
      <c r="PFZ38" s="479"/>
      <c r="PGA38" s="479"/>
      <c r="PGB38" s="479"/>
      <c r="PGC38" s="479"/>
      <c r="PGD38" s="479"/>
      <c r="PGE38" s="479"/>
      <c r="PGF38" s="479"/>
      <c r="PGG38" s="479"/>
      <c r="PGH38" s="479"/>
      <c r="PGI38" s="479"/>
      <c r="PGJ38" s="479"/>
      <c r="PGK38" s="479"/>
      <c r="PGL38" s="479"/>
      <c r="PGM38" s="479"/>
      <c r="PGN38" s="479"/>
      <c r="PGO38" s="479"/>
      <c r="PGP38" s="479"/>
      <c r="PGQ38" s="479"/>
      <c r="PGR38" s="479"/>
      <c r="PGS38" s="479"/>
      <c r="PGT38" s="479"/>
      <c r="PGU38" s="479"/>
      <c r="PGV38" s="479"/>
      <c r="PGW38" s="479"/>
      <c r="PGX38" s="479"/>
      <c r="PGY38" s="479"/>
      <c r="PGZ38" s="479"/>
      <c r="PHA38" s="479"/>
      <c r="PHB38" s="479"/>
      <c r="PHC38" s="479"/>
      <c r="PHD38" s="479"/>
      <c r="PHE38" s="479"/>
      <c r="PHF38" s="479"/>
      <c r="PHG38" s="479"/>
      <c r="PHH38" s="479"/>
      <c r="PHI38" s="479"/>
      <c r="PHJ38" s="479"/>
      <c r="PHK38" s="479"/>
      <c r="PHL38" s="479"/>
      <c r="PHM38" s="479"/>
      <c r="PHN38" s="479"/>
      <c r="PHO38" s="479"/>
      <c r="PHP38" s="479"/>
      <c r="PHQ38" s="479"/>
      <c r="PHR38" s="479"/>
      <c r="PHS38" s="479"/>
      <c r="PHT38" s="479"/>
      <c r="PHU38" s="479"/>
      <c r="PHV38" s="479"/>
      <c r="PHW38" s="479"/>
      <c r="PHX38" s="479"/>
      <c r="PHY38" s="479"/>
      <c r="PHZ38" s="479"/>
      <c r="PIA38" s="479"/>
      <c r="PIB38" s="479"/>
      <c r="PIC38" s="479"/>
      <c r="PID38" s="479"/>
      <c r="PIE38" s="479"/>
      <c r="PIF38" s="479"/>
      <c r="PIG38" s="479"/>
      <c r="PIH38" s="479"/>
      <c r="PII38" s="479"/>
      <c r="PIJ38" s="479"/>
      <c r="PIK38" s="479"/>
      <c r="PIL38" s="479"/>
      <c r="PIM38" s="479"/>
      <c r="PIN38" s="479"/>
      <c r="PIO38" s="479"/>
      <c r="PIP38" s="479"/>
      <c r="PIQ38" s="479"/>
      <c r="PIR38" s="479"/>
      <c r="PIS38" s="479"/>
      <c r="PIT38" s="479"/>
      <c r="PIU38" s="479"/>
      <c r="PIV38" s="479"/>
      <c r="PIW38" s="479"/>
      <c r="PIX38" s="479"/>
      <c r="PIY38" s="479"/>
      <c r="PIZ38" s="479"/>
      <c r="PJA38" s="479"/>
      <c r="PJB38" s="479"/>
      <c r="PJC38" s="479"/>
      <c r="PJD38" s="479"/>
      <c r="PJE38" s="479"/>
      <c r="PJF38" s="479"/>
      <c r="PJG38" s="479"/>
      <c r="PJH38" s="479"/>
      <c r="PJI38" s="479"/>
      <c r="PJJ38" s="479"/>
      <c r="PJK38" s="479"/>
      <c r="PJL38" s="479"/>
      <c r="PJM38" s="479"/>
      <c r="PJN38" s="479"/>
      <c r="PJO38" s="479"/>
      <c r="PJP38" s="479"/>
      <c r="PJQ38" s="479"/>
      <c r="PJR38" s="479"/>
      <c r="PJS38" s="479"/>
      <c r="PJT38" s="479"/>
      <c r="PJU38" s="479"/>
      <c r="PJV38" s="479"/>
      <c r="PJW38" s="479"/>
      <c r="PJX38" s="479"/>
      <c r="PJY38" s="479"/>
      <c r="PJZ38" s="479"/>
      <c r="PKA38" s="479"/>
      <c r="PKB38" s="479"/>
      <c r="PKC38" s="479"/>
      <c r="PKD38" s="479"/>
      <c r="PKE38" s="479"/>
      <c r="PKF38" s="479"/>
      <c r="PKG38" s="479"/>
      <c r="PKH38" s="479"/>
      <c r="PKI38" s="479"/>
      <c r="PKJ38" s="479"/>
      <c r="PKK38" s="479"/>
      <c r="PKL38" s="479"/>
      <c r="PKM38" s="479"/>
      <c r="PKN38" s="479"/>
      <c r="PKO38" s="479"/>
      <c r="PKP38" s="479"/>
      <c r="PKQ38" s="479"/>
      <c r="PKR38" s="479"/>
      <c r="PKS38" s="479"/>
      <c r="PKT38" s="479"/>
      <c r="PKU38" s="479"/>
      <c r="PKV38" s="479"/>
      <c r="PKW38" s="479"/>
      <c r="PKX38" s="479"/>
      <c r="PKY38" s="479"/>
      <c r="PKZ38" s="479"/>
      <c r="PLA38" s="479"/>
      <c r="PLB38" s="479"/>
      <c r="PLC38" s="479"/>
      <c r="PLD38" s="479"/>
      <c r="PLE38" s="479"/>
      <c r="PLF38" s="479"/>
      <c r="PLG38" s="479"/>
      <c r="PLH38" s="479"/>
      <c r="PLI38" s="479"/>
      <c r="PLJ38" s="479"/>
      <c r="PLK38" s="479"/>
      <c r="PLL38" s="479"/>
      <c r="PLM38" s="479"/>
      <c r="PLN38" s="479"/>
      <c r="PLO38" s="479"/>
      <c r="PLP38" s="479"/>
      <c r="PLQ38" s="479"/>
      <c r="PLR38" s="479"/>
      <c r="PLS38" s="479"/>
      <c r="PLT38" s="479"/>
      <c r="PLU38" s="479"/>
      <c r="PLV38" s="479"/>
      <c r="PLW38" s="479"/>
      <c r="PLX38" s="479"/>
      <c r="PLY38" s="479"/>
      <c r="PLZ38" s="479"/>
      <c r="PMA38" s="479"/>
      <c r="PMB38" s="479"/>
      <c r="PMC38" s="479"/>
      <c r="PMD38" s="479"/>
      <c r="PME38" s="479"/>
      <c r="PMF38" s="479"/>
      <c r="PMG38" s="479"/>
      <c r="PMH38" s="479"/>
      <c r="PMI38" s="479"/>
      <c r="PMJ38" s="479"/>
      <c r="PMK38" s="479"/>
      <c r="PML38" s="479"/>
      <c r="PMM38" s="479"/>
      <c r="PMN38" s="479"/>
      <c r="PMO38" s="479"/>
      <c r="PMP38" s="479"/>
      <c r="PMQ38" s="479"/>
      <c r="PMR38" s="479"/>
      <c r="PMS38" s="479"/>
      <c r="PMT38" s="479"/>
      <c r="PMU38" s="479"/>
      <c r="PMV38" s="479"/>
      <c r="PMW38" s="479"/>
      <c r="PMX38" s="479"/>
      <c r="PMY38" s="479"/>
      <c r="PMZ38" s="479"/>
      <c r="PNA38" s="479"/>
      <c r="PNB38" s="479"/>
      <c r="PNC38" s="479"/>
      <c r="PND38" s="479"/>
      <c r="PNE38" s="479"/>
      <c r="PNF38" s="479"/>
      <c r="PNG38" s="479"/>
      <c r="PNH38" s="479"/>
      <c r="PNI38" s="479"/>
      <c r="PNJ38" s="479"/>
      <c r="PNK38" s="479"/>
      <c r="PNL38" s="479"/>
      <c r="PNM38" s="479"/>
      <c r="PNN38" s="479"/>
      <c r="PNO38" s="479"/>
      <c r="PNP38" s="479"/>
      <c r="PNQ38" s="479"/>
      <c r="PNR38" s="479"/>
      <c r="PNS38" s="479"/>
      <c r="PNT38" s="479"/>
      <c r="PNU38" s="479"/>
      <c r="PNV38" s="479"/>
      <c r="PNW38" s="479"/>
      <c r="PNX38" s="479"/>
      <c r="PNY38" s="479"/>
      <c r="PNZ38" s="479"/>
      <c r="POA38" s="479"/>
      <c r="POB38" s="479"/>
      <c r="POC38" s="479"/>
      <c r="POD38" s="479"/>
      <c r="POE38" s="479"/>
      <c r="POF38" s="479"/>
      <c r="POG38" s="479"/>
      <c r="POH38" s="479"/>
      <c r="POI38" s="479"/>
      <c r="POJ38" s="479"/>
      <c r="POK38" s="479"/>
      <c r="POL38" s="479"/>
      <c r="POM38" s="479"/>
      <c r="PON38" s="479"/>
      <c r="POO38" s="479"/>
      <c r="POP38" s="479"/>
      <c r="POQ38" s="479"/>
      <c r="POR38" s="479"/>
      <c r="POS38" s="479"/>
      <c r="POT38" s="479"/>
      <c r="POU38" s="479"/>
      <c r="POV38" s="479"/>
      <c r="POW38" s="479"/>
      <c r="POX38" s="479"/>
      <c r="POY38" s="479"/>
      <c r="POZ38" s="479"/>
      <c r="PPA38" s="479"/>
      <c r="PPB38" s="479"/>
      <c r="PPC38" s="479"/>
      <c r="PPD38" s="479"/>
      <c r="PPE38" s="479"/>
      <c r="PPF38" s="479"/>
      <c r="PPG38" s="479"/>
      <c r="PPH38" s="479"/>
      <c r="PPI38" s="479"/>
      <c r="PPJ38" s="479"/>
      <c r="PPK38" s="479"/>
      <c r="PPL38" s="479"/>
      <c r="PPM38" s="479"/>
      <c r="PPN38" s="479"/>
      <c r="PPO38" s="479"/>
      <c r="PPP38" s="479"/>
      <c r="PPQ38" s="479"/>
      <c r="PPR38" s="479"/>
      <c r="PPS38" s="479"/>
      <c r="PPT38" s="479"/>
      <c r="PPU38" s="479"/>
      <c r="PPV38" s="479"/>
      <c r="PPW38" s="479"/>
      <c r="PPX38" s="479"/>
      <c r="PPY38" s="479"/>
      <c r="PPZ38" s="479"/>
      <c r="PQA38" s="479"/>
      <c r="PQB38" s="479"/>
      <c r="PQC38" s="479"/>
      <c r="PQD38" s="479"/>
      <c r="PQE38" s="479"/>
      <c r="PQF38" s="479"/>
      <c r="PQG38" s="479"/>
      <c r="PQH38" s="479"/>
      <c r="PQI38" s="479"/>
      <c r="PQJ38" s="479"/>
      <c r="PQK38" s="479"/>
      <c r="PQL38" s="479"/>
      <c r="PQM38" s="479"/>
      <c r="PQN38" s="479"/>
      <c r="PQO38" s="479"/>
      <c r="PQP38" s="479"/>
      <c r="PQQ38" s="479"/>
      <c r="PQR38" s="479"/>
      <c r="PQS38" s="479"/>
      <c r="PQT38" s="479"/>
      <c r="PQU38" s="479"/>
      <c r="PQV38" s="479"/>
      <c r="PQW38" s="479"/>
      <c r="PQX38" s="479"/>
      <c r="PQY38" s="479"/>
      <c r="PQZ38" s="479"/>
      <c r="PRA38" s="479"/>
      <c r="PRB38" s="479"/>
      <c r="PRC38" s="479"/>
      <c r="PRD38" s="479"/>
      <c r="PRE38" s="479"/>
      <c r="PRF38" s="479"/>
      <c r="PRG38" s="479"/>
      <c r="PRH38" s="479"/>
      <c r="PRI38" s="479"/>
      <c r="PRJ38" s="479"/>
      <c r="PRK38" s="479"/>
      <c r="PRL38" s="479"/>
      <c r="PRM38" s="479"/>
      <c r="PRN38" s="479"/>
      <c r="PRO38" s="479"/>
      <c r="PRP38" s="479"/>
      <c r="PRQ38" s="479"/>
      <c r="PRR38" s="479"/>
      <c r="PRS38" s="479"/>
      <c r="PRT38" s="479"/>
      <c r="PRU38" s="479"/>
      <c r="PRV38" s="479"/>
      <c r="PRW38" s="479"/>
      <c r="PRX38" s="479"/>
      <c r="PRY38" s="479"/>
      <c r="PRZ38" s="479"/>
      <c r="PSA38" s="479"/>
      <c r="PSB38" s="479"/>
      <c r="PSC38" s="479"/>
      <c r="PSD38" s="479"/>
      <c r="PSE38" s="479"/>
      <c r="PSF38" s="479"/>
      <c r="PSG38" s="479"/>
      <c r="PSH38" s="479"/>
      <c r="PSI38" s="479"/>
      <c r="PSJ38" s="479"/>
      <c r="PSK38" s="479"/>
      <c r="PSL38" s="479"/>
      <c r="PSM38" s="479"/>
      <c r="PSN38" s="479"/>
      <c r="PSO38" s="479"/>
      <c r="PSP38" s="479"/>
      <c r="PSQ38" s="479"/>
      <c r="PSR38" s="479"/>
      <c r="PSS38" s="479"/>
      <c r="PST38" s="479"/>
      <c r="PSU38" s="479"/>
      <c r="PSV38" s="479"/>
      <c r="PSW38" s="479"/>
      <c r="PSX38" s="479"/>
      <c r="PSY38" s="479"/>
      <c r="PSZ38" s="479"/>
      <c r="PTA38" s="479"/>
      <c r="PTB38" s="479"/>
      <c r="PTC38" s="479"/>
      <c r="PTD38" s="479"/>
      <c r="PTE38" s="479"/>
      <c r="PTF38" s="479"/>
      <c r="PTG38" s="479"/>
      <c r="PTH38" s="479"/>
      <c r="PTI38" s="479"/>
      <c r="PTJ38" s="479"/>
      <c r="PTK38" s="479"/>
      <c r="PTL38" s="479"/>
      <c r="PTM38" s="479"/>
      <c r="PTN38" s="479"/>
      <c r="PTO38" s="479"/>
      <c r="PTP38" s="479"/>
      <c r="PTQ38" s="479"/>
      <c r="PTR38" s="479"/>
      <c r="PTS38" s="479"/>
      <c r="PTT38" s="479"/>
      <c r="PTU38" s="479"/>
      <c r="PTV38" s="479"/>
      <c r="PTW38" s="479"/>
      <c r="PTX38" s="479"/>
      <c r="PTY38" s="479"/>
      <c r="PTZ38" s="479"/>
      <c r="PUA38" s="479"/>
      <c r="PUB38" s="479"/>
      <c r="PUC38" s="479"/>
      <c r="PUD38" s="479"/>
      <c r="PUE38" s="479"/>
      <c r="PUF38" s="479"/>
      <c r="PUG38" s="479"/>
      <c r="PUH38" s="479"/>
      <c r="PUI38" s="479"/>
      <c r="PUJ38" s="479"/>
      <c r="PUK38" s="479"/>
      <c r="PUL38" s="479"/>
      <c r="PUM38" s="479"/>
      <c r="PUN38" s="479"/>
      <c r="PUO38" s="479"/>
      <c r="PUP38" s="479"/>
      <c r="PUQ38" s="479"/>
      <c r="PUR38" s="479"/>
      <c r="PUS38" s="479"/>
      <c r="PUT38" s="479"/>
      <c r="PUU38" s="479"/>
      <c r="PUV38" s="479"/>
      <c r="PUW38" s="479"/>
      <c r="PUX38" s="479"/>
      <c r="PUY38" s="479"/>
      <c r="PUZ38" s="479"/>
      <c r="PVA38" s="479"/>
      <c r="PVB38" s="479"/>
      <c r="PVC38" s="479"/>
      <c r="PVD38" s="479"/>
      <c r="PVE38" s="479"/>
      <c r="PVF38" s="479"/>
      <c r="PVG38" s="479"/>
      <c r="PVH38" s="479"/>
      <c r="PVI38" s="479"/>
      <c r="PVJ38" s="479"/>
      <c r="PVK38" s="479"/>
      <c r="PVL38" s="479"/>
      <c r="PVM38" s="479"/>
      <c r="PVN38" s="479"/>
      <c r="PVO38" s="479"/>
      <c r="PVP38" s="479"/>
      <c r="PVQ38" s="479"/>
      <c r="PVR38" s="479"/>
      <c r="PVS38" s="479"/>
      <c r="PVT38" s="479"/>
      <c r="PVU38" s="479"/>
      <c r="PVV38" s="479"/>
      <c r="PVW38" s="479"/>
      <c r="PVX38" s="479"/>
      <c r="PVY38" s="479"/>
      <c r="PVZ38" s="479"/>
      <c r="PWA38" s="479"/>
      <c r="PWB38" s="479"/>
      <c r="PWC38" s="479"/>
      <c r="PWD38" s="479"/>
      <c r="PWE38" s="479"/>
      <c r="PWF38" s="479"/>
      <c r="PWG38" s="479"/>
      <c r="PWH38" s="479"/>
      <c r="PWI38" s="479"/>
      <c r="PWJ38" s="479"/>
      <c r="PWK38" s="479"/>
      <c r="PWL38" s="479"/>
      <c r="PWM38" s="479"/>
      <c r="PWN38" s="479"/>
      <c r="PWO38" s="479"/>
      <c r="PWP38" s="479"/>
      <c r="PWQ38" s="479"/>
      <c r="PWR38" s="479"/>
      <c r="PWS38" s="479"/>
      <c r="PWT38" s="479"/>
      <c r="PWU38" s="479"/>
      <c r="PWV38" s="479"/>
      <c r="PWW38" s="479"/>
      <c r="PWX38" s="479"/>
      <c r="PWY38" s="479"/>
      <c r="PWZ38" s="479"/>
      <c r="PXA38" s="479"/>
      <c r="PXB38" s="479"/>
      <c r="PXC38" s="479"/>
      <c r="PXD38" s="479"/>
      <c r="PXE38" s="479"/>
      <c r="PXF38" s="479"/>
      <c r="PXG38" s="479"/>
      <c r="PXH38" s="479"/>
      <c r="PXI38" s="479"/>
      <c r="PXJ38" s="479"/>
      <c r="PXK38" s="479"/>
      <c r="PXL38" s="479"/>
      <c r="PXM38" s="479"/>
      <c r="PXN38" s="479"/>
      <c r="PXO38" s="479"/>
      <c r="PXP38" s="479"/>
      <c r="PXQ38" s="479"/>
      <c r="PXR38" s="479"/>
      <c r="PXS38" s="479"/>
      <c r="PXT38" s="479"/>
      <c r="PXU38" s="479"/>
      <c r="PXV38" s="479"/>
      <c r="PXW38" s="479"/>
      <c r="PXX38" s="479"/>
      <c r="PXY38" s="479"/>
      <c r="PXZ38" s="479"/>
      <c r="PYA38" s="479"/>
      <c r="PYB38" s="479"/>
      <c r="PYC38" s="479"/>
      <c r="PYD38" s="479"/>
      <c r="PYE38" s="479"/>
      <c r="PYF38" s="479"/>
      <c r="PYG38" s="479"/>
      <c r="PYH38" s="479"/>
      <c r="PYI38" s="479"/>
      <c r="PYJ38" s="479"/>
      <c r="PYK38" s="479"/>
      <c r="PYL38" s="479"/>
      <c r="PYM38" s="479"/>
      <c r="PYN38" s="479"/>
      <c r="PYO38" s="479"/>
      <c r="PYP38" s="479"/>
      <c r="PYQ38" s="479"/>
      <c r="PYR38" s="479"/>
      <c r="PYS38" s="479"/>
      <c r="PYT38" s="479"/>
      <c r="PYU38" s="479"/>
      <c r="PYV38" s="479"/>
      <c r="PYW38" s="479"/>
      <c r="PYX38" s="479"/>
      <c r="PYY38" s="479"/>
      <c r="PYZ38" s="479"/>
      <c r="PZA38" s="479"/>
      <c r="PZB38" s="479"/>
      <c r="PZC38" s="479"/>
      <c r="PZD38" s="479"/>
      <c r="PZE38" s="479"/>
      <c r="PZF38" s="479"/>
      <c r="PZG38" s="479"/>
      <c r="PZH38" s="479"/>
      <c r="PZI38" s="479"/>
      <c r="PZJ38" s="479"/>
      <c r="PZK38" s="479"/>
      <c r="PZL38" s="479"/>
      <c r="PZM38" s="479"/>
      <c r="PZN38" s="479"/>
      <c r="PZO38" s="479"/>
      <c r="PZP38" s="479"/>
      <c r="PZQ38" s="479"/>
      <c r="PZR38" s="479"/>
      <c r="PZS38" s="479"/>
      <c r="PZT38" s="479"/>
      <c r="PZU38" s="479"/>
      <c r="PZV38" s="479"/>
      <c r="PZW38" s="479"/>
      <c r="PZX38" s="479"/>
      <c r="PZY38" s="479"/>
      <c r="PZZ38" s="479"/>
      <c r="QAA38" s="479"/>
      <c r="QAB38" s="479"/>
      <c r="QAC38" s="479"/>
      <c r="QAD38" s="479"/>
      <c r="QAE38" s="479"/>
      <c r="QAF38" s="479"/>
      <c r="QAG38" s="479"/>
      <c r="QAH38" s="479"/>
      <c r="QAI38" s="479"/>
      <c r="QAJ38" s="479"/>
      <c r="QAK38" s="479"/>
      <c r="QAL38" s="479"/>
      <c r="QAM38" s="479"/>
      <c r="QAN38" s="479"/>
      <c r="QAO38" s="479"/>
      <c r="QAP38" s="479"/>
      <c r="QAQ38" s="479"/>
      <c r="QAR38" s="479"/>
      <c r="QAS38" s="479"/>
      <c r="QAT38" s="479"/>
      <c r="QAU38" s="479"/>
      <c r="QAV38" s="479"/>
      <c r="QAW38" s="479"/>
      <c r="QAX38" s="479"/>
      <c r="QAY38" s="479"/>
      <c r="QAZ38" s="479"/>
      <c r="QBA38" s="479"/>
      <c r="QBB38" s="479"/>
      <c r="QBC38" s="479"/>
      <c r="QBD38" s="479"/>
      <c r="QBE38" s="479"/>
      <c r="QBF38" s="479"/>
      <c r="QBG38" s="479"/>
      <c r="QBH38" s="479"/>
      <c r="QBI38" s="479"/>
      <c r="QBJ38" s="479"/>
      <c r="QBK38" s="479"/>
      <c r="QBL38" s="479"/>
      <c r="QBM38" s="479"/>
      <c r="QBN38" s="479"/>
      <c r="QBO38" s="479"/>
      <c r="QBP38" s="479"/>
      <c r="QBQ38" s="479"/>
      <c r="QBR38" s="479"/>
      <c r="QBS38" s="479"/>
      <c r="QBT38" s="479"/>
      <c r="QBU38" s="479"/>
      <c r="QBV38" s="479"/>
      <c r="QBW38" s="479"/>
      <c r="QBX38" s="479"/>
      <c r="QBY38" s="479"/>
      <c r="QBZ38" s="479"/>
      <c r="QCA38" s="479"/>
      <c r="QCB38" s="479"/>
      <c r="QCC38" s="479"/>
      <c r="QCD38" s="479"/>
      <c r="QCE38" s="479"/>
      <c r="QCF38" s="479"/>
      <c r="QCG38" s="479"/>
      <c r="QCH38" s="479"/>
      <c r="QCI38" s="479"/>
      <c r="QCJ38" s="479"/>
      <c r="QCK38" s="479"/>
      <c r="QCL38" s="479"/>
      <c r="QCM38" s="479"/>
      <c r="QCN38" s="479"/>
      <c r="QCO38" s="479"/>
      <c r="QCP38" s="479"/>
      <c r="QCQ38" s="479"/>
      <c r="QCR38" s="479"/>
      <c r="QCS38" s="479"/>
      <c r="QCT38" s="479"/>
      <c r="QCU38" s="479"/>
      <c r="QCV38" s="479"/>
      <c r="QCW38" s="479"/>
      <c r="QCX38" s="479"/>
      <c r="QCY38" s="479"/>
      <c r="QCZ38" s="479"/>
      <c r="QDA38" s="479"/>
      <c r="QDB38" s="479"/>
      <c r="QDC38" s="479"/>
      <c r="QDD38" s="479"/>
      <c r="QDE38" s="479"/>
      <c r="QDF38" s="479"/>
      <c r="QDG38" s="479"/>
      <c r="QDH38" s="479"/>
      <c r="QDI38" s="479"/>
      <c r="QDJ38" s="479"/>
      <c r="QDK38" s="479"/>
      <c r="QDL38" s="479"/>
      <c r="QDM38" s="479"/>
      <c r="QDN38" s="479"/>
      <c r="QDO38" s="479"/>
      <c r="QDP38" s="479"/>
      <c r="QDQ38" s="479"/>
      <c r="QDR38" s="479"/>
      <c r="QDS38" s="479"/>
      <c r="QDT38" s="479"/>
      <c r="QDU38" s="479"/>
      <c r="QDV38" s="479"/>
      <c r="QDW38" s="479"/>
      <c r="QDX38" s="479"/>
      <c r="QDY38" s="479"/>
      <c r="QDZ38" s="479"/>
      <c r="QEA38" s="479"/>
      <c r="QEB38" s="479"/>
      <c r="QEC38" s="479"/>
      <c r="QED38" s="479"/>
      <c r="QEE38" s="479"/>
      <c r="QEF38" s="479"/>
      <c r="QEG38" s="479"/>
      <c r="QEH38" s="479"/>
      <c r="QEI38" s="479"/>
      <c r="QEJ38" s="479"/>
      <c r="QEK38" s="479"/>
      <c r="QEL38" s="479"/>
      <c r="QEM38" s="479"/>
      <c r="QEN38" s="479"/>
      <c r="QEO38" s="479"/>
      <c r="QEP38" s="479"/>
      <c r="QEQ38" s="479"/>
      <c r="QER38" s="479"/>
      <c r="QES38" s="479"/>
      <c r="QET38" s="479"/>
      <c r="QEU38" s="479"/>
      <c r="QEV38" s="479"/>
      <c r="QEW38" s="479"/>
      <c r="QEX38" s="479"/>
      <c r="QEY38" s="479"/>
      <c r="QEZ38" s="479"/>
      <c r="QFA38" s="479"/>
      <c r="QFB38" s="479"/>
      <c r="QFC38" s="479"/>
      <c r="QFD38" s="479"/>
      <c r="QFE38" s="479"/>
      <c r="QFF38" s="479"/>
      <c r="QFG38" s="479"/>
      <c r="QFH38" s="479"/>
      <c r="QFI38" s="479"/>
      <c r="QFJ38" s="479"/>
      <c r="QFK38" s="479"/>
      <c r="QFL38" s="479"/>
      <c r="QFM38" s="479"/>
      <c r="QFN38" s="479"/>
      <c r="QFO38" s="479"/>
      <c r="QFP38" s="479"/>
      <c r="QFQ38" s="479"/>
      <c r="QFR38" s="479"/>
      <c r="QFS38" s="479"/>
      <c r="QFT38" s="479"/>
      <c r="QFU38" s="479"/>
      <c r="QFV38" s="479"/>
      <c r="QFW38" s="479"/>
      <c r="QFX38" s="479"/>
      <c r="QFY38" s="479"/>
      <c r="QFZ38" s="479"/>
      <c r="QGA38" s="479"/>
      <c r="QGB38" s="479"/>
      <c r="QGC38" s="479"/>
      <c r="QGD38" s="479"/>
      <c r="QGE38" s="479"/>
      <c r="QGF38" s="479"/>
      <c r="QGG38" s="479"/>
      <c r="QGH38" s="479"/>
      <c r="QGI38" s="479"/>
      <c r="QGJ38" s="479"/>
      <c r="QGK38" s="479"/>
      <c r="QGL38" s="479"/>
      <c r="QGM38" s="479"/>
      <c r="QGN38" s="479"/>
      <c r="QGO38" s="479"/>
      <c r="QGP38" s="479"/>
      <c r="QGQ38" s="479"/>
      <c r="QGR38" s="479"/>
      <c r="QGS38" s="479"/>
      <c r="QGT38" s="479"/>
      <c r="QGU38" s="479"/>
      <c r="QGV38" s="479"/>
      <c r="QGW38" s="479"/>
      <c r="QGX38" s="479"/>
      <c r="QGY38" s="479"/>
      <c r="QGZ38" s="479"/>
      <c r="QHA38" s="479"/>
      <c r="QHB38" s="479"/>
      <c r="QHC38" s="479"/>
      <c r="QHD38" s="479"/>
      <c r="QHE38" s="479"/>
      <c r="QHF38" s="479"/>
      <c r="QHG38" s="479"/>
      <c r="QHH38" s="479"/>
      <c r="QHI38" s="479"/>
      <c r="QHJ38" s="479"/>
      <c r="QHK38" s="479"/>
      <c r="QHL38" s="479"/>
      <c r="QHM38" s="479"/>
      <c r="QHN38" s="479"/>
      <c r="QHO38" s="479"/>
      <c r="QHP38" s="479"/>
      <c r="QHQ38" s="479"/>
      <c r="QHR38" s="479"/>
      <c r="QHS38" s="479"/>
      <c r="QHT38" s="479"/>
      <c r="QHU38" s="479"/>
      <c r="QHV38" s="479"/>
      <c r="QHW38" s="479"/>
      <c r="QHX38" s="479"/>
      <c r="QHY38" s="479"/>
      <c r="QHZ38" s="479"/>
      <c r="QIA38" s="479"/>
      <c r="QIB38" s="479"/>
      <c r="QIC38" s="479"/>
      <c r="QID38" s="479"/>
      <c r="QIE38" s="479"/>
      <c r="QIF38" s="479"/>
      <c r="QIG38" s="479"/>
      <c r="QIH38" s="479"/>
      <c r="QII38" s="479"/>
      <c r="QIJ38" s="479"/>
      <c r="QIK38" s="479"/>
      <c r="QIL38" s="479"/>
      <c r="QIM38" s="479"/>
      <c r="QIN38" s="479"/>
      <c r="QIO38" s="479"/>
      <c r="QIP38" s="479"/>
      <c r="QIQ38" s="479"/>
      <c r="QIR38" s="479"/>
      <c r="QIS38" s="479"/>
      <c r="QIT38" s="479"/>
      <c r="QIU38" s="479"/>
      <c r="QIV38" s="479"/>
      <c r="QIW38" s="479"/>
      <c r="QIX38" s="479"/>
      <c r="QIY38" s="479"/>
      <c r="QIZ38" s="479"/>
      <c r="QJA38" s="479"/>
      <c r="QJB38" s="479"/>
      <c r="QJC38" s="479"/>
      <c r="QJD38" s="479"/>
      <c r="QJE38" s="479"/>
      <c r="QJF38" s="479"/>
      <c r="QJG38" s="479"/>
      <c r="QJH38" s="479"/>
      <c r="QJI38" s="479"/>
      <c r="QJJ38" s="479"/>
      <c r="QJK38" s="479"/>
      <c r="QJL38" s="479"/>
      <c r="QJM38" s="479"/>
      <c r="QJN38" s="479"/>
      <c r="QJO38" s="479"/>
      <c r="QJP38" s="479"/>
      <c r="QJQ38" s="479"/>
      <c r="QJR38" s="479"/>
      <c r="QJS38" s="479"/>
      <c r="QJT38" s="479"/>
      <c r="QJU38" s="479"/>
      <c r="QJV38" s="479"/>
      <c r="QJW38" s="479"/>
      <c r="QJX38" s="479"/>
      <c r="QJY38" s="479"/>
      <c r="QJZ38" s="479"/>
      <c r="QKA38" s="479"/>
      <c r="QKB38" s="479"/>
      <c r="QKC38" s="479"/>
      <c r="QKD38" s="479"/>
      <c r="QKE38" s="479"/>
      <c r="QKF38" s="479"/>
      <c r="QKG38" s="479"/>
      <c r="QKH38" s="479"/>
      <c r="QKI38" s="479"/>
      <c r="QKJ38" s="479"/>
      <c r="QKK38" s="479"/>
      <c r="QKL38" s="479"/>
      <c r="QKM38" s="479"/>
      <c r="QKN38" s="479"/>
      <c r="QKO38" s="479"/>
      <c r="QKP38" s="479"/>
      <c r="QKQ38" s="479"/>
      <c r="QKR38" s="479"/>
      <c r="QKS38" s="479"/>
      <c r="QKT38" s="479"/>
      <c r="QKU38" s="479"/>
      <c r="QKV38" s="479"/>
      <c r="QKW38" s="479"/>
      <c r="QKX38" s="479"/>
      <c r="QKY38" s="479"/>
      <c r="QKZ38" s="479"/>
      <c r="QLA38" s="479"/>
      <c r="QLB38" s="479"/>
      <c r="QLC38" s="479"/>
      <c r="QLD38" s="479"/>
      <c r="QLE38" s="479"/>
      <c r="QLF38" s="479"/>
      <c r="QLG38" s="479"/>
      <c r="QLH38" s="479"/>
      <c r="QLI38" s="479"/>
      <c r="QLJ38" s="479"/>
      <c r="QLK38" s="479"/>
      <c r="QLL38" s="479"/>
      <c r="QLM38" s="479"/>
      <c r="QLN38" s="479"/>
      <c r="QLO38" s="479"/>
      <c r="QLP38" s="479"/>
      <c r="QLQ38" s="479"/>
      <c r="QLR38" s="479"/>
      <c r="QLS38" s="479"/>
      <c r="QLT38" s="479"/>
      <c r="QLU38" s="479"/>
      <c r="QLV38" s="479"/>
      <c r="QLW38" s="479"/>
      <c r="QLX38" s="479"/>
      <c r="QLY38" s="479"/>
      <c r="QLZ38" s="479"/>
      <c r="QMA38" s="479"/>
      <c r="QMB38" s="479"/>
      <c r="QMC38" s="479"/>
      <c r="QMD38" s="479"/>
      <c r="QME38" s="479"/>
      <c r="QMF38" s="479"/>
      <c r="QMG38" s="479"/>
      <c r="QMH38" s="479"/>
      <c r="QMI38" s="479"/>
      <c r="QMJ38" s="479"/>
      <c r="QMK38" s="479"/>
      <c r="QML38" s="479"/>
      <c r="QMM38" s="479"/>
      <c r="QMN38" s="479"/>
      <c r="QMO38" s="479"/>
      <c r="QMP38" s="479"/>
      <c r="QMQ38" s="479"/>
      <c r="QMR38" s="479"/>
      <c r="QMS38" s="479"/>
      <c r="QMT38" s="479"/>
      <c r="QMU38" s="479"/>
      <c r="QMV38" s="479"/>
      <c r="QMW38" s="479"/>
      <c r="QMX38" s="479"/>
      <c r="QMY38" s="479"/>
      <c r="QMZ38" s="479"/>
      <c r="QNA38" s="479"/>
      <c r="QNB38" s="479"/>
      <c r="QNC38" s="479"/>
      <c r="QND38" s="479"/>
      <c r="QNE38" s="479"/>
      <c r="QNF38" s="479"/>
      <c r="QNG38" s="479"/>
      <c r="QNH38" s="479"/>
      <c r="QNI38" s="479"/>
      <c r="QNJ38" s="479"/>
      <c r="QNK38" s="479"/>
      <c r="QNL38" s="479"/>
      <c r="QNM38" s="479"/>
      <c r="QNN38" s="479"/>
      <c r="QNO38" s="479"/>
      <c r="QNP38" s="479"/>
      <c r="QNQ38" s="479"/>
      <c r="QNR38" s="479"/>
      <c r="QNS38" s="479"/>
      <c r="QNT38" s="479"/>
      <c r="QNU38" s="479"/>
      <c r="QNV38" s="479"/>
      <c r="QNW38" s="479"/>
      <c r="QNX38" s="479"/>
      <c r="QNY38" s="479"/>
      <c r="QNZ38" s="479"/>
      <c r="QOA38" s="479"/>
      <c r="QOB38" s="479"/>
      <c r="QOC38" s="479"/>
      <c r="QOD38" s="479"/>
      <c r="QOE38" s="479"/>
      <c r="QOF38" s="479"/>
      <c r="QOG38" s="479"/>
      <c r="QOH38" s="479"/>
      <c r="QOI38" s="479"/>
      <c r="QOJ38" s="479"/>
      <c r="QOK38" s="479"/>
      <c r="QOL38" s="479"/>
      <c r="QOM38" s="479"/>
      <c r="QON38" s="479"/>
      <c r="QOO38" s="479"/>
      <c r="QOP38" s="479"/>
      <c r="QOQ38" s="479"/>
      <c r="QOR38" s="479"/>
      <c r="QOS38" s="479"/>
      <c r="QOT38" s="479"/>
      <c r="QOU38" s="479"/>
      <c r="QOV38" s="479"/>
      <c r="QOW38" s="479"/>
      <c r="QOX38" s="479"/>
      <c r="QOY38" s="479"/>
      <c r="QOZ38" s="479"/>
      <c r="QPA38" s="479"/>
      <c r="QPB38" s="479"/>
      <c r="QPC38" s="479"/>
      <c r="QPD38" s="479"/>
      <c r="QPE38" s="479"/>
      <c r="QPF38" s="479"/>
      <c r="QPG38" s="479"/>
      <c r="QPH38" s="479"/>
      <c r="QPI38" s="479"/>
      <c r="QPJ38" s="479"/>
      <c r="QPK38" s="479"/>
      <c r="QPL38" s="479"/>
      <c r="QPM38" s="479"/>
      <c r="QPN38" s="479"/>
      <c r="QPO38" s="479"/>
      <c r="QPP38" s="479"/>
      <c r="QPQ38" s="479"/>
      <c r="QPR38" s="479"/>
      <c r="QPS38" s="479"/>
      <c r="QPT38" s="479"/>
      <c r="QPU38" s="479"/>
      <c r="QPV38" s="479"/>
      <c r="QPW38" s="479"/>
      <c r="QPX38" s="479"/>
      <c r="QPY38" s="479"/>
      <c r="QPZ38" s="479"/>
      <c r="QQA38" s="479"/>
      <c r="QQB38" s="479"/>
      <c r="QQC38" s="479"/>
      <c r="QQD38" s="479"/>
      <c r="QQE38" s="479"/>
      <c r="QQF38" s="479"/>
      <c r="QQG38" s="479"/>
      <c r="QQH38" s="479"/>
      <c r="QQI38" s="479"/>
      <c r="QQJ38" s="479"/>
      <c r="QQK38" s="479"/>
      <c r="QQL38" s="479"/>
      <c r="QQM38" s="479"/>
      <c r="QQN38" s="479"/>
      <c r="QQO38" s="479"/>
      <c r="QQP38" s="479"/>
      <c r="QQQ38" s="479"/>
      <c r="QQR38" s="479"/>
      <c r="QQS38" s="479"/>
      <c r="QQT38" s="479"/>
      <c r="QQU38" s="479"/>
      <c r="QQV38" s="479"/>
      <c r="QQW38" s="479"/>
      <c r="QQX38" s="479"/>
      <c r="QQY38" s="479"/>
      <c r="QQZ38" s="479"/>
      <c r="QRA38" s="479"/>
      <c r="QRB38" s="479"/>
      <c r="QRC38" s="479"/>
      <c r="QRD38" s="479"/>
      <c r="QRE38" s="479"/>
      <c r="QRF38" s="479"/>
      <c r="QRG38" s="479"/>
      <c r="QRH38" s="479"/>
      <c r="QRI38" s="479"/>
      <c r="QRJ38" s="479"/>
      <c r="QRK38" s="479"/>
      <c r="QRL38" s="479"/>
      <c r="QRM38" s="479"/>
      <c r="QRN38" s="479"/>
      <c r="QRO38" s="479"/>
      <c r="QRP38" s="479"/>
      <c r="QRQ38" s="479"/>
      <c r="QRR38" s="479"/>
      <c r="QRS38" s="479"/>
      <c r="QRT38" s="479"/>
      <c r="QRU38" s="479"/>
      <c r="QRV38" s="479"/>
      <c r="QRW38" s="479"/>
      <c r="QRX38" s="479"/>
      <c r="QRY38" s="479"/>
      <c r="QRZ38" s="479"/>
      <c r="QSA38" s="479"/>
      <c r="QSB38" s="479"/>
      <c r="QSC38" s="479"/>
      <c r="QSD38" s="479"/>
      <c r="QSE38" s="479"/>
      <c r="QSF38" s="479"/>
      <c r="QSG38" s="479"/>
      <c r="QSH38" s="479"/>
      <c r="QSI38" s="479"/>
      <c r="QSJ38" s="479"/>
      <c r="QSK38" s="479"/>
      <c r="QSL38" s="479"/>
      <c r="QSM38" s="479"/>
      <c r="QSN38" s="479"/>
      <c r="QSO38" s="479"/>
      <c r="QSP38" s="479"/>
      <c r="QSQ38" s="479"/>
      <c r="QSR38" s="479"/>
      <c r="QSS38" s="479"/>
      <c r="QST38" s="479"/>
      <c r="QSU38" s="479"/>
      <c r="QSV38" s="479"/>
      <c r="QSW38" s="479"/>
      <c r="QSX38" s="479"/>
      <c r="QSY38" s="479"/>
      <c r="QSZ38" s="479"/>
      <c r="QTA38" s="479"/>
      <c r="QTB38" s="479"/>
      <c r="QTC38" s="479"/>
      <c r="QTD38" s="479"/>
      <c r="QTE38" s="479"/>
      <c r="QTF38" s="479"/>
      <c r="QTG38" s="479"/>
      <c r="QTH38" s="479"/>
      <c r="QTI38" s="479"/>
      <c r="QTJ38" s="479"/>
      <c r="QTK38" s="479"/>
      <c r="QTL38" s="479"/>
      <c r="QTM38" s="479"/>
      <c r="QTN38" s="479"/>
      <c r="QTO38" s="479"/>
      <c r="QTP38" s="479"/>
      <c r="QTQ38" s="479"/>
      <c r="QTR38" s="479"/>
      <c r="QTS38" s="479"/>
      <c r="QTT38" s="479"/>
      <c r="QTU38" s="479"/>
      <c r="QTV38" s="479"/>
      <c r="QTW38" s="479"/>
      <c r="QTX38" s="479"/>
      <c r="QTY38" s="479"/>
      <c r="QTZ38" s="479"/>
      <c r="QUA38" s="479"/>
      <c r="QUB38" s="479"/>
      <c r="QUC38" s="479"/>
      <c r="QUD38" s="479"/>
      <c r="QUE38" s="479"/>
      <c r="QUF38" s="479"/>
      <c r="QUG38" s="479"/>
      <c r="QUH38" s="479"/>
      <c r="QUI38" s="479"/>
      <c r="QUJ38" s="479"/>
      <c r="QUK38" s="479"/>
      <c r="QUL38" s="479"/>
      <c r="QUM38" s="479"/>
      <c r="QUN38" s="479"/>
      <c r="QUO38" s="479"/>
      <c r="QUP38" s="479"/>
      <c r="QUQ38" s="479"/>
      <c r="QUR38" s="479"/>
      <c r="QUS38" s="479"/>
      <c r="QUT38" s="479"/>
      <c r="QUU38" s="479"/>
      <c r="QUV38" s="479"/>
      <c r="QUW38" s="479"/>
      <c r="QUX38" s="479"/>
      <c r="QUY38" s="479"/>
      <c r="QUZ38" s="479"/>
      <c r="QVA38" s="479"/>
      <c r="QVB38" s="479"/>
      <c r="QVC38" s="479"/>
      <c r="QVD38" s="479"/>
      <c r="QVE38" s="479"/>
      <c r="QVF38" s="479"/>
      <c r="QVG38" s="479"/>
      <c r="QVH38" s="479"/>
      <c r="QVI38" s="479"/>
      <c r="QVJ38" s="479"/>
      <c r="QVK38" s="479"/>
      <c r="QVL38" s="479"/>
      <c r="QVM38" s="479"/>
      <c r="QVN38" s="479"/>
      <c r="QVO38" s="479"/>
      <c r="QVP38" s="479"/>
      <c r="QVQ38" s="479"/>
      <c r="QVR38" s="479"/>
      <c r="QVS38" s="479"/>
      <c r="QVT38" s="479"/>
      <c r="QVU38" s="479"/>
      <c r="QVV38" s="479"/>
      <c r="QVW38" s="479"/>
      <c r="QVX38" s="479"/>
      <c r="QVY38" s="479"/>
      <c r="QVZ38" s="479"/>
      <c r="QWA38" s="479"/>
      <c r="QWB38" s="479"/>
      <c r="QWC38" s="479"/>
      <c r="QWD38" s="479"/>
      <c r="QWE38" s="479"/>
      <c r="QWF38" s="479"/>
      <c r="QWG38" s="479"/>
      <c r="QWH38" s="479"/>
      <c r="QWI38" s="479"/>
      <c r="QWJ38" s="479"/>
      <c r="QWK38" s="479"/>
      <c r="QWL38" s="479"/>
      <c r="QWM38" s="479"/>
      <c r="QWN38" s="479"/>
      <c r="QWO38" s="479"/>
      <c r="QWP38" s="479"/>
      <c r="QWQ38" s="479"/>
      <c r="QWR38" s="479"/>
      <c r="QWS38" s="479"/>
      <c r="QWT38" s="479"/>
      <c r="QWU38" s="479"/>
      <c r="QWV38" s="479"/>
      <c r="QWW38" s="479"/>
      <c r="QWX38" s="479"/>
      <c r="QWY38" s="479"/>
      <c r="QWZ38" s="479"/>
      <c r="QXA38" s="479"/>
      <c r="QXB38" s="479"/>
      <c r="QXC38" s="479"/>
      <c r="QXD38" s="479"/>
      <c r="QXE38" s="479"/>
      <c r="QXF38" s="479"/>
      <c r="QXG38" s="479"/>
      <c r="QXH38" s="479"/>
      <c r="QXI38" s="479"/>
      <c r="QXJ38" s="479"/>
      <c r="QXK38" s="479"/>
      <c r="QXL38" s="479"/>
      <c r="QXM38" s="479"/>
      <c r="QXN38" s="479"/>
      <c r="QXO38" s="479"/>
      <c r="QXP38" s="479"/>
      <c r="QXQ38" s="479"/>
      <c r="QXR38" s="479"/>
      <c r="QXS38" s="479"/>
      <c r="QXT38" s="479"/>
      <c r="QXU38" s="479"/>
      <c r="QXV38" s="479"/>
      <c r="QXW38" s="479"/>
      <c r="QXX38" s="479"/>
      <c r="QXY38" s="479"/>
      <c r="QXZ38" s="479"/>
      <c r="QYA38" s="479"/>
      <c r="QYB38" s="479"/>
      <c r="QYC38" s="479"/>
      <c r="QYD38" s="479"/>
      <c r="QYE38" s="479"/>
      <c r="QYF38" s="479"/>
      <c r="QYG38" s="479"/>
      <c r="QYH38" s="479"/>
      <c r="QYI38" s="479"/>
      <c r="QYJ38" s="479"/>
      <c r="QYK38" s="479"/>
      <c r="QYL38" s="479"/>
      <c r="QYM38" s="479"/>
      <c r="QYN38" s="479"/>
      <c r="QYO38" s="479"/>
      <c r="QYP38" s="479"/>
      <c r="QYQ38" s="479"/>
      <c r="QYR38" s="479"/>
      <c r="QYS38" s="479"/>
      <c r="QYT38" s="479"/>
      <c r="QYU38" s="479"/>
      <c r="QYV38" s="479"/>
      <c r="QYW38" s="479"/>
      <c r="QYX38" s="479"/>
      <c r="QYY38" s="479"/>
      <c r="QYZ38" s="479"/>
      <c r="QZA38" s="479"/>
      <c r="QZB38" s="479"/>
      <c r="QZC38" s="479"/>
      <c r="QZD38" s="479"/>
      <c r="QZE38" s="479"/>
      <c r="QZF38" s="479"/>
      <c r="QZG38" s="479"/>
      <c r="QZH38" s="479"/>
      <c r="QZI38" s="479"/>
      <c r="QZJ38" s="479"/>
      <c r="QZK38" s="479"/>
      <c r="QZL38" s="479"/>
      <c r="QZM38" s="479"/>
      <c r="QZN38" s="479"/>
      <c r="QZO38" s="479"/>
      <c r="QZP38" s="479"/>
      <c r="QZQ38" s="479"/>
      <c r="QZR38" s="479"/>
      <c r="QZS38" s="479"/>
      <c r="QZT38" s="479"/>
      <c r="QZU38" s="479"/>
      <c r="QZV38" s="479"/>
      <c r="QZW38" s="479"/>
      <c r="QZX38" s="479"/>
      <c r="QZY38" s="479"/>
      <c r="QZZ38" s="479"/>
      <c r="RAA38" s="479"/>
      <c r="RAB38" s="479"/>
      <c r="RAC38" s="479"/>
      <c r="RAD38" s="479"/>
      <c r="RAE38" s="479"/>
      <c r="RAF38" s="479"/>
      <c r="RAG38" s="479"/>
      <c r="RAH38" s="479"/>
      <c r="RAI38" s="479"/>
      <c r="RAJ38" s="479"/>
      <c r="RAK38" s="479"/>
      <c r="RAL38" s="479"/>
      <c r="RAM38" s="479"/>
      <c r="RAN38" s="479"/>
      <c r="RAO38" s="479"/>
      <c r="RAP38" s="479"/>
      <c r="RAQ38" s="479"/>
      <c r="RAR38" s="479"/>
      <c r="RAS38" s="479"/>
      <c r="RAT38" s="479"/>
      <c r="RAU38" s="479"/>
      <c r="RAV38" s="479"/>
      <c r="RAW38" s="479"/>
      <c r="RAX38" s="479"/>
      <c r="RAY38" s="479"/>
      <c r="RAZ38" s="479"/>
      <c r="RBA38" s="479"/>
      <c r="RBB38" s="479"/>
      <c r="RBC38" s="479"/>
      <c r="RBD38" s="479"/>
      <c r="RBE38" s="479"/>
      <c r="RBF38" s="479"/>
      <c r="RBG38" s="479"/>
      <c r="RBH38" s="479"/>
      <c r="RBI38" s="479"/>
      <c r="RBJ38" s="479"/>
      <c r="RBK38" s="479"/>
      <c r="RBL38" s="479"/>
      <c r="RBM38" s="479"/>
      <c r="RBN38" s="479"/>
      <c r="RBO38" s="479"/>
      <c r="RBP38" s="479"/>
      <c r="RBQ38" s="479"/>
      <c r="RBR38" s="479"/>
      <c r="RBS38" s="479"/>
      <c r="RBT38" s="479"/>
      <c r="RBU38" s="479"/>
      <c r="RBV38" s="479"/>
      <c r="RBW38" s="479"/>
      <c r="RBX38" s="479"/>
      <c r="RBY38" s="479"/>
      <c r="RBZ38" s="479"/>
      <c r="RCA38" s="479"/>
      <c r="RCB38" s="479"/>
      <c r="RCC38" s="479"/>
      <c r="RCD38" s="479"/>
      <c r="RCE38" s="479"/>
      <c r="RCF38" s="479"/>
      <c r="RCG38" s="479"/>
      <c r="RCH38" s="479"/>
      <c r="RCI38" s="479"/>
      <c r="RCJ38" s="479"/>
      <c r="RCK38" s="479"/>
      <c r="RCL38" s="479"/>
      <c r="RCM38" s="479"/>
      <c r="RCN38" s="479"/>
      <c r="RCO38" s="479"/>
      <c r="RCP38" s="479"/>
      <c r="RCQ38" s="479"/>
      <c r="RCR38" s="479"/>
      <c r="RCS38" s="479"/>
      <c r="RCT38" s="479"/>
      <c r="RCU38" s="479"/>
      <c r="RCV38" s="479"/>
      <c r="RCW38" s="479"/>
      <c r="RCX38" s="479"/>
      <c r="RCY38" s="479"/>
      <c r="RCZ38" s="479"/>
      <c r="RDA38" s="479"/>
      <c r="RDB38" s="479"/>
      <c r="RDC38" s="479"/>
      <c r="RDD38" s="479"/>
      <c r="RDE38" s="479"/>
      <c r="RDF38" s="479"/>
      <c r="RDG38" s="479"/>
      <c r="RDH38" s="479"/>
      <c r="RDI38" s="479"/>
      <c r="RDJ38" s="479"/>
      <c r="RDK38" s="479"/>
      <c r="RDL38" s="479"/>
      <c r="RDM38" s="479"/>
      <c r="RDN38" s="479"/>
      <c r="RDO38" s="479"/>
      <c r="RDP38" s="479"/>
      <c r="RDQ38" s="479"/>
      <c r="RDR38" s="479"/>
      <c r="RDS38" s="479"/>
      <c r="RDT38" s="479"/>
      <c r="RDU38" s="479"/>
      <c r="RDV38" s="479"/>
      <c r="RDW38" s="479"/>
      <c r="RDX38" s="479"/>
      <c r="RDY38" s="479"/>
      <c r="RDZ38" s="479"/>
      <c r="REA38" s="479"/>
      <c r="REB38" s="479"/>
      <c r="REC38" s="479"/>
      <c r="RED38" s="479"/>
      <c r="REE38" s="479"/>
      <c r="REF38" s="479"/>
      <c r="REG38" s="479"/>
      <c r="REH38" s="479"/>
      <c r="REI38" s="479"/>
      <c r="REJ38" s="479"/>
      <c r="REK38" s="479"/>
      <c r="REL38" s="479"/>
      <c r="REM38" s="479"/>
      <c r="REN38" s="479"/>
      <c r="REO38" s="479"/>
      <c r="REP38" s="479"/>
      <c r="REQ38" s="479"/>
      <c r="RER38" s="479"/>
      <c r="RES38" s="479"/>
      <c r="RET38" s="479"/>
      <c r="REU38" s="479"/>
      <c r="REV38" s="479"/>
      <c r="REW38" s="479"/>
      <c r="REX38" s="479"/>
      <c r="REY38" s="479"/>
      <c r="REZ38" s="479"/>
      <c r="RFA38" s="479"/>
      <c r="RFB38" s="479"/>
      <c r="RFC38" s="479"/>
      <c r="RFD38" s="479"/>
      <c r="RFE38" s="479"/>
      <c r="RFF38" s="479"/>
      <c r="RFG38" s="479"/>
      <c r="RFH38" s="479"/>
      <c r="RFI38" s="479"/>
      <c r="RFJ38" s="479"/>
      <c r="RFK38" s="479"/>
      <c r="RFL38" s="479"/>
      <c r="RFM38" s="479"/>
      <c r="RFN38" s="479"/>
      <c r="RFO38" s="479"/>
      <c r="RFP38" s="479"/>
      <c r="RFQ38" s="479"/>
      <c r="RFR38" s="479"/>
      <c r="RFS38" s="479"/>
      <c r="RFT38" s="479"/>
      <c r="RFU38" s="479"/>
      <c r="RFV38" s="479"/>
      <c r="RFW38" s="479"/>
      <c r="RFX38" s="479"/>
      <c r="RFY38" s="479"/>
      <c r="RFZ38" s="479"/>
      <c r="RGA38" s="479"/>
      <c r="RGB38" s="479"/>
      <c r="RGC38" s="479"/>
      <c r="RGD38" s="479"/>
      <c r="RGE38" s="479"/>
      <c r="RGF38" s="479"/>
      <c r="RGG38" s="479"/>
      <c r="RGH38" s="479"/>
      <c r="RGI38" s="479"/>
      <c r="RGJ38" s="479"/>
      <c r="RGK38" s="479"/>
      <c r="RGL38" s="479"/>
      <c r="RGM38" s="479"/>
      <c r="RGN38" s="479"/>
      <c r="RGO38" s="479"/>
      <c r="RGP38" s="479"/>
      <c r="RGQ38" s="479"/>
      <c r="RGR38" s="479"/>
      <c r="RGS38" s="479"/>
      <c r="RGT38" s="479"/>
      <c r="RGU38" s="479"/>
      <c r="RGV38" s="479"/>
      <c r="RGW38" s="479"/>
      <c r="RGX38" s="479"/>
      <c r="RGY38" s="479"/>
      <c r="RGZ38" s="479"/>
      <c r="RHA38" s="479"/>
      <c r="RHB38" s="479"/>
      <c r="RHC38" s="479"/>
      <c r="RHD38" s="479"/>
      <c r="RHE38" s="479"/>
      <c r="RHF38" s="479"/>
      <c r="RHG38" s="479"/>
      <c r="RHH38" s="479"/>
      <c r="RHI38" s="479"/>
      <c r="RHJ38" s="479"/>
      <c r="RHK38" s="479"/>
      <c r="RHL38" s="479"/>
      <c r="RHM38" s="479"/>
      <c r="RHN38" s="479"/>
      <c r="RHO38" s="479"/>
      <c r="RHP38" s="479"/>
      <c r="RHQ38" s="479"/>
      <c r="RHR38" s="479"/>
      <c r="RHS38" s="479"/>
      <c r="RHT38" s="479"/>
      <c r="RHU38" s="479"/>
      <c r="RHV38" s="479"/>
      <c r="RHW38" s="479"/>
      <c r="RHX38" s="479"/>
      <c r="RHY38" s="479"/>
      <c r="RHZ38" s="479"/>
      <c r="RIA38" s="479"/>
      <c r="RIB38" s="479"/>
      <c r="RIC38" s="479"/>
      <c r="RID38" s="479"/>
      <c r="RIE38" s="479"/>
      <c r="RIF38" s="479"/>
      <c r="RIG38" s="479"/>
      <c r="RIH38" s="479"/>
      <c r="RII38" s="479"/>
      <c r="RIJ38" s="479"/>
      <c r="RIK38" s="479"/>
      <c r="RIL38" s="479"/>
      <c r="RIM38" s="479"/>
      <c r="RIN38" s="479"/>
      <c r="RIO38" s="479"/>
      <c r="RIP38" s="479"/>
      <c r="RIQ38" s="479"/>
      <c r="RIR38" s="479"/>
      <c r="RIS38" s="479"/>
      <c r="RIT38" s="479"/>
      <c r="RIU38" s="479"/>
      <c r="RIV38" s="479"/>
      <c r="RIW38" s="479"/>
      <c r="RIX38" s="479"/>
      <c r="RIY38" s="479"/>
      <c r="RIZ38" s="479"/>
      <c r="RJA38" s="479"/>
      <c r="RJB38" s="479"/>
      <c r="RJC38" s="479"/>
      <c r="RJD38" s="479"/>
      <c r="RJE38" s="479"/>
      <c r="RJF38" s="479"/>
      <c r="RJG38" s="479"/>
      <c r="RJH38" s="479"/>
      <c r="RJI38" s="479"/>
      <c r="RJJ38" s="479"/>
      <c r="RJK38" s="479"/>
      <c r="RJL38" s="479"/>
      <c r="RJM38" s="479"/>
      <c r="RJN38" s="479"/>
      <c r="RJO38" s="479"/>
      <c r="RJP38" s="479"/>
      <c r="RJQ38" s="479"/>
      <c r="RJR38" s="479"/>
      <c r="RJS38" s="479"/>
      <c r="RJT38" s="479"/>
      <c r="RJU38" s="479"/>
      <c r="RJV38" s="479"/>
      <c r="RJW38" s="479"/>
      <c r="RJX38" s="479"/>
      <c r="RJY38" s="479"/>
      <c r="RJZ38" s="479"/>
      <c r="RKA38" s="479"/>
      <c r="RKB38" s="479"/>
      <c r="RKC38" s="479"/>
      <c r="RKD38" s="479"/>
      <c r="RKE38" s="479"/>
      <c r="RKF38" s="479"/>
      <c r="RKG38" s="479"/>
      <c r="RKH38" s="479"/>
      <c r="RKI38" s="479"/>
      <c r="RKJ38" s="479"/>
      <c r="RKK38" s="479"/>
      <c r="RKL38" s="479"/>
      <c r="RKM38" s="479"/>
      <c r="RKN38" s="479"/>
      <c r="RKO38" s="479"/>
      <c r="RKP38" s="479"/>
      <c r="RKQ38" s="479"/>
      <c r="RKR38" s="479"/>
      <c r="RKS38" s="479"/>
      <c r="RKT38" s="479"/>
      <c r="RKU38" s="479"/>
      <c r="RKV38" s="479"/>
      <c r="RKW38" s="479"/>
      <c r="RKX38" s="479"/>
      <c r="RKY38" s="479"/>
      <c r="RKZ38" s="479"/>
      <c r="RLA38" s="479"/>
      <c r="RLB38" s="479"/>
      <c r="RLC38" s="479"/>
      <c r="RLD38" s="479"/>
      <c r="RLE38" s="479"/>
      <c r="RLF38" s="479"/>
      <c r="RLG38" s="479"/>
      <c r="RLH38" s="479"/>
      <c r="RLI38" s="479"/>
      <c r="RLJ38" s="479"/>
      <c r="RLK38" s="479"/>
      <c r="RLL38" s="479"/>
      <c r="RLM38" s="479"/>
      <c r="RLN38" s="479"/>
      <c r="RLO38" s="479"/>
      <c r="RLP38" s="479"/>
      <c r="RLQ38" s="479"/>
      <c r="RLR38" s="479"/>
      <c r="RLS38" s="479"/>
      <c r="RLT38" s="479"/>
      <c r="RLU38" s="479"/>
      <c r="RLV38" s="479"/>
      <c r="RLW38" s="479"/>
      <c r="RLX38" s="479"/>
      <c r="RLY38" s="479"/>
      <c r="RLZ38" s="479"/>
      <c r="RMA38" s="479"/>
      <c r="RMB38" s="479"/>
      <c r="RMC38" s="479"/>
      <c r="RMD38" s="479"/>
      <c r="RME38" s="479"/>
      <c r="RMF38" s="479"/>
      <c r="RMG38" s="479"/>
      <c r="RMH38" s="479"/>
      <c r="RMI38" s="479"/>
      <c r="RMJ38" s="479"/>
      <c r="RMK38" s="479"/>
      <c r="RML38" s="479"/>
      <c r="RMM38" s="479"/>
      <c r="RMN38" s="479"/>
      <c r="RMO38" s="479"/>
      <c r="RMP38" s="479"/>
      <c r="RMQ38" s="479"/>
      <c r="RMR38" s="479"/>
      <c r="RMS38" s="479"/>
      <c r="RMT38" s="479"/>
      <c r="RMU38" s="479"/>
      <c r="RMV38" s="479"/>
      <c r="RMW38" s="479"/>
      <c r="RMX38" s="479"/>
      <c r="RMY38" s="479"/>
      <c r="RMZ38" s="479"/>
      <c r="RNA38" s="479"/>
      <c r="RNB38" s="479"/>
      <c r="RNC38" s="479"/>
      <c r="RND38" s="479"/>
      <c r="RNE38" s="479"/>
      <c r="RNF38" s="479"/>
      <c r="RNG38" s="479"/>
      <c r="RNH38" s="479"/>
      <c r="RNI38" s="479"/>
      <c r="RNJ38" s="479"/>
      <c r="RNK38" s="479"/>
      <c r="RNL38" s="479"/>
      <c r="RNM38" s="479"/>
      <c r="RNN38" s="479"/>
      <c r="RNO38" s="479"/>
      <c r="RNP38" s="479"/>
      <c r="RNQ38" s="479"/>
      <c r="RNR38" s="479"/>
      <c r="RNS38" s="479"/>
      <c r="RNT38" s="479"/>
      <c r="RNU38" s="479"/>
      <c r="RNV38" s="479"/>
      <c r="RNW38" s="479"/>
      <c r="RNX38" s="479"/>
      <c r="RNY38" s="479"/>
      <c r="RNZ38" s="479"/>
      <c r="ROA38" s="479"/>
      <c r="ROB38" s="479"/>
      <c r="ROC38" s="479"/>
      <c r="ROD38" s="479"/>
      <c r="ROE38" s="479"/>
      <c r="ROF38" s="479"/>
      <c r="ROG38" s="479"/>
      <c r="ROH38" s="479"/>
      <c r="ROI38" s="479"/>
      <c r="ROJ38" s="479"/>
      <c r="ROK38" s="479"/>
      <c r="ROL38" s="479"/>
      <c r="ROM38" s="479"/>
      <c r="RON38" s="479"/>
      <c r="ROO38" s="479"/>
      <c r="ROP38" s="479"/>
      <c r="ROQ38" s="479"/>
      <c r="ROR38" s="479"/>
      <c r="ROS38" s="479"/>
      <c r="ROT38" s="479"/>
      <c r="ROU38" s="479"/>
      <c r="ROV38" s="479"/>
      <c r="ROW38" s="479"/>
      <c r="ROX38" s="479"/>
      <c r="ROY38" s="479"/>
      <c r="ROZ38" s="479"/>
      <c r="RPA38" s="479"/>
      <c r="RPB38" s="479"/>
      <c r="RPC38" s="479"/>
      <c r="RPD38" s="479"/>
      <c r="RPE38" s="479"/>
      <c r="RPF38" s="479"/>
      <c r="RPG38" s="479"/>
      <c r="RPH38" s="479"/>
      <c r="RPI38" s="479"/>
      <c r="RPJ38" s="479"/>
      <c r="RPK38" s="479"/>
      <c r="RPL38" s="479"/>
      <c r="RPM38" s="479"/>
      <c r="RPN38" s="479"/>
      <c r="RPO38" s="479"/>
      <c r="RPP38" s="479"/>
      <c r="RPQ38" s="479"/>
      <c r="RPR38" s="479"/>
      <c r="RPS38" s="479"/>
      <c r="RPT38" s="479"/>
      <c r="RPU38" s="479"/>
      <c r="RPV38" s="479"/>
      <c r="RPW38" s="479"/>
      <c r="RPX38" s="479"/>
      <c r="RPY38" s="479"/>
      <c r="RPZ38" s="479"/>
      <c r="RQA38" s="479"/>
      <c r="RQB38" s="479"/>
      <c r="RQC38" s="479"/>
      <c r="RQD38" s="479"/>
      <c r="RQE38" s="479"/>
      <c r="RQF38" s="479"/>
      <c r="RQG38" s="479"/>
      <c r="RQH38" s="479"/>
      <c r="RQI38" s="479"/>
      <c r="RQJ38" s="479"/>
      <c r="RQK38" s="479"/>
      <c r="RQL38" s="479"/>
      <c r="RQM38" s="479"/>
      <c r="RQN38" s="479"/>
      <c r="RQO38" s="479"/>
      <c r="RQP38" s="479"/>
      <c r="RQQ38" s="479"/>
      <c r="RQR38" s="479"/>
      <c r="RQS38" s="479"/>
      <c r="RQT38" s="479"/>
      <c r="RQU38" s="479"/>
      <c r="RQV38" s="479"/>
      <c r="RQW38" s="479"/>
      <c r="RQX38" s="479"/>
      <c r="RQY38" s="479"/>
      <c r="RQZ38" s="479"/>
      <c r="RRA38" s="479"/>
      <c r="RRB38" s="479"/>
      <c r="RRC38" s="479"/>
      <c r="RRD38" s="479"/>
      <c r="RRE38" s="479"/>
      <c r="RRF38" s="479"/>
      <c r="RRG38" s="479"/>
      <c r="RRH38" s="479"/>
      <c r="RRI38" s="479"/>
      <c r="RRJ38" s="479"/>
      <c r="RRK38" s="479"/>
      <c r="RRL38" s="479"/>
      <c r="RRM38" s="479"/>
      <c r="RRN38" s="479"/>
      <c r="RRO38" s="479"/>
      <c r="RRP38" s="479"/>
      <c r="RRQ38" s="479"/>
      <c r="RRR38" s="479"/>
      <c r="RRS38" s="479"/>
      <c r="RRT38" s="479"/>
      <c r="RRU38" s="479"/>
      <c r="RRV38" s="479"/>
      <c r="RRW38" s="479"/>
      <c r="RRX38" s="479"/>
      <c r="RRY38" s="479"/>
      <c r="RRZ38" s="479"/>
      <c r="RSA38" s="479"/>
      <c r="RSB38" s="479"/>
      <c r="RSC38" s="479"/>
      <c r="RSD38" s="479"/>
      <c r="RSE38" s="479"/>
      <c r="RSF38" s="479"/>
      <c r="RSG38" s="479"/>
      <c r="RSH38" s="479"/>
      <c r="RSI38" s="479"/>
      <c r="RSJ38" s="479"/>
      <c r="RSK38" s="479"/>
      <c r="RSL38" s="479"/>
      <c r="RSM38" s="479"/>
      <c r="RSN38" s="479"/>
      <c r="RSO38" s="479"/>
      <c r="RSP38" s="479"/>
      <c r="RSQ38" s="479"/>
      <c r="RSR38" s="479"/>
      <c r="RSS38" s="479"/>
      <c r="RST38" s="479"/>
      <c r="RSU38" s="479"/>
      <c r="RSV38" s="479"/>
      <c r="RSW38" s="479"/>
      <c r="RSX38" s="479"/>
      <c r="RSY38" s="479"/>
      <c r="RSZ38" s="479"/>
      <c r="RTA38" s="479"/>
      <c r="RTB38" s="479"/>
      <c r="RTC38" s="479"/>
      <c r="RTD38" s="479"/>
      <c r="RTE38" s="479"/>
      <c r="RTF38" s="479"/>
      <c r="RTG38" s="479"/>
      <c r="RTH38" s="479"/>
      <c r="RTI38" s="479"/>
      <c r="RTJ38" s="479"/>
      <c r="RTK38" s="479"/>
      <c r="RTL38" s="479"/>
      <c r="RTM38" s="479"/>
      <c r="RTN38" s="479"/>
      <c r="RTO38" s="479"/>
      <c r="RTP38" s="479"/>
      <c r="RTQ38" s="479"/>
      <c r="RTR38" s="479"/>
      <c r="RTS38" s="479"/>
      <c r="RTT38" s="479"/>
      <c r="RTU38" s="479"/>
      <c r="RTV38" s="479"/>
      <c r="RTW38" s="479"/>
      <c r="RTX38" s="479"/>
      <c r="RTY38" s="479"/>
      <c r="RTZ38" s="479"/>
      <c r="RUA38" s="479"/>
      <c r="RUB38" s="479"/>
      <c r="RUC38" s="479"/>
      <c r="RUD38" s="479"/>
      <c r="RUE38" s="479"/>
      <c r="RUF38" s="479"/>
      <c r="RUG38" s="479"/>
      <c r="RUH38" s="479"/>
      <c r="RUI38" s="479"/>
      <c r="RUJ38" s="479"/>
      <c r="RUK38" s="479"/>
      <c r="RUL38" s="479"/>
      <c r="RUM38" s="479"/>
      <c r="RUN38" s="479"/>
      <c r="RUO38" s="479"/>
      <c r="RUP38" s="479"/>
      <c r="RUQ38" s="479"/>
      <c r="RUR38" s="479"/>
      <c r="RUS38" s="479"/>
      <c r="RUT38" s="479"/>
      <c r="RUU38" s="479"/>
      <c r="RUV38" s="479"/>
      <c r="RUW38" s="479"/>
      <c r="RUX38" s="479"/>
      <c r="RUY38" s="479"/>
      <c r="RUZ38" s="479"/>
      <c r="RVA38" s="479"/>
      <c r="RVB38" s="479"/>
      <c r="RVC38" s="479"/>
      <c r="RVD38" s="479"/>
      <c r="RVE38" s="479"/>
      <c r="RVF38" s="479"/>
      <c r="RVG38" s="479"/>
      <c r="RVH38" s="479"/>
      <c r="RVI38" s="479"/>
      <c r="RVJ38" s="479"/>
      <c r="RVK38" s="479"/>
      <c r="RVL38" s="479"/>
      <c r="RVM38" s="479"/>
      <c r="RVN38" s="479"/>
      <c r="RVO38" s="479"/>
      <c r="RVP38" s="479"/>
      <c r="RVQ38" s="479"/>
      <c r="RVR38" s="479"/>
      <c r="RVS38" s="479"/>
      <c r="RVT38" s="479"/>
      <c r="RVU38" s="479"/>
      <c r="RVV38" s="479"/>
      <c r="RVW38" s="479"/>
      <c r="RVX38" s="479"/>
      <c r="RVY38" s="479"/>
      <c r="RVZ38" s="479"/>
      <c r="RWA38" s="479"/>
      <c r="RWB38" s="479"/>
      <c r="RWC38" s="479"/>
      <c r="RWD38" s="479"/>
      <c r="RWE38" s="479"/>
      <c r="RWF38" s="479"/>
      <c r="RWG38" s="479"/>
      <c r="RWH38" s="479"/>
      <c r="RWI38" s="479"/>
      <c r="RWJ38" s="479"/>
      <c r="RWK38" s="479"/>
      <c r="RWL38" s="479"/>
      <c r="RWM38" s="479"/>
      <c r="RWN38" s="479"/>
      <c r="RWO38" s="479"/>
      <c r="RWP38" s="479"/>
      <c r="RWQ38" s="479"/>
      <c r="RWR38" s="479"/>
      <c r="RWS38" s="479"/>
      <c r="RWT38" s="479"/>
      <c r="RWU38" s="479"/>
      <c r="RWV38" s="479"/>
      <c r="RWW38" s="479"/>
      <c r="RWX38" s="479"/>
      <c r="RWY38" s="479"/>
      <c r="RWZ38" s="479"/>
      <c r="RXA38" s="479"/>
      <c r="RXB38" s="479"/>
      <c r="RXC38" s="479"/>
      <c r="RXD38" s="479"/>
      <c r="RXE38" s="479"/>
      <c r="RXF38" s="479"/>
      <c r="RXG38" s="479"/>
      <c r="RXH38" s="479"/>
      <c r="RXI38" s="479"/>
      <c r="RXJ38" s="479"/>
      <c r="RXK38" s="479"/>
      <c r="RXL38" s="479"/>
      <c r="RXM38" s="479"/>
      <c r="RXN38" s="479"/>
      <c r="RXO38" s="479"/>
      <c r="RXP38" s="479"/>
      <c r="RXQ38" s="479"/>
      <c r="RXR38" s="479"/>
      <c r="RXS38" s="479"/>
      <c r="RXT38" s="479"/>
      <c r="RXU38" s="479"/>
      <c r="RXV38" s="479"/>
      <c r="RXW38" s="479"/>
      <c r="RXX38" s="479"/>
      <c r="RXY38" s="479"/>
      <c r="RXZ38" s="479"/>
      <c r="RYA38" s="479"/>
      <c r="RYB38" s="479"/>
      <c r="RYC38" s="479"/>
      <c r="RYD38" s="479"/>
      <c r="RYE38" s="479"/>
      <c r="RYF38" s="479"/>
      <c r="RYG38" s="479"/>
      <c r="RYH38" s="479"/>
      <c r="RYI38" s="479"/>
      <c r="RYJ38" s="479"/>
      <c r="RYK38" s="479"/>
      <c r="RYL38" s="479"/>
      <c r="RYM38" s="479"/>
      <c r="RYN38" s="479"/>
      <c r="RYO38" s="479"/>
      <c r="RYP38" s="479"/>
      <c r="RYQ38" s="479"/>
      <c r="RYR38" s="479"/>
      <c r="RYS38" s="479"/>
      <c r="RYT38" s="479"/>
      <c r="RYU38" s="479"/>
      <c r="RYV38" s="479"/>
      <c r="RYW38" s="479"/>
      <c r="RYX38" s="479"/>
      <c r="RYY38" s="479"/>
      <c r="RYZ38" s="479"/>
      <c r="RZA38" s="479"/>
      <c r="RZB38" s="479"/>
      <c r="RZC38" s="479"/>
      <c r="RZD38" s="479"/>
      <c r="RZE38" s="479"/>
      <c r="RZF38" s="479"/>
      <c r="RZG38" s="479"/>
      <c r="RZH38" s="479"/>
      <c r="RZI38" s="479"/>
      <c r="RZJ38" s="479"/>
      <c r="RZK38" s="479"/>
      <c r="RZL38" s="479"/>
      <c r="RZM38" s="479"/>
      <c r="RZN38" s="479"/>
      <c r="RZO38" s="479"/>
      <c r="RZP38" s="479"/>
      <c r="RZQ38" s="479"/>
      <c r="RZR38" s="479"/>
      <c r="RZS38" s="479"/>
      <c r="RZT38" s="479"/>
      <c r="RZU38" s="479"/>
      <c r="RZV38" s="479"/>
      <c r="RZW38" s="479"/>
      <c r="RZX38" s="479"/>
      <c r="RZY38" s="479"/>
      <c r="RZZ38" s="479"/>
      <c r="SAA38" s="479"/>
      <c r="SAB38" s="479"/>
      <c r="SAC38" s="479"/>
      <c r="SAD38" s="479"/>
      <c r="SAE38" s="479"/>
      <c r="SAF38" s="479"/>
      <c r="SAG38" s="479"/>
      <c r="SAH38" s="479"/>
      <c r="SAI38" s="479"/>
      <c r="SAJ38" s="479"/>
      <c r="SAK38" s="479"/>
      <c r="SAL38" s="479"/>
      <c r="SAM38" s="479"/>
      <c r="SAN38" s="479"/>
      <c r="SAO38" s="479"/>
      <c r="SAP38" s="479"/>
      <c r="SAQ38" s="479"/>
      <c r="SAR38" s="479"/>
      <c r="SAS38" s="479"/>
      <c r="SAT38" s="479"/>
      <c r="SAU38" s="479"/>
      <c r="SAV38" s="479"/>
      <c r="SAW38" s="479"/>
      <c r="SAX38" s="479"/>
      <c r="SAY38" s="479"/>
      <c r="SAZ38" s="479"/>
      <c r="SBA38" s="479"/>
      <c r="SBB38" s="479"/>
      <c r="SBC38" s="479"/>
      <c r="SBD38" s="479"/>
      <c r="SBE38" s="479"/>
      <c r="SBF38" s="479"/>
      <c r="SBG38" s="479"/>
      <c r="SBH38" s="479"/>
      <c r="SBI38" s="479"/>
      <c r="SBJ38" s="479"/>
      <c r="SBK38" s="479"/>
      <c r="SBL38" s="479"/>
      <c r="SBM38" s="479"/>
      <c r="SBN38" s="479"/>
      <c r="SBO38" s="479"/>
      <c r="SBP38" s="479"/>
      <c r="SBQ38" s="479"/>
      <c r="SBR38" s="479"/>
      <c r="SBS38" s="479"/>
      <c r="SBT38" s="479"/>
      <c r="SBU38" s="479"/>
      <c r="SBV38" s="479"/>
      <c r="SBW38" s="479"/>
      <c r="SBX38" s="479"/>
      <c r="SBY38" s="479"/>
      <c r="SBZ38" s="479"/>
      <c r="SCA38" s="479"/>
      <c r="SCB38" s="479"/>
      <c r="SCC38" s="479"/>
      <c r="SCD38" s="479"/>
      <c r="SCE38" s="479"/>
      <c r="SCF38" s="479"/>
      <c r="SCG38" s="479"/>
      <c r="SCH38" s="479"/>
      <c r="SCI38" s="479"/>
      <c r="SCJ38" s="479"/>
      <c r="SCK38" s="479"/>
      <c r="SCL38" s="479"/>
      <c r="SCM38" s="479"/>
      <c r="SCN38" s="479"/>
      <c r="SCO38" s="479"/>
      <c r="SCP38" s="479"/>
      <c r="SCQ38" s="479"/>
      <c r="SCR38" s="479"/>
      <c r="SCS38" s="479"/>
      <c r="SCT38" s="479"/>
      <c r="SCU38" s="479"/>
      <c r="SCV38" s="479"/>
      <c r="SCW38" s="479"/>
      <c r="SCX38" s="479"/>
      <c r="SCY38" s="479"/>
      <c r="SCZ38" s="479"/>
      <c r="SDA38" s="479"/>
      <c r="SDB38" s="479"/>
      <c r="SDC38" s="479"/>
      <c r="SDD38" s="479"/>
      <c r="SDE38" s="479"/>
      <c r="SDF38" s="479"/>
      <c r="SDG38" s="479"/>
      <c r="SDH38" s="479"/>
      <c r="SDI38" s="479"/>
      <c r="SDJ38" s="479"/>
      <c r="SDK38" s="479"/>
      <c r="SDL38" s="479"/>
      <c r="SDM38" s="479"/>
      <c r="SDN38" s="479"/>
      <c r="SDO38" s="479"/>
      <c r="SDP38" s="479"/>
      <c r="SDQ38" s="479"/>
      <c r="SDR38" s="479"/>
      <c r="SDS38" s="479"/>
      <c r="SDT38" s="479"/>
      <c r="SDU38" s="479"/>
      <c r="SDV38" s="479"/>
      <c r="SDW38" s="479"/>
      <c r="SDX38" s="479"/>
      <c r="SDY38" s="479"/>
      <c r="SDZ38" s="479"/>
      <c r="SEA38" s="479"/>
      <c r="SEB38" s="479"/>
      <c r="SEC38" s="479"/>
      <c r="SED38" s="479"/>
      <c r="SEE38" s="479"/>
      <c r="SEF38" s="479"/>
      <c r="SEG38" s="479"/>
      <c r="SEH38" s="479"/>
      <c r="SEI38" s="479"/>
      <c r="SEJ38" s="479"/>
      <c r="SEK38" s="479"/>
      <c r="SEL38" s="479"/>
      <c r="SEM38" s="479"/>
      <c r="SEN38" s="479"/>
      <c r="SEO38" s="479"/>
      <c r="SEP38" s="479"/>
      <c r="SEQ38" s="479"/>
      <c r="SER38" s="479"/>
      <c r="SES38" s="479"/>
      <c r="SET38" s="479"/>
      <c r="SEU38" s="479"/>
      <c r="SEV38" s="479"/>
      <c r="SEW38" s="479"/>
      <c r="SEX38" s="479"/>
      <c r="SEY38" s="479"/>
      <c r="SEZ38" s="479"/>
      <c r="SFA38" s="479"/>
      <c r="SFB38" s="479"/>
      <c r="SFC38" s="479"/>
      <c r="SFD38" s="479"/>
      <c r="SFE38" s="479"/>
      <c r="SFF38" s="479"/>
      <c r="SFG38" s="479"/>
      <c r="SFH38" s="479"/>
      <c r="SFI38" s="479"/>
      <c r="SFJ38" s="479"/>
      <c r="SFK38" s="479"/>
      <c r="SFL38" s="479"/>
      <c r="SFM38" s="479"/>
      <c r="SFN38" s="479"/>
      <c r="SFO38" s="479"/>
      <c r="SFP38" s="479"/>
      <c r="SFQ38" s="479"/>
      <c r="SFR38" s="479"/>
      <c r="SFS38" s="479"/>
      <c r="SFT38" s="479"/>
      <c r="SFU38" s="479"/>
      <c r="SFV38" s="479"/>
      <c r="SFW38" s="479"/>
      <c r="SFX38" s="479"/>
      <c r="SFY38" s="479"/>
      <c r="SFZ38" s="479"/>
      <c r="SGA38" s="479"/>
      <c r="SGB38" s="479"/>
      <c r="SGC38" s="479"/>
      <c r="SGD38" s="479"/>
      <c r="SGE38" s="479"/>
      <c r="SGF38" s="479"/>
      <c r="SGG38" s="479"/>
      <c r="SGH38" s="479"/>
      <c r="SGI38" s="479"/>
      <c r="SGJ38" s="479"/>
      <c r="SGK38" s="479"/>
      <c r="SGL38" s="479"/>
      <c r="SGM38" s="479"/>
      <c r="SGN38" s="479"/>
      <c r="SGO38" s="479"/>
      <c r="SGP38" s="479"/>
      <c r="SGQ38" s="479"/>
      <c r="SGR38" s="479"/>
      <c r="SGS38" s="479"/>
      <c r="SGT38" s="479"/>
      <c r="SGU38" s="479"/>
      <c r="SGV38" s="479"/>
      <c r="SGW38" s="479"/>
      <c r="SGX38" s="479"/>
      <c r="SGY38" s="479"/>
      <c r="SGZ38" s="479"/>
      <c r="SHA38" s="479"/>
      <c r="SHB38" s="479"/>
      <c r="SHC38" s="479"/>
      <c r="SHD38" s="479"/>
      <c r="SHE38" s="479"/>
      <c r="SHF38" s="479"/>
      <c r="SHG38" s="479"/>
      <c r="SHH38" s="479"/>
      <c r="SHI38" s="479"/>
      <c r="SHJ38" s="479"/>
      <c r="SHK38" s="479"/>
      <c r="SHL38" s="479"/>
      <c r="SHM38" s="479"/>
      <c r="SHN38" s="479"/>
      <c r="SHO38" s="479"/>
      <c r="SHP38" s="479"/>
      <c r="SHQ38" s="479"/>
      <c r="SHR38" s="479"/>
      <c r="SHS38" s="479"/>
      <c r="SHT38" s="479"/>
      <c r="SHU38" s="479"/>
      <c r="SHV38" s="479"/>
      <c r="SHW38" s="479"/>
      <c r="SHX38" s="479"/>
      <c r="SHY38" s="479"/>
      <c r="SHZ38" s="479"/>
      <c r="SIA38" s="479"/>
      <c r="SIB38" s="479"/>
      <c r="SIC38" s="479"/>
      <c r="SID38" s="479"/>
      <c r="SIE38" s="479"/>
      <c r="SIF38" s="479"/>
      <c r="SIG38" s="479"/>
      <c r="SIH38" s="479"/>
      <c r="SII38" s="479"/>
      <c r="SIJ38" s="479"/>
      <c r="SIK38" s="479"/>
      <c r="SIL38" s="479"/>
      <c r="SIM38" s="479"/>
      <c r="SIN38" s="479"/>
      <c r="SIO38" s="479"/>
      <c r="SIP38" s="479"/>
      <c r="SIQ38" s="479"/>
      <c r="SIR38" s="479"/>
      <c r="SIS38" s="479"/>
      <c r="SIT38" s="479"/>
      <c r="SIU38" s="479"/>
      <c r="SIV38" s="479"/>
      <c r="SIW38" s="479"/>
      <c r="SIX38" s="479"/>
      <c r="SIY38" s="479"/>
      <c r="SIZ38" s="479"/>
      <c r="SJA38" s="479"/>
      <c r="SJB38" s="479"/>
      <c r="SJC38" s="479"/>
      <c r="SJD38" s="479"/>
      <c r="SJE38" s="479"/>
      <c r="SJF38" s="479"/>
      <c r="SJG38" s="479"/>
      <c r="SJH38" s="479"/>
      <c r="SJI38" s="479"/>
      <c r="SJJ38" s="479"/>
      <c r="SJK38" s="479"/>
      <c r="SJL38" s="479"/>
      <c r="SJM38" s="479"/>
      <c r="SJN38" s="479"/>
      <c r="SJO38" s="479"/>
      <c r="SJP38" s="479"/>
      <c r="SJQ38" s="479"/>
      <c r="SJR38" s="479"/>
      <c r="SJS38" s="479"/>
      <c r="SJT38" s="479"/>
      <c r="SJU38" s="479"/>
      <c r="SJV38" s="479"/>
      <c r="SJW38" s="479"/>
      <c r="SJX38" s="479"/>
      <c r="SJY38" s="479"/>
      <c r="SJZ38" s="479"/>
      <c r="SKA38" s="479"/>
      <c r="SKB38" s="479"/>
      <c r="SKC38" s="479"/>
      <c r="SKD38" s="479"/>
      <c r="SKE38" s="479"/>
      <c r="SKF38" s="479"/>
      <c r="SKG38" s="479"/>
      <c r="SKH38" s="479"/>
      <c r="SKI38" s="479"/>
      <c r="SKJ38" s="479"/>
      <c r="SKK38" s="479"/>
      <c r="SKL38" s="479"/>
      <c r="SKM38" s="479"/>
      <c r="SKN38" s="479"/>
      <c r="SKO38" s="479"/>
      <c r="SKP38" s="479"/>
      <c r="SKQ38" s="479"/>
      <c r="SKR38" s="479"/>
      <c r="SKS38" s="479"/>
      <c r="SKT38" s="479"/>
      <c r="SKU38" s="479"/>
      <c r="SKV38" s="479"/>
      <c r="SKW38" s="479"/>
      <c r="SKX38" s="479"/>
      <c r="SKY38" s="479"/>
      <c r="SKZ38" s="479"/>
      <c r="SLA38" s="479"/>
      <c r="SLB38" s="479"/>
      <c r="SLC38" s="479"/>
      <c r="SLD38" s="479"/>
      <c r="SLE38" s="479"/>
      <c r="SLF38" s="479"/>
      <c r="SLG38" s="479"/>
      <c r="SLH38" s="479"/>
      <c r="SLI38" s="479"/>
      <c r="SLJ38" s="479"/>
      <c r="SLK38" s="479"/>
      <c r="SLL38" s="479"/>
      <c r="SLM38" s="479"/>
      <c r="SLN38" s="479"/>
      <c r="SLO38" s="479"/>
      <c r="SLP38" s="479"/>
      <c r="SLQ38" s="479"/>
      <c r="SLR38" s="479"/>
      <c r="SLS38" s="479"/>
      <c r="SLT38" s="479"/>
      <c r="SLU38" s="479"/>
      <c r="SLV38" s="479"/>
      <c r="SLW38" s="479"/>
      <c r="SLX38" s="479"/>
      <c r="SLY38" s="479"/>
      <c r="SLZ38" s="479"/>
      <c r="SMA38" s="479"/>
      <c r="SMB38" s="479"/>
      <c r="SMC38" s="479"/>
      <c r="SMD38" s="479"/>
      <c r="SME38" s="479"/>
      <c r="SMF38" s="479"/>
      <c r="SMG38" s="479"/>
      <c r="SMH38" s="479"/>
      <c r="SMI38" s="479"/>
      <c r="SMJ38" s="479"/>
      <c r="SMK38" s="479"/>
      <c r="SML38" s="479"/>
      <c r="SMM38" s="479"/>
      <c r="SMN38" s="479"/>
      <c r="SMO38" s="479"/>
      <c r="SMP38" s="479"/>
      <c r="SMQ38" s="479"/>
      <c r="SMR38" s="479"/>
      <c r="SMS38" s="479"/>
      <c r="SMT38" s="479"/>
      <c r="SMU38" s="479"/>
      <c r="SMV38" s="479"/>
      <c r="SMW38" s="479"/>
      <c r="SMX38" s="479"/>
      <c r="SMY38" s="479"/>
      <c r="SMZ38" s="479"/>
      <c r="SNA38" s="479"/>
      <c r="SNB38" s="479"/>
      <c r="SNC38" s="479"/>
      <c r="SND38" s="479"/>
      <c r="SNE38" s="479"/>
      <c r="SNF38" s="479"/>
      <c r="SNG38" s="479"/>
      <c r="SNH38" s="479"/>
      <c r="SNI38" s="479"/>
      <c r="SNJ38" s="479"/>
      <c r="SNK38" s="479"/>
      <c r="SNL38" s="479"/>
      <c r="SNM38" s="479"/>
      <c r="SNN38" s="479"/>
      <c r="SNO38" s="479"/>
      <c r="SNP38" s="479"/>
      <c r="SNQ38" s="479"/>
      <c r="SNR38" s="479"/>
      <c r="SNS38" s="479"/>
      <c r="SNT38" s="479"/>
      <c r="SNU38" s="479"/>
      <c r="SNV38" s="479"/>
      <c r="SNW38" s="479"/>
      <c r="SNX38" s="479"/>
      <c r="SNY38" s="479"/>
      <c r="SNZ38" s="479"/>
      <c r="SOA38" s="479"/>
      <c r="SOB38" s="479"/>
      <c r="SOC38" s="479"/>
      <c r="SOD38" s="479"/>
      <c r="SOE38" s="479"/>
      <c r="SOF38" s="479"/>
      <c r="SOG38" s="479"/>
      <c r="SOH38" s="479"/>
      <c r="SOI38" s="479"/>
      <c r="SOJ38" s="479"/>
      <c r="SOK38" s="479"/>
      <c r="SOL38" s="479"/>
      <c r="SOM38" s="479"/>
      <c r="SON38" s="479"/>
      <c r="SOO38" s="479"/>
      <c r="SOP38" s="479"/>
      <c r="SOQ38" s="479"/>
      <c r="SOR38" s="479"/>
      <c r="SOS38" s="479"/>
      <c r="SOT38" s="479"/>
      <c r="SOU38" s="479"/>
      <c r="SOV38" s="479"/>
      <c r="SOW38" s="479"/>
      <c r="SOX38" s="479"/>
      <c r="SOY38" s="479"/>
      <c r="SOZ38" s="479"/>
      <c r="SPA38" s="479"/>
      <c r="SPB38" s="479"/>
      <c r="SPC38" s="479"/>
      <c r="SPD38" s="479"/>
      <c r="SPE38" s="479"/>
      <c r="SPF38" s="479"/>
      <c r="SPG38" s="479"/>
      <c r="SPH38" s="479"/>
      <c r="SPI38" s="479"/>
      <c r="SPJ38" s="479"/>
      <c r="SPK38" s="479"/>
      <c r="SPL38" s="479"/>
      <c r="SPM38" s="479"/>
      <c r="SPN38" s="479"/>
      <c r="SPO38" s="479"/>
      <c r="SPP38" s="479"/>
      <c r="SPQ38" s="479"/>
      <c r="SPR38" s="479"/>
      <c r="SPS38" s="479"/>
      <c r="SPT38" s="479"/>
      <c r="SPU38" s="479"/>
      <c r="SPV38" s="479"/>
      <c r="SPW38" s="479"/>
      <c r="SPX38" s="479"/>
      <c r="SPY38" s="479"/>
      <c r="SPZ38" s="479"/>
      <c r="SQA38" s="479"/>
      <c r="SQB38" s="479"/>
      <c r="SQC38" s="479"/>
      <c r="SQD38" s="479"/>
      <c r="SQE38" s="479"/>
      <c r="SQF38" s="479"/>
      <c r="SQG38" s="479"/>
      <c r="SQH38" s="479"/>
      <c r="SQI38" s="479"/>
      <c r="SQJ38" s="479"/>
      <c r="SQK38" s="479"/>
      <c r="SQL38" s="479"/>
      <c r="SQM38" s="479"/>
      <c r="SQN38" s="479"/>
      <c r="SQO38" s="479"/>
      <c r="SQP38" s="479"/>
      <c r="SQQ38" s="479"/>
      <c r="SQR38" s="479"/>
      <c r="SQS38" s="479"/>
      <c r="SQT38" s="479"/>
      <c r="SQU38" s="479"/>
      <c r="SQV38" s="479"/>
      <c r="SQW38" s="479"/>
      <c r="SQX38" s="479"/>
      <c r="SQY38" s="479"/>
      <c r="SQZ38" s="479"/>
      <c r="SRA38" s="479"/>
      <c r="SRB38" s="479"/>
      <c r="SRC38" s="479"/>
      <c r="SRD38" s="479"/>
      <c r="SRE38" s="479"/>
      <c r="SRF38" s="479"/>
      <c r="SRG38" s="479"/>
      <c r="SRH38" s="479"/>
      <c r="SRI38" s="479"/>
      <c r="SRJ38" s="479"/>
      <c r="SRK38" s="479"/>
      <c r="SRL38" s="479"/>
      <c r="SRM38" s="479"/>
      <c r="SRN38" s="479"/>
      <c r="SRO38" s="479"/>
      <c r="SRP38" s="479"/>
      <c r="SRQ38" s="479"/>
      <c r="SRR38" s="479"/>
      <c r="SRS38" s="479"/>
      <c r="SRT38" s="479"/>
      <c r="SRU38" s="479"/>
      <c r="SRV38" s="479"/>
      <c r="SRW38" s="479"/>
      <c r="SRX38" s="479"/>
      <c r="SRY38" s="479"/>
      <c r="SRZ38" s="479"/>
      <c r="SSA38" s="479"/>
      <c r="SSB38" s="479"/>
      <c r="SSC38" s="479"/>
      <c r="SSD38" s="479"/>
      <c r="SSE38" s="479"/>
      <c r="SSF38" s="479"/>
      <c r="SSG38" s="479"/>
      <c r="SSH38" s="479"/>
      <c r="SSI38" s="479"/>
      <c r="SSJ38" s="479"/>
      <c r="SSK38" s="479"/>
      <c r="SSL38" s="479"/>
      <c r="SSM38" s="479"/>
      <c r="SSN38" s="479"/>
      <c r="SSO38" s="479"/>
      <c r="SSP38" s="479"/>
      <c r="SSQ38" s="479"/>
      <c r="SSR38" s="479"/>
      <c r="SSS38" s="479"/>
      <c r="SST38" s="479"/>
      <c r="SSU38" s="479"/>
      <c r="SSV38" s="479"/>
      <c r="SSW38" s="479"/>
      <c r="SSX38" s="479"/>
      <c r="SSY38" s="479"/>
      <c r="SSZ38" s="479"/>
      <c r="STA38" s="479"/>
      <c r="STB38" s="479"/>
      <c r="STC38" s="479"/>
      <c r="STD38" s="479"/>
      <c r="STE38" s="479"/>
      <c r="STF38" s="479"/>
      <c r="STG38" s="479"/>
      <c r="STH38" s="479"/>
      <c r="STI38" s="479"/>
      <c r="STJ38" s="479"/>
      <c r="STK38" s="479"/>
      <c r="STL38" s="479"/>
      <c r="STM38" s="479"/>
      <c r="STN38" s="479"/>
      <c r="STO38" s="479"/>
      <c r="STP38" s="479"/>
      <c r="STQ38" s="479"/>
      <c r="STR38" s="479"/>
      <c r="STS38" s="479"/>
      <c r="STT38" s="479"/>
      <c r="STU38" s="479"/>
      <c r="STV38" s="479"/>
      <c r="STW38" s="479"/>
      <c r="STX38" s="479"/>
      <c r="STY38" s="479"/>
      <c r="STZ38" s="479"/>
      <c r="SUA38" s="479"/>
      <c r="SUB38" s="479"/>
      <c r="SUC38" s="479"/>
      <c r="SUD38" s="479"/>
      <c r="SUE38" s="479"/>
      <c r="SUF38" s="479"/>
      <c r="SUG38" s="479"/>
      <c r="SUH38" s="479"/>
      <c r="SUI38" s="479"/>
      <c r="SUJ38" s="479"/>
      <c r="SUK38" s="479"/>
      <c r="SUL38" s="479"/>
      <c r="SUM38" s="479"/>
      <c r="SUN38" s="479"/>
      <c r="SUO38" s="479"/>
      <c r="SUP38" s="479"/>
      <c r="SUQ38" s="479"/>
      <c r="SUR38" s="479"/>
      <c r="SUS38" s="479"/>
      <c r="SUT38" s="479"/>
      <c r="SUU38" s="479"/>
      <c r="SUV38" s="479"/>
      <c r="SUW38" s="479"/>
      <c r="SUX38" s="479"/>
      <c r="SUY38" s="479"/>
      <c r="SUZ38" s="479"/>
      <c r="SVA38" s="479"/>
      <c r="SVB38" s="479"/>
      <c r="SVC38" s="479"/>
      <c r="SVD38" s="479"/>
      <c r="SVE38" s="479"/>
      <c r="SVF38" s="479"/>
      <c r="SVG38" s="479"/>
      <c r="SVH38" s="479"/>
      <c r="SVI38" s="479"/>
      <c r="SVJ38" s="479"/>
      <c r="SVK38" s="479"/>
      <c r="SVL38" s="479"/>
      <c r="SVM38" s="479"/>
      <c r="SVN38" s="479"/>
      <c r="SVO38" s="479"/>
      <c r="SVP38" s="479"/>
      <c r="SVQ38" s="479"/>
      <c r="SVR38" s="479"/>
      <c r="SVS38" s="479"/>
      <c r="SVT38" s="479"/>
      <c r="SVU38" s="479"/>
      <c r="SVV38" s="479"/>
      <c r="SVW38" s="479"/>
      <c r="SVX38" s="479"/>
      <c r="SVY38" s="479"/>
      <c r="SVZ38" s="479"/>
      <c r="SWA38" s="479"/>
      <c r="SWB38" s="479"/>
      <c r="SWC38" s="479"/>
      <c r="SWD38" s="479"/>
      <c r="SWE38" s="479"/>
      <c r="SWF38" s="479"/>
      <c r="SWG38" s="479"/>
      <c r="SWH38" s="479"/>
      <c r="SWI38" s="479"/>
      <c r="SWJ38" s="479"/>
      <c r="SWK38" s="479"/>
      <c r="SWL38" s="479"/>
      <c r="SWM38" s="479"/>
      <c r="SWN38" s="479"/>
      <c r="SWO38" s="479"/>
      <c r="SWP38" s="479"/>
      <c r="SWQ38" s="479"/>
      <c r="SWR38" s="479"/>
      <c r="SWS38" s="479"/>
      <c r="SWT38" s="479"/>
      <c r="SWU38" s="479"/>
      <c r="SWV38" s="479"/>
      <c r="SWW38" s="479"/>
      <c r="SWX38" s="479"/>
      <c r="SWY38" s="479"/>
      <c r="SWZ38" s="479"/>
      <c r="SXA38" s="479"/>
      <c r="SXB38" s="479"/>
      <c r="SXC38" s="479"/>
      <c r="SXD38" s="479"/>
      <c r="SXE38" s="479"/>
      <c r="SXF38" s="479"/>
      <c r="SXG38" s="479"/>
      <c r="SXH38" s="479"/>
      <c r="SXI38" s="479"/>
      <c r="SXJ38" s="479"/>
      <c r="SXK38" s="479"/>
      <c r="SXL38" s="479"/>
      <c r="SXM38" s="479"/>
      <c r="SXN38" s="479"/>
      <c r="SXO38" s="479"/>
      <c r="SXP38" s="479"/>
      <c r="SXQ38" s="479"/>
      <c r="SXR38" s="479"/>
      <c r="SXS38" s="479"/>
      <c r="SXT38" s="479"/>
      <c r="SXU38" s="479"/>
      <c r="SXV38" s="479"/>
      <c r="SXW38" s="479"/>
      <c r="SXX38" s="479"/>
      <c r="SXY38" s="479"/>
      <c r="SXZ38" s="479"/>
      <c r="SYA38" s="479"/>
      <c r="SYB38" s="479"/>
      <c r="SYC38" s="479"/>
      <c r="SYD38" s="479"/>
      <c r="SYE38" s="479"/>
      <c r="SYF38" s="479"/>
      <c r="SYG38" s="479"/>
      <c r="SYH38" s="479"/>
      <c r="SYI38" s="479"/>
      <c r="SYJ38" s="479"/>
      <c r="SYK38" s="479"/>
      <c r="SYL38" s="479"/>
      <c r="SYM38" s="479"/>
      <c r="SYN38" s="479"/>
      <c r="SYO38" s="479"/>
      <c r="SYP38" s="479"/>
      <c r="SYQ38" s="479"/>
      <c r="SYR38" s="479"/>
      <c r="SYS38" s="479"/>
      <c r="SYT38" s="479"/>
      <c r="SYU38" s="479"/>
      <c r="SYV38" s="479"/>
      <c r="SYW38" s="479"/>
      <c r="SYX38" s="479"/>
      <c r="SYY38" s="479"/>
      <c r="SYZ38" s="479"/>
      <c r="SZA38" s="479"/>
      <c r="SZB38" s="479"/>
      <c r="SZC38" s="479"/>
      <c r="SZD38" s="479"/>
      <c r="SZE38" s="479"/>
      <c r="SZF38" s="479"/>
      <c r="SZG38" s="479"/>
      <c r="SZH38" s="479"/>
      <c r="SZI38" s="479"/>
      <c r="SZJ38" s="479"/>
      <c r="SZK38" s="479"/>
      <c r="SZL38" s="479"/>
      <c r="SZM38" s="479"/>
      <c r="SZN38" s="479"/>
      <c r="SZO38" s="479"/>
      <c r="SZP38" s="479"/>
      <c r="SZQ38" s="479"/>
      <c r="SZR38" s="479"/>
      <c r="SZS38" s="479"/>
      <c r="SZT38" s="479"/>
      <c r="SZU38" s="479"/>
      <c r="SZV38" s="479"/>
      <c r="SZW38" s="479"/>
      <c r="SZX38" s="479"/>
      <c r="SZY38" s="479"/>
      <c r="SZZ38" s="479"/>
      <c r="TAA38" s="479"/>
      <c r="TAB38" s="479"/>
      <c r="TAC38" s="479"/>
      <c r="TAD38" s="479"/>
      <c r="TAE38" s="479"/>
      <c r="TAF38" s="479"/>
      <c r="TAG38" s="479"/>
      <c r="TAH38" s="479"/>
      <c r="TAI38" s="479"/>
      <c r="TAJ38" s="479"/>
      <c r="TAK38" s="479"/>
      <c r="TAL38" s="479"/>
      <c r="TAM38" s="479"/>
      <c r="TAN38" s="479"/>
      <c r="TAO38" s="479"/>
      <c r="TAP38" s="479"/>
      <c r="TAQ38" s="479"/>
      <c r="TAR38" s="479"/>
      <c r="TAS38" s="479"/>
      <c r="TAT38" s="479"/>
      <c r="TAU38" s="479"/>
      <c r="TAV38" s="479"/>
      <c r="TAW38" s="479"/>
      <c r="TAX38" s="479"/>
      <c r="TAY38" s="479"/>
      <c r="TAZ38" s="479"/>
      <c r="TBA38" s="479"/>
      <c r="TBB38" s="479"/>
      <c r="TBC38" s="479"/>
      <c r="TBD38" s="479"/>
      <c r="TBE38" s="479"/>
      <c r="TBF38" s="479"/>
      <c r="TBG38" s="479"/>
      <c r="TBH38" s="479"/>
      <c r="TBI38" s="479"/>
      <c r="TBJ38" s="479"/>
      <c r="TBK38" s="479"/>
      <c r="TBL38" s="479"/>
      <c r="TBM38" s="479"/>
      <c r="TBN38" s="479"/>
      <c r="TBO38" s="479"/>
      <c r="TBP38" s="479"/>
      <c r="TBQ38" s="479"/>
      <c r="TBR38" s="479"/>
      <c r="TBS38" s="479"/>
      <c r="TBT38" s="479"/>
      <c r="TBU38" s="479"/>
      <c r="TBV38" s="479"/>
      <c r="TBW38" s="479"/>
      <c r="TBX38" s="479"/>
      <c r="TBY38" s="479"/>
      <c r="TBZ38" s="479"/>
      <c r="TCA38" s="479"/>
      <c r="TCB38" s="479"/>
      <c r="TCC38" s="479"/>
      <c r="TCD38" s="479"/>
      <c r="TCE38" s="479"/>
      <c r="TCF38" s="479"/>
      <c r="TCG38" s="479"/>
      <c r="TCH38" s="479"/>
      <c r="TCI38" s="479"/>
      <c r="TCJ38" s="479"/>
      <c r="TCK38" s="479"/>
      <c r="TCL38" s="479"/>
      <c r="TCM38" s="479"/>
      <c r="TCN38" s="479"/>
      <c r="TCO38" s="479"/>
      <c r="TCP38" s="479"/>
      <c r="TCQ38" s="479"/>
      <c r="TCR38" s="479"/>
      <c r="TCS38" s="479"/>
      <c r="TCT38" s="479"/>
      <c r="TCU38" s="479"/>
      <c r="TCV38" s="479"/>
      <c r="TCW38" s="479"/>
      <c r="TCX38" s="479"/>
      <c r="TCY38" s="479"/>
      <c r="TCZ38" s="479"/>
      <c r="TDA38" s="479"/>
      <c r="TDB38" s="479"/>
      <c r="TDC38" s="479"/>
      <c r="TDD38" s="479"/>
      <c r="TDE38" s="479"/>
      <c r="TDF38" s="479"/>
      <c r="TDG38" s="479"/>
      <c r="TDH38" s="479"/>
      <c r="TDI38" s="479"/>
      <c r="TDJ38" s="479"/>
      <c r="TDK38" s="479"/>
      <c r="TDL38" s="479"/>
      <c r="TDM38" s="479"/>
      <c r="TDN38" s="479"/>
      <c r="TDO38" s="479"/>
      <c r="TDP38" s="479"/>
      <c r="TDQ38" s="479"/>
      <c r="TDR38" s="479"/>
      <c r="TDS38" s="479"/>
      <c r="TDT38" s="479"/>
      <c r="TDU38" s="479"/>
      <c r="TDV38" s="479"/>
      <c r="TDW38" s="479"/>
      <c r="TDX38" s="479"/>
      <c r="TDY38" s="479"/>
      <c r="TDZ38" s="479"/>
      <c r="TEA38" s="479"/>
      <c r="TEB38" s="479"/>
      <c r="TEC38" s="479"/>
      <c r="TED38" s="479"/>
      <c r="TEE38" s="479"/>
      <c r="TEF38" s="479"/>
      <c r="TEG38" s="479"/>
      <c r="TEH38" s="479"/>
      <c r="TEI38" s="479"/>
      <c r="TEJ38" s="479"/>
      <c r="TEK38" s="479"/>
      <c r="TEL38" s="479"/>
      <c r="TEM38" s="479"/>
      <c r="TEN38" s="479"/>
      <c r="TEO38" s="479"/>
      <c r="TEP38" s="479"/>
      <c r="TEQ38" s="479"/>
      <c r="TER38" s="479"/>
      <c r="TES38" s="479"/>
      <c r="TET38" s="479"/>
      <c r="TEU38" s="479"/>
      <c r="TEV38" s="479"/>
      <c r="TEW38" s="479"/>
      <c r="TEX38" s="479"/>
      <c r="TEY38" s="479"/>
      <c r="TEZ38" s="479"/>
      <c r="TFA38" s="479"/>
      <c r="TFB38" s="479"/>
      <c r="TFC38" s="479"/>
      <c r="TFD38" s="479"/>
      <c r="TFE38" s="479"/>
      <c r="TFF38" s="479"/>
      <c r="TFG38" s="479"/>
      <c r="TFH38" s="479"/>
      <c r="TFI38" s="479"/>
      <c r="TFJ38" s="479"/>
      <c r="TFK38" s="479"/>
      <c r="TFL38" s="479"/>
      <c r="TFM38" s="479"/>
      <c r="TFN38" s="479"/>
      <c r="TFO38" s="479"/>
      <c r="TFP38" s="479"/>
      <c r="TFQ38" s="479"/>
      <c r="TFR38" s="479"/>
      <c r="TFS38" s="479"/>
      <c r="TFT38" s="479"/>
      <c r="TFU38" s="479"/>
      <c r="TFV38" s="479"/>
      <c r="TFW38" s="479"/>
      <c r="TFX38" s="479"/>
      <c r="TFY38" s="479"/>
      <c r="TFZ38" s="479"/>
      <c r="TGA38" s="479"/>
      <c r="TGB38" s="479"/>
      <c r="TGC38" s="479"/>
      <c r="TGD38" s="479"/>
      <c r="TGE38" s="479"/>
      <c r="TGF38" s="479"/>
      <c r="TGG38" s="479"/>
      <c r="TGH38" s="479"/>
      <c r="TGI38" s="479"/>
      <c r="TGJ38" s="479"/>
      <c r="TGK38" s="479"/>
      <c r="TGL38" s="479"/>
      <c r="TGM38" s="479"/>
      <c r="TGN38" s="479"/>
      <c r="TGO38" s="479"/>
      <c r="TGP38" s="479"/>
      <c r="TGQ38" s="479"/>
      <c r="TGR38" s="479"/>
      <c r="TGS38" s="479"/>
      <c r="TGT38" s="479"/>
      <c r="TGU38" s="479"/>
      <c r="TGV38" s="479"/>
      <c r="TGW38" s="479"/>
      <c r="TGX38" s="479"/>
      <c r="TGY38" s="479"/>
      <c r="TGZ38" s="479"/>
      <c r="THA38" s="479"/>
      <c r="THB38" s="479"/>
      <c r="THC38" s="479"/>
      <c r="THD38" s="479"/>
      <c r="THE38" s="479"/>
      <c r="THF38" s="479"/>
      <c r="THG38" s="479"/>
      <c r="THH38" s="479"/>
      <c r="THI38" s="479"/>
      <c r="THJ38" s="479"/>
      <c r="THK38" s="479"/>
      <c r="THL38" s="479"/>
      <c r="THM38" s="479"/>
      <c r="THN38" s="479"/>
      <c r="THO38" s="479"/>
      <c r="THP38" s="479"/>
      <c r="THQ38" s="479"/>
      <c r="THR38" s="479"/>
      <c r="THS38" s="479"/>
      <c r="THT38" s="479"/>
      <c r="THU38" s="479"/>
      <c r="THV38" s="479"/>
      <c r="THW38" s="479"/>
      <c r="THX38" s="479"/>
      <c r="THY38" s="479"/>
      <c r="THZ38" s="479"/>
      <c r="TIA38" s="479"/>
      <c r="TIB38" s="479"/>
      <c r="TIC38" s="479"/>
      <c r="TID38" s="479"/>
      <c r="TIE38" s="479"/>
      <c r="TIF38" s="479"/>
      <c r="TIG38" s="479"/>
      <c r="TIH38" s="479"/>
      <c r="TII38" s="479"/>
      <c r="TIJ38" s="479"/>
      <c r="TIK38" s="479"/>
      <c r="TIL38" s="479"/>
      <c r="TIM38" s="479"/>
      <c r="TIN38" s="479"/>
      <c r="TIO38" s="479"/>
      <c r="TIP38" s="479"/>
      <c r="TIQ38" s="479"/>
      <c r="TIR38" s="479"/>
      <c r="TIS38" s="479"/>
      <c r="TIT38" s="479"/>
      <c r="TIU38" s="479"/>
      <c r="TIV38" s="479"/>
      <c r="TIW38" s="479"/>
      <c r="TIX38" s="479"/>
      <c r="TIY38" s="479"/>
      <c r="TIZ38" s="479"/>
      <c r="TJA38" s="479"/>
      <c r="TJB38" s="479"/>
      <c r="TJC38" s="479"/>
      <c r="TJD38" s="479"/>
      <c r="TJE38" s="479"/>
      <c r="TJF38" s="479"/>
      <c r="TJG38" s="479"/>
      <c r="TJH38" s="479"/>
      <c r="TJI38" s="479"/>
      <c r="TJJ38" s="479"/>
      <c r="TJK38" s="479"/>
      <c r="TJL38" s="479"/>
      <c r="TJM38" s="479"/>
      <c r="TJN38" s="479"/>
      <c r="TJO38" s="479"/>
      <c r="TJP38" s="479"/>
      <c r="TJQ38" s="479"/>
      <c r="TJR38" s="479"/>
      <c r="TJS38" s="479"/>
      <c r="TJT38" s="479"/>
      <c r="TJU38" s="479"/>
      <c r="TJV38" s="479"/>
      <c r="TJW38" s="479"/>
      <c r="TJX38" s="479"/>
      <c r="TJY38" s="479"/>
      <c r="TJZ38" s="479"/>
      <c r="TKA38" s="479"/>
      <c r="TKB38" s="479"/>
      <c r="TKC38" s="479"/>
      <c r="TKD38" s="479"/>
      <c r="TKE38" s="479"/>
      <c r="TKF38" s="479"/>
      <c r="TKG38" s="479"/>
      <c r="TKH38" s="479"/>
      <c r="TKI38" s="479"/>
      <c r="TKJ38" s="479"/>
      <c r="TKK38" s="479"/>
      <c r="TKL38" s="479"/>
      <c r="TKM38" s="479"/>
      <c r="TKN38" s="479"/>
      <c r="TKO38" s="479"/>
      <c r="TKP38" s="479"/>
      <c r="TKQ38" s="479"/>
      <c r="TKR38" s="479"/>
      <c r="TKS38" s="479"/>
      <c r="TKT38" s="479"/>
      <c r="TKU38" s="479"/>
      <c r="TKV38" s="479"/>
      <c r="TKW38" s="479"/>
      <c r="TKX38" s="479"/>
      <c r="TKY38" s="479"/>
      <c r="TKZ38" s="479"/>
      <c r="TLA38" s="479"/>
      <c r="TLB38" s="479"/>
      <c r="TLC38" s="479"/>
      <c r="TLD38" s="479"/>
      <c r="TLE38" s="479"/>
      <c r="TLF38" s="479"/>
      <c r="TLG38" s="479"/>
      <c r="TLH38" s="479"/>
      <c r="TLI38" s="479"/>
      <c r="TLJ38" s="479"/>
      <c r="TLK38" s="479"/>
      <c r="TLL38" s="479"/>
      <c r="TLM38" s="479"/>
      <c r="TLN38" s="479"/>
      <c r="TLO38" s="479"/>
      <c r="TLP38" s="479"/>
      <c r="TLQ38" s="479"/>
      <c r="TLR38" s="479"/>
      <c r="TLS38" s="479"/>
      <c r="TLT38" s="479"/>
      <c r="TLU38" s="479"/>
      <c r="TLV38" s="479"/>
      <c r="TLW38" s="479"/>
      <c r="TLX38" s="479"/>
      <c r="TLY38" s="479"/>
      <c r="TLZ38" s="479"/>
      <c r="TMA38" s="479"/>
      <c r="TMB38" s="479"/>
      <c r="TMC38" s="479"/>
      <c r="TMD38" s="479"/>
      <c r="TME38" s="479"/>
      <c r="TMF38" s="479"/>
      <c r="TMG38" s="479"/>
      <c r="TMH38" s="479"/>
      <c r="TMI38" s="479"/>
      <c r="TMJ38" s="479"/>
      <c r="TMK38" s="479"/>
      <c r="TML38" s="479"/>
      <c r="TMM38" s="479"/>
      <c r="TMN38" s="479"/>
      <c r="TMO38" s="479"/>
      <c r="TMP38" s="479"/>
      <c r="TMQ38" s="479"/>
      <c r="TMR38" s="479"/>
      <c r="TMS38" s="479"/>
      <c r="TMT38" s="479"/>
      <c r="TMU38" s="479"/>
      <c r="TMV38" s="479"/>
      <c r="TMW38" s="479"/>
      <c r="TMX38" s="479"/>
      <c r="TMY38" s="479"/>
      <c r="TMZ38" s="479"/>
      <c r="TNA38" s="479"/>
      <c r="TNB38" s="479"/>
      <c r="TNC38" s="479"/>
      <c r="TND38" s="479"/>
      <c r="TNE38" s="479"/>
      <c r="TNF38" s="479"/>
      <c r="TNG38" s="479"/>
      <c r="TNH38" s="479"/>
      <c r="TNI38" s="479"/>
      <c r="TNJ38" s="479"/>
      <c r="TNK38" s="479"/>
      <c r="TNL38" s="479"/>
      <c r="TNM38" s="479"/>
      <c r="TNN38" s="479"/>
      <c r="TNO38" s="479"/>
      <c r="TNP38" s="479"/>
      <c r="TNQ38" s="479"/>
      <c r="TNR38" s="479"/>
      <c r="TNS38" s="479"/>
      <c r="TNT38" s="479"/>
      <c r="TNU38" s="479"/>
      <c r="TNV38" s="479"/>
      <c r="TNW38" s="479"/>
      <c r="TNX38" s="479"/>
      <c r="TNY38" s="479"/>
      <c r="TNZ38" s="479"/>
      <c r="TOA38" s="479"/>
      <c r="TOB38" s="479"/>
      <c r="TOC38" s="479"/>
      <c r="TOD38" s="479"/>
      <c r="TOE38" s="479"/>
      <c r="TOF38" s="479"/>
      <c r="TOG38" s="479"/>
      <c r="TOH38" s="479"/>
      <c r="TOI38" s="479"/>
      <c r="TOJ38" s="479"/>
      <c r="TOK38" s="479"/>
      <c r="TOL38" s="479"/>
      <c r="TOM38" s="479"/>
      <c r="TON38" s="479"/>
      <c r="TOO38" s="479"/>
      <c r="TOP38" s="479"/>
      <c r="TOQ38" s="479"/>
      <c r="TOR38" s="479"/>
      <c r="TOS38" s="479"/>
      <c r="TOT38" s="479"/>
      <c r="TOU38" s="479"/>
      <c r="TOV38" s="479"/>
      <c r="TOW38" s="479"/>
      <c r="TOX38" s="479"/>
      <c r="TOY38" s="479"/>
      <c r="TOZ38" s="479"/>
      <c r="TPA38" s="479"/>
      <c r="TPB38" s="479"/>
      <c r="TPC38" s="479"/>
      <c r="TPD38" s="479"/>
      <c r="TPE38" s="479"/>
      <c r="TPF38" s="479"/>
      <c r="TPG38" s="479"/>
      <c r="TPH38" s="479"/>
      <c r="TPI38" s="479"/>
      <c r="TPJ38" s="479"/>
      <c r="TPK38" s="479"/>
      <c r="TPL38" s="479"/>
      <c r="TPM38" s="479"/>
      <c r="TPN38" s="479"/>
      <c r="TPO38" s="479"/>
      <c r="TPP38" s="479"/>
      <c r="TPQ38" s="479"/>
      <c r="TPR38" s="479"/>
      <c r="TPS38" s="479"/>
      <c r="TPT38" s="479"/>
      <c r="TPU38" s="479"/>
      <c r="TPV38" s="479"/>
      <c r="TPW38" s="479"/>
      <c r="TPX38" s="479"/>
      <c r="TPY38" s="479"/>
      <c r="TPZ38" s="479"/>
      <c r="TQA38" s="479"/>
      <c r="TQB38" s="479"/>
      <c r="TQC38" s="479"/>
      <c r="TQD38" s="479"/>
      <c r="TQE38" s="479"/>
      <c r="TQF38" s="479"/>
      <c r="TQG38" s="479"/>
      <c r="TQH38" s="479"/>
      <c r="TQI38" s="479"/>
      <c r="TQJ38" s="479"/>
      <c r="TQK38" s="479"/>
      <c r="TQL38" s="479"/>
      <c r="TQM38" s="479"/>
      <c r="TQN38" s="479"/>
      <c r="TQO38" s="479"/>
      <c r="TQP38" s="479"/>
      <c r="TQQ38" s="479"/>
      <c r="TQR38" s="479"/>
      <c r="TQS38" s="479"/>
      <c r="TQT38" s="479"/>
      <c r="TQU38" s="479"/>
      <c r="TQV38" s="479"/>
      <c r="TQW38" s="479"/>
      <c r="TQX38" s="479"/>
      <c r="TQY38" s="479"/>
      <c r="TQZ38" s="479"/>
      <c r="TRA38" s="479"/>
      <c r="TRB38" s="479"/>
      <c r="TRC38" s="479"/>
      <c r="TRD38" s="479"/>
      <c r="TRE38" s="479"/>
      <c r="TRF38" s="479"/>
      <c r="TRG38" s="479"/>
      <c r="TRH38" s="479"/>
      <c r="TRI38" s="479"/>
      <c r="TRJ38" s="479"/>
      <c r="TRK38" s="479"/>
      <c r="TRL38" s="479"/>
      <c r="TRM38" s="479"/>
      <c r="TRN38" s="479"/>
      <c r="TRO38" s="479"/>
      <c r="TRP38" s="479"/>
      <c r="TRQ38" s="479"/>
      <c r="TRR38" s="479"/>
      <c r="TRS38" s="479"/>
      <c r="TRT38" s="479"/>
      <c r="TRU38" s="479"/>
      <c r="TRV38" s="479"/>
      <c r="TRW38" s="479"/>
      <c r="TRX38" s="479"/>
      <c r="TRY38" s="479"/>
      <c r="TRZ38" s="479"/>
      <c r="TSA38" s="479"/>
      <c r="TSB38" s="479"/>
      <c r="TSC38" s="479"/>
      <c r="TSD38" s="479"/>
      <c r="TSE38" s="479"/>
      <c r="TSF38" s="479"/>
      <c r="TSG38" s="479"/>
      <c r="TSH38" s="479"/>
      <c r="TSI38" s="479"/>
      <c r="TSJ38" s="479"/>
      <c r="TSK38" s="479"/>
      <c r="TSL38" s="479"/>
      <c r="TSM38" s="479"/>
      <c r="TSN38" s="479"/>
      <c r="TSO38" s="479"/>
      <c r="TSP38" s="479"/>
      <c r="TSQ38" s="479"/>
      <c r="TSR38" s="479"/>
      <c r="TSS38" s="479"/>
      <c r="TST38" s="479"/>
      <c r="TSU38" s="479"/>
      <c r="TSV38" s="479"/>
      <c r="TSW38" s="479"/>
      <c r="TSX38" s="479"/>
      <c r="TSY38" s="479"/>
      <c r="TSZ38" s="479"/>
      <c r="TTA38" s="479"/>
      <c r="TTB38" s="479"/>
      <c r="TTC38" s="479"/>
      <c r="TTD38" s="479"/>
      <c r="TTE38" s="479"/>
      <c r="TTF38" s="479"/>
      <c r="TTG38" s="479"/>
      <c r="TTH38" s="479"/>
      <c r="TTI38" s="479"/>
      <c r="TTJ38" s="479"/>
      <c r="TTK38" s="479"/>
      <c r="TTL38" s="479"/>
      <c r="TTM38" s="479"/>
      <c r="TTN38" s="479"/>
      <c r="TTO38" s="479"/>
      <c r="TTP38" s="479"/>
      <c r="TTQ38" s="479"/>
      <c r="TTR38" s="479"/>
      <c r="TTS38" s="479"/>
      <c r="TTT38" s="479"/>
      <c r="TTU38" s="479"/>
      <c r="TTV38" s="479"/>
      <c r="TTW38" s="479"/>
      <c r="TTX38" s="479"/>
      <c r="TTY38" s="479"/>
      <c r="TTZ38" s="479"/>
      <c r="TUA38" s="479"/>
      <c r="TUB38" s="479"/>
      <c r="TUC38" s="479"/>
      <c r="TUD38" s="479"/>
      <c r="TUE38" s="479"/>
      <c r="TUF38" s="479"/>
      <c r="TUG38" s="479"/>
      <c r="TUH38" s="479"/>
      <c r="TUI38" s="479"/>
      <c r="TUJ38" s="479"/>
      <c r="TUK38" s="479"/>
      <c r="TUL38" s="479"/>
      <c r="TUM38" s="479"/>
      <c r="TUN38" s="479"/>
      <c r="TUO38" s="479"/>
      <c r="TUP38" s="479"/>
      <c r="TUQ38" s="479"/>
      <c r="TUR38" s="479"/>
      <c r="TUS38" s="479"/>
      <c r="TUT38" s="479"/>
      <c r="TUU38" s="479"/>
      <c r="TUV38" s="479"/>
      <c r="TUW38" s="479"/>
      <c r="TUX38" s="479"/>
      <c r="TUY38" s="479"/>
      <c r="TUZ38" s="479"/>
      <c r="TVA38" s="479"/>
      <c r="TVB38" s="479"/>
      <c r="TVC38" s="479"/>
      <c r="TVD38" s="479"/>
      <c r="TVE38" s="479"/>
      <c r="TVF38" s="479"/>
      <c r="TVG38" s="479"/>
      <c r="TVH38" s="479"/>
      <c r="TVI38" s="479"/>
      <c r="TVJ38" s="479"/>
      <c r="TVK38" s="479"/>
      <c r="TVL38" s="479"/>
      <c r="TVM38" s="479"/>
      <c r="TVN38" s="479"/>
      <c r="TVO38" s="479"/>
      <c r="TVP38" s="479"/>
      <c r="TVQ38" s="479"/>
      <c r="TVR38" s="479"/>
      <c r="TVS38" s="479"/>
      <c r="TVT38" s="479"/>
      <c r="TVU38" s="479"/>
      <c r="TVV38" s="479"/>
      <c r="TVW38" s="479"/>
      <c r="TVX38" s="479"/>
      <c r="TVY38" s="479"/>
      <c r="TVZ38" s="479"/>
      <c r="TWA38" s="479"/>
      <c r="TWB38" s="479"/>
      <c r="TWC38" s="479"/>
      <c r="TWD38" s="479"/>
      <c r="TWE38" s="479"/>
      <c r="TWF38" s="479"/>
      <c r="TWG38" s="479"/>
      <c r="TWH38" s="479"/>
      <c r="TWI38" s="479"/>
      <c r="TWJ38" s="479"/>
      <c r="TWK38" s="479"/>
      <c r="TWL38" s="479"/>
      <c r="TWM38" s="479"/>
      <c r="TWN38" s="479"/>
      <c r="TWO38" s="479"/>
      <c r="TWP38" s="479"/>
      <c r="TWQ38" s="479"/>
      <c r="TWR38" s="479"/>
      <c r="TWS38" s="479"/>
      <c r="TWT38" s="479"/>
      <c r="TWU38" s="479"/>
      <c r="TWV38" s="479"/>
      <c r="TWW38" s="479"/>
      <c r="TWX38" s="479"/>
      <c r="TWY38" s="479"/>
      <c r="TWZ38" s="479"/>
      <c r="TXA38" s="479"/>
      <c r="TXB38" s="479"/>
      <c r="TXC38" s="479"/>
      <c r="TXD38" s="479"/>
      <c r="TXE38" s="479"/>
      <c r="TXF38" s="479"/>
      <c r="TXG38" s="479"/>
      <c r="TXH38" s="479"/>
      <c r="TXI38" s="479"/>
      <c r="TXJ38" s="479"/>
      <c r="TXK38" s="479"/>
      <c r="TXL38" s="479"/>
      <c r="TXM38" s="479"/>
      <c r="TXN38" s="479"/>
      <c r="TXO38" s="479"/>
      <c r="TXP38" s="479"/>
      <c r="TXQ38" s="479"/>
      <c r="TXR38" s="479"/>
      <c r="TXS38" s="479"/>
      <c r="TXT38" s="479"/>
      <c r="TXU38" s="479"/>
      <c r="TXV38" s="479"/>
      <c r="TXW38" s="479"/>
      <c r="TXX38" s="479"/>
      <c r="TXY38" s="479"/>
      <c r="TXZ38" s="479"/>
      <c r="TYA38" s="479"/>
      <c r="TYB38" s="479"/>
      <c r="TYC38" s="479"/>
      <c r="TYD38" s="479"/>
      <c r="TYE38" s="479"/>
      <c r="TYF38" s="479"/>
      <c r="TYG38" s="479"/>
      <c r="TYH38" s="479"/>
      <c r="TYI38" s="479"/>
      <c r="TYJ38" s="479"/>
      <c r="TYK38" s="479"/>
      <c r="TYL38" s="479"/>
      <c r="TYM38" s="479"/>
      <c r="TYN38" s="479"/>
      <c r="TYO38" s="479"/>
      <c r="TYP38" s="479"/>
      <c r="TYQ38" s="479"/>
      <c r="TYR38" s="479"/>
      <c r="TYS38" s="479"/>
      <c r="TYT38" s="479"/>
      <c r="TYU38" s="479"/>
      <c r="TYV38" s="479"/>
      <c r="TYW38" s="479"/>
      <c r="TYX38" s="479"/>
      <c r="TYY38" s="479"/>
      <c r="TYZ38" s="479"/>
      <c r="TZA38" s="479"/>
      <c r="TZB38" s="479"/>
      <c r="TZC38" s="479"/>
      <c r="TZD38" s="479"/>
      <c r="TZE38" s="479"/>
      <c r="TZF38" s="479"/>
      <c r="TZG38" s="479"/>
      <c r="TZH38" s="479"/>
      <c r="TZI38" s="479"/>
      <c r="TZJ38" s="479"/>
      <c r="TZK38" s="479"/>
      <c r="TZL38" s="479"/>
      <c r="TZM38" s="479"/>
      <c r="TZN38" s="479"/>
      <c r="TZO38" s="479"/>
      <c r="TZP38" s="479"/>
      <c r="TZQ38" s="479"/>
      <c r="TZR38" s="479"/>
      <c r="TZS38" s="479"/>
      <c r="TZT38" s="479"/>
      <c r="TZU38" s="479"/>
      <c r="TZV38" s="479"/>
      <c r="TZW38" s="479"/>
      <c r="TZX38" s="479"/>
      <c r="TZY38" s="479"/>
      <c r="TZZ38" s="479"/>
      <c r="UAA38" s="479"/>
      <c r="UAB38" s="479"/>
      <c r="UAC38" s="479"/>
      <c r="UAD38" s="479"/>
      <c r="UAE38" s="479"/>
      <c r="UAF38" s="479"/>
      <c r="UAG38" s="479"/>
      <c r="UAH38" s="479"/>
      <c r="UAI38" s="479"/>
      <c r="UAJ38" s="479"/>
      <c r="UAK38" s="479"/>
      <c r="UAL38" s="479"/>
      <c r="UAM38" s="479"/>
      <c r="UAN38" s="479"/>
      <c r="UAO38" s="479"/>
      <c r="UAP38" s="479"/>
      <c r="UAQ38" s="479"/>
      <c r="UAR38" s="479"/>
      <c r="UAS38" s="479"/>
      <c r="UAT38" s="479"/>
      <c r="UAU38" s="479"/>
      <c r="UAV38" s="479"/>
      <c r="UAW38" s="479"/>
      <c r="UAX38" s="479"/>
      <c r="UAY38" s="479"/>
      <c r="UAZ38" s="479"/>
      <c r="UBA38" s="479"/>
      <c r="UBB38" s="479"/>
      <c r="UBC38" s="479"/>
      <c r="UBD38" s="479"/>
      <c r="UBE38" s="479"/>
      <c r="UBF38" s="479"/>
      <c r="UBG38" s="479"/>
      <c r="UBH38" s="479"/>
      <c r="UBI38" s="479"/>
      <c r="UBJ38" s="479"/>
      <c r="UBK38" s="479"/>
      <c r="UBL38" s="479"/>
      <c r="UBM38" s="479"/>
      <c r="UBN38" s="479"/>
      <c r="UBO38" s="479"/>
      <c r="UBP38" s="479"/>
      <c r="UBQ38" s="479"/>
      <c r="UBR38" s="479"/>
      <c r="UBS38" s="479"/>
      <c r="UBT38" s="479"/>
      <c r="UBU38" s="479"/>
      <c r="UBV38" s="479"/>
      <c r="UBW38" s="479"/>
      <c r="UBX38" s="479"/>
      <c r="UBY38" s="479"/>
      <c r="UBZ38" s="479"/>
      <c r="UCA38" s="479"/>
      <c r="UCB38" s="479"/>
      <c r="UCC38" s="479"/>
      <c r="UCD38" s="479"/>
      <c r="UCE38" s="479"/>
      <c r="UCF38" s="479"/>
      <c r="UCG38" s="479"/>
      <c r="UCH38" s="479"/>
      <c r="UCI38" s="479"/>
      <c r="UCJ38" s="479"/>
      <c r="UCK38" s="479"/>
      <c r="UCL38" s="479"/>
      <c r="UCM38" s="479"/>
      <c r="UCN38" s="479"/>
      <c r="UCO38" s="479"/>
      <c r="UCP38" s="479"/>
      <c r="UCQ38" s="479"/>
      <c r="UCR38" s="479"/>
      <c r="UCS38" s="479"/>
      <c r="UCT38" s="479"/>
      <c r="UCU38" s="479"/>
      <c r="UCV38" s="479"/>
      <c r="UCW38" s="479"/>
      <c r="UCX38" s="479"/>
      <c r="UCY38" s="479"/>
      <c r="UCZ38" s="479"/>
      <c r="UDA38" s="479"/>
      <c r="UDB38" s="479"/>
      <c r="UDC38" s="479"/>
      <c r="UDD38" s="479"/>
      <c r="UDE38" s="479"/>
      <c r="UDF38" s="479"/>
      <c r="UDG38" s="479"/>
      <c r="UDH38" s="479"/>
      <c r="UDI38" s="479"/>
      <c r="UDJ38" s="479"/>
      <c r="UDK38" s="479"/>
      <c r="UDL38" s="479"/>
      <c r="UDM38" s="479"/>
      <c r="UDN38" s="479"/>
      <c r="UDO38" s="479"/>
      <c r="UDP38" s="479"/>
      <c r="UDQ38" s="479"/>
      <c r="UDR38" s="479"/>
      <c r="UDS38" s="479"/>
      <c r="UDT38" s="479"/>
      <c r="UDU38" s="479"/>
      <c r="UDV38" s="479"/>
      <c r="UDW38" s="479"/>
      <c r="UDX38" s="479"/>
      <c r="UDY38" s="479"/>
      <c r="UDZ38" s="479"/>
      <c r="UEA38" s="479"/>
      <c r="UEB38" s="479"/>
      <c r="UEC38" s="479"/>
      <c r="UED38" s="479"/>
      <c r="UEE38" s="479"/>
      <c r="UEF38" s="479"/>
      <c r="UEG38" s="479"/>
      <c r="UEH38" s="479"/>
      <c r="UEI38" s="479"/>
      <c r="UEJ38" s="479"/>
      <c r="UEK38" s="479"/>
      <c r="UEL38" s="479"/>
      <c r="UEM38" s="479"/>
      <c r="UEN38" s="479"/>
      <c r="UEO38" s="479"/>
      <c r="UEP38" s="479"/>
      <c r="UEQ38" s="479"/>
      <c r="UER38" s="479"/>
      <c r="UES38" s="479"/>
      <c r="UET38" s="479"/>
      <c r="UEU38" s="479"/>
      <c r="UEV38" s="479"/>
      <c r="UEW38" s="479"/>
      <c r="UEX38" s="479"/>
      <c r="UEY38" s="479"/>
      <c r="UEZ38" s="479"/>
      <c r="UFA38" s="479"/>
      <c r="UFB38" s="479"/>
      <c r="UFC38" s="479"/>
      <c r="UFD38" s="479"/>
      <c r="UFE38" s="479"/>
      <c r="UFF38" s="479"/>
      <c r="UFG38" s="479"/>
      <c r="UFH38" s="479"/>
      <c r="UFI38" s="479"/>
      <c r="UFJ38" s="479"/>
      <c r="UFK38" s="479"/>
      <c r="UFL38" s="479"/>
      <c r="UFM38" s="479"/>
      <c r="UFN38" s="479"/>
      <c r="UFO38" s="479"/>
      <c r="UFP38" s="479"/>
      <c r="UFQ38" s="479"/>
      <c r="UFR38" s="479"/>
      <c r="UFS38" s="479"/>
      <c r="UFT38" s="479"/>
      <c r="UFU38" s="479"/>
      <c r="UFV38" s="479"/>
      <c r="UFW38" s="479"/>
      <c r="UFX38" s="479"/>
      <c r="UFY38" s="479"/>
      <c r="UFZ38" s="479"/>
      <c r="UGA38" s="479"/>
      <c r="UGB38" s="479"/>
      <c r="UGC38" s="479"/>
      <c r="UGD38" s="479"/>
      <c r="UGE38" s="479"/>
      <c r="UGF38" s="479"/>
      <c r="UGG38" s="479"/>
      <c r="UGH38" s="479"/>
      <c r="UGI38" s="479"/>
      <c r="UGJ38" s="479"/>
      <c r="UGK38" s="479"/>
      <c r="UGL38" s="479"/>
      <c r="UGM38" s="479"/>
      <c r="UGN38" s="479"/>
      <c r="UGO38" s="479"/>
      <c r="UGP38" s="479"/>
      <c r="UGQ38" s="479"/>
      <c r="UGR38" s="479"/>
      <c r="UGS38" s="479"/>
      <c r="UGT38" s="479"/>
      <c r="UGU38" s="479"/>
      <c r="UGV38" s="479"/>
      <c r="UGW38" s="479"/>
      <c r="UGX38" s="479"/>
      <c r="UGY38" s="479"/>
      <c r="UGZ38" s="479"/>
      <c r="UHA38" s="479"/>
      <c r="UHB38" s="479"/>
      <c r="UHC38" s="479"/>
      <c r="UHD38" s="479"/>
      <c r="UHE38" s="479"/>
      <c r="UHF38" s="479"/>
      <c r="UHG38" s="479"/>
      <c r="UHH38" s="479"/>
      <c r="UHI38" s="479"/>
      <c r="UHJ38" s="479"/>
      <c r="UHK38" s="479"/>
      <c r="UHL38" s="479"/>
      <c r="UHM38" s="479"/>
      <c r="UHN38" s="479"/>
      <c r="UHO38" s="479"/>
      <c r="UHP38" s="479"/>
      <c r="UHQ38" s="479"/>
      <c r="UHR38" s="479"/>
      <c r="UHS38" s="479"/>
      <c r="UHT38" s="479"/>
      <c r="UHU38" s="479"/>
      <c r="UHV38" s="479"/>
      <c r="UHW38" s="479"/>
      <c r="UHX38" s="479"/>
      <c r="UHY38" s="479"/>
      <c r="UHZ38" s="479"/>
      <c r="UIA38" s="479"/>
      <c r="UIB38" s="479"/>
      <c r="UIC38" s="479"/>
      <c r="UID38" s="479"/>
      <c r="UIE38" s="479"/>
      <c r="UIF38" s="479"/>
      <c r="UIG38" s="479"/>
      <c r="UIH38" s="479"/>
      <c r="UII38" s="479"/>
      <c r="UIJ38" s="479"/>
      <c r="UIK38" s="479"/>
      <c r="UIL38" s="479"/>
      <c r="UIM38" s="479"/>
      <c r="UIN38" s="479"/>
      <c r="UIO38" s="479"/>
      <c r="UIP38" s="479"/>
      <c r="UIQ38" s="479"/>
      <c r="UIR38" s="479"/>
      <c r="UIS38" s="479"/>
      <c r="UIT38" s="479"/>
      <c r="UIU38" s="479"/>
      <c r="UIV38" s="479"/>
      <c r="UIW38" s="479"/>
      <c r="UIX38" s="479"/>
      <c r="UIY38" s="479"/>
      <c r="UIZ38" s="479"/>
      <c r="UJA38" s="479"/>
      <c r="UJB38" s="479"/>
      <c r="UJC38" s="479"/>
      <c r="UJD38" s="479"/>
      <c r="UJE38" s="479"/>
      <c r="UJF38" s="479"/>
      <c r="UJG38" s="479"/>
      <c r="UJH38" s="479"/>
      <c r="UJI38" s="479"/>
      <c r="UJJ38" s="479"/>
      <c r="UJK38" s="479"/>
      <c r="UJL38" s="479"/>
      <c r="UJM38" s="479"/>
      <c r="UJN38" s="479"/>
      <c r="UJO38" s="479"/>
      <c r="UJP38" s="479"/>
      <c r="UJQ38" s="479"/>
      <c r="UJR38" s="479"/>
      <c r="UJS38" s="479"/>
      <c r="UJT38" s="479"/>
      <c r="UJU38" s="479"/>
      <c r="UJV38" s="479"/>
      <c r="UJW38" s="479"/>
      <c r="UJX38" s="479"/>
      <c r="UJY38" s="479"/>
      <c r="UJZ38" s="479"/>
      <c r="UKA38" s="479"/>
      <c r="UKB38" s="479"/>
      <c r="UKC38" s="479"/>
      <c r="UKD38" s="479"/>
      <c r="UKE38" s="479"/>
      <c r="UKF38" s="479"/>
      <c r="UKG38" s="479"/>
      <c r="UKH38" s="479"/>
      <c r="UKI38" s="479"/>
      <c r="UKJ38" s="479"/>
      <c r="UKK38" s="479"/>
      <c r="UKL38" s="479"/>
      <c r="UKM38" s="479"/>
      <c r="UKN38" s="479"/>
      <c r="UKO38" s="479"/>
      <c r="UKP38" s="479"/>
      <c r="UKQ38" s="479"/>
      <c r="UKR38" s="479"/>
      <c r="UKS38" s="479"/>
      <c r="UKT38" s="479"/>
      <c r="UKU38" s="479"/>
      <c r="UKV38" s="479"/>
      <c r="UKW38" s="479"/>
      <c r="UKX38" s="479"/>
      <c r="UKY38" s="479"/>
      <c r="UKZ38" s="479"/>
      <c r="ULA38" s="479"/>
      <c r="ULB38" s="479"/>
      <c r="ULC38" s="479"/>
      <c r="ULD38" s="479"/>
      <c r="ULE38" s="479"/>
      <c r="ULF38" s="479"/>
      <c r="ULG38" s="479"/>
      <c r="ULH38" s="479"/>
      <c r="ULI38" s="479"/>
      <c r="ULJ38" s="479"/>
      <c r="ULK38" s="479"/>
      <c r="ULL38" s="479"/>
      <c r="ULM38" s="479"/>
      <c r="ULN38" s="479"/>
      <c r="ULO38" s="479"/>
      <c r="ULP38" s="479"/>
      <c r="ULQ38" s="479"/>
      <c r="ULR38" s="479"/>
      <c r="ULS38" s="479"/>
      <c r="ULT38" s="479"/>
      <c r="ULU38" s="479"/>
      <c r="ULV38" s="479"/>
      <c r="ULW38" s="479"/>
      <c r="ULX38" s="479"/>
      <c r="ULY38" s="479"/>
      <c r="ULZ38" s="479"/>
      <c r="UMA38" s="479"/>
      <c r="UMB38" s="479"/>
      <c r="UMC38" s="479"/>
      <c r="UMD38" s="479"/>
      <c r="UME38" s="479"/>
      <c r="UMF38" s="479"/>
      <c r="UMG38" s="479"/>
      <c r="UMH38" s="479"/>
      <c r="UMI38" s="479"/>
      <c r="UMJ38" s="479"/>
      <c r="UMK38" s="479"/>
      <c r="UML38" s="479"/>
      <c r="UMM38" s="479"/>
      <c r="UMN38" s="479"/>
      <c r="UMO38" s="479"/>
      <c r="UMP38" s="479"/>
      <c r="UMQ38" s="479"/>
      <c r="UMR38" s="479"/>
      <c r="UMS38" s="479"/>
      <c r="UMT38" s="479"/>
      <c r="UMU38" s="479"/>
      <c r="UMV38" s="479"/>
      <c r="UMW38" s="479"/>
      <c r="UMX38" s="479"/>
      <c r="UMY38" s="479"/>
      <c r="UMZ38" s="479"/>
      <c r="UNA38" s="479"/>
      <c r="UNB38" s="479"/>
      <c r="UNC38" s="479"/>
      <c r="UND38" s="479"/>
      <c r="UNE38" s="479"/>
      <c r="UNF38" s="479"/>
      <c r="UNG38" s="479"/>
      <c r="UNH38" s="479"/>
      <c r="UNI38" s="479"/>
      <c r="UNJ38" s="479"/>
      <c r="UNK38" s="479"/>
      <c r="UNL38" s="479"/>
      <c r="UNM38" s="479"/>
      <c r="UNN38" s="479"/>
      <c r="UNO38" s="479"/>
      <c r="UNP38" s="479"/>
      <c r="UNQ38" s="479"/>
      <c r="UNR38" s="479"/>
      <c r="UNS38" s="479"/>
      <c r="UNT38" s="479"/>
      <c r="UNU38" s="479"/>
      <c r="UNV38" s="479"/>
      <c r="UNW38" s="479"/>
      <c r="UNX38" s="479"/>
      <c r="UNY38" s="479"/>
      <c r="UNZ38" s="479"/>
      <c r="UOA38" s="479"/>
      <c r="UOB38" s="479"/>
      <c r="UOC38" s="479"/>
      <c r="UOD38" s="479"/>
      <c r="UOE38" s="479"/>
      <c r="UOF38" s="479"/>
      <c r="UOG38" s="479"/>
      <c r="UOH38" s="479"/>
      <c r="UOI38" s="479"/>
      <c r="UOJ38" s="479"/>
      <c r="UOK38" s="479"/>
      <c r="UOL38" s="479"/>
      <c r="UOM38" s="479"/>
      <c r="UON38" s="479"/>
      <c r="UOO38" s="479"/>
      <c r="UOP38" s="479"/>
      <c r="UOQ38" s="479"/>
      <c r="UOR38" s="479"/>
      <c r="UOS38" s="479"/>
      <c r="UOT38" s="479"/>
      <c r="UOU38" s="479"/>
      <c r="UOV38" s="479"/>
      <c r="UOW38" s="479"/>
      <c r="UOX38" s="479"/>
      <c r="UOY38" s="479"/>
      <c r="UOZ38" s="479"/>
      <c r="UPA38" s="479"/>
      <c r="UPB38" s="479"/>
      <c r="UPC38" s="479"/>
      <c r="UPD38" s="479"/>
      <c r="UPE38" s="479"/>
      <c r="UPF38" s="479"/>
      <c r="UPG38" s="479"/>
      <c r="UPH38" s="479"/>
      <c r="UPI38" s="479"/>
      <c r="UPJ38" s="479"/>
      <c r="UPK38" s="479"/>
      <c r="UPL38" s="479"/>
      <c r="UPM38" s="479"/>
      <c r="UPN38" s="479"/>
      <c r="UPO38" s="479"/>
      <c r="UPP38" s="479"/>
      <c r="UPQ38" s="479"/>
      <c r="UPR38" s="479"/>
      <c r="UPS38" s="479"/>
      <c r="UPT38" s="479"/>
      <c r="UPU38" s="479"/>
      <c r="UPV38" s="479"/>
      <c r="UPW38" s="479"/>
      <c r="UPX38" s="479"/>
      <c r="UPY38" s="479"/>
      <c r="UPZ38" s="479"/>
      <c r="UQA38" s="479"/>
      <c r="UQB38" s="479"/>
      <c r="UQC38" s="479"/>
      <c r="UQD38" s="479"/>
      <c r="UQE38" s="479"/>
      <c r="UQF38" s="479"/>
      <c r="UQG38" s="479"/>
      <c r="UQH38" s="479"/>
      <c r="UQI38" s="479"/>
      <c r="UQJ38" s="479"/>
      <c r="UQK38" s="479"/>
      <c r="UQL38" s="479"/>
      <c r="UQM38" s="479"/>
      <c r="UQN38" s="479"/>
      <c r="UQO38" s="479"/>
      <c r="UQP38" s="479"/>
      <c r="UQQ38" s="479"/>
      <c r="UQR38" s="479"/>
      <c r="UQS38" s="479"/>
      <c r="UQT38" s="479"/>
      <c r="UQU38" s="479"/>
      <c r="UQV38" s="479"/>
      <c r="UQW38" s="479"/>
      <c r="UQX38" s="479"/>
      <c r="UQY38" s="479"/>
      <c r="UQZ38" s="479"/>
      <c r="URA38" s="479"/>
      <c r="URB38" s="479"/>
      <c r="URC38" s="479"/>
      <c r="URD38" s="479"/>
      <c r="URE38" s="479"/>
      <c r="URF38" s="479"/>
      <c r="URG38" s="479"/>
      <c r="URH38" s="479"/>
      <c r="URI38" s="479"/>
      <c r="URJ38" s="479"/>
      <c r="URK38" s="479"/>
      <c r="URL38" s="479"/>
      <c r="URM38" s="479"/>
      <c r="URN38" s="479"/>
      <c r="URO38" s="479"/>
      <c r="URP38" s="479"/>
      <c r="URQ38" s="479"/>
      <c r="URR38" s="479"/>
      <c r="URS38" s="479"/>
      <c r="URT38" s="479"/>
      <c r="URU38" s="479"/>
      <c r="URV38" s="479"/>
      <c r="URW38" s="479"/>
      <c r="URX38" s="479"/>
      <c r="URY38" s="479"/>
      <c r="URZ38" s="479"/>
      <c r="USA38" s="479"/>
      <c r="USB38" s="479"/>
      <c r="USC38" s="479"/>
      <c r="USD38" s="479"/>
      <c r="USE38" s="479"/>
      <c r="USF38" s="479"/>
      <c r="USG38" s="479"/>
      <c r="USH38" s="479"/>
      <c r="USI38" s="479"/>
      <c r="USJ38" s="479"/>
      <c r="USK38" s="479"/>
      <c r="USL38" s="479"/>
      <c r="USM38" s="479"/>
      <c r="USN38" s="479"/>
      <c r="USO38" s="479"/>
      <c r="USP38" s="479"/>
      <c r="USQ38" s="479"/>
      <c r="USR38" s="479"/>
      <c r="USS38" s="479"/>
      <c r="UST38" s="479"/>
      <c r="USU38" s="479"/>
      <c r="USV38" s="479"/>
      <c r="USW38" s="479"/>
      <c r="USX38" s="479"/>
      <c r="USY38" s="479"/>
      <c r="USZ38" s="479"/>
      <c r="UTA38" s="479"/>
      <c r="UTB38" s="479"/>
      <c r="UTC38" s="479"/>
      <c r="UTD38" s="479"/>
      <c r="UTE38" s="479"/>
      <c r="UTF38" s="479"/>
      <c r="UTG38" s="479"/>
      <c r="UTH38" s="479"/>
      <c r="UTI38" s="479"/>
      <c r="UTJ38" s="479"/>
      <c r="UTK38" s="479"/>
      <c r="UTL38" s="479"/>
      <c r="UTM38" s="479"/>
      <c r="UTN38" s="479"/>
      <c r="UTO38" s="479"/>
      <c r="UTP38" s="479"/>
      <c r="UTQ38" s="479"/>
      <c r="UTR38" s="479"/>
      <c r="UTS38" s="479"/>
      <c r="UTT38" s="479"/>
      <c r="UTU38" s="479"/>
      <c r="UTV38" s="479"/>
      <c r="UTW38" s="479"/>
      <c r="UTX38" s="479"/>
      <c r="UTY38" s="479"/>
      <c r="UTZ38" s="479"/>
      <c r="UUA38" s="479"/>
      <c r="UUB38" s="479"/>
      <c r="UUC38" s="479"/>
      <c r="UUD38" s="479"/>
      <c r="UUE38" s="479"/>
      <c r="UUF38" s="479"/>
      <c r="UUG38" s="479"/>
      <c r="UUH38" s="479"/>
      <c r="UUI38" s="479"/>
      <c r="UUJ38" s="479"/>
      <c r="UUK38" s="479"/>
      <c r="UUL38" s="479"/>
      <c r="UUM38" s="479"/>
      <c r="UUN38" s="479"/>
      <c r="UUO38" s="479"/>
      <c r="UUP38" s="479"/>
      <c r="UUQ38" s="479"/>
      <c r="UUR38" s="479"/>
      <c r="UUS38" s="479"/>
      <c r="UUT38" s="479"/>
      <c r="UUU38" s="479"/>
      <c r="UUV38" s="479"/>
      <c r="UUW38" s="479"/>
      <c r="UUX38" s="479"/>
      <c r="UUY38" s="479"/>
      <c r="UUZ38" s="479"/>
      <c r="UVA38" s="479"/>
      <c r="UVB38" s="479"/>
      <c r="UVC38" s="479"/>
      <c r="UVD38" s="479"/>
      <c r="UVE38" s="479"/>
      <c r="UVF38" s="479"/>
      <c r="UVG38" s="479"/>
      <c r="UVH38" s="479"/>
      <c r="UVI38" s="479"/>
      <c r="UVJ38" s="479"/>
      <c r="UVK38" s="479"/>
      <c r="UVL38" s="479"/>
      <c r="UVM38" s="479"/>
      <c r="UVN38" s="479"/>
      <c r="UVO38" s="479"/>
      <c r="UVP38" s="479"/>
      <c r="UVQ38" s="479"/>
      <c r="UVR38" s="479"/>
      <c r="UVS38" s="479"/>
      <c r="UVT38" s="479"/>
      <c r="UVU38" s="479"/>
      <c r="UVV38" s="479"/>
      <c r="UVW38" s="479"/>
      <c r="UVX38" s="479"/>
      <c r="UVY38" s="479"/>
      <c r="UVZ38" s="479"/>
      <c r="UWA38" s="479"/>
      <c r="UWB38" s="479"/>
      <c r="UWC38" s="479"/>
      <c r="UWD38" s="479"/>
      <c r="UWE38" s="479"/>
      <c r="UWF38" s="479"/>
      <c r="UWG38" s="479"/>
      <c r="UWH38" s="479"/>
      <c r="UWI38" s="479"/>
      <c r="UWJ38" s="479"/>
      <c r="UWK38" s="479"/>
      <c r="UWL38" s="479"/>
      <c r="UWM38" s="479"/>
      <c r="UWN38" s="479"/>
      <c r="UWO38" s="479"/>
      <c r="UWP38" s="479"/>
      <c r="UWQ38" s="479"/>
      <c r="UWR38" s="479"/>
      <c r="UWS38" s="479"/>
      <c r="UWT38" s="479"/>
      <c r="UWU38" s="479"/>
      <c r="UWV38" s="479"/>
      <c r="UWW38" s="479"/>
      <c r="UWX38" s="479"/>
      <c r="UWY38" s="479"/>
      <c r="UWZ38" s="479"/>
      <c r="UXA38" s="479"/>
      <c r="UXB38" s="479"/>
      <c r="UXC38" s="479"/>
      <c r="UXD38" s="479"/>
      <c r="UXE38" s="479"/>
      <c r="UXF38" s="479"/>
      <c r="UXG38" s="479"/>
      <c r="UXH38" s="479"/>
      <c r="UXI38" s="479"/>
      <c r="UXJ38" s="479"/>
      <c r="UXK38" s="479"/>
      <c r="UXL38" s="479"/>
      <c r="UXM38" s="479"/>
      <c r="UXN38" s="479"/>
      <c r="UXO38" s="479"/>
      <c r="UXP38" s="479"/>
      <c r="UXQ38" s="479"/>
      <c r="UXR38" s="479"/>
      <c r="UXS38" s="479"/>
      <c r="UXT38" s="479"/>
      <c r="UXU38" s="479"/>
      <c r="UXV38" s="479"/>
      <c r="UXW38" s="479"/>
      <c r="UXX38" s="479"/>
      <c r="UXY38" s="479"/>
      <c r="UXZ38" s="479"/>
      <c r="UYA38" s="479"/>
      <c r="UYB38" s="479"/>
      <c r="UYC38" s="479"/>
      <c r="UYD38" s="479"/>
      <c r="UYE38" s="479"/>
      <c r="UYF38" s="479"/>
      <c r="UYG38" s="479"/>
      <c r="UYH38" s="479"/>
      <c r="UYI38" s="479"/>
      <c r="UYJ38" s="479"/>
      <c r="UYK38" s="479"/>
      <c r="UYL38" s="479"/>
      <c r="UYM38" s="479"/>
      <c r="UYN38" s="479"/>
      <c r="UYO38" s="479"/>
      <c r="UYP38" s="479"/>
      <c r="UYQ38" s="479"/>
      <c r="UYR38" s="479"/>
      <c r="UYS38" s="479"/>
      <c r="UYT38" s="479"/>
      <c r="UYU38" s="479"/>
      <c r="UYV38" s="479"/>
      <c r="UYW38" s="479"/>
      <c r="UYX38" s="479"/>
      <c r="UYY38" s="479"/>
      <c r="UYZ38" s="479"/>
      <c r="UZA38" s="479"/>
      <c r="UZB38" s="479"/>
      <c r="UZC38" s="479"/>
      <c r="UZD38" s="479"/>
      <c r="UZE38" s="479"/>
      <c r="UZF38" s="479"/>
      <c r="UZG38" s="479"/>
      <c r="UZH38" s="479"/>
      <c r="UZI38" s="479"/>
      <c r="UZJ38" s="479"/>
      <c r="UZK38" s="479"/>
      <c r="UZL38" s="479"/>
      <c r="UZM38" s="479"/>
      <c r="UZN38" s="479"/>
      <c r="UZO38" s="479"/>
      <c r="UZP38" s="479"/>
      <c r="UZQ38" s="479"/>
      <c r="UZR38" s="479"/>
      <c r="UZS38" s="479"/>
      <c r="UZT38" s="479"/>
      <c r="UZU38" s="479"/>
      <c r="UZV38" s="479"/>
      <c r="UZW38" s="479"/>
      <c r="UZX38" s="479"/>
      <c r="UZY38" s="479"/>
      <c r="UZZ38" s="479"/>
      <c r="VAA38" s="479"/>
      <c r="VAB38" s="479"/>
      <c r="VAC38" s="479"/>
      <c r="VAD38" s="479"/>
      <c r="VAE38" s="479"/>
      <c r="VAF38" s="479"/>
      <c r="VAG38" s="479"/>
      <c r="VAH38" s="479"/>
      <c r="VAI38" s="479"/>
      <c r="VAJ38" s="479"/>
      <c r="VAK38" s="479"/>
      <c r="VAL38" s="479"/>
      <c r="VAM38" s="479"/>
      <c r="VAN38" s="479"/>
      <c r="VAO38" s="479"/>
      <c r="VAP38" s="479"/>
      <c r="VAQ38" s="479"/>
      <c r="VAR38" s="479"/>
      <c r="VAS38" s="479"/>
      <c r="VAT38" s="479"/>
      <c r="VAU38" s="479"/>
      <c r="VAV38" s="479"/>
      <c r="VAW38" s="479"/>
      <c r="VAX38" s="479"/>
      <c r="VAY38" s="479"/>
      <c r="VAZ38" s="479"/>
      <c r="VBA38" s="479"/>
      <c r="VBB38" s="479"/>
      <c r="VBC38" s="479"/>
      <c r="VBD38" s="479"/>
      <c r="VBE38" s="479"/>
      <c r="VBF38" s="479"/>
      <c r="VBG38" s="479"/>
      <c r="VBH38" s="479"/>
      <c r="VBI38" s="479"/>
      <c r="VBJ38" s="479"/>
      <c r="VBK38" s="479"/>
      <c r="VBL38" s="479"/>
      <c r="VBM38" s="479"/>
      <c r="VBN38" s="479"/>
      <c r="VBO38" s="479"/>
      <c r="VBP38" s="479"/>
      <c r="VBQ38" s="479"/>
      <c r="VBR38" s="479"/>
      <c r="VBS38" s="479"/>
      <c r="VBT38" s="479"/>
      <c r="VBU38" s="479"/>
      <c r="VBV38" s="479"/>
      <c r="VBW38" s="479"/>
      <c r="VBX38" s="479"/>
      <c r="VBY38" s="479"/>
      <c r="VBZ38" s="479"/>
      <c r="VCA38" s="479"/>
      <c r="VCB38" s="479"/>
      <c r="VCC38" s="479"/>
      <c r="VCD38" s="479"/>
      <c r="VCE38" s="479"/>
      <c r="VCF38" s="479"/>
      <c r="VCG38" s="479"/>
      <c r="VCH38" s="479"/>
      <c r="VCI38" s="479"/>
      <c r="VCJ38" s="479"/>
      <c r="VCK38" s="479"/>
      <c r="VCL38" s="479"/>
      <c r="VCM38" s="479"/>
      <c r="VCN38" s="479"/>
      <c r="VCO38" s="479"/>
      <c r="VCP38" s="479"/>
      <c r="VCQ38" s="479"/>
      <c r="VCR38" s="479"/>
      <c r="VCS38" s="479"/>
      <c r="VCT38" s="479"/>
      <c r="VCU38" s="479"/>
      <c r="VCV38" s="479"/>
      <c r="VCW38" s="479"/>
      <c r="VCX38" s="479"/>
      <c r="VCY38" s="479"/>
      <c r="VCZ38" s="479"/>
      <c r="VDA38" s="479"/>
      <c r="VDB38" s="479"/>
      <c r="VDC38" s="479"/>
      <c r="VDD38" s="479"/>
      <c r="VDE38" s="479"/>
      <c r="VDF38" s="479"/>
      <c r="VDG38" s="479"/>
      <c r="VDH38" s="479"/>
      <c r="VDI38" s="479"/>
      <c r="VDJ38" s="479"/>
      <c r="VDK38" s="479"/>
      <c r="VDL38" s="479"/>
      <c r="VDM38" s="479"/>
      <c r="VDN38" s="479"/>
      <c r="VDO38" s="479"/>
      <c r="VDP38" s="479"/>
      <c r="VDQ38" s="479"/>
      <c r="VDR38" s="479"/>
      <c r="VDS38" s="479"/>
      <c r="VDT38" s="479"/>
      <c r="VDU38" s="479"/>
      <c r="VDV38" s="479"/>
      <c r="VDW38" s="479"/>
      <c r="VDX38" s="479"/>
      <c r="VDY38" s="479"/>
      <c r="VDZ38" s="479"/>
      <c r="VEA38" s="479"/>
      <c r="VEB38" s="479"/>
      <c r="VEC38" s="479"/>
      <c r="VED38" s="479"/>
      <c r="VEE38" s="479"/>
      <c r="VEF38" s="479"/>
      <c r="VEG38" s="479"/>
      <c r="VEH38" s="479"/>
      <c r="VEI38" s="479"/>
      <c r="VEJ38" s="479"/>
      <c r="VEK38" s="479"/>
      <c r="VEL38" s="479"/>
      <c r="VEM38" s="479"/>
      <c r="VEN38" s="479"/>
      <c r="VEO38" s="479"/>
      <c r="VEP38" s="479"/>
      <c r="VEQ38" s="479"/>
      <c r="VER38" s="479"/>
      <c r="VES38" s="479"/>
      <c r="VET38" s="479"/>
      <c r="VEU38" s="479"/>
      <c r="VEV38" s="479"/>
      <c r="VEW38" s="479"/>
      <c r="VEX38" s="479"/>
      <c r="VEY38" s="479"/>
      <c r="VEZ38" s="479"/>
      <c r="VFA38" s="479"/>
      <c r="VFB38" s="479"/>
      <c r="VFC38" s="479"/>
      <c r="VFD38" s="479"/>
      <c r="VFE38" s="479"/>
      <c r="VFF38" s="479"/>
      <c r="VFG38" s="479"/>
      <c r="VFH38" s="479"/>
      <c r="VFI38" s="479"/>
      <c r="VFJ38" s="479"/>
      <c r="VFK38" s="479"/>
      <c r="VFL38" s="479"/>
      <c r="VFM38" s="479"/>
      <c r="VFN38" s="479"/>
      <c r="VFO38" s="479"/>
      <c r="VFP38" s="479"/>
      <c r="VFQ38" s="479"/>
      <c r="VFR38" s="479"/>
      <c r="VFS38" s="479"/>
      <c r="VFT38" s="479"/>
      <c r="VFU38" s="479"/>
      <c r="VFV38" s="479"/>
      <c r="VFW38" s="479"/>
      <c r="VFX38" s="479"/>
      <c r="VFY38" s="479"/>
      <c r="VFZ38" s="479"/>
      <c r="VGA38" s="479"/>
      <c r="VGB38" s="479"/>
      <c r="VGC38" s="479"/>
      <c r="VGD38" s="479"/>
      <c r="VGE38" s="479"/>
      <c r="VGF38" s="479"/>
      <c r="VGG38" s="479"/>
      <c r="VGH38" s="479"/>
      <c r="VGI38" s="479"/>
      <c r="VGJ38" s="479"/>
      <c r="VGK38" s="479"/>
      <c r="VGL38" s="479"/>
      <c r="VGM38" s="479"/>
      <c r="VGN38" s="479"/>
      <c r="VGO38" s="479"/>
      <c r="VGP38" s="479"/>
      <c r="VGQ38" s="479"/>
      <c r="VGR38" s="479"/>
      <c r="VGS38" s="479"/>
      <c r="VGT38" s="479"/>
      <c r="VGU38" s="479"/>
      <c r="VGV38" s="479"/>
      <c r="VGW38" s="479"/>
      <c r="VGX38" s="479"/>
      <c r="VGY38" s="479"/>
      <c r="VGZ38" s="479"/>
      <c r="VHA38" s="479"/>
      <c r="VHB38" s="479"/>
      <c r="VHC38" s="479"/>
      <c r="VHD38" s="479"/>
      <c r="VHE38" s="479"/>
      <c r="VHF38" s="479"/>
      <c r="VHG38" s="479"/>
      <c r="VHH38" s="479"/>
      <c r="VHI38" s="479"/>
      <c r="VHJ38" s="479"/>
      <c r="VHK38" s="479"/>
      <c r="VHL38" s="479"/>
      <c r="VHM38" s="479"/>
      <c r="VHN38" s="479"/>
      <c r="VHO38" s="479"/>
      <c r="VHP38" s="479"/>
      <c r="VHQ38" s="479"/>
      <c r="VHR38" s="479"/>
      <c r="VHS38" s="479"/>
      <c r="VHT38" s="479"/>
      <c r="VHU38" s="479"/>
      <c r="VHV38" s="479"/>
      <c r="VHW38" s="479"/>
      <c r="VHX38" s="479"/>
      <c r="VHY38" s="479"/>
      <c r="VHZ38" s="479"/>
      <c r="VIA38" s="479"/>
      <c r="VIB38" s="479"/>
      <c r="VIC38" s="479"/>
      <c r="VID38" s="479"/>
      <c r="VIE38" s="479"/>
      <c r="VIF38" s="479"/>
      <c r="VIG38" s="479"/>
      <c r="VIH38" s="479"/>
      <c r="VII38" s="479"/>
      <c r="VIJ38" s="479"/>
      <c r="VIK38" s="479"/>
      <c r="VIL38" s="479"/>
      <c r="VIM38" s="479"/>
      <c r="VIN38" s="479"/>
      <c r="VIO38" s="479"/>
      <c r="VIP38" s="479"/>
      <c r="VIQ38" s="479"/>
      <c r="VIR38" s="479"/>
      <c r="VIS38" s="479"/>
      <c r="VIT38" s="479"/>
      <c r="VIU38" s="479"/>
      <c r="VIV38" s="479"/>
      <c r="VIW38" s="479"/>
      <c r="VIX38" s="479"/>
      <c r="VIY38" s="479"/>
      <c r="VIZ38" s="479"/>
      <c r="VJA38" s="479"/>
      <c r="VJB38" s="479"/>
      <c r="VJC38" s="479"/>
      <c r="VJD38" s="479"/>
      <c r="VJE38" s="479"/>
      <c r="VJF38" s="479"/>
      <c r="VJG38" s="479"/>
      <c r="VJH38" s="479"/>
      <c r="VJI38" s="479"/>
      <c r="VJJ38" s="479"/>
      <c r="VJK38" s="479"/>
      <c r="VJL38" s="479"/>
      <c r="VJM38" s="479"/>
      <c r="VJN38" s="479"/>
      <c r="VJO38" s="479"/>
      <c r="VJP38" s="479"/>
      <c r="VJQ38" s="479"/>
      <c r="VJR38" s="479"/>
      <c r="VJS38" s="479"/>
      <c r="VJT38" s="479"/>
      <c r="VJU38" s="479"/>
      <c r="VJV38" s="479"/>
      <c r="VJW38" s="479"/>
      <c r="VJX38" s="479"/>
      <c r="VJY38" s="479"/>
      <c r="VJZ38" s="479"/>
      <c r="VKA38" s="479"/>
      <c r="VKB38" s="479"/>
      <c r="VKC38" s="479"/>
      <c r="VKD38" s="479"/>
      <c r="VKE38" s="479"/>
      <c r="VKF38" s="479"/>
      <c r="VKG38" s="479"/>
      <c r="VKH38" s="479"/>
      <c r="VKI38" s="479"/>
      <c r="VKJ38" s="479"/>
      <c r="VKK38" s="479"/>
      <c r="VKL38" s="479"/>
      <c r="VKM38" s="479"/>
      <c r="VKN38" s="479"/>
      <c r="VKO38" s="479"/>
      <c r="VKP38" s="479"/>
      <c r="VKQ38" s="479"/>
      <c r="VKR38" s="479"/>
      <c r="VKS38" s="479"/>
      <c r="VKT38" s="479"/>
      <c r="VKU38" s="479"/>
      <c r="VKV38" s="479"/>
      <c r="VKW38" s="479"/>
      <c r="VKX38" s="479"/>
      <c r="VKY38" s="479"/>
      <c r="VKZ38" s="479"/>
      <c r="VLA38" s="479"/>
      <c r="VLB38" s="479"/>
      <c r="VLC38" s="479"/>
      <c r="VLD38" s="479"/>
      <c r="VLE38" s="479"/>
      <c r="VLF38" s="479"/>
      <c r="VLG38" s="479"/>
      <c r="VLH38" s="479"/>
      <c r="VLI38" s="479"/>
      <c r="VLJ38" s="479"/>
      <c r="VLK38" s="479"/>
      <c r="VLL38" s="479"/>
      <c r="VLM38" s="479"/>
      <c r="VLN38" s="479"/>
      <c r="VLO38" s="479"/>
      <c r="VLP38" s="479"/>
      <c r="VLQ38" s="479"/>
      <c r="VLR38" s="479"/>
      <c r="VLS38" s="479"/>
      <c r="VLT38" s="479"/>
      <c r="VLU38" s="479"/>
      <c r="VLV38" s="479"/>
      <c r="VLW38" s="479"/>
      <c r="VLX38" s="479"/>
      <c r="VLY38" s="479"/>
      <c r="VLZ38" s="479"/>
      <c r="VMA38" s="479"/>
      <c r="VMB38" s="479"/>
      <c r="VMC38" s="479"/>
      <c r="VMD38" s="479"/>
      <c r="VME38" s="479"/>
      <c r="VMF38" s="479"/>
      <c r="VMG38" s="479"/>
      <c r="VMH38" s="479"/>
      <c r="VMI38" s="479"/>
      <c r="VMJ38" s="479"/>
      <c r="VMK38" s="479"/>
      <c r="VML38" s="479"/>
      <c r="VMM38" s="479"/>
      <c r="VMN38" s="479"/>
      <c r="VMO38" s="479"/>
      <c r="VMP38" s="479"/>
      <c r="VMQ38" s="479"/>
      <c r="VMR38" s="479"/>
      <c r="VMS38" s="479"/>
      <c r="VMT38" s="479"/>
      <c r="VMU38" s="479"/>
      <c r="VMV38" s="479"/>
      <c r="VMW38" s="479"/>
      <c r="VMX38" s="479"/>
      <c r="VMY38" s="479"/>
      <c r="VMZ38" s="479"/>
      <c r="VNA38" s="479"/>
      <c r="VNB38" s="479"/>
      <c r="VNC38" s="479"/>
      <c r="VND38" s="479"/>
      <c r="VNE38" s="479"/>
      <c r="VNF38" s="479"/>
      <c r="VNG38" s="479"/>
      <c r="VNH38" s="479"/>
      <c r="VNI38" s="479"/>
      <c r="VNJ38" s="479"/>
      <c r="VNK38" s="479"/>
      <c r="VNL38" s="479"/>
      <c r="VNM38" s="479"/>
      <c r="VNN38" s="479"/>
      <c r="VNO38" s="479"/>
      <c r="VNP38" s="479"/>
      <c r="VNQ38" s="479"/>
      <c r="VNR38" s="479"/>
      <c r="VNS38" s="479"/>
      <c r="VNT38" s="479"/>
      <c r="VNU38" s="479"/>
      <c r="VNV38" s="479"/>
      <c r="VNW38" s="479"/>
      <c r="VNX38" s="479"/>
      <c r="VNY38" s="479"/>
      <c r="VNZ38" s="479"/>
      <c r="VOA38" s="479"/>
      <c r="VOB38" s="479"/>
      <c r="VOC38" s="479"/>
      <c r="VOD38" s="479"/>
      <c r="VOE38" s="479"/>
      <c r="VOF38" s="479"/>
      <c r="VOG38" s="479"/>
      <c r="VOH38" s="479"/>
      <c r="VOI38" s="479"/>
      <c r="VOJ38" s="479"/>
      <c r="VOK38" s="479"/>
      <c r="VOL38" s="479"/>
      <c r="VOM38" s="479"/>
      <c r="VON38" s="479"/>
      <c r="VOO38" s="479"/>
      <c r="VOP38" s="479"/>
      <c r="VOQ38" s="479"/>
      <c r="VOR38" s="479"/>
      <c r="VOS38" s="479"/>
      <c r="VOT38" s="479"/>
      <c r="VOU38" s="479"/>
      <c r="VOV38" s="479"/>
      <c r="VOW38" s="479"/>
      <c r="VOX38" s="479"/>
      <c r="VOY38" s="479"/>
      <c r="VOZ38" s="479"/>
      <c r="VPA38" s="479"/>
      <c r="VPB38" s="479"/>
      <c r="VPC38" s="479"/>
      <c r="VPD38" s="479"/>
      <c r="VPE38" s="479"/>
      <c r="VPF38" s="479"/>
      <c r="VPG38" s="479"/>
      <c r="VPH38" s="479"/>
      <c r="VPI38" s="479"/>
      <c r="VPJ38" s="479"/>
      <c r="VPK38" s="479"/>
      <c r="VPL38" s="479"/>
      <c r="VPM38" s="479"/>
      <c r="VPN38" s="479"/>
      <c r="VPO38" s="479"/>
      <c r="VPP38" s="479"/>
      <c r="VPQ38" s="479"/>
      <c r="VPR38" s="479"/>
      <c r="VPS38" s="479"/>
      <c r="VPT38" s="479"/>
      <c r="VPU38" s="479"/>
      <c r="VPV38" s="479"/>
      <c r="VPW38" s="479"/>
      <c r="VPX38" s="479"/>
      <c r="VPY38" s="479"/>
      <c r="VPZ38" s="479"/>
      <c r="VQA38" s="479"/>
      <c r="VQB38" s="479"/>
      <c r="VQC38" s="479"/>
      <c r="VQD38" s="479"/>
      <c r="VQE38" s="479"/>
      <c r="VQF38" s="479"/>
      <c r="VQG38" s="479"/>
      <c r="VQH38" s="479"/>
      <c r="VQI38" s="479"/>
      <c r="VQJ38" s="479"/>
      <c r="VQK38" s="479"/>
      <c r="VQL38" s="479"/>
      <c r="VQM38" s="479"/>
      <c r="VQN38" s="479"/>
      <c r="VQO38" s="479"/>
      <c r="VQP38" s="479"/>
      <c r="VQQ38" s="479"/>
      <c r="VQR38" s="479"/>
      <c r="VQS38" s="479"/>
      <c r="VQT38" s="479"/>
      <c r="VQU38" s="479"/>
      <c r="VQV38" s="479"/>
      <c r="VQW38" s="479"/>
      <c r="VQX38" s="479"/>
      <c r="VQY38" s="479"/>
      <c r="VQZ38" s="479"/>
      <c r="VRA38" s="479"/>
      <c r="VRB38" s="479"/>
      <c r="VRC38" s="479"/>
      <c r="VRD38" s="479"/>
      <c r="VRE38" s="479"/>
      <c r="VRF38" s="479"/>
      <c r="VRG38" s="479"/>
      <c r="VRH38" s="479"/>
      <c r="VRI38" s="479"/>
      <c r="VRJ38" s="479"/>
      <c r="VRK38" s="479"/>
      <c r="VRL38" s="479"/>
      <c r="VRM38" s="479"/>
      <c r="VRN38" s="479"/>
      <c r="VRO38" s="479"/>
      <c r="VRP38" s="479"/>
      <c r="VRQ38" s="479"/>
      <c r="VRR38" s="479"/>
      <c r="VRS38" s="479"/>
      <c r="VRT38" s="479"/>
      <c r="VRU38" s="479"/>
      <c r="VRV38" s="479"/>
      <c r="VRW38" s="479"/>
      <c r="VRX38" s="479"/>
      <c r="VRY38" s="479"/>
      <c r="VRZ38" s="479"/>
      <c r="VSA38" s="479"/>
      <c r="VSB38" s="479"/>
      <c r="VSC38" s="479"/>
      <c r="VSD38" s="479"/>
      <c r="VSE38" s="479"/>
      <c r="VSF38" s="479"/>
      <c r="VSG38" s="479"/>
      <c r="VSH38" s="479"/>
      <c r="VSI38" s="479"/>
      <c r="VSJ38" s="479"/>
      <c r="VSK38" s="479"/>
      <c r="VSL38" s="479"/>
      <c r="VSM38" s="479"/>
      <c r="VSN38" s="479"/>
      <c r="VSO38" s="479"/>
      <c r="VSP38" s="479"/>
      <c r="VSQ38" s="479"/>
      <c r="VSR38" s="479"/>
      <c r="VSS38" s="479"/>
      <c r="VST38" s="479"/>
      <c r="VSU38" s="479"/>
      <c r="VSV38" s="479"/>
      <c r="VSW38" s="479"/>
      <c r="VSX38" s="479"/>
      <c r="VSY38" s="479"/>
      <c r="VSZ38" s="479"/>
      <c r="VTA38" s="479"/>
      <c r="VTB38" s="479"/>
      <c r="VTC38" s="479"/>
      <c r="VTD38" s="479"/>
      <c r="VTE38" s="479"/>
      <c r="VTF38" s="479"/>
      <c r="VTG38" s="479"/>
      <c r="VTH38" s="479"/>
      <c r="VTI38" s="479"/>
      <c r="VTJ38" s="479"/>
      <c r="VTK38" s="479"/>
      <c r="VTL38" s="479"/>
      <c r="VTM38" s="479"/>
      <c r="VTN38" s="479"/>
      <c r="VTO38" s="479"/>
      <c r="VTP38" s="479"/>
      <c r="VTQ38" s="479"/>
      <c r="VTR38" s="479"/>
      <c r="VTS38" s="479"/>
      <c r="VTT38" s="479"/>
      <c r="VTU38" s="479"/>
      <c r="VTV38" s="479"/>
      <c r="VTW38" s="479"/>
      <c r="VTX38" s="479"/>
      <c r="VTY38" s="479"/>
      <c r="VTZ38" s="479"/>
      <c r="VUA38" s="479"/>
      <c r="VUB38" s="479"/>
      <c r="VUC38" s="479"/>
      <c r="VUD38" s="479"/>
      <c r="VUE38" s="479"/>
      <c r="VUF38" s="479"/>
      <c r="VUG38" s="479"/>
      <c r="VUH38" s="479"/>
      <c r="VUI38" s="479"/>
      <c r="VUJ38" s="479"/>
      <c r="VUK38" s="479"/>
      <c r="VUL38" s="479"/>
      <c r="VUM38" s="479"/>
      <c r="VUN38" s="479"/>
      <c r="VUO38" s="479"/>
      <c r="VUP38" s="479"/>
      <c r="VUQ38" s="479"/>
      <c r="VUR38" s="479"/>
      <c r="VUS38" s="479"/>
      <c r="VUT38" s="479"/>
      <c r="VUU38" s="479"/>
      <c r="VUV38" s="479"/>
      <c r="VUW38" s="479"/>
      <c r="VUX38" s="479"/>
      <c r="VUY38" s="479"/>
      <c r="VUZ38" s="479"/>
      <c r="VVA38" s="479"/>
      <c r="VVB38" s="479"/>
      <c r="VVC38" s="479"/>
      <c r="VVD38" s="479"/>
      <c r="VVE38" s="479"/>
      <c r="VVF38" s="479"/>
      <c r="VVG38" s="479"/>
      <c r="VVH38" s="479"/>
      <c r="VVI38" s="479"/>
      <c r="VVJ38" s="479"/>
      <c r="VVK38" s="479"/>
      <c r="VVL38" s="479"/>
      <c r="VVM38" s="479"/>
      <c r="VVN38" s="479"/>
      <c r="VVO38" s="479"/>
      <c r="VVP38" s="479"/>
      <c r="VVQ38" s="479"/>
      <c r="VVR38" s="479"/>
      <c r="VVS38" s="479"/>
      <c r="VVT38" s="479"/>
      <c r="VVU38" s="479"/>
      <c r="VVV38" s="479"/>
      <c r="VVW38" s="479"/>
      <c r="VVX38" s="479"/>
      <c r="VVY38" s="479"/>
      <c r="VVZ38" s="479"/>
      <c r="VWA38" s="479"/>
      <c r="VWB38" s="479"/>
      <c r="VWC38" s="479"/>
      <c r="VWD38" s="479"/>
      <c r="VWE38" s="479"/>
      <c r="VWF38" s="479"/>
      <c r="VWG38" s="479"/>
      <c r="VWH38" s="479"/>
      <c r="VWI38" s="479"/>
      <c r="VWJ38" s="479"/>
      <c r="VWK38" s="479"/>
      <c r="VWL38" s="479"/>
      <c r="VWM38" s="479"/>
      <c r="VWN38" s="479"/>
      <c r="VWO38" s="479"/>
      <c r="VWP38" s="479"/>
      <c r="VWQ38" s="479"/>
      <c r="VWR38" s="479"/>
      <c r="VWS38" s="479"/>
      <c r="VWT38" s="479"/>
      <c r="VWU38" s="479"/>
      <c r="VWV38" s="479"/>
      <c r="VWW38" s="479"/>
      <c r="VWX38" s="479"/>
      <c r="VWY38" s="479"/>
      <c r="VWZ38" s="479"/>
      <c r="VXA38" s="479"/>
      <c r="VXB38" s="479"/>
      <c r="VXC38" s="479"/>
      <c r="VXD38" s="479"/>
      <c r="VXE38" s="479"/>
      <c r="VXF38" s="479"/>
      <c r="VXG38" s="479"/>
      <c r="VXH38" s="479"/>
      <c r="VXI38" s="479"/>
      <c r="VXJ38" s="479"/>
      <c r="VXK38" s="479"/>
      <c r="VXL38" s="479"/>
      <c r="VXM38" s="479"/>
      <c r="VXN38" s="479"/>
      <c r="VXO38" s="479"/>
      <c r="VXP38" s="479"/>
      <c r="VXQ38" s="479"/>
      <c r="VXR38" s="479"/>
      <c r="VXS38" s="479"/>
      <c r="VXT38" s="479"/>
      <c r="VXU38" s="479"/>
      <c r="VXV38" s="479"/>
      <c r="VXW38" s="479"/>
      <c r="VXX38" s="479"/>
      <c r="VXY38" s="479"/>
      <c r="VXZ38" s="479"/>
      <c r="VYA38" s="479"/>
      <c r="VYB38" s="479"/>
      <c r="VYC38" s="479"/>
      <c r="VYD38" s="479"/>
      <c r="VYE38" s="479"/>
      <c r="VYF38" s="479"/>
      <c r="VYG38" s="479"/>
      <c r="VYH38" s="479"/>
      <c r="VYI38" s="479"/>
      <c r="VYJ38" s="479"/>
      <c r="VYK38" s="479"/>
      <c r="VYL38" s="479"/>
      <c r="VYM38" s="479"/>
      <c r="VYN38" s="479"/>
      <c r="VYO38" s="479"/>
      <c r="VYP38" s="479"/>
      <c r="VYQ38" s="479"/>
      <c r="VYR38" s="479"/>
      <c r="VYS38" s="479"/>
      <c r="VYT38" s="479"/>
      <c r="VYU38" s="479"/>
      <c r="VYV38" s="479"/>
      <c r="VYW38" s="479"/>
      <c r="VYX38" s="479"/>
      <c r="VYY38" s="479"/>
      <c r="VYZ38" s="479"/>
      <c r="VZA38" s="479"/>
      <c r="VZB38" s="479"/>
      <c r="VZC38" s="479"/>
      <c r="VZD38" s="479"/>
      <c r="VZE38" s="479"/>
      <c r="VZF38" s="479"/>
      <c r="VZG38" s="479"/>
      <c r="VZH38" s="479"/>
      <c r="VZI38" s="479"/>
      <c r="VZJ38" s="479"/>
      <c r="VZK38" s="479"/>
      <c r="VZL38" s="479"/>
      <c r="VZM38" s="479"/>
      <c r="VZN38" s="479"/>
      <c r="VZO38" s="479"/>
      <c r="VZP38" s="479"/>
      <c r="VZQ38" s="479"/>
      <c r="VZR38" s="479"/>
      <c r="VZS38" s="479"/>
      <c r="VZT38" s="479"/>
      <c r="VZU38" s="479"/>
      <c r="VZV38" s="479"/>
      <c r="VZW38" s="479"/>
      <c r="VZX38" s="479"/>
      <c r="VZY38" s="479"/>
      <c r="VZZ38" s="479"/>
      <c r="WAA38" s="479"/>
      <c r="WAB38" s="479"/>
      <c r="WAC38" s="479"/>
      <c r="WAD38" s="479"/>
      <c r="WAE38" s="479"/>
      <c r="WAF38" s="479"/>
      <c r="WAG38" s="479"/>
      <c r="WAH38" s="479"/>
      <c r="WAI38" s="479"/>
      <c r="WAJ38" s="479"/>
      <c r="WAK38" s="479"/>
      <c r="WAL38" s="479"/>
      <c r="WAM38" s="479"/>
      <c r="WAN38" s="479"/>
      <c r="WAO38" s="479"/>
      <c r="WAP38" s="479"/>
      <c r="WAQ38" s="479"/>
      <c r="WAR38" s="479"/>
      <c r="WAS38" s="479"/>
      <c r="WAT38" s="479"/>
      <c r="WAU38" s="479"/>
      <c r="WAV38" s="479"/>
      <c r="WAW38" s="479"/>
      <c r="WAX38" s="479"/>
      <c r="WAY38" s="479"/>
      <c r="WAZ38" s="479"/>
      <c r="WBA38" s="479"/>
      <c r="WBB38" s="479"/>
      <c r="WBC38" s="479"/>
      <c r="WBD38" s="479"/>
      <c r="WBE38" s="479"/>
      <c r="WBF38" s="479"/>
      <c r="WBG38" s="479"/>
      <c r="WBH38" s="479"/>
      <c r="WBI38" s="479"/>
      <c r="WBJ38" s="479"/>
      <c r="WBK38" s="479"/>
      <c r="WBL38" s="479"/>
      <c r="WBM38" s="479"/>
      <c r="WBN38" s="479"/>
      <c r="WBO38" s="479"/>
      <c r="WBP38" s="479"/>
      <c r="WBQ38" s="479"/>
      <c r="WBR38" s="479"/>
      <c r="WBS38" s="479"/>
      <c r="WBT38" s="479"/>
      <c r="WBU38" s="479"/>
      <c r="WBV38" s="479"/>
      <c r="WBW38" s="479"/>
      <c r="WBX38" s="479"/>
      <c r="WBY38" s="479"/>
      <c r="WBZ38" s="479"/>
      <c r="WCA38" s="479"/>
      <c r="WCB38" s="479"/>
      <c r="WCC38" s="479"/>
      <c r="WCD38" s="479"/>
      <c r="WCE38" s="479"/>
      <c r="WCF38" s="479"/>
      <c r="WCG38" s="479"/>
      <c r="WCH38" s="479"/>
      <c r="WCI38" s="479"/>
      <c r="WCJ38" s="479"/>
      <c r="WCK38" s="479"/>
      <c r="WCL38" s="479"/>
      <c r="WCM38" s="479"/>
      <c r="WCN38" s="479"/>
      <c r="WCO38" s="479"/>
      <c r="WCP38" s="479"/>
      <c r="WCQ38" s="479"/>
      <c r="WCR38" s="479"/>
      <c r="WCS38" s="479"/>
      <c r="WCT38" s="479"/>
      <c r="WCU38" s="479"/>
      <c r="WCV38" s="479"/>
      <c r="WCW38" s="479"/>
      <c r="WCX38" s="479"/>
      <c r="WCY38" s="479"/>
      <c r="WCZ38" s="479"/>
      <c r="WDA38" s="479"/>
      <c r="WDB38" s="479"/>
      <c r="WDC38" s="479"/>
      <c r="WDD38" s="479"/>
      <c r="WDE38" s="479"/>
      <c r="WDF38" s="479"/>
      <c r="WDG38" s="479"/>
      <c r="WDH38" s="479"/>
      <c r="WDI38" s="479"/>
      <c r="WDJ38" s="479"/>
      <c r="WDK38" s="479"/>
      <c r="WDL38" s="479"/>
      <c r="WDM38" s="479"/>
      <c r="WDN38" s="479"/>
      <c r="WDO38" s="479"/>
      <c r="WDP38" s="479"/>
      <c r="WDQ38" s="479"/>
      <c r="WDR38" s="479"/>
      <c r="WDS38" s="479"/>
      <c r="WDT38" s="479"/>
      <c r="WDU38" s="479"/>
      <c r="WDV38" s="479"/>
      <c r="WDW38" s="479"/>
      <c r="WDX38" s="479"/>
      <c r="WDY38" s="479"/>
      <c r="WDZ38" s="479"/>
      <c r="WEA38" s="479"/>
      <c r="WEB38" s="479"/>
      <c r="WEC38" s="479"/>
      <c r="WED38" s="479"/>
      <c r="WEE38" s="479"/>
      <c r="WEF38" s="479"/>
      <c r="WEG38" s="479"/>
      <c r="WEH38" s="479"/>
      <c r="WEI38" s="479"/>
      <c r="WEJ38" s="479"/>
      <c r="WEK38" s="479"/>
      <c r="WEL38" s="479"/>
      <c r="WEM38" s="479"/>
      <c r="WEN38" s="479"/>
      <c r="WEO38" s="479"/>
      <c r="WEP38" s="479"/>
      <c r="WEQ38" s="479"/>
      <c r="WER38" s="479"/>
      <c r="WES38" s="479"/>
      <c r="WET38" s="479"/>
      <c r="WEU38" s="479"/>
      <c r="WEV38" s="479"/>
      <c r="WEW38" s="479"/>
      <c r="WEX38" s="479"/>
      <c r="WEY38" s="479"/>
      <c r="WEZ38" s="479"/>
      <c r="WFA38" s="479"/>
      <c r="WFB38" s="479"/>
      <c r="WFC38" s="479"/>
      <c r="WFD38" s="479"/>
      <c r="WFE38" s="479"/>
      <c r="WFF38" s="479"/>
      <c r="WFG38" s="479"/>
      <c r="WFH38" s="479"/>
      <c r="WFI38" s="479"/>
      <c r="WFJ38" s="479"/>
      <c r="WFK38" s="479"/>
      <c r="WFL38" s="479"/>
      <c r="WFM38" s="479"/>
      <c r="WFN38" s="479"/>
      <c r="WFO38" s="479"/>
      <c r="WFP38" s="479"/>
      <c r="WFQ38" s="479"/>
      <c r="WFR38" s="479"/>
      <c r="WFS38" s="479"/>
      <c r="WFT38" s="479"/>
      <c r="WFU38" s="479"/>
      <c r="WFV38" s="479"/>
      <c r="WFW38" s="479"/>
      <c r="WFX38" s="479"/>
      <c r="WFY38" s="479"/>
      <c r="WFZ38" s="479"/>
      <c r="WGA38" s="479"/>
      <c r="WGB38" s="479"/>
      <c r="WGC38" s="479"/>
      <c r="WGD38" s="479"/>
      <c r="WGE38" s="479"/>
      <c r="WGF38" s="479"/>
      <c r="WGG38" s="479"/>
      <c r="WGH38" s="479"/>
      <c r="WGI38" s="479"/>
      <c r="WGJ38" s="479"/>
      <c r="WGK38" s="479"/>
      <c r="WGL38" s="479"/>
      <c r="WGM38" s="479"/>
      <c r="WGN38" s="479"/>
      <c r="WGO38" s="479"/>
      <c r="WGP38" s="479"/>
      <c r="WGQ38" s="479"/>
      <c r="WGR38" s="479"/>
      <c r="WGS38" s="479"/>
      <c r="WGT38" s="479"/>
      <c r="WGU38" s="479"/>
      <c r="WGV38" s="479"/>
      <c r="WGW38" s="479"/>
      <c r="WGX38" s="479"/>
      <c r="WGY38" s="479"/>
      <c r="WGZ38" s="479"/>
      <c r="WHA38" s="479"/>
      <c r="WHB38" s="479"/>
      <c r="WHC38" s="479"/>
      <c r="WHD38" s="479"/>
      <c r="WHE38" s="479"/>
      <c r="WHF38" s="479"/>
      <c r="WHG38" s="479"/>
      <c r="WHH38" s="479"/>
      <c r="WHI38" s="479"/>
      <c r="WHJ38" s="479"/>
      <c r="WHK38" s="479"/>
      <c r="WHL38" s="479"/>
      <c r="WHM38" s="479"/>
      <c r="WHN38" s="479"/>
      <c r="WHO38" s="479"/>
      <c r="WHP38" s="479"/>
      <c r="WHQ38" s="479"/>
      <c r="WHR38" s="479"/>
      <c r="WHS38" s="479"/>
      <c r="WHT38" s="479"/>
      <c r="WHU38" s="479"/>
      <c r="WHV38" s="479"/>
      <c r="WHW38" s="479"/>
      <c r="WHX38" s="479"/>
      <c r="WHY38" s="479"/>
      <c r="WHZ38" s="479"/>
      <c r="WIA38" s="479"/>
      <c r="WIB38" s="479"/>
      <c r="WIC38" s="479"/>
      <c r="WID38" s="479"/>
      <c r="WIE38" s="479"/>
      <c r="WIF38" s="479"/>
      <c r="WIG38" s="479"/>
      <c r="WIH38" s="479"/>
      <c r="WII38" s="479"/>
      <c r="WIJ38" s="479"/>
      <c r="WIK38" s="479"/>
      <c r="WIL38" s="479"/>
      <c r="WIM38" s="479"/>
      <c r="WIN38" s="479"/>
      <c r="WIO38" s="479"/>
      <c r="WIP38" s="479"/>
      <c r="WIQ38" s="479"/>
      <c r="WIR38" s="479"/>
      <c r="WIS38" s="479"/>
      <c r="WIT38" s="479"/>
      <c r="WIU38" s="479"/>
      <c r="WIV38" s="479"/>
      <c r="WIW38" s="479"/>
      <c r="WIX38" s="479"/>
      <c r="WIY38" s="479"/>
      <c r="WIZ38" s="479"/>
      <c r="WJA38" s="479"/>
      <c r="WJB38" s="479"/>
      <c r="WJC38" s="479"/>
      <c r="WJD38" s="479"/>
      <c r="WJE38" s="479"/>
      <c r="WJF38" s="479"/>
      <c r="WJG38" s="479"/>
      <c r="WJH38" s="479"/>
      <c r="WJI38" s="479"/>
      <c r="WJJ38" s="479"/>
      <c r="WJK38" s="479"/>
      <c r="WJL38" s="479"/>
      <c r="WJM38" s="479"/>
      <c r="WJN38" s="479"/>
      <c r="WJO38" s="479"/>
      <c r="WJP38" s="479"/>
      <c r="WJQ38" s="479"/>
      <c r="WJR38" s="479"/>
      <c r="WJS38" s="479"/>
      <c r="WJT38" s="479"/>
      <c r="WJU38" s="479"/>
      <c r="WJV38" s="479"/>
      <c r="WJW38" s="479"/>
      <c r="WJX38" s="479"/>
      <c r="WJY38" s="479"/>
      <c r="WJZ38" s="479"/>
      <c r="WKA38" s="479"/>
      <c r="WKB38" s="479"/>
      <c r="WKC38" s="479"/>
      <c r="WKD38" s="479"/>
      <c r="WKE38" s="479"/>
      <c r="WKF38" s="479"/>
      <c r="WKG38" s="479"/>
      <c r="WKH38" s="479"/>
      <c r="WKI38" s="479"/>
      <c r="WKJ38" s="479"/>
      <c r="WKK38" s="479"/>
      <c r="WKL38" s="479"/>
      <c r="WKM38" s="479"/>
      <c r="WKN38" s="479"/>
      <c r="WKO38" s="479"/>
      <c r="WKP38" s="479"/>
      <c r="WKQ38" s="479"/>
      <c r="WKR38" s="479"/>
      <c r="WKS38" s="479"/>
      <c r="WKT38" s="479"/>
      <c r="WKU38" s="479"/>
      <c r="WKV38" s="479"/>
      <c r="WKW38" s="479"/>
      <c r="WKX38" s="479"/>
      <c r="WKY38" s="479"/>
      <c r="WKZ38" s="479"/>
      <c r="WLA38" s="479"/>
      <c r="WLB38" s="479"/>
      <c r="WLC38" s="479"/>
      <c r="WLD38" s="479"/>
      <c r="WLE38" s="479"/>
      <c r="WLF38" s="479"/>
      <c r="WLG38" s="479"/>
      <c r="WLH38" s="479"/>
      <c r="WLI38" s="479"/>
      <c r="WLJ38" s="479"/>
      <c r="WLK38" s="479"/>
      <c r="WLL38" s="479"/>
      <c r="WLM38" s="479"/>
      <c r="WLN38" s="479"/>
      <c r="WLO38" s="479"/>
      <c r="WLP38" s="479"/>
      <c r="WLQ38" s="479"/>
      <c r="WLR38" s="479"/>
      <c r="WLS38" s="479"/>
      <c r="WLT38" s="479"/>
      <c r="WLU38" s="479"/>
      <c r="WLV38" s="479"/>
      <c r="WLW38" s="479"/>
      <c r="WLX38" s="479"/>
      <c r="WLY38" s="479"/>
      <c r="WLZ38" s="479"/>
      <c r="WMA38" s="479"/>
      <c r="WMB38" s="479"/>
      <c r="WMC38" s="479"/>
      <c r="WMD38" s="479"/>
      <c r="WME38" s="479"/>
      <c r="WMF38" s="479"/>
      <c r="WMG38" s="479"/>
      <c r="WMH38" s="479"/>
      <c r="WMI38" s="479"/>
      <c r="WMJ38" s="479"/>
      <c r="WMK38" s="479"/>
      <c r="WML38" s="479"/>
      <c r="WMM38" s="479"/>
      <c r="WMN38" s="479"/>
      <c r="WMO38" s="479"/>
      <c r="WMP38" s="479"/>
      <c r="WMQ38" s="479"/>
      <c r="WMR38" s="479"/>
      <c r="WMS38" s="479"/>
      <c r="WMT38" s="479"/>
      <c r="WMU38" s="479"/>
      <c r="WMV38" s="479"/>
      <c r="WMW38" s="479"/>
      <c r="WMX38" s="479"/>
      <c r="WMY38" s="479"/>
      <c r="WMZ38" s="479"/>
      <c r="WNA38" s="479"/>
      <c r="WNB38" s="479"/>
      <c r="WNC38" s="479"/>
      <c r="WND38" s="479"/>
      <c r="WNE38" s="479"/>
      <c r="WNF38" s="479"/>
      <c r="WNG38" s="479"/>
      <c r="WNH38" s="479"/>
      <c r="WNI38" s="479"/>
      <c r="WNJ38" s="479"/>
      <c r="WNK38" s="479"/>
      <c r="WNL38" s="479"/>
      <c r="WNM38" s="479"/>
      <c r="WNN38" s="479"/>
      <c r="WNO38" s="479"/>
      <c r="WNP38" s="479"/>
      <c r="WNQ38" s="479"/>
      <c r="WNR38" s="479"/>
      <c r="WNS38" s="479"/>
      <c r="WNT38" s="479"/>
      <c r="WNU38" s="479"/>
      <c r="WNV38" s="479"/>
      <c r="WNW38" s="479"/>
      <c r="WNX38" s="479"/>
      <c r="WNY38" s="479"/>
      <c r="WNZ38" s="479"/>
      <c r="WOA38" s="479"/>
      <c r="WOB38" s="479"/>
      <c r="WOC38" s="479"/>
      <c r="WOD38" s="479"/>
      <c r="WOE38" s="479"/>
      <c r="WOF38" s="479"/>
      <c r="WOG38" s="479"/>
      <c r="WOH38" s="479"/>
      <c r="WOI38" s="479"/>
      <c r="WOJ38" s="479"/>
      <c r="WOK38" s="479"/>
      <c r="WOL38" s="479"/>
      <c r="WOM38" s="479"/>
      <c r="WON38" s="479"/>
      <c r="WOO38" s="479"/>
      <c r="WOP38" s="479"/>
      <c r="WOQ38" s="479"/>
      <c r="WOR38" s="479"/>
      <c r="WOS38" s="479"/>
      <c r="WOT38" s="479"/>
      <c r="WOU38" s="479"/>
      <c r="WOV38" s="479"/>
      <c r="WOW38" s="479"/>
      <c r="WOX38" s="479"/>
      <c r="WOY38" s="479"/>
      <c r="WOZ38" s="479"/>
      <c r="WPA38" s="479"/>
      <c r="WPB38" s="479"/>
      <c r="WPC38" s="479"/>
      <c r="WPD38" s="479"/>
      <c r="WPE38" s="479"/>
      <c r="WPF38" s="479"/>
      <c r="WPG38" s="479"/>
      <c r="WPH38" s="479"/>
      <c r="WPI38" s="479"/>
      <c r="WPJ38" s="479"/>
      <c r="WPK38" s="479"/>
      <c r="WPL38" s="479"/>
      <c r="WPM38" s="479"/>
      <c r="WPN38" s="479"/>
      <c r="WPO38" s="479"/>
      <c r="WPP38" s="479"/>
      <c r="WPQ38" s="479"/>
      <c r="WPR38" s="479"/>
      <c r="WPS38" s="479"/>
      <c r="WPT38" s="479"/>
      <c r="WPU38" s="479"/>
      <c r="WPV38" s="479"/>
      <c r="WPW38" s="479"/>
      <c r="WPX38" s="479"/>
      <c r="WPY38" s="479"/>
      <c r="WPZ38" s="479"/>
      <c r="WQA38" s="479"/>
      <c r="WQB38" s="479"/>
      <c r="WQC38" s="479"/>
      <c r="WQD38" s="479"/>
      <c r="WQE38" s="479"/>
      <c r="WQF38" s="479"/>
      <c r="WQG38" s="479"/>
      <c r="WQH38" s="479"/>
      <c r="WQI38" s="479"/>
      <c r="WQJ38" s="479"/>
      <c r="WQK38" s="479"/>
      <c r="WQL38" s="479"/>
      <c r="WQM38" s="479"/>
      <c r="WQN38" s="479"/>
      <c r="WQO38" s="479"/>
      <c r="WQP38" s="479"/>
      <c r="WQQ38" s="479"/>
      <c r="WQR38" s="479"/>
      <c r="WQS38" s="479"/>
      <c r="WQT38" s="479"/>
      <c r="WQU38" s="479"/>
      <c r="WQV38" s="479"/>
      <c r="WQW38" s="479"/>
      <c r="WQX38" s="479"/>
      <c r="WQY38" s="479"/>
      <c r="WQZ38" s="479"/>
      <c r="WRA38" s="479"/>
      <c r="WRB38" s="479"/>
      <c r="WRC38" s="479"/>
      <c r="WRD38" s="479"/>
      <c r="WRE38" s="479"/>
      <c r="WRF38" s="479"/>
      <c r="WRG38" s="479"/>
      <c r="WRH38" s="479"/>
      <c r="WRI38" s="479"/>
      <c r="WRJ38" s="479"/>
      <c r="WRK38" s="479"/>
      <c r="WRL38" s="479"/>
      <c r="WRM38" s="479"/>
      <c r="WRN38" s="479"/>
      <c r="WRO38" s="479"/>
      <c r="WRP38" s="479"/>
      <c r="WRQ38" s="479"/>
      <c r="WRR38" s="479"/>
      <c r="WRS38" s="479"/>
      <c r="WRT38" s="479"/>
      <c r="WRU38" s="479"/>
      <c r="WRV38" s="479"/>
      <c r="WRW38" s="479"/>
      <c r="WRX38" s="479"/>
      <c r="WRY38" s="479"/>
      <c r="WRZ38" s="479"/>
      <c r="WSA38" s="479"/>
      <c r="WSB38" s="479"/>
      <c r="WSC38" s="479"/>
      <c r="WSD38" s="479"/>
      <c r="WSE38" s="479"/>
      <c r="WSF38" s="479"/>
      <c r="WSG38" s="479"/>
      <c r="WSH38" s="479"/>
      <c r="WSI38" s="479"/>
      <c r="WSJ38" s="479"/>
      <c r="WSK38" s="479"/>
      <c r="WSL38" s="479"/>
      <c r="WSM38" s="479"/>
      <c r="WSN38" s="479"/>
      <c r="WSO38" s="479"/>
      <c r="WSP38" s="479"/>
      <c r="WSQ38" s="479"/>
      <c r="WSR38" s="479"/>
      <c r="WSS38" s="479"/>
      <c r="WST38" s="479"/>
      <c r="WSU38" s="479"/>
      <c r="WSV38" s="479"/>
      <c r="WSW38" s="479"/>
      <c r="WSX38" s="479"/>
      <c r="WSY38" s="479"/>
      <c r="WSZ38" s="479"/>
      <c r="WTA38" s="479"/>
      <c r="WTB38" s="479"/>
      <c r="WTC38" s="479"/>
      <c r="WTD38" s="479"/>
      <c r="WTE38" s="479"/>
      <c r="WTF38" s="479"/>
      <c r="WTG38" s="479"/>
      <c r="WTH38" s="479"/>
      <c r="WTI38" s="479"/>
      <c r="WTJ38" s="479"/>
      <c r="WTK38" s="479"/>
      <c r="WTL38" s="479"/>
      <c r="WTM38" s="479"/>
      <c r="WTN38" s="479"/>
      <c r="WTO38" s="479"/>
      <c r="WTP38" s="479"/>
      <c r="WTQ38" s="479"/>
      <c r="WTR38" s="479"/>
      <c r="WTS38" s="479"/>
      <c r="WTT38" s="479"/>
      <c r="WTU38" s="479"/>
      <c r="WTV38" s="479"/>
      <c r="WTW38" s="479"/>
      <c r="WTX38" s="479"/>
      <c r="WTY38" s="479"/>
      <c r="WTZ38" s="479"/>
      <c r="WUA38" s="479"/>
      <c r="WUB38" s="479"/>
      <c r="WUC38" s="479"/>
      <c r="WUD38" s="479"/>
      <c r="WUE38" s="479"/>
      <c r="WUF38" s="479"/>
      <c r="WUG38" s="479"/>
      <c r="WUH38" s="479"/>
      <c r="WUI38" s="479"/>
      <c r="WUJ38" s="479"/>
      <c r="WUK38" s="479"/>
      <c r="WUL38" s="479"/>
      <c r="WUM38" s="479"/>
      <c r="WUN38" s="479"/>
      <c r="WUO38" s="479"/>
      <c r="WUP38" s="479"/>
      <c r="WUQ38" s="479"/>
      <c r="WUR38" s="479"/>
      <c r="WUS38" s="479"/>
      <c r="WUT38" s="479"/>
      <c r="WUU38" s="479"/>
      <c r="WUV38" s="479"/>
      <c r="WUW38" s="479"/>
      <c r="WUX38" s="479"/>
      <c r="WUY38" s="479"/>
      <c r="WUZ38" s="479"/>
      <c r="WVA38" s="479"/>
      <c r="WVB38" s="479"/>
      <c r="WVC38" s="479"/>
      <c r="WVD38" s="479"/>
      <c r="WVE38" s="479"/>
      <c r="WVF38" s="479"/>
      <c r="WVG38" s="479"/>
      <c r="WVH38" s="479"/>
      <c r="WVI38" s="479"/>
      <c r="WVJ38" s="479"/>
      <c r="WVK38" s="479"/>
      <c r="WVL38" s="479"/>
      <c r="WVM38" s="479"/>
      <c r="WVN38" s="479"/>
      <c r="WVO38" s="479"/>
      <c r="WVP38" s="479"/>
      <c r="WVQ38" s="479"/>
      <c r="WVR38" s="479"/>
      <c r="WVS38" s="479"/>
      <c r="WVT38" s="479"/>
      <c r="WVU38" s="479"/>
      <c r="WVV38" s="479"/>
      <c r="WVW38" s="479"/>
      <c r="WVX38" s="479"/>
      <c r="WVY38" s="479"/>
      <c r="WVZ38" s="479"/>
      <c r="WWA38" s="479"/>
      <c r="WWB38" s="479"/>
      <c r="WWC38" s="479"/>
      <c r="WWD38" s="479"/>
      <c r="WWE38" s="479"/>
      <c r="WWF38" s="479"/>
      <c r="WWG38" s="479"/>
      <c r="WWH38" s="479"/>
      <c r="WWI38" s="479"/>
      <c r="WWJ38" s="479"/>
      <c r="WWK38" s="479"/>
      <c r="WWL38" s="479"/>
      <c r="WWM38" s="479"/>
      <c r="WWN38" s="479"/>
      <c r="WWO38" s="479"/>
      <c r="WWP38" s="479"/>
      <c r="WWQ38" s="479"/>
      <c r="WWR38" s="479"/>
      <c r="WWS38" s="479"/>
      <c r="WWT38" s="479"/>
      <c r="WWU38" s="479"/>
      <c r="WWV38" s="479"/>
      <c r="WWW38" s="479"/>
      <c r="WWX38" s="479"/>
      <c r="WWY38" s="479"/>
      <c r="WWZ38" s="479"/>
      <c r="WXA38" s="479"/>
      <c r="WXB38" s="479"/>
      <c r="WXC38" s="479"/>
      <c r="WXD38" s="479"/>
      <c r="WXE38" s="479"/>
      <c r="WXF38" s="479"/>
      <c r="WXG38" s="479"/>
      <c r="WXH38" s="479"/>
      <c r="WXI38" s="479"/>
      <c r="WXJ38" s="479"/>
      <c r="WXK38" s="479"/>
      <c r="WXL38" s="479"/>
      <c r="WXM38" s="479"/>
      <c r="WXN38" s="479"/>
      <c r="WXO38" s="479"/>
      <c r="WXP38" s="479"/>
      <c r="WXQ38" s="479"/>
      <c r="WXR38" s="479"/>
      <c r="WXS38" s="479"/>
      <c r="WXT38" s="479"/>
      <c r="WXU38" s="479"/>
      <c r="WXV38" s="479"/>
      <c r="WXW38" s="479"/>
      <c r="WXX38" s="479"/>
      <c r="WXY38" s="479"/>
      <c r="WXZ38" s="479"/>
      <c r="WYA38" s="479"/>
      <c r="WYB38" s="479"/>
      <c r="WYC38" s="479"/>
      <c r="WYD38" s="479"/>
      <c r="WYE38" s="479"/>
      <c r="WYF38" s="479"/>
      <c r="WYG38" s="479"/>
      <c r="WYH38" s="479"/>
      <c r="WYI38" s="479"/>
      <c r="WYJ38" s="479"/>
      <c r="WYK38" s="479"/>
      <c r="WYL38" s="479"/>
      <c r="WYM38" s="479"/>
      <c r="WYN38" s="479"/>
      <c r="WYO38" s="479"/>
      <c r="WYP38" s="479"/>
      <c r="WYQ38" s="479"/>
      <c r="WYR38" s="479"/>
      <c r="WYS38" s="479"/>
      <c r="WYT38" s="479"/>
      <c r="WYU38" s="479"/>
      <c r="WYV38" s="479"/>
      <c r="WYW38" s="479"/>
      <c r="WYX38" s="479"/>
      <c r="WYY38" s="479"/>
      <c r="WYZ38" s="479"/>
      <c r="WZA38" s="479"/>
      <c r="WZB38" s="479"/>
      <c r="WZC38" s="479"/>
      <c r="WZD38" s="479"/>
      <c r="WZE38" s="479"/>
      <c r="WZF38" s="479"/>
      <c r="WZG38" s="479"/>
      <c r="WZH38" s="479"/>
      <c r="WZI38" s="479"/>
      <c r="WZJ38" s="479"/>
      <c r="WZK38" s="479"/>
      <c r="WZL38" s="479"/>
      <c r="WZM38" s="479"/>
      <c r="WZN38" s="479"/>
      <c r="WZO38" s="479"/>
      <c r="WZP38" s="479"/>
      <c r="WZQ38" s="479"/>
      <c r="WZR38" s="479"/>
      <c r="WZS38" s="479"/>
      <c r="WZT38" s="479"/>
      <c r="WZU38" s="479"/>
      <c r="WZV38" s="479"/>
      <c r="WZW38" s="479"/>
      <c r="WZX38" s="479"/>
      <c r="WZY38" s="479"/>
      <c r="WZZ38" s="479"/>
      <c r="XAA38" s="479"/>
      <c r="XAB38" s="479"/>
      <c r="XAC38" s="479"/>
      <c r="XAD38" s="479"/>
      <c r="XAE38" s="479"/>
      <c r="XAF38" s="479"/>
      <c r="XAG38" s="479"/>
      <c r="XAH38" s="479"/>
      <c r="XAI38" s="479"/>
      <c r="XAJ38" s="479"/>
      <c r="XAK38" s="479"/>
      <c r="XAL38" s="479"/>
      <c r="XAM38" s="479"/>
      <c r="XAN38" s="479"/>
      <c r="XAO38" s="479"/>
      <c r="XAP38" s="479"/>
      <c r="XAQ38" s="479"/>
      <c r="XAR38" s="479"/>
      <c r="XAS38" s="479"/>
      <c r="XAT38" s="479"/>
      <c r="XAU38" s="479"/>
      <c r="XAV38" s="479"/>
      <c r="XAW38" s="479"/>
      <c r="XAX38" s="479"/>
      <c r="XAY38" s="479"/>
      <c r="XAZ38" s="479"/>
      <c r="XBA38" s="479"/>
      <c r="XBB38" s="479"/>
      <c r="XBC38" s="479"/>
      <c r="XBD38" s="479"/>
      <c r="XBE38" s="479"/>
      <c r="XBF38" s="479"/>
      <c r="XBG38" s="479"/>
      <c r="XBH38" s="479"/>
      <c r="XBI38" s="479"/>
      <c r="XBJ38" s="479"/>
      <c r="XBK38" s="479"/>
      <c r="XBL38" s="479"/>
      <c r="XBM38" s="479"/>
      <c r="XBN38" s="479"/>
      <c r="XBO38" s="479"/>
      <c r="XBP38" s="479"/>
      <c r="XBQ38" s="479"/>
      <c r="XBR38" s="479"/>
      <c r="XBS38" s="479"/>
      <c r="XBT38" s="479"/>
      <c r="XBU38" s="479"/>
      <c r="XBV38" s="479"/>
      <c r="XBW38" s="479"/>
      <c r="XBX38" s="479"/>
      <c r="XBY38" s="479"/>
      <c r="XBZ38" s="479"/>
      <c r="XCA38" s="479"/>
      <c r="XCB38" s="479"/>
      <c r="XCC38" s="479"/>
      <c r="XCD38" s="479"/>
      <c r="XCE38" s="479"/>
      <c r="XCF38" s="479"/>
      <c r="XCG38" s="479"/>
      <c r="XCH38" s="479"/>
      <c r="XCI38" s="479"/>
      <c r="XCJ38" s="479"/>
      <c r="XCK38" s="479"/>
      <c r="XCL38" s="479"/>
      <c r="XCM38" s="479"/>
      <c r="XCN38" s="479"/>
      <c r="XCO38" s="479"/>
      <c r="XCP38" s="479"/>
      <c r="XCQ38" s="479"/>
      <c r="XCR38" s="479"/>
      <c r="XCS38" s="479"/>
      <c r="XCT38" s="479"/>
      <c r="XCU38" s="479"/>
      <c r="XCV38" s="479"/>
      <c r="XCW38" s="479"/>
      <c r="XCX38" s="479"/>
      <c r="XCY38" s="479"/>
      <c r="XCZ38" s="479"/>
      <c r="XDA38" s="479"/>
      <c r="XDB38" s="479"/>
      <c r="XDC38" s="479"/>
      <c r="XDD38" s="479"/>
      <c r="XDE38" s="479"/>
      <c r="XDF38" s="479"/>
      <c r="XDG38" s="479"/>
      <c r="XDH38" s="479"/>
      <c r="XDI38" s="479"/>
      <c r="XDJ38" s="479"/>
      <c r="XDK38" s="479"/>
      <c r="XDL38" s="479"/>
      <c r="XDM38" s="479"/>
      <c r="XDN38" s="479"/>
      <c r="XDO38" s="479"/>
      <c r="XDP38" s="479"/>
      <c r="XDQ38" s="479"/>
      <c r="XDR38" s="479"/>
      <c r="XDS38" s="479"/>
      <c r="XDT38" s="479"/>
      <c r="XDU38" s="479"/>
      <c r="XDV38" s="479"/>
      <c r="XDW38" s="479"/>
      <c r="XDX38" s="479"/>
      <c r="XDY38" s="479"/>
      <c r="XDZ38" s="479"/>
      <c r="XEA38" s="479"/>
      <c r="XEB38" s="479"/>
      <c r="XEC38" s="479"/>
      <c r="XED38" s="479"/>
      <c r="XEE38" s="479"/>
      <c r="XEF38" s="479"/>
      <c r="XEG38" s="479"/>
      <c r="XEH38" s="479"/>
      <c r="XEI38" s="479"/>
      <c r="XEJ38" s="479"/>
      <c r="XEK38" s="479"/>
      <c r="XEL38" s="479"/>
      <c r="XEM38" s="479"/>
      <c r="XEN38" s="479"/>
      <c r="XEO38" s="479"/>
      <c r="XEP38" s="479"/>
      <c r="XEQ38" s="479"/>
      <c r="XER38" s="479"/>
      <c r="XES38" s="479"/>
      <c r="XET38" s="479"/>
      <c r="XEU38" s="479"/>
      <c r="XEV38" s="479"/>
      <c r="XEW38" s="479"/>
      <c r="XEX38" s="479"/>
      <c r="XEY38" s="479"/>
      <c r="XEZ38" s="479"/>
      <c r="XFA38" s="479"/>
      <c r="XFB38" s="479"/>
      <c r="XFC38" s="479"/>
      <c r="XFD38" s="479"/>
    </row>
    <row r="39" spans="1:16384" ht="15">
      <c r="B39" s="478" t="s">
        <v>217</v>
      </c>
      <c r="C39" s="477"/>
      <c r="D39" s="476"/>
      <c r="E39" s="474">
        <v>439000</v>
      </c>
      <c r="F39" s="474"/>
      <c r="G39" s="474"/>
      <c r="H39" s="474"/>
      <c r="I39" s="475"/>
      <c r="J39" s="475"/>
      <c r="K39" s="474">
        <v>404900</v>
      </c>
      <c r="L39" s="473">
        <v>429000</v>
      </c>
      <c r="M39" s="472"/>
      <c r="N39" s="472"/>
      <c r="O39" s="472"/>
      <c r="P39" s="472"/>
      <c r="Q39" s="472"/>
      <c r="R39" s="472"/>
      <c r="S39" s="472"/>
      <c r="T39" s="472"/>
      <c r="U39" s="472"/>
      <c r="V39" s="472"/>
      <c r="W39" s="472"/>
      <c r="X39" s="472"/>
      <c r="Y39" s="472"/>
      <c r="Z39" s="472"/>
      <c r="AA39" s="472"/>
      <c r="AB39" s="472"/>
      <c r="AC39" s="472"/>
      <c r="AD39" s="472"/>
      <c r="AE39" s="472"/>
      <c r="AF39" s="472"/>
      <c r="AG39" s="472"/>
      <c r="AH39" s="472"/>
      <c r="AI39" s="472"/>
      <c r="AJ39" s="472"/>
      <c r="AK39" s="472"/>
      <c r="AL39" s="472"/>
      <c r="AM39" s="472"/>
      <c r="AN39" s="472"/>
      <c r="AO39" s="472"/>
      <c r="AP39" s="472"/>
      <c r="AQ39" s="472"/>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2"/>
      <c r="CM39" s="472"/>
      <c r="CN39" s="472"/>
      <c r="CO39" s="472"/>
      <c r="CP39" s="472"/>
      <c r="CQ39" s="472"/>
      <c r="CR39" s="472"/>
      <c r="CS39" s="472"/>
      <c r="CT39" s="472"/>
      <c r="CU39" s="472"/>
      <c r="CV39" s="472"/>
      <c r="CW39" s="472"/>
      <c r="CX39" s="472"/>
      <c r="CY39" s="472"/>
      <c r="CZ39" s="472"/>
      <c r="DA39" s="472"/>
      <c r="DB39" s="472"/>
      <c r="DC39" s="472"/>
      <c r="DD39" s="472"/>
      <c r="DE39" s="472"/>
      <c r="DF39" s="472"/>
      <c r="DG39" s="472"/>
      <c r="DH39" s="472"/>
      <c r="DI39" s="472"/>
      <c r="DJ39" s="472"/>
      <c r="DK39" s="472"/>
      <c r="DL39" s="472"/>
      <c r="DM39" s="472"/>
      <c r="DN39" s="472"/>
      <c r="DO39" s="472"/>
      <c r="DP39" s="472"/>
      <c r="DQ39" s="472"/>
      <c r="DR39" s="472"/>
      <c r="DS39" s="472"/>
      <c r="DT39" s="472"/>
      <c r="DU39" s="472"/>
      <c r="DV39" s="472"/>
      <c r="DW39" s="472"/>
      <c r="DX39" s="472"/>
      <c r="DY39" s="472"/>
      <c r="DZ39" s="472"/>
      <c r="EA39" s="472"/>
      <c r="EB39" s="472"/>
      <c r="EC39" s="472"/>
      <c r="ED39" s="472"/>
      <c r="EE39" s="472"/>
      <c r="EF39" s="472"/>
      <c r="EG39" s="472"/>
      <c r="EH39" s="472"/>
      <c r="EI39" s="472"/>
      <c r="EJ39" s="472"/>
      <c r="EK39" s="472"/>
      <c r="EL39" s="472"/>
      <c r="EM39" s="472"/>
      <c r="EN39" s="472"/>
      <c r="EO39" s="472"/>
      <c r="EP39" s="472"/>
      <c r="EQ39" s="472"/>
      <c r="ER39" s="472"/>
      <c r="ES39" s="472"/>
      <c r="ET39" s="472"/>
      <c r="EU39" s="472"/>
      <c r="EV39" s="472"/>
      <c r="EW39" s="472"/>
      <c r="EX39" s="472"/>
      <c r="EY39" s="472"/>
      <c r="EZ39" s="472"/>
      <c r="FA39" s="472"/>
      <c r="FB39" s="472"/>
      <c r="FC39" s="472"/>
      <c r="FD39" s="472"/>
      <c r="FE39" s="472"/>
      <c r="FF39" s="472"/>
      <c r="FG39" s="472"/>
      <c r="FH39" s="472"/>
      <c r="FI39" s="472"/>
      <c r="FJ39" s="472"/>
      <c r="FK39" s="472"/>
      <c r="FL39" s="472"/>
      <c r="FM39" s="472"/>
      <c r="FN39" s="472"/>
      <c r="FO39" s="472"/>
      <c r="FP39" s="472"/>
      <c r="FQ39" s="472"/>
      <c r="FR39" s="472"/>
      <c r="FS39" s="472"/>
      <c r="FT39" s="472"/>
      <c r="FU39" s="472"/>
      <c r="FV39" s="472"/>
      <c r="FW39" s="472"/>
      <c r="FX39" s="472"/>
      <c r="FY39" s="472"/>
      <c r="FZ39" s="472"/>
      <c r="GA39" s="472"/>
      <c r="GB39" s="472"/>
      <c r="GC39" s="472"/>
      <c r="GD39" s="472"/>
      <c r="GE39" s="472"/>
      <c r="GF39" s="472"/>
      <c r="GG39" s="472"/>
      <c r="GH39" s="472"/>
      <c r="GI39" s="472"/>
      <c r="GJ39" s="472"/>
      <c r="GK39" s="472"/>
      <c r="GL39" s="472"/>
      <c r="GM39" s="472"/>
      <c r="GN39" s="472"/>
      <c r="GO39" s="472"/>
      <c r="GP39" s="472"/>
      <c r="GQ39" s="472"/>
      <c r="GR39" s="472"/>
      <c r="GS39" s="472"/>
      <c r="GT39" s="472"/>
      <c r="GU39" s="472"/>
      <c r="GV39" s="472"/>
      <c r="GW39" s="472"/>
      <c r="GX39" s="472"/>
      <c r="GY39" s="472"/>
      <c r="GZ39" s="472"/>
      <c r="HA39" s="472"/>
      <c r="HB39" s="472"/>
      <c r="HC39" s="472"/>
      <c r="HD39" s="472"/>
      <c r="HE39" s="472"/>
      <c r="HF39" s="472"/>
      <c r="HG39" s="472"/>
      <c r="HH39" s="472"/>
      <c r="HI39" s="472"/>
      <c r="HJ39" s="472"/>
      <c r="HK39" s="472"/>
      <c r="HL39" s="472"/>
      <c r="HM39" s="472"/>
      <c r="HN39" s="472"/>
      <c r="HO39" s="472"/>
      <c r="HP39" s="472"/>
      <c r="HQ39" s="472"/>
      <c r="HR39" s="472"/>
      <c r="HS39" s="472"/>
      <c r="HT39" s="472"/>
      <c r="HU39" s="472"/>
      <c r="HV39" s="472"/>
      <c r="HW39" s="472"/>
      <c r="HX39" s="472"/>
      <c r="HY39" s="472"/>
      <c r="HZ39" s="472"/>
      <c r="IA39" s="472"/>
      <c r="IB39" s="472"/>
      <c r="IC39" s="472"/>
      <c r="ID39" s="472"/>
      <c r="IE39" s="472"/>
      <c r="IF39" s="472"/>
      <c r="IG39" s="472"/>
      <c r="IH39" s="472"/>
      <c r="II39" s="472"/>
      <c r="IJ39" s="472"/>
      <c r="IK39" s="472"/>
      <c r="IL39" s="472"/>
      <c r="IM39" s="472"/>
      <c r="IN39" s="472"/>
      <c r="IO39" s="472"/>
      <c r="IP39" s="472"/>
      <c r="IQ39" s="472"/>
      <c r="IR39" s="472"/>
      <c r="IS39" s="472"/>
      <c r="IT39" s="472"/>
      <c r="IU39" s="472"/>
      <c r="IV39" s="472"/>
      <c r="IW39" s="472"/>
      <c r="IX39" s="472"/>
      <c r="IY39" s="472"/>
      <c r="IZ39" s="472"/>
      <c r="JA39" s="472"/>
      <c r="JB39" s="472"/>
      <c r="JC39" s="472"/>
      <c r="JD39" s="472"/>
      <c r="JE39" s="472"/>
      <c r="JF39" s="472"/>
      <c r="JG39" s="472"/>
      <c r="JH39" s="472"/>
      <c r="JI39" s="472"/>
      <c r="JJ39" s="472"/>
      <c r="JK39" s="472"/>
      <c r="JL39" s="472"/>
      <c r="JM39" s="472"/>
      <c r="JN39" s="472"/>
      <c r="JO39" s="472"/>
      <c r="JP39" s="472"/>
      <c r="JQ39" s="472"/>
      <c r="JR39" s="472"/>
      <c r="JS39" s="472"/>
      <c r="JT39" s="472"/>
      <c r="JU39" s="472"/>
      <c r="JV39" s="472"/>
      <c r="JW39" s="472"/>
      <c r="JX39" s="472"/>
      <c r="JY39" s="472"/>
      <c r="JZ39" s="472"/>
      <c r="KA39" s="472"/>
      <c r="KB39" s="472"/>
      <c r="KC39" s="472"/>
      <c r="KD39" s="472"/>
      <c r="KE39" s="472"/>
      <c r="KF39" s="472"/>
      <c r="KG39" s="472"/>
      <c r="KH39" s="472"/>
      <c r="KI39" s="472"/>
      <c r="KJ39" s="472"/>
      <c r="KK39" s="472"/>
      <c r="KL39" s="472"/>
      <c r="KM39" s="472"/>
      <c r="KN39" s="472"/>
      <c r="KO39" s="472"/>
      <c r="KP39" s="472"/>
      <c r="KQ39" s="472"/>
      <c r="KR39" s="472"/>
      <c r="KS39" s="472"/>
      <c r="KT39" s="472"/>
      <c r="KU39" s="472"/>
      <c r="KV39" s="472"/>
      <c r="KW39" s="472"/>
      <c r="KX39" s="472"/>
      <c r="KY39" s="472"/>
      <c r="KZ39" s="472"/>
      <c r="LA39" s="472"/>
      <c r="LB39" s="472"/>
      <c r="LC39" s="472"/>
      <c r="LD39" s="472"/>
      <c r="LE39" s="472"/>
      <c r="LF39" s="472"/>
      <c r="LG39" s="472"/>
      <c r="LH39" s="472"/>
      <c r="LI39" s="472"/>
      <c r="LJ39" s="472"/>
      <c r="LK39" s="472"/>
      <c r="LL39" s="472"/>
      <c r="LM39" s="472"/>
      <c r="LN39" s="472"/>
      <c r="LO39" s="472"/>
      <c r="LP39" s="472"/>
      <c r="LQ39" s="472"/>
      <c r="LR39" s="472"/>
      <c r="LS39" s="472"/>
      <c r="LT39" s="472"/>
      <c r="LU39" s="472"/>
      <c r="LV39" s="472"/>
      <c r="LW39" s="472"/>
      <c r="LX39" s="472"/>
      <c r="LY39" s="472"/>
      <c r="LZ39" s="472"/>
      <c r="MA39" s="472"/>
      <c r="MB39" s="472"/>
      <c r="MC39" s="472"/>
      <c r="MD39" s="472"/>
      <c r="ME39" s="472"/>
      <c r="MF39" s="472"/>
      <c r="MG39" s="472"/>
      <c r="MH39" s="472"/>
      <c r="MI39" s="472"/>
      <c r="MJ39" s="472"/>
      <c r="MK39" s="472"/>
      <c r="ML39" s="472"/>
      <c r="MM39" s="472"/>
      <c r="MN39" s="472"/>
      <c r="MO39" s="472"/>
      <c r="MP39" s="472"/>
      <c r="MQ39" s="472"/>
      <c r="MR39" s="472"/>
      <c r="MS39" s="472"/>
      <c r="MT39" s="472"/>
      <c r="MU39" s="472"/>
      <c r="MV39" s="472"/>
      <c r="MW39" s="472"/>
      <c r="MX39" s="472"/>
      <c r="MY39" s="472"/>
      <c r="MZ39" s="472"/>
      <c r="NA39" s="472"/>
      <c r="NB39" s="472"/>
      <c r="NC39" s="472"/>
      <c r="ND39" s="472"/>
      <c r="NE39" s="472"/>
      <c r="NF39" s="472"/>
      <c r="NG39" s="472"/>
      <c r="NH39" s="472"/>
      <c r="NI39" s="472"/>
      <c r="NJ39" s="472"/>
      <c r="NK39" s="472"/>
      <c r="NL39" s="472"/>
      <c r="NM39" s="472"/>
      <c r="NN39" s="472"/>
      <c r="NO39" s="472"/>
      <c r="NP39" s="472"/>
      <c r="NQ39" s="472"/>
      <c r="NR39" s="472"/>
      <c r="NS39" s="472"/>
      <c r="NT39" s="472"/>
      <c r="NU39" s="472"/>
      <c r="NV39" s="472"/>
      <c r="NW39" s="472"/>
      <c r="NX39" s="472"/>
      <c r="NY39" s="472"/>
      <c r="NZ39" s="472"/>
      <c r="OA39" s="472"/>
      <c r="OB39" s="472"/>
      <c r="OC39" s="472"/>
      <c r="OD39" s="472"/>
      <c r="OE39" s="472"/>
      <c r="OF39" s="472"/>
      <c r="OG39" s="472"/>
      <c r="OH39" s="472"/>
      <c r="OI39" s="472"/>
      <c r="OJ39" s="472"/>
      <c r="OK39" s="472"/>
      <c r="OL39" s="472"/>
      <c r="OM39" s="472"/>
      <c r="ON39" s="472"/>
      <c r="OO39" s="472"/>
      <c r="OP39" s="472"/>
      <c r="OQ39" s="472"/>
      <c r="OR39" s="472"/>
      <c r="OS39" s="472"/>
      <c r="OT39" s="472"/>
      <c r="OU39" s="472"/>
      <c r="OV39" s="472"/>
      <c r="OW39" s="472"/>
      <c r="OX39" s="472"/>
      <c r="OY39" s="472"/>
      <c r="OZ39" s="472"/>
      <c r="PA39" s="472"/>
      <c r="PB39" s="472"/>
      <c r="PC39" s="472"/>
      <c r="PD39" s="472"/>
      <c r="PE39" s="472"/>
      <c r="PF39" s="472"/>
      <c r="PG39" s="472"/>
      <c r="PH39" s="472"/>
      <c r="PI39" s="472"/>
      <c r="PJ39" s="472"/>
      <c r="PK39" s="472"/>
      <c r="PL39" s="472"/>
      <c r="PM39" s="472"/>
      <c r="PN39" s="472"/>
      <c r="PO39" s="472"/>
      <c r="PP39" s="472"/>
      <c r="PQ39" s="472"/>
      <c r="PR39" s="472"/>
      <c r="PS39" s="472"/>
      <c r="PT39" s="472"/>
      <c r="PU39" s="472"/>
      <c r="PV39" s="472"/>
      <c r="PW39" s="472"/>
      <c r="PX39" s="472"/>
      <c r="PY39" s="472"/>
      <c r="PZ39" s="472"/>
      <c r="QA39" s="472"/>
      <c r="QB39" s="472"/>
      <c r="QC39" s="472"/>
      <c r="QD39" s="472"/>
      <c r="QE39" s="472"/>
      <c r="QF39" s="472"/>
      <c r="QG39" s="472"/>
      <c r="QH39" s="472"/>
      <c r="QI39" s="472"/>
      <c r="QJ39" s="472"/>
      <c r="QK39" s="472"/>
      <c r="QL39" s="472"/>
      <c r="QM39" s="472"/>
      <c r="QN39" s="472"/>
      <c r="QO39" s="472"/>
      <c r="QP39" s="472"/>
      <c r="QQ39" s="472"/>
      <c r="QR39" s="472"/>
      <c r="QS39" s="472"/>
      <c r="QT39" s="472"/>
      <c r="QU39" s="472"/>
      <c r="QV39" s="472"/>
      <c r="QW39" s="472"/>
      <c r="QX39" s="472"/>
      <c r="QY39" s="472"/>
      <c r="QZ39" s="472"/>
      <c r="RA39" s="472"/>
      <c r="RB39" s="472"/>
      <c r="RC39" s="472"/>
      <c r="RD39" s="472"/>
      <c r="RE39" s="472"/>
      <c r="RF39" s="472"/>
      <c r="RG39" s="472"/>
      <c r="RH39" s="472"/>
      <c r="RI39" s="472"/>
      <c r="RJ39" s="472"/>
      <c r="RK39" s="472"/>
      <c r="RL39" s="472"/>
      <c r="RM39" s="472"/>
      <c r="RN39" s="472"/>
      <c r="RO39" s="472"/>
      <c r="RP39" s="472"/>
      <c r="RQ39" s="472"/>
      <c r="RR39" s="472"/>
      <c r="RS39" s="472"/>
      <c r="RT39" s="472"/>
      <c r="RU39" s="472"/>
      <c r="RV39" s="472"/>
      <c r="RW39" s="472"/>
      <c r="RX39" s="472"/>
      <c r="RY39" s="472"/>
      <c r="RZ39" s="472"/>
      <c r="SA39" s="472"/>
      <c r="SB39" s="472"/>
      <c r="SC39" s="472"/>
      <c r="SD39" s="472"/>
      <c r="SE39" s="472"/>
      <c r="SF39" s="472"/>
      <c r="SG39" s="472"/>
      <c r="SH39" s="472"/>
      <c r="SI39" s="472"/>
      <c r="SJ39" s="472"/>
      <c r="SK39" s="472"/>
      <c r="SL39" s="472"/>
      <c r="SM39" s="472"/>
      <c r="SN39" s="472"/>
      <c r="SO39" s="472"/>
      <c r="SP39" s="472"/>
      <c r="SQ39" s="472"/>
      <c r="SR39" s="472"/>
      <c r="SS39" s="472"/>
      <c r="ST39" s="472"/>
      <c r="SU39" s="472"/>
      <c r="SV39" s="472"/>
      <c r="SW39" s="472"/>
      <c r="SX39" s="472"/>
      <c r="SY39" s="472"/>
      <c r="SZ39" s="472"/>
      <c r="TA39" s="472"/>
      <c r="TB39" s="472"/>
      <c r="TC39" s="472"/>
      <c r="TD39" s="472"/>
      <c r="TE39" s="472"/>
      <c r="TF39" s="472"/>
      <c r="TG39" s="472"/>
      <c r="TH39" s="472"/>
      <c r="TI39" s="472"/>
      <c r="TJ39" s="472"/>
      <c r="TK39" s="472"/>
      <c r="TL39" s="472"/>
      <c r="TM39" s="472"/>
      <c r="TN39" s="472"/>
      <c r="TO39" s="472"/>
      <c r="TP39" s="472"/>
      <c r="TQ39" s="472"/>
      <c r="TR39" s="472"/>
      <c r="TS39" s="472"/>
      <c r="TT39" s="472"/>
      <c r="TU39" s="472"/>
      <c r="TV39" s="472"/>
      <c r="TW39" s="472"/>
      <c r="TX39" s="472"/>
      <c r="TY39" s="472"/>
      <c r="TZ39" s="472"/>
      <c r="UA39" s="472"/>
      <c r="UB39" s="472"/>
      <c r="UC39" s="472"/>
      <c r="UD39" s="472"/>
      <c r="UE39" s="472"/>
      <c r="UF39" s="472"/>
      <c r="UG39" s="472"/>
      <c r="UH39" s="472"/>
      <c r="UI39" s="472"/>
      <c r="UJ39" s="472"/>
      <c r="UK39" s="472"/>
      <c r="UL39" s="472"/>
      <c r="UM39" s="472"/>
      <c r="UN39" s="472"/>
      <c r="UO39" s="472"/>
      <c r="UP39" s="472"/>
      <c r="UQ39" s="472"/>
      <c r="UR39" s="472"/>
      <c r="US39" s="472"/>
      <c r="UT39" s="472"/>
      <c r="UU39" s="472"/>
      <c r="UV39" s="472"/>
      <c r="UW39" s="472"/>
      <c r="UX39" s="472"/>
      <c r="UY39" s="472"/>
      <c r="UZ39" s="472"/>
      <c r="VA39" s="472"/>
      <c r="VB39" s="472"/>
      <c r="VC39" s="472"/>
      <c r="VD39" s="472"/>
      <c r="VE39" s="472"/>
      <c r="VF39" s="472"/>
      <c r="VG39" s="472"/>
      <c r="VH39" s="472"/>
      <c r="VI39" s="472"/>
      <c r="VJ39" s="472"/>
      <c r="VK39" s="472"/>
      <c r="VL39" s="472"/>
      <c r="VM39" s="472"/>
      <c r="VN39" s="472"/>
      <c r="VO39" s="472"/>
      <c r="VP39" s="472"/>
      <c r="VQ39" s="472"/>
      <c r="VR39" s="472"/>
      <c r="VS39" s="472"/>
      <c r="VT39" s="472"/>
      <c r="VU39" s="472"/>
      <c r="VV39" s="472"/>
      <c r="VW39" s="472"/>
      <c r="VX39" s="472"/>
      <c r="VY39" s="472"/>
      <c r="VZ39" s="472"/>
      <c r="WA39" s="472"/>
      <c r="WB39" s="472"/>
      <c r="WC39" s="472"/>
      <c r="WD39" s="472"/>
      <c r="WE39" s="472"/>
      <c r="WF39" s="472"/>
      <c r="WG39" s="472"/>
      <c r="WH39" s="472"/>
      <c r="WI39" s="472"/>
      <c r="WJ39" s="472"/>
      <c r="WK39" s="472"/>
      <c r="WL39" s="472"/>
      <c r="WM39" s="472"/>
      <c r="WN39" s="472"/>
      <c r="WO39" s="472"/>
      <c r="WP39" s="472"/>
      <c r="WQ39" s="472"/>
      <c r="WR39" s="472"/>
      <c r="WS39" s="472"/>
      <c r="WT39" s="472"/>
      <c r="WU39" s="472"/>
      <c r="WV39" s="472"/>
      <c r="WW39" s="472"/>
      <c r="WX39" s="472"/>
      <c r="WY39" s="472"/>
      <c r="WZ39" s="472"/>
      <c r="XA39" s="472"/>
      <c r="XB39" s="472"/>
      <c r="XC39" s="472"/>
      <c r="XD39" s="472"/>
      <c r="XE39" s="472"/>
      <c r="XF39" s="472"/>
      <c r="XG39" s="472"/>
      <c r="XH39" s="472"/>
      <c r="XI39" s="472"/>
      <c r="XJ39" s="472"/>
      <c r="XK39" s="472"/>
      <c r="XL39" s="472"/>
      <c r="XM39" s="472"/>
      <c r="XN39" s="472"/>
      <c r="XO39" s="472"/>
      <c r="XP39" s="472"/>
      <c r="XQ39" s="472"/>
      <c r="XR39" s="472"/>
      <c r="XS39" s="472"/>
      <c r="XT39" s="472"/>
      <c r="XU39" s="472"/>
      <c r="XV39" s="472"/>
      <c r="XW39" s="472"/>
      <c r="XX39" s="472"/>
      <c r="XY39" s="472"/>
      <c r="XZ39" s="472"/>
      <c r="YA39" s="472"/>
      <c r="YB39" s="472"/>
      <c r="YC39" s="472"/>
      <c r="YD39" s="472"/>
      <c r="YE39" s="472"/>
      <c r="YF39" s="472"/>
      <c r="YG39" s="472"/>
      <c r="YH39" s="472"/>
      <c r="YI39" s="472"/>
      <c r="YJ39" s="472"/>
      <c r="YK39" s="472"/>
      <c r="YL39" s="472"/>
      <c r="YM39" s="472"/>
      <c r="YN39" s="472"/>
      <c r="YO39" s="472"/>
      <c r="YP39" s="472"/>
      <c r="YQ39" s="472"/>
      <c r="YR39" s="472"/>
      <c r="YS39" s="472"/>
      <c r="YT39" s="472"/>
      <c r="YU39" s="472"/>
      <c r="YV39" s="472"/>
      <c r="YW39" s="472"/>
      <c r="YX39" s="472"/>
      <c r="YY39" s="472"/>
      <c r="YZ39" s="472"/>
      <c r="ZA39" s="472"/>
      <c r="ZB39" s="472"/>
      <c r="ZC39" s="472"/>
      <c r="ZD39" s="472"/>
      <c r="ZE39" s="472"/>
      <c r="ZF39" s="472"/>
      <c r="ZG39" s="472"/>
      <c r="ZH39" s="472"/>
      <c r="ZI39" s="472"/>
      <c r="ZJ39" s="472"/>
      <c r="ZK39" s="472"/>
      <c r="ZL39" s="472"/>
      <c r="ZM39" s="472"/>
      <c r="ZN39" s="472"/>
      <c r="ZO39" s="472"/>
      <c r="ZP39" s="472"/>
      <c r="ZQ39" s="472"/>
      <c r="ZR39" s="472"/>
      <c r="ZS39" s="472"/>
      <c r="ZT39" s="472"/>
      <c r="ZU39" s="472"/>
      <c r="ZV39" s="472"/>
      <c r="ZW39" s="472"/>
      <c r="ZX39" s="472"/>
      <c r="ZY39" s="472"/>
      <c r="ZZ39" s="472"/>
      <c r="AAA39" s="472"/>
      <c r="AAB39" s="472"/>
      <c r="AAC39" s="472"/>
      <c r="AAD39" s="472"/>
      <c r="AAE39" s="472"/>
      <c r="AAF39" s="472"/>
      <c r="AAG39" s="472"/>
      <c r="AAH39" s="472"/>
      <c r="AAI39" s="472"/>
      <c r="AAJ39" s="472"/>
      <c r="AAK39" s="472"/>
      <c r="AAL39" s="472"/>
      <c r="AAM39" s="472"/>
      <c r="AAN39" s="472"/>
      <c r="AAO39" s="472"/>
      <c r="AAP39" s="472"/>
      <c r="AAQ39" s="472"/>
      <c r="AAR39" s="472"/>
      <c r="AAS39" s="472"/>
      <c r="AAT39" s="472"/>
      <c r="AAU39" s="472"/>
      <c r="AAV39" s="472"/>
      <c r="AAW39" s="472"/>
      <c r="AAX39" s="472"/>
      <c r="AAY39" s="472"/>
      <c r="AAZ39" s="472"/>
      <c r="ABA39" s="472"/>
      <c r="ABB39" s="472"/>
      <c r="ABC39" s="472"/>
      <c r="ABD39" s="472"/>
      <c r="ABE39" s="472"/>
      <c r="ABF39" s="472"/>
      <c r="ABG39" s="472"/>
      <c r="ABH39" s="472"/>
      <c r="ABI39" s="472"/>
      <c r="ABJ39" s="472"/>
      <c r="ABK39" s="472"/>
      <c r="ABL39" s="472"/>
      <c r="ABM39" s="472"/>
      <c r="ABN39" s="472"/>
      <c r="ABO39" s="472"/>
      <c r="ABP39" s="472"/>
      <c r="ABQ39" s="472"/>
      <c r="ABR39" s="472"/>
      <c r="ABS39" s="472"/>
      <c r="ABT39" s="472"/>
      <c r="ABU39" s="472"/>
      <c r="ABV39" s="472"/>
      <c r="ABW39" s="472"/>
      <c r="ABX39" s="472"/>
      <c r="ABY39" s="472"/>
      <c r="ABZ39" s="472"/>
      <c r="ACA39" s="472"/>
      <c r="ACB39" s="472"/>
      <c r="ACC39" s="472"/>
      <c r="ACD39" s="472"/>
      <c r="ACE39" s="472"/>
      <c r="ACF39" s="472"/>
      <c r="ACG39" s="472"/>
      <c r="ACH39" s="472"/>
      <c r="ACI39" s="472"/>
      <c r="ACJ39" s="472"/>
      <c r="ACK39" s="472"/>
      <c r="ACL39" s="472"/>
      <c r="ACM39" s="472"/>
      <c r="ACN39" s="472"/>
      <c r="ACO39" s="472"/>
      <c r="ACP39" s="472"/>
      <c r="ACQ39" s="472"/>
      <c r="ACR39" s="472"/>
      <c r="ACS39" s="472"/>
      <c r="ACT39" s="472"/>
      <c r="ACU39" s="472"/>
      <c r="ACV39" s="472"/>
      <c r="ACW39" s="472"/>
      <c r="ACX39" s="472"/>
      <c r="ACY39" s="472"/>
      <c r="ACZ39" s="472"/>
      <c r="ADA39" s="472"/>
      <c r="ADB39" s="472"/>
      <c r="ADC39" s="472"/>
      <c r="ADD39" s="472"/>
      <c r="ADE39" s="472"/>
      <c r="ADF39" s="472"/>
      <c r="ADG39" s="472"/>
      <c r="ADH39" s="472"/>
      <c r="ADI39" s="472"/>
      <c r="ADJ39" s="472"/>
      <c r="ADK39" s="472"/>
      <c r="ADL39" s="472"/>
      <c r="ADM39" s="472"/>
      <c r="ADN39" s="472"/>
      <c r="ADO39" s="472"/>
      <c r="ADP39" s="472"/>
      <c r="ADQ39" s="472"/>
      <c r="ADR39" s="472"/>
      <c r="ADS39" s="472"/>
      <c r="ADT39" s="472"/>
      <c r="ADU39" s="472"/>
      <c r="ADV39" s="472"/>
      <c r="ADW39" s="472"/>
      <c r="ADX39" s="472"/>
      <c r="ADY39" s="472"/>
      <c r="ADZ39" s="472"/>
      <c r="AEA39" s="472"/>
      <c r="AEB39" s="472"/>
      <c r="AEC39" s="472"/>
      <c r="AED39" s="472"/>
      <c r="AEE39" s="472"/>
      <c r="AEF39" s="472"/>
      <c r="AEG39" s="472"/>
      <c r="AEH39" s="472"/>
      <c r="AEI39" s="472"/>
      <c r="AEJ39" s="472"/>
      <c r="AEK39" s="472"/>
      <c r="AEL39" s="472"/>
      <c r="AEM39" s="472"/>
      <c r="AEN39" s="472"/>
      <c r="AEO39" s="472"/>
      <c r="AEP39" s="472"/>
      <c r="AEQ39" s="472"/>
      <c r="AER39" s="472"/>
      <c r="AES39" s="472"/>
      <c r="AET39" s="472"/>
      <c r="AEU39" s="472"/>
      <c r="AEV39" s="472"/>
      <c r="AEW39" s="472"/>
      <c r="AEX39" s="472"/>
      <c r="AEY39" s="472"/>
      <c r="AEZ39" s="472"/>
      <c r="AFA39" s="472"/>
      <c r="AFB39" s="472"/>
      <c r="AFC39" s="472"/>
      <c r="AFD39" s="472"/>
      <c r="AFE39" s="472"/>
      <c r="AFF39" s="472"/>
      <c r="AFG39" s="472"/>
      <c r="AFH39" s="472"/>
      <c r="AFI39" s="472"/>
      <c r="AFJ39" s="472"/>
      <c r="AFK39" s="472"/>
      <c r="AFL39" s="472"/>
      <c r="AFM39" s="472"/>
      <c r="AFN39" s="472"/>
      <c r="AFO39" s="472"/>
      <c r="AFP39" s="472"/>
      <c r="AFQ39" s="472"/>
      <c r="AFR39" s="472"/>
      <c r="AFS39" s="472"/>
      <c r="AFT39" s="472"/>
      <c r="AFU39" s="472"/>
      <c r="AFV39" s="472"/>
      <c r="AFW39" s="472"/>
      <c r="AFX39" s="472"/>
      <c r="AFY39" s="472"/>
      <c r="AFZ39" s="472"/>
      <c r="AGA39" s="472"/>
      <c r="AGB39" s="472"/>
      <c r="AGC39" s="472"/>
      <c r="AGD39" s="472"/>
      <c r="AGE39" s="472"/>
      <c r="AGF39" s="472"/>
      <c r="AGG39" s="472"/>
      <c r="AGH39" s="472"/>
      <c r="AGI39" s="472"/>
      <c r="AGJ39" s="472"/>
      <c r="AGK39" s="472"/>
      <c r="AGL39" s="472"/>
      <c r="AGM39" s="472"/>
      <c r="AGN39" s="472"/>
      <c r="AGO39" s="472"/>
      <c r="AGP39" s="472"/>
      <c r="AGQ39" s="472"/>
      <c r="AGR39" s="472"/>
      <c r="AGS39" s="472"/>
      <c r="AGT39" s="472"/>
      <c r="AGU39" s="472"/>
      <c r="AGV39" s="472"/>
      <c r="AGW39" s="472"/>
      <c r="AGX39" s="472"/>
      <c r="AGY39" s="472"/>
      <c r="AGZ39" s="472"/>
      <c r="AHA39" s="472"/>
      <c r="AHB39" s="472"/>
      <c r="AHC39" s="472"/>
      <c r="AHD39" s="472"/>
      <c r="AHE39" s="472"/>
      <c r="AHF39" s="472"/>
      <c r="AHG39" s="472"/>
      <c r="AHH39" s="472"/>
      <c r="AHI39" s="472"/>
      <c r="AHJ39" s="472"/>
      <c r="AHK39" s="472"/>
      <c r="AHL39" s="472"/>
      <c r="AHM39" s="472"/>
      <c r="AHN39" s="472"/>
      <c r="AHO39" s="472"/>
      <c r="AHP39" s="472"/>
      <c r="AHQ39" s="472"/>
      <c r="AHR39" s="472"/>
      <c r="AHS39" s="472"/>
      <c r="AHT39" s="472"/>
      <c r="AHU39" s="472"/>
      <c r="AHV39" s="472"/>
      <c r="AHW39" s="472"/>
      <c r="AHX39" s="472"/>
      <c r="AHY39" s="472"/>
      <c r="AHZ39" s="472"/>
      <c r="AIA39" s="472"/>
      <c r="AIB39" s="472"/>
      <c r="AIC39" s="472"/>
      <c r="AID39" s="472"/>
      <c r="AIE39" s="472"/>
      <c r="AIF39" s="472"/>
      <c r="AIG39" s="472"/>
      <c r="AIH39" s="472"/>
      <c r="AII39" s="472"/>
      <c r="AIJ39" s="472"/>
      <c r="AIK39" s="472"/>
      <c r="AIL39" s="472"/>
      <c r="AIM39" s="472"/>
      <c r="AIN39" s="472"/>
      <c r="AIO39" s="472"/>
      <c r="AIP39" s="472"/>
      <c r="AIQ39" s="472"/>
      <c r="AIR39" s="472"/>
      <c r="AIS39" s="472"/>
      <c r="AIT39" s="472"/>
      <c r="AIU39" s="472"/>
      <c r="AIV39" s="472"/>
      <c r="AIW39" s="472"/>
      <c r="AIX39" s="472"/>
      <c r="AIY39" s="472"/>
      <c r="AIZ39" s="472"/>
      <c r="AJA39" s="472"/>
      <c r="AJB39" s="472"/>
      <c r="AJC39" s="472"/>
      <c r="AJD39" s="472"/>
      <c r="AJE39" s="472"/>
      <c r="AJF39" s="472"/>
      <c r="AJG39" s="472"/>
      <c r="AJH39" s="472"/>
      <c r="AJI39" s="472"/>
      <c r="AJJ39" s="472"/>
      <c r="AJK39" s="472"/>
      <c r="AJL39" s="472"/>
      <c r="AJM39" s="472"/>
      <c r="AJN39" s="472"/>
      <c r="AJO39" s="472"/>
      <c r="AJP39" s="472"/>
      <c r="AJQ39" s="472"/>
      <c r="AJR39" s="472"/>
      <c r="AJS39" s="472"/>
      <c r="AJT39" s="472"/>
      <c r="AJU39" s="472"/>
      <c r="AJV39" s="472"/>
      <c r="AJW39" s="472"/>
      <c r="AJX39" s="472"/>
      <c r="AJY39" s="472"/>
      <c r="AJZ39" s="472"/>
      <c r="AKA39" s="472"/>
      <c r="AKB39" s="472"/>
      <c r="AKC39" s="472"/>
      <c r="AKD39" s="472"/>
      <c r="AKE39" s="472"/>
      <c r="AKF39" s="472"/>
      <c r="AKG39" s="472"/>
      <c r="AKH39" s="472"/>
      <c r="AKI39" s="472"/>
      <c r="AKJ39" s="472"/>
      <c r="AKK39" s="472"/>
      <c r="AKL39" s="472"/>
      <c r="AKM39" s="472"/>
      <c r="AKN39" s="472"/>
      <c r="AKO39" s="472"/>
      <c r="AKP39" s="472"/>
      <c r="AKQ39" s="472"/>
      <c r="AKR39" s="472"/>
      <c r="AKS39" s="472"/>
      <c r="AKT39" s="472"/>
      <c r="AKU39" s="472"/>
      <c r="AKV39" s="472"/>
      <c r="AKW39" s="472"/>
      <c r="AKX39" s="472"/>
      <c r="AKY39" s="472"/>
      <c r="AKZ39" s="472"/>
      <c r="ALA39" s="472"/>
      <c r="ALB39" s="472"/>
      <c r="ALC39" s="472"/>
      <c r="ALD39" s="472"/>
      <c r="ALE39" s="472"/>
      <c r="ALF39" s="472"/>
      <c r="ALG39" s="472"/>
      <c r="ALH39" s="472"/>
      <c r="ALI39" s="472"/>
      <c r="ALJ39" s="472"/>
      <c r="ALK39" s="472"/>
      <c r="ALL39" s="472"/>
      <c r="ALM39" s="472"/>
      <c r="ALN39" s="472"/>
      <c r="ALO39" s="472"/>
      <c r="ALP39" s="472"/>
      <c r="ALQ39" s="472"/>
      <c r="ALR39" s="472"/>
      <c r="ALS39" s="472"/>
      <c r="ALT39" s="472"/>
      <c r="ALU39" s="472"/>
      <c r="ALV39" s="472"/>
      <c r="ALW39" s="472"/>
      <c r="ALX39" s="472"/>
      <c r="ALY39" s="472"/>
      <c r="ALZ39" s="472"/>
      <c r="AMA39" s="472"/>
      <c r="AMB39" s="472"/>
      <c r="AMC39" s="472"/>
      <c r="AMD39" s="472"/>
      <c r="AME39" s="472"/>
      <c r="AMF39" s="472"/>
      <c r="AMG39" s="472"/>
      <c r="AMH39" s="472"/>
      <c r="AMI39" s="472"/>
      <c r="AMJ39" s="472"/>
      <c r="AMK39" s="472"/>
      <c r="AML39" s="472"/>
      <c r="AMM39" s="472"/>
      <c r="AMN39" s="472"/>
      <c r="AMO39" s="472"/>
      <c r="AMP39" s="472"/>
      <c r="AMQ39" s="472"/>
      <c r="AMR39" s="472"/>
      <c r="AMS39" s="472"/>
      <c r="AMT39" s="472"/>
      <c r="AMU39" s="472"/>
      <c r="AMV39" s="472"/>
      <c r="AMW39" s="472"/>
      <c r="AMX39" s="472"/>
      <c r="AMY39" s="472"/>
      <c r="AMZ39" s="472"/>
      <c r="ANA39" s="472"/>
      <c r="ANB39" s="472"/>
      <c r="ANC39" s="472"/>
      <c r="AND39" s="472"/>
      <c r="ANE39" s="472"/>
      <c r="ANF39" s="472"/>
      <c r="ANG39" s="472"/>
      <c r="ANH39" s="472"/>
      <c r="ANI39" s="472"/>
      <c r="ANJ39" s="472"/>
      <c r="ANK39" s="472"/>
      <c r="ANL39" s="472"/>
      <c r="ANM39" s="472"/>
      <c r="ANN39" s="472"/>
      <c r="ANO39" s="472"/>
      <c r="ANP39" s="472"/>
      <c r="ANQ39" s="472"/>
      <c r="ANR39" s="472"/>
      <c r="ANS39" s="472"/>
      <c r="ANT39" s="472"/>
      <c r="ANU39" s="472"/>
      <c r="ANV39" s="472"/>
      <c r="ANW39" s="472"/>
      <c r="ANX39" s="472"/>
      <c r="ANY39" s="472"/>
      <c r="ANZ39" s="472"/>
      <c r="AOA39" s="472"/>
      <c r="AOB39" s="472"/>
      <c r="AOC39" s="472"/>
      <c r="AOD39" s="472"/>
      <c r="AOE39" s="472"/>
      <c r="AOF39" s="472"/>
      <c r="AOG39" s="472"/>
      <c r="AOH39" s="472"/>
      <c r="AOI39" s="472"/>
      <c r="AOJ39" s="472"/>
      <c r="AOK39" s="472"/>
      <c r="AOL39" s="472"/>
      <c r="AOM39" s="472"/>
      <c r="AON39" s="472"/>
      <c r="AOO39" s="472"/>
      <c r="AOP39" s="472"/>
      <c r="AOQ39" s="472"/>
      <c r="AOR39" s="472"/>
      <c r="AOS39" s="472"/>
      <c r="AOT39" s="472"/>
      <c r="AOU39" s="472"/>
      <c r="AOV39" s="472"/>
      <c r="AOW39" s="472"/>
      <c r="AOX39" s="472"/>
      <c r="AOY39" s="472"/>
      <c r="AOZ39" s="472"/>
      <c r="APA39" s="472"/>
      <c r="APB39" s="472"/>
      <c r="APC39" s="472"/>
      <c r="APD39" s="472"/>
      <c r="APE39" s="472"/>
      <c r="APF39" s="472"/>
      <c r="APG39" s="472"/>
      <c r="APH39" s="472"/>
      <c r="API39" s="472"/>
      <c r="APJ39" s="472"/>
      <c r="APK39" s="472"/>
      <c r="APL39" s="472"/>
      <c r="APM39" s="472"/>
      <c r="APN39" s="472"/>
      <c r="APO39" s="472"/>
      <c r="APP39" s="472"/>
      <c r="APQ39" s="472"/>
      <c r="APR39" s="472"/>
      <c r="APS39" s="472"/>
      <c r="APT39" s="472"/>
      <c r="APU39" s="472"/>
      <c r="APV39" s="472"/>
      <c r="APW39" s="472"/>
      <c r="APX39" s="472"/>
      <c r="APY39" s="472"/>
      <c r="APZ39" s="472"/>
      <c r="AQA39" s="472"/>
      <c r="AQB39" s="472"/>
      <c r="AQC39" s="472"/>
      <c r="AQD39" s="472"/>
      <c r="AQE39" s="472"/>
      <c r="AQF39" s="472"/>
      <c r="AQG39" s="472"/>
      <c r="AQH39" s="472"/>
      <c r="AQI39" s="472"/>
      <c r="AQJ39" s="472"/>
      <c r="AQK39" s="472"/>
      <c r="AQL39" s="472"/>
      <c r="AQM39" s="472"/>
      <c r="AQN39" s="472"/>
      <c r="AQO39" s="472"/>
      <c r="AQP39" s="472"/>
      <c r="AQQ39" s="472"/>
      <c r="AQR39" s="472"/>
      <c r="AQS39" s="472"/>
      <c r="AQT39" s="472"/>
      <c r="AQU39" s="472"/>
      <c r="AQV39" s="472"/>
      <c r="AQW39" s="472"/>
      <c r="AQX39" s="472"/>
      <c r="AQY39" s="472"/>
      <c r="AQZ39" s="472"/>
      <c r="ARA39" s="472"/>
      <c r="ARB39" s="472"/>
      <c r="ARC39" s="472"/>
      <c r="ARD39" s="472"/>
      <c r="ARE39" s="472"/>
      <c r="ARF39" s="472"/>
      <c r="ARG39" s="472"/>
      <c r="ARH39" s="472"/>
      <c r="ARI39" s="472"/>
      <c r="ARJ39" s="472"/>
      <c r="ARK39" s="472"/>
      <c r="ARL39" s="472"/>
      <c r="ARM39" s="472"/>
      <c r="ARN39" s="472"/>
      <c r="ARO39" s="472"/>
      <c r="ARP39" s="472"/>
      <c r="ARQ39" s="472"/>
      <c r="ARR39" s="472"/>
      <c r="ARS39" s="472"/>
      <c r="ART39" s="472"/>
      <c r="ARU39" s="472"/>
      <c r="ARV39" s="472"/>
      <c r="ARW39" s="472"/>
      <c r="ARX39" s="472"/>
      <c r="ARY39" s="472"/>
      <c r="ARZ39" s="472"/>
      <c r="ASA39" s="472"/>
      <c r="ASB39" s="472"/>
      <c r="ASC39" s="472"/>
      <c r="ASD39" s="472"/>
      <c r="ASE39" s="472"/>
      <c r="ASF39" s="472"/>
      <c r="ASG39" s="472"/>
      <c r="ASH39" s="472"/>
      <c r="ASI39" s="472"/>
      <c r="ASJ39" s="472"/>
      <c r="ASK39" s="472"/>
      <c r="ASL39" s="472"/>
      <c r="ASM39" s="472"/>
      <c r="ASN39" s="472"/>
      <c r="ASO39" s="472"/>
      <c r="ASP39" s="472"/>
      <c r="ASQ39" s="472"/>
      <c r="ASR39" s="472"/>
      <c r="ASS39" s="472"/>
      <c r="AST39" s="472"/>
      <c r="ASU39" s="472"/>
      <c r="ASV39" s="472"/>
      <c r="ASW39" s="472"/>
      <c r="ASX39" s="472"/>
      <c r="ASY39" s="472"/>
      <c r="ASZ39" s="472"/>
      <c r="ATA39" s="472"/>
      <c r="ATB39" s="472"/>
      <c r="ATC39" s="472"/>
      <c r="ATD39" s="472"/>
      <c r="ATE39" s="472"/>
      <c r="ATF39" s="472"/>
      <c r="ATG39" s="472"/>
      <c r="ATH39" s="472"/>
      <c r="ATI39" s="472"/>
      <c r="ATJ39" s="472"/>
      <c r="ATK39" s="472"/>
      <c r="ATL39" s="472"/>
      <c r="ATM39" s="472"/>
      <c r="ATN39" s="472"/>
      <c r="ATO39" s="472"/>
      <c r="ATP39" s="472"/>
      <c r="ATQ39" s="472"/>
      <c r="ATR39" s="472"/>
      <c r="ATS39" s="472"/>
      <c r="ATT39" s="472"/>
      <c r="ATU39" s="472"/>
      <c r="ATV39" s="472"/>
      <c r="ATW39" s="472"/>
      <c r="ATX39" s="472"/>
      <c r="ATY39" s="472"/>
      <c r="ATZ39" s="472"/>
      <c r="AUA39" s="472"/>
      <c r="AUB39" s="472"/>
      <c r="AUC39" s="472"/>
      <c r="AUD39" s="472"/>
      <c r="AUE39" s="472"/>
      <c r="AUF39" s="472"/>
      <c r="AUG39" s="472"/>
      <c r="AUH39" s="472"/>
      <c r="AUI39" s="472"/>
      <c r="AUJ39" s="472"/>
      <c r="AUK39" s="472"/>
      <c r="AUL39" s="472"/>
      <c r="AUM39" s="472"/>
      <c r="AUN39" s="472"/>
      <c r="AUO39" s="472"/>
      <c r="AUP39" s="472"/>
      <c r="AUQ39" s="472"/>
      <c r="AUR39" s="472"/>
      <c r="AUS39" s="472"/>
      <c r="AUT39" s="472"/>
      <c r="AUU39" s="472"/>
      <c r="AUV39" s="472"/>
      <c r="AUW39" s="472"/>
      <c r="AUX39" s="472"/>
      <c r="AUY39" s="472"/>
      <c r="AUZ39" s="472"/>
      <c r="AVA39" s="472"/>
      <c r="AVB39" s="472"/>
      <c r="AVC39" s="472"/>
      <c r="AVD39" s="472"/>
      <c r="AVE39" s="472"/>
      <c r="AVF39" s="472"/>
      <c r="AVG39" s="472"/>
      <c r="AVH39" s="472"/>
      <c r="AVI39" s="472"/>
      <c r="AVJ39" s="472"/>
      <c r="AVK39" s="472"/>
      <c r="AVL39" s="472"/>
      <c r="AVM39" s="472"/>
      <c r="AVN39" s="472"/>
      <c r="AVO39" s="472"/>
      <c r="AVP39" s="472"/>
      <c r="AVQ39" s="472"/>
      <c r="AVR39" s="472"/>
      <c r="AVS39" s="472"/>
      <c r="AVT39" s="472"/>
      <c r="AVU39" s="472"/>
      <c r="AVV39" s="472"/>
      <c r="AVW39" s="472"/>
      <c r="AVX39" s="472"/>
      <c r="AVY39" s="472"/>
      <c r="AVZ39" s="472"/>
      <c r="AWA39" s="472"/>
      <c r="AWB39" s="472"/>
      <c r="AWC39" s="472"/>
      <c r="AWD39" s="472"/>
      <c r="AWE39" s="472"/>
      <c r="AWF39" s="472"/>
      <c r="AWG39" s="472"/>
      <c r="AWH39" s="472"/>
      <c r="AWI39" s="472"/>
      <c r="AWJ39" s="472"/>
      <c r="AWK39" s="472"/>
      <c r="AWL39" s="472"/>
      <c r="AWM39" s="472"/>
      <c r="AWN39" s="472"/>
      <c r="AWO39" s="472"/>
      <c r="AWP39" s="472"/>
      <c r="AWQ39" s="472"/>
      <c r="AWR39" s="472"/>
      <c r="AWS39" s="472"/>
      <c r="AWT39" s="472"/>
      <c r="AWU39" s="472"/>
      <c r="AWV39" s="472"/>
      <c r="AWW39" s="472"/>
      <c r="AWX39" s="472"/>
      <c r="AWY39" s="472"/>
      <c r="AWZ39" s="472"/>
      <c r="AXA39" s="472"/>
      <c r="AXB39" s="472"/>
      <c r="AXC39" s="472"/>
      <c r="AXD39" s="472"/>
      <c r="AXE39" s="472"/>
      <c r="AXF39" s="472"/>
      <c r="AXG39" s="472"/>
      <c r="AXH39" s="472"/>
      <c r="AXI39" s="472"/>
      <c r="AXJ39" s="472"/>
      <c r="AXK39" s="472"/>
      <c r="AXL39" s="472"/>
      <c r="AXM39" s="472"/>
      <c r="AXN39" s="472"/>
      <c r="AXO39" s="472"/>
      <c r="AXP39" s="472"/>
      <c r="AXQ39" s="472"/>
      <c r="AXR39" s="472"/>
      <c r="AXS39" s="472"/>
      <c r="AXT39" s="472"/>
      <c r="AXU39" s="472"/>
      <c r="AXV39" s="472"/>
      <c r="AXW39" s="472"/>
      <c r="AXX39" s="472"/>
      <c r="AXY39" s="472"/>
      <c r="AXZ39" s="472"/>
      <c r="AYA39" s="472"/>
      <c r="AYB39" s="472"/>
      <c r="AYC39" s="472"/>
      <c r="AYD39" s="472"/>
      <c r="AYE39" s="472"/>
      <c r="AYF39" s="472"/>
      <c r="AYG39" s="472"/>
      <c r="AYH39" s="472"/>
      <c r="AYI39" s="472"/>
      <c r="AYJ39" s="472"/>
      <c r="AYK39" s="472"/>
      <c r="AYL39" s="472"/>
      <c r="AYM39" s="472"/>
      <c r="AYN39" s="472"/>
      <c r="AYO39" s="472"/>
      <c r="AYP39" s="472"/>
      <c r="AYQ39" s="472"/>
      <c r="AYR39" s="472"/>
      <c r="AYS39" s="472"/>
      <c r="AYT39" s="472"/>
      <c r="AYU39" s="472"/>
      <c r="AYV39" s="472"/>
      <c r="AYW39" s="472"/>
      <c r="AYX39" s="472"/>
      <c r="AYY39" s="472"/>
      <c r="AYZ39" s="472"/>
      <c r="AZA39" s="472"/>
      <c r="AZB39" s="472"/>
      <c r="AZC39" s="472"/>
      <c r="AZD39" s="472"/>
      <c r="AZE39" s="472"/>
      <c r="AZF39" s="472"/>
      <c r="AZG39" s="472"/>
      <c r="AZH39" s="472"/>
      <c r="AZI39" s="472"/>
      <c r="AZJ39" s="472"/>
      <c r="AZK39" s="472"/>
      <c r="AZL39" s="472"/>
      <c r="AZM39" s="472"/>
      <c r="AZN39" s="472"/>
      <c r="AZO39" s="472"/>
      <c r="AZP39" s="472"/>
      <c r="AZQ39" s="472"/>
      <c r="AZR39" s="472"/>
      <c r="AZS39" s="472"/>
      <c r="AZT39" s="472"/>
      <c r="AZU39" s="472"/>
      <c r="AZV39" s="472"/>
      <c r="AZW39" s="472"/>
      <c r="AZX39" s="472"/>
      <c r="AZY39" s="472"/>
      <c r="AZZ39" s="472"/>
      <c r="BAA39" s="472"/>
      <c r="BAB39" s="472"/>
      <c r="BAC39" s="472"/>
      <c r="BAD39" s="472"/>
      <c r="BAE39" s="472"/>
      <c r="BAF39" s="472"/>
      <c r="BAG39" s="472"/>
      <c r="BAH39" s="472"/>
      <c r="BAI39" s="472"/>
      <c r="BAJ39" s="472"/>
      <c r="BAK39" s="472"/>
      <c r="BAL39" s="472"/>
      <c r="BAM39" s="472"/>
      <c r="BAN39" s="472"/>
      <c r="BAO39" s="472"/>
      <c r="BAP39" s="472"/>
      <c r="BAQ39" s="472"/>
      <c r="BAR39" s="472"/>
      <c r="BAS39" s="472"/>
      <c r="BAT39" s="472"/>
      <c r="BAU39" s="472"/>
      <c r="BAV39" s="472"/>
      <c r="BAW39" s="472"/>
      <c r="BAX39" s="472"/>
      <c r="BAY39" s="472"/>
      <c r="BAZ39" s="472"/>
      <c r="BBA39" s="472"/>
      <c r="BBB39" s="472"/>
      <c r="BBC39" s="472"/>
      <c r="BBD39" s="472"/>
      <c r="BBE39" s="472"/>
      <c r="BBF39" s="472"/>
      <c r="BBG39" s="472"/>
      <c r="BBH39" s="472"/>
      <c r="BBI39" s="472"/>
      <c r="BBJ39" s="472"/>
      <c r="BBK39" s="472"/>
      <c r="BBL39" s="472"/>
      <c r="BBM39" s="472"/>
      <c r="BBN39" s="472"/>
      <c r="BBO39" s="472"/>
      <c r="BBP39" s="472"/>
      <c r="BBQ39" s="472"/>
      <c r="BBR39" s="472"/>
      <c r="BBS39" s="472"/>
      <c r="BBT39" s="472"/>
      <c r="BBU39" s="472"/>
      <c r="BBV39" s="472"/>
      <c r="BBW39" s="472"/>
      <c r="BBX39" s="472"/>
      <c r="BBY39" s="472"/>
      <c r="BBZ39" s="472"/>
      <c r="BCA39" s="472"/>
      <c r="BCB39" s="472"/>
      <c r="BCC39" s="472"/>
      <c r="BCD39" s="472"/>
      <c r="BCE39" s="472"/>
      <c r="BCF39" s="472"/>
      <c r="BCG39" s="472"/>
      <c r="BCH39" s="472"/>
      <c r="BCI39" s="472"/>
      <c r="BCJ39" s="472"/>
      <c r="BCK39" s="472"/>
      <c r="BCL39" s="472"/>
      <c r="BCM39" s="472"/>
      <c r="BCN39" s="472"/>
      <c r="BCO39" s="472"/>
      <c r="BCP39" s="472"/>
      <c r="BCQ39" s="472"/>
      <c r="BCR39" s="472"/>
      <c r="BCS39" s="472"/>
      <c r="BCT39" s="472"/>
      <c r="BCU39" s="472"/>
      <c r="BCV39" s="472"/>
      <c r="BCW39" s="472"/>
      <c r="BCX39" s="472"/>
      <c r="BCY39" s="472"/>
      <c r="BCZ39" s="472"/>
      <c r="BDA39" s="472"/>
      <c r="BDB39" s="472"/>
      <c r="BDC39" s="472"/>
      <c r="BDD39" s="472"/>
      <c r="BDE39" s="472"/>
      <c r="BDF39" s="472"/>
      <c r="BDG39" s="472"/>
      <c r="BDH39" s="472"/>
      <c r="BDI39" s="472"/>
      <c r="BDJ39" s="472"/>
      <c r="BDK39" s="472"/>
      <c r="BDL39" s="472"/>
      <c r="BDM39" s="472"/>
      <c r="BDN39" s="472"/>
      <c r="BDO39" s="472"/>
      <c r="BDP39" s="472"/>
      <c r="BDQ39" s="472"/>
      <c r="BDR39" s="472"/>
      <c r="BDS39" s="472"/>
      <c r="BDT39" s="472"/>
      <c r="BDU39" s="472"/>
      <c r="BDV39" s="472"/>
      <c r="BDW39" s="472"/>
      <c r="BDX39" s="472"/>
      <c r="BDY39" s="472"/>
      <c r="BDZ39" s="472"/>
      <c r="BEA39" s="472"/>
      <c r="BEB39" s="472"/>
      <c r="BEC39" s="472"/>
      <c r="BED39" s="472"/>
      <c r="BEE39" s="472"/>
      <c r="BEF39" s="472"/>
      <c r="BEG39" s="472"/>
      <c r="BEH39" s="472"/>
      <c r="BEI39" s="472"/>
      <c r="BEJ39" s="472"/>
      <c r="BEK39" s="472"/>
      <c r="BEL39" s="472"/>
      <c r="BEM39" s="472"/>
      <c r="BEN39" s="472"/>
      <c r="BEO39" s="472"/>
      <c r="BEP39" s="472"/>
      <c r="BEQ39" s="472"/>
      <c r="BER39" s="472"/>
      <c r="BES39" s="472"/>
      <c r="BET39" s="472"/>
      <c r="BEU39" s="472"/>
      <c r="BEV39" s="472"/>
      <c r="BEW39" s="472"/>
      <c r="BEX39" s="472"/>
      <c r="BEY39" s="472"/>
      <c r="BEZ39" s="472"/>
      <c r="BFA39" s="472"/>
      <c r="BFB39" s="472"/>
      <c r="BFC39" s="472"/>
      <c r="BFD39" s="472"/>
      <c r="BFE39" s="472"/>
      <c r="BFF39" s="472"/>
      <c r="BFG39" s="472"/>
      <c r="BFH39" s="472"/>
      <c r="BFI39" s="472"/>
      <c r="BFJ39" s="472"/>
      <c r="BFK39" s="472"/>
      <c r="BFL39" s="472"/>
      <c r="BFM39" s="472"/>
      <c r="BFN39" s="472"/>
      <c r="BFO39" s="472"/>
      <c r="BFP39" s="472"/>
      <c r="BFQ39" s="472"/>
      <c r="BFR39" s="472"/>
      <c r="BFS39" s="472"/>
      <c r="BFT39" s="472"/>
      <c r="BFU39" s="472"/>
      <c r="BFV39" s="472"/>
      <c r="BFW39" s="472"/>
      <c r="BFX39" s="472"/>
      <c r="BFY39" s="472"/>
      <c r="BFZ39" s="472"/>
      <c r="BGA39" s="472"/>
      <c r="BGB39" s="472"/>
      <c r="BGC39" s="472"/>
      <c r="BGD39" s="472"/>
      <c r="BGE39" s="472"/>
      <c r="BGF39" s="472"/>
      <c r="BGG39" s="472"/>
      <c r="BGH39" s="472"/>
      <c r="BGI39" s="472"/>
      <c r="BGJ39" s="472"/>
      <c r="BGK39" s="472"/>
      <c r="BGL39" s="472"/>
      <c r="BGM39" s="472"/>
      <c r="BGN39" s="472"/>
      <c r="BGO39" s="472"/>
      <c r="BGP39" s="472"/>
      <c r="BGQ39" s="472"/>
      <c r="BGR39" s="472"/>
      <c r="BGS39" s="472"/>
      <c r="BGT39" s="472"/>
      <c r="BGU39" s="472"/>
      <c r="BGV39" s="472"/>
      <c r="BGW39" s="472"/>
      <c r="BGX39" s="472"/>
      <c r="BGY39" s="472"/>
      <c r="BGZ39" s="472"/>
      <c r="BHA39" s="472"/>
      <c r="BHB39" s="472"/>
      <c r="BHC39" s="472"/>
      <c r="BHD39" s="472"/>
      <c r="BHE39" s="472"/>
      <c r="BHF39" s="472"/>
      <c r="BHG39" s="472"/>
      <c r="BHH39" s="472"/>
      <c r="BHI39" s="472"/>
      <c r="BHJ39" s="472"/>
      <c r="BHK39" s="472"/>
      <c r="BHL39" s="472"/>
      <c r="BHM39" s="472"/>
      <c r="BHN39" s="472"/>
      <c r="BHO39" s="472"/>
      <c r="BHP39" s="472"/>
      <c r="BHQ39" s="472"/>
      <c r="BHR39" s="472"/>
      <c r="BHS39" s="472"/>
      <c r="BHT39" s="472"/>
      <c r="BHU39" s="472"/>
      <c r="BHV39" s="472"/>
      <c r="BHW39" s="472"/>
      <c r="BHX39" s="472"/>
      <c r="BHY39" s="472"/>
      <c r="BHZ39" s="472"/>
      <c r="BIA39" s="472"/>
      <c r="BIB39" s="472"/>
      <c r="BIC39" s="472"/>
      <c r="BID39" s="472"/>
      <c r="BIE39" s="472"/>
      <c r="BIF39" s="472"/>
      <c r="BIG39" s="472"/>
      <c r="BIH39" s="472"/>
      <c r="BII39" s="472"/>
      <c r="BIJ39" s="472"/>
      <c r="BIK39" s="472"/>
      <c r="BIL39" s="472"/>
      <c r="BIM39" s="472"/>
      <c r="BIN39" s="472"/>
      <c r="BIO39" s="472"/>
      <c r="BIP39" s="472"/>
      <c r="BIQ39" s="472"/>
      <c r="BIR39" s="472"/>
      <c r="BIS39" s="472"/>
      <c r="BIT39" s="472"/>
      <c r="BIU39" s="472"/>
      <c r="BIV39" s="472"/>
      <c r="BIW39" s="472"/>
      <c r="BIX39" s="472"/>
      <c r="BIY39" s="472"/>
      <c r="BIZ39" s="472"/>
      <c r="BJA39" s="472"/>
      <c r="BJB39" s="472"/>
      <c r="BJC39" s="472"/>
      <c r="BJD39" s="472"/>
      <c r="BJE39" s="472"/>
      <c r="BJF39" s="472"/>
      <c r="BJG39" s="472"/>
      <c r="BJH39" s="472"/>
      <c r="BJI39" s="472"/>
      <c r="BJJ39" s="472"/>
      <c r="BJK39" s="472"/>
      <c r="BJL39" s="472"/>
      <c r="BJM39" s="472"/>
      <c r="BJN39" s="472"/>
      <c r="BJO39" s="472"/>
      <c r="BJP39" s="472"/>
      <c r="BJQ39" s="472"/>
      <c r="BJR39" s="472"/>
      <c r="BJS39" s="472"/>
      <c r="BJT39" s="472"/>
      <c r="BJU39" s="472"/>
      <c r="BJV39" s="472"/>
      <c r="BJW39" s="472"/>
      <c r="BJX39" s="472"/>
      <c r="BJY39" s="472"/>
      <c r="BJZ39" s="472"/>
      <c r="BKA39" s="472"/>
      <c r="BKB39" s="472"/>
      <c r="BKC39" s="472"/>
      <c r="BKD39" s="472"/>
      <c r="BKE39" s="472"/>
      <c r="BKF39" s="472"/>
      <c r="BKG39" s="472"/>
      <c r="BKH39" s="472"/>
      <c r="BKI39" s="472"/>
      <c r="BKJ39" s="472"/>
      <c r="BKK39" s="472"/>
      <c r="BKL39" s="472"/>
      <c r="BKM39" s="472"/>
      <c r="BKN39" s="472"/>
      <c r="BKO39" s="472"/>
      <c r="BKP39" s="472"/>
      <c r="BKQ39" s="472"/>
      <c r="BKR39" s="472"/>
      <c r="BKS39" s="472"/>
      <c r="BKT39" s="472"/>
      <c r="BKU39" s="472"/>
      <c r="BKV39" s="472"/>
      <c r="BKW39" s="472"/>
      <c r="BKX39" s="472"/>
      <c r="BKY39" s="472"/>
      <c r="BKZ39" s="472"/>
      <c r="BLA39" s="472"/>
      <c r="BLB39" s="472"/>
      <c r="BLC39" s="472"/>
      <c r="BLD39" s="472"/>
      <c r="BLE39" s="472"/>
      <c r="BLF39" s="472"/>
      <c r="BLG39" s="472"/>
      <c r="BLH39" s="472"/>
      <c r="BLI39" s="472"/>
      <c r="BLJ39" s="472"/>
      <c r="BLK39" s="472"/>
      <c r="BLL39" s="472"/>
      <c r="BLM39" s="472"/>
      <c r="BLN39" s="472"/>
      <c r="BLO39" s="472"/>
      <c r="BLP39" s="472"/>
      <c r="BLQ39" s="472"/>
      <c r="BLR39" s="472"/>
      <c r="BLS39" s="472"/>
      <c r="BLT39" s="472"/>
      <c r="BLU39" s="472"/>
      <c r="BLV39" s="472"/>
      <c r="BLW39" s="472"/>
      <c r="BLX39" s="472"/>
      <c r="BLY39" s="472"/>
      <c r="BLZ39" s="472"/>
      <c r="BMA39" s="472"/>
      <c r="BMB39" s="472"/>
      <c r="BMC39" s="472"/>
      <c r="BMD39" s="472"/>
      <c r="BME39" s="472"/>
      <c r="BMF39" s="472"/>
      <c r="BMG39" s="472"/>
      <c r="BMH39" s="472"/>
      <c r="BMI39" s="472"/>
      <c r="BMJ39" s="472"/>
      <c r="BMK39" s="472"/>
      <c r="BML39" s="472"/>
      <c r="BMM39" s="472"/>
      <c r="BMN39" s="472"/>
      <c r="BMO39" s="472"/>
      <c r="BMP39" s="472"/>
      <c r="BMQ39" s="472"/>
      <c r="BMR39" s="472"/>
      <c r="BMS39" s="472"/>
      <c r="BMT39" s="472"/>
      <c r="BMU39" s="472"/>
      <c r="BMV39" s="472"/>
      <c r="BMW39" s="472"/>
      <c r="BMX39" s="472"/>
      <c r="BMY39" s="472"/>
      <c r="BMZ39" s="472"/>
      <c r="BNA39" s="472"/>
      <c r="BNB39" s="472"/>
      <c r="BNC39" s="472"/>
      <c r="BND39" s="472"/>
      <c r="BNE39" s="472"/>
      <c r="BNF39" s="472"/>
      <c r="BNG39" s="472"/>
      <c r="BNH39" s="472"/>
      <c r="BNI39" s="472"/>
      <c r="BNJ39" s="472"/>
      <c r="BNK39" s="472"/>
      <c r="BNL39" s="472"/>
      <c r="BNM39" s="472"/>
      <c r="BNN39" s="472"/>
      <c r="BNO39" s="472"/>
      <c r="BNP39" s="472"/>
      <c r="BNQ39" s="472"/>
      <c r="BNR39" s="472"/>
      <c r="BNS39" s="472"/>
      <c r="BNT39" s="472"/>
      <c r="BNU39" s="472"/>
      <c r="BNV39" s="472"/>
      <c r="BNW39" s="472"/>
      <c r="BNX39" s="472"/>
      <c r="BNY39" s="472"/>
      <c r="BNZ39" s="472"/>
      <c r="BOA39" s="472"/>
      <c r="BOB39" s="472"/>
      <c r="BOC39" s="472"/>
      <c r="BOD39" s="472"/>
      <c r="BOE39" s="472"/>
      <c r="BOF39" s="472"/>
      <c r="BOG39" s="472"/>
      <c r="BOH39" s="472"/>
      <c r="BOI39" s="472"/>
      <c r="BOJ39" s="472"/>
      <c r="BOK39" s="472"/>
      <c r="BOL39" s="472"/>
      <c r="BOM39" s="472"/>
      <c r="BON39" s="472"/>
      <c r="BOO39" s="472"/>
      <c r="BOP39" s="472"/>
      <c r="BOQ39" s="472"/>
      <c r="BOR39" s="472"/>
      <c r="BOS39" s="472"/>
      <c r="BOT39" s="472"/>
      <c r="BOU39" s="472"/>
      <c r="BOV39" s="472"/>
      <c r="BOW39" s="472"/>
      <c r="BOX39" s="472"/>
      <c r="BOY39" s="472"/>
      <c r="BOZ39" s="472"/>
      <c r="BPA39" s="472"/>
      <c r="BPB39" s="472"/>
      <c r="BPC39" s="472"/>
      <c r="BPD39" s="472"/>
      <c r="BPE39" s="472"/>
      <c r="BPF39" s="472"/>
      <c r="BPG39" s="472"/>
      <c r="BPH39" s="472"/>
      <c r="BPI39" s="472"/>
      <c r="BPJ39" s="472"/>
      <c r="BPK39" s="472"/>
      <c r="BPL39" s="472"/>
      <c r="BPM39" s="472"/>
      <c r="BPN39" s="472"/>
      <c r="BPO39" s="472"/>
      <c r="BPP39" s="472"/>
      <c r="BPQ39" s="472"/>
      <c r="BPR39" s="472"/>
      <c r="BPS39" s="472"/>
      <c r="BPT39" s="472"/>
      <c r="BPU39" s="472"/>
      <c r="BPV39" s="472"/>
      <c r="BPW39" s="472"/>
      <c r="BPX39" s="472"/>
      <c r="BPY39" s="472"/>
      <c r="BPZ39" s="472"/>
      <c r="BQA39" s="472"/>
      <c r="BQB39" s="472"/>
      <c r="BQC39" s="472"/>
      <c r="BQD39" s="472"/>
      <c r="BQE39" s="472"/>
      <c r="BQF39" s="472"/>
      <c r="BQG39" s="472"/>
      <c r="BQH39" s="472"/>
      <c r="BQI39" s="472"/>
      <c r="BQJ39" s="472"/>
      <c r="BQK39" s="472"/>
      <c r="BQL39" s="472"/>
      <c r="BQM39" s="472"/>
      <c r="BQN39" s="472"/>
      <c r="BQO39" s="472"/>
      <c r="BQP39" s="472"/>
      <c r="BQQ39" s="472"/>
      <c r="BQR39" s="472"/>
      <c r="BQS39" s="472"/>
      <c r="BQT39" s="472"/>
      <c r="BQU39" s="472"/>
      <c r="BQV39" s="472"/>
      <c r="BQW39" s="472"/>
      <c r="BQX39" s="472"/>
      <c r="BQY39" s="472"/>
      <c r="BQZ39" s="472"/>
      <c r="BRA39" s="472"/>
      <c r="BRB39" s="472"/>
      <c r="BRC39" s="472"/>
      <c r="BRD39" s="472"/>
      <c r="BRE39" s="472"/>
      <c r="BRF39" s="472"/>
      <c r="BRG39" s="472"/>
      <c r="BRH39" s="472"/>
      <c r="BRI39" s="472"/>
      <c r="BRJ39" s="472"/>
      <c r="BRK39" s="472"/>
      <c r="BRL39" s="472"/>
      <c r="BRM39" s="472"/>
      <c r="BRN39" s="472"/>
      <c r="BRO39" s="472"/>
      <c r="BRP39" s="472"/>
      <c r="BRQ39" s="472"/>
      <c r="BRR39" s="472"/>
      <c r="BRS39" s="472"/>
      <c r="BRT39" s="472"/>
      <c r="BRU39" s="472"/>
      <c r="BRV39" s="472"/>
      <c r="BRW39" s="472"/>
      <c r="BRX39" s="472"/>
      <c r="BRY39" s="472"/>
      <c r="BRZ39" s="472"/>
      <c r="BSA39" s="472"/>
      <c r="BSB39" s="472"/>
      <c r="BSC39" s="472"/>
      <c r="BSD39" s="472"/>
      <c r="BSE39" s="472"/>
      <c r="BSF39" s="472"/>
      <c r="BSG39" s="472"/>
      <c r="BSH39" s="472"/>
      <c r="BSI39" s="472"/>
      <c r="BSJ39" s="472"/>
      <c r="BSK39" s="472"/>
      <c r="BSL39" s="472"/>
      <c r="BSM39" s="472"/>
      <c r="BSN39" s="472"/>
      <c r="BSO39" s="472"/>
      <c r="BSP39" s="472"/>
      <c r="BSQ39" s="472"/>
      <c r="BSR39" s="472"/>
      <c r="BSS39" s="472"/>
      <c r="BST39" s="472"/>
      <c r="BSU39" s="472"/>
      <c r="BSV39" s="472"/>
      <c r="BSW39" s="472"/>
      <c r="BSX39" s="472"/>
      <c r="BSY39" s="472"/>
      <c r="BSZ39" s="472"/>
      <c r="BTA39" s="472"/>
      <c r="BTB39" s="472"/>
      <c r="BTC39" s="472"/>
      <c r="BTD39" s="472"/>
      <c r="BTE39" s="472"/>
      <c r="BTF39" s="472"/>
      <c r="BTG39" s="472"/>
      <c r="BTH39" s="472"/>
      <c r="BTI39" s="472"/>
      <c r="BTJ39" s="472"/>
      <c r="BTK39" s="472"/>
      <c r="BTL39" s="472"/>
      <c r="BTM39" s="472"/>
      <c r="BTN39" s="472"/>
      <c r="BTO39" s="472"/>
      <c r="BTP39" s="472"/>
      <c r="BTQ39" s="472"/>
      <c r="BTR39" s="472"/>
      <c r="BTS39" s="472"/>
      <c r="BTT39" s="472"/>
      <c r="BTU39" s="472"/>
      <c r="BTV39" s="472"/>
      <c r="BTW39" s="472"/>
      <c r="BTX39" s="472"/>
      <c r="BTY39" s="472"/>
      <c r="BTZ39" s="472"/>
      <c r="BUA39" s="472"/>
      <c r="BUB39" s="472"/>
      <c r="BUC39" s="472"/>
      <c r="BUD39" s="472"/>
      <c r="BUE39" s="472"/>
      <c r="BUF39" s="472"/>
      <c r="BUG39" s="472"/>
      <c r="BUH39" s="472"/>
      <c r="BUI39" s="472"/>
      <c r="BUJ39" s="472"/>
      <c r="BUK39" s="472"/>
      <c r="BUL39" s="472"/>
      <c r="BUM39" s="472"/>
      <c r="BUN39" s="472"/>
      <c r="BUO39" s="472"/>
      <c r="BUP39" s="472"/>
      <c r="BUQ39" s="472"/>
      <c r="BUR39" s="472"/>
      <c r="BUS39" s="472"/>
      <c r="BUT39" s="472"/>
      <c r="BUU39" s="472"/>
      <c r="BUV39" s="472"/>
      <c r="BUW39" s="472"/>
      <c r="BUX39" s="472"/>
      <c r="BUY39" s="472"/>
      <c r="BUZ39" s="472"/>
      <c r="BVA39" s="472"/>
      <c r="BVB39" s="472"/>
      <c r="BVC39" s="472"/>
      <c r="BVD39" s="472"/>
      <c r="BVE39" s="472"/>
      <c r="BVF39" s="472"/>
      <c r="BVG39" s="472"/>
      <c r="BVH39" s="472"/>
      <c r="BVI39" s="472"/>
      <c r="BVJ39" s="472"/>
      <c r="BVK39" s="472"/>
      <c r="BVL39" s="472"/>
      <c r="BVM39" s="472"/>
      <c r="BVN39" s="472"/>
      <c r="BVO39" s="472"/>
      <c r="BVP39" s="472"/>
      <c r="BVQ39" s="472"/>
      <c r="BVR39" s="472"/>
      <c r="BVS39" s="472"/>
      <c r="BVT39" s="472"/>
      <c r="BVU39" s="472"/>
      <c r="BVV39" s="472"/>
      <c r="BVW39" s="472"/>
      <c r="BVX39" s="472"/>
      <c r="BVY39" s="472"/>
      <c r="BVZ39" s="472"/>
      <c r="BWA39" s="472"/>
      <c r="BWB39" s="472"/>
      <c r="BWC39" s="472"/>
      <c r="BWD39" s="472"/>
      <c r="BWE39" s="472"/>
      <c r="BWF39" s="472"/>
      <c r="BWG39" s="472"/>
      <c r="BWH39" s="472"/>
      <c r="BWI39" s="472"/>
      <c r="BWJ39" s="472"/>
      <c r="BWK39" s="472"/>
      <c r="BWL39" s="472"/>
      <c r="BWM39" s="472"/>
      <c r="BWN39" s="472"/>
      <c r="BWO39" s="472"/>
      <c r="BWP39" s="472"/>
      <c r="BWQ39" s="472"/>
      <c r="BWR39" s="472"/>
      <c r="BWS39" s="472"/>
      <c r="BWT39" s="472"/>
      <c r="BWU39" s="472"/>
      <c r="BWV39" s="472"/>
      <c r="BWW39" s="472"/>
      <c r="BWX39" s="472"/>
      <c r="BWY39" s="472"/>
      <c r="BWZ39" s="472"/>
      <c r="BXA39" s="472"/>
      <c r="BXB39" s="472"/>
      <c r="BXC39" s="472"/>
      <c r="BXD39" s="472"/>
      <c r="BXE39" s="472"/>
      <c r="BXF39" s="472"/>
      <c r="BXG39" s="472"/>
      <c r="BXH39" s="472"/>
      <c r="BXI39" s="472"/>
      <c r="BXJ39" s="472"/>
      <c r="BXK39" s="472"/>
      <c r="BXL39" s="472"/>
      <c r="BXM39" s="472"/>
      <c r="BXN39" s="472"/>
      <c r="BXO39" s="472"/>
      <c r="BXP39" s="472"/>
      <c r="BXQ39" s="472"/>
      <c r="BXR39" s="472"/>
      <c r="BXS39" s="472"/>
      <c r="BXT39" s="472"/>
      <c r="BXU39" s="472"/>
      <c r="BXV39" s="472"/>
      <c r="BXW39" s="472"/>
      <c r="BXX39" s="472"/>
      <c r="BXY39" s="472"/>
      <c r="BXZ39" s="472"/>
      <c r="BYA39" s="472"/>
      <c r="BYB39" s="472"/>
      <c r="BYC39" s="472"/>
      <c r="BYD39" s="472"/>
      <c r="BYE39" s="472"/>
      <c r="BYF39" s="472"/>
      <c r="BYG39" s="472"/>
      <c r="BYH39" s="472"/>
      <c r="BYI39" s="472"/>
      <c r="BYJ39" s="472"/>
      <c r="BYK39" s="472"/>
      <c r="BYL39" s="472"/>
      <c r="BYM39" s="472"/>
      <c r="BYN39" s="472"/>
      <c r="BYO39" s="472"/>
      <c r="BYP39" s="472"/>
      <c r="BYQ39" s="472"/>
      <c r="BYR39" s="472"/>
      <c r="BYS39" s="472"/>
      <c r="BYT39" s="472"/>
      <c r="BYU39" s="472"/>
      <c r="BYV39" s="472"/>
      <c r="BYW39" s="472"/>
      <c r="BYX39" s="472"/>
      <c r="BYY39" s="472"/>
      <c r="BYZ39" s="472"/>
      <c r="BZA39" s="472"/>
      <c r="BZB39" s="472"/>
      <c r="BZC39" s="472"/>
      <c r="BZD39" s="472"/>
      <c r="BZE39" s="472"/>
      <c r="BZF39" s="472"/>
      <c r="BZG39" s="472"/>
      <c r="BZH39" s="472"/>
      <c r="BZI39" s="472"/>
      <c r="BZJ39" s="472"/>
      <c r="BZK39" s="472"/>
      <c r="BZL39" s="472"/>
      <c r="BZM39" s="472"/>
      <c r="BZN39" s="472"/>
      <c r="BZO39" s="472"/>
      <c r="BZP39" s="472"/>
      <c r="BZQ39" s="472"/>
      <c r="BZR39" s="472"/>
      <c r="BZS39" s="472"/>
      <c r="BZT39" s="472"/>
      <c r="BZU39" s="472"/>
      <c r="BZV39" s="472"/>
      <c r="BZW39" s="472"/>
      <c r="BZX39" s="472"/>
      <c r="BZY39" s="472"/>
      <c r="BZZ39" s="472"/>
      <c r="CAA39" s="472"/>
      <c r="CAB39" s="472"/>
      <c r="CAC39" s="472"/>
      <c r="CAD39" s="472"/>
      <c r="CAE39" s="472"/>
      <c r="CAF39" s="472"/>
      <c r="CAG39" s="472"/>
      <c r="CAH39" s="472"/>
      <c r="CAI39" s="472"/>
      <c r="CAJ39" s="472"/>
      <c r="CAK39" s="472"/>
      <c r="CAL39" s="472"/>
      <c r="CAM39" s="472"/>
      <c r="CAN39" s="472"/>
      <c r="CAO39" s="472"/>
      <c r="CAP39" s="472"/>
      <c r="CAQ39" s="472"/>
      <c r="CAR39" s="472"/>
      <c r="CAS39" s="472"/>
      <c r="CAT39" s="472"/>
      <c r="CAU39" s="472"/>
      <c r="CAV39" s="472"/>
      <c r="CAW39" s="472"/>
      <c r="CAX39" s="472"/>
      <c r="CAY39" s="472"/>
      <c r="CAZ39" s="472"/>
      <c r="CBA39" s="472"/>
      <c r="CBB39" s="472"/>
      <c r="CBC39" s="472"/>
      <c r="CBD39" s="472"/>
      <c r="CBE39" s="472"/>
      <c r="CBF39" s="472"/>
      <c r="CBG39" s="472"/>
      <c r="CBH39" s="472"/>
      <c r="CBI39" s="472"/>
      <c r="CBJ39" s="472"/>
      <c r="CBK39" s="472"/>
      <c r="CBL39" s="472"/>
      <c r="CBM39" s="472"/>
      <c r="CBN39" s="472"/>
      <c r="CBO39" s="472"/>
      <c r="CBP39" s="472"/>
      <c r="CBQ39" s="472"/>
      <c r="CBR39" s="472"/>
      <c r="CBS39" s="472"/>
      <c r="CBT39" s="472"/>
      <c r="CBU39" s="472"/>
      <c r="CBV39" s="472"/>
      <c r="CBW39" s="472"/>
      <c r="CBX39" s="472"/>
      <c r="CBY39" s="472"/>
      <c r="CBZ39" s="472"/>
      <c r="CCA39" s="472"/>
      <c r="CCB39" s="472"/>
      <c r="CCC39" s="472"/>
      <c r="CCD39" s="472"/>
      <c r="CCE39" s="472"/>
      <c r="CCF39" s="472"/>
      <c r="CCG39" s="472"/>
      <c r="CCH39" s="472"/>
      <c r="CCI39" s="472"/>
      <c r="CCJ39" s="472"/>
      <c r="CCK39" s="472"/>
      <c r="CCL39" s="472"/>
      <c r="CCM39" s="472"/>
      <c r="CCN39" s="472"/>
      <c r="CCO39" s="472"/>
      <c r="CCP39" s="472"/>
      <c r="CCQ39" s="472"/>
      <c r="CCR39" s="472"/>
      <c r="CCS39" s="472"/>
      <c r="CCT39" s="472"/>
      <c r="CCU39" s="472"/>
      <c r="CCV39" s="472"/>
      <c r="CCW39" s="472"/>
      <c r="CCX39" s="472"/>
      <c r="CCY39" s="472"/>
      <c r="CCZ39" s="472"/>
      <c r="CDA39" s="472"/>
      <c r="CDB39" s="472"/>
      <c r="CDC39" s="472"/>
      <c r="CDD39" s="472"/>
      <c r="CDE39" s="472"/>
      <c r="CDF39" s="472"/>
      <c r="CDG39" s="472"/>
      <c r="CDH39" s="472"/>
      <c r="CDI39" s="472"/>
      <c r="CDJ39" s="472"/>
      <c r="CDK39" s="472"/>
      <c r="CDL39" s="472"/>
      <c r="CDM39" s="472"/>
      <c r="CDN39" s="472"/>
      <c r="CDO39" s="472"/>
      <c r="CDP39" s="472"/>
      <c r="CDQ39" s="472"/>
      <c r="CDR39" s="472"/>
      <c r="CDS39" s="472"/>
      <c r="CDT39" s="472"/>
      <c r="CDU39" s="472"/>
      <c r="CDV39" s="472"/>
      <c r="CDW39" s="472"/>
      <c r="CDX39" s="472"/>
      <c r="CDY39" s="472"/>
      <c r="CDZ39" s="472"/>
      <c r="CEA39" s="472"/>
      <c r="CEB39" s="472"/>
      <c r="CEC39" s="472"/>
      <c r="CED39" s="472"/>
      <c r="CEE39" s="472"/>
      <c r="CEF39" s="472"/>
      <c r="CEG39" s="472"/>
      <c r="CEH39" s="472"/>
      <c r="CEI39" s="472"/>
      <c r="CEJ39" s="472"/>
      <c r="CEK39" s="472"/>
      <c r="CEL39" s="472"/>
      <c r="CEM39" s="472"/>
      <c r="CEN39" s="472"/>
      <c r="CEO39" s="472"/>
      <c r="CEP39" s="472"/>
      <c r="CEQ39" s="472"/>
      <c r="CER39" s="472"/>
      <c r="CES39" s="472"/>
      <c r="CET39" s="472"/>
      <c r="CEU39" s="472"/>
      <c r="CEV39" s="472"/>
      <c r="CEW39" s="472"/>
      <c r="CEX39" s="472"/>
      <c r="CEY39" s="472"/>
      <c r="CEZ39" s="472"/>
      <c r="CFA39" s="472"/>
      <c r="CFB39" s="472"/>
      <c r="CFC39" s="472"/>
      <c r="CFD39" s="472"/>
      <c r="CFE39" s="472"/>
      <c r="CFF39" s="472"/>
      <c r="CFG39" s="472"/>
      <c r="CFH39" s="472"/>
      <c r="CFI39" s="472"/>
      <c r="CFJ39" s="472"/>
      <c r="CFK39" s="472"/>
      <c r="CFL39" s="472"/>
      <c r="CFM39" s="472"/>
      <c r="CFN39" s="472"/>
      <c r="CFO39" s="472"/>
      <c r="CFP39" s="472"/>
      <c r="CFQ39" s="472"/>
      <c r="CFR39" s="472"/>
      <c r="CFS39" s="472"/>
      <c r="CFT39" s="472"/>
      <c r="CFU39" s="472"/>
      <c r="CFV39" s="472"/>
      <c r="CFW39" s="472"/>
      <c r="CFX39" s="472"/>
      <c r="CFY39" s="472"/>
      <c r="CFZ39" s="472"/>
      <c r="CGA39" s="472"/>
      <c r="CGB39" s="472"/>
      <c r="CGC39" s="472"/>
      <c r="CGD39" s="472"/>
      <c r="CGE39" s="472"/>
      <c r="CGF39" s="472"/>
      <c r="CGG39" s="472"/>
      <c r="CGH39" s="472"/>
      <c r="CGI39" s="472"/>
      <c r="CGJ39" s="472"/>
      <c r="CGK39" s="472"/>
      <c r="CGL39" s="472"/>
      <c r="CGM39" s="472"/>
      <c r="CGN39" s="472"/>
      <c r="CGO39" s="472"/>
      <c r="CGP39" s="472"/>
      <c r="CGQ39" s="472"/>
      <c r="CGR39" s="472"/>
      <c r="CGS39" s="472"/>
      <c r="CGT39" s="472"/>
      <c r="CGU39" s="472"/>
      <c r="CGV39" s="472"/>
      <c r="CGW39" s="472"/>
      <c r="CGX39" s="472"/>
      <c r="CGY39" s="472"/>
      <c r="CGZ39" s="472"/>
      <c r="CHA39" s="472"/>
      <c r="CHB39" s="472"/>
      <c r="CHC39" s="472"/>
      <c r="CHD39" s="472"/>
      <c r="CHE39" s="472"/>
      <c r="CHF39" s="472"/>
      <c r="CHG39" s="472"/>
      <c r="CHH39" s="472"/>
      <c r="CHI39" s="472"/>
      <c r="CHJ39" s="472"/>
      <c r="CHK39" s="472"/>
      <c r="CHL39" s="472"/>
      <c r="CHM39" s="472"/>
      <c r="CHN39" s="472"/>
      <c r="CHO39" s="472"/>
      <c r="CHP39" s="472"/>
      <c r="CHQ39" s="472"/>
      <c r="CHR39" s="472"/>
      <c r="CHS39" s="472"/>
      <c r="CHT39" s="472"/>
      <c r="CHU39" s="472"/>
      <c r="CHV39" s="472"/>
      <c r="CHW39" s="472"/>
      <c r="CHX39" s="472"/>
      <c r="CHY39" s="472"/>
      <c r="CHZ39" s="472"/>
      <c r="CIA39" s="472"/>
      <c r="CIB39" s="472"/>
      <c r="CIC39" s="472"/>
      <c r="CID39" s="472"/>
      <c r="CIE39" s="472"/>
      <c r="CIF39" s="472"/>
      <c r="CIG39" s="472"/>
      <c r="CIH39" s="472"/>
      <c r="CII39" s="472"/>
      <c r="CIJ39" s="472"/>
      <c r="CIK39" s="472"/>
      <c r="CIL39" s="472"/>
      <c r="CIM39" s="472"/>
      <c r="CIN39" s="472"/>
      <c r="CIO39" s="472"/>
      <c r="CIP39" s="472"/>
      <c r="CIQ39" s="472"/>
      <c r="CIR39" s="472"/>
      <c r="CIS39" s="472"/>
      <c r="CIT39" s="472"/>
      <c r="CIU39" s="472"/>
      <c r="CIV39" s="472"/>
      <c r="CIW39" s="472"/>
      <c r="CIX39" s="472"/>
      <c r="CIY39" s="472"/>
      <c r="CIZ39" s="472"/>
      <c r="CJA39" s="472"/>
      <c r="CJB39" s="472"/>
      <c r="CJC39" s="472"/>
      <c r="CJD39" s="472"/>
      <c r="CJE39" s="472"/>
      <c r="CJF39" s="472"/>
      <c r="CJG39" s="472"/>
      <c r="CJH39" s="472"/>
      <c r="CJI39" s="472"/>
      <c r="CJJ39" s="472"/>
      <c r="CJK39" s="472"/>
      <c r="CJL39" s="472"/>
      <c r="CJM39" s="472"/>
      <c r="CJN39" s="472"/>
      <c r="CJO39" s="472"/>
      <c r="CJP39" s="472"/>
      <c r="CJQ39" s="472"/>
      <c r="CJR39" s="472"/>
      <c r="CJS39" s="472"/>
      <c r="CJT39" s="472"/>
      <c r="CJU39" s="472"/>
      <c r="CJV39" s="472"/>
      <c r="CJW39" s="472"/>
      <c r="CJX39" s="472"/>
      <c r="CJY39" s="472"/>
      <c r="CJZ39" s="472"/>
      <c r="CKA39" s="472"/>
      <c r="CKB39" s="472"/>
      <c r="CKC39" s="472"/>
      <c r="CKD39" s="472"/>
      <c r="CKE39" s="472"/>
      <c r="CKF39" s="472"/>
      <c r="CKG39" s="472"/>
      <c r="CKH39" s="472"/>
      <c r="CKI39" s="472"/>
      <c r="CKJ39" s="472"/>
      <c r="CKK39" s="472"/>
      <c r="CKL39" s="472"/>
      <c r="CKM39" s="472"/>
      <c r="CKN39" s="472"/>
      <c r="CKO39" s="472"/>
      <c r="CKP39" s="472"/>
      <c r="CKQ39" s="472"/>
      <c r="CKR39" s="472"/>
      <c r="CKS39" s="472"/>
      <c r="CKT39" s="472"/>
      <c r="CKU39" s="472"/>
      <c r="CKV39" s="472"/>
      <c r="CKW39" s="472"/>
      <c r="CKX39" s="472"/>
      <c r="CKY39" s="472"/>
      <c r="CKZ39" s="472"/>
      <c r="CLA39" s="472"/>
      <c r="CLB39" s="472"/>
      <c r="CLC39" s="472"/>
      <c r="CLD39" s="472"/>
      <c r="CLE39" s="472"/>
      <c r="CLF39" s="472"/>
      <c r="CLG39" s="472"/>
      <c r="CLH39" s="472"/>
      <c r="CLI39" s="472"/>
      <c r="CLJ39" s="472"/>
      <c r="CLK39" s="472"/>
      <c r="CLL39" s="472"/>
      <c r="CLM39" s="472"/>
      <c r="CLN39" s="472"/>
      <c r="CLO39" s="472"/>
      <c r="CLP39" s="472"/>
      <c r="CLQ39" s="472"/>
      <c r="CLR39" s="472"/>
      <c r="CLS39" s="472"/>
      <c r="CLT39" s="472"/>
      <c r="CLU39" s="472"/>
      <c r="CLV39" s="472"/>
      <c r="CLW39" s="472"/>
      <c r="CLX39" s="472"/>
      <c r="CLY39" s="472"/>
      <c r="CLZ39" s="472"/>
      <c r="CMA39" s="472"/>
      <c r="CMB39" s="472"/>
      <c r="CMC39" s="472"/>
      <c r="CMD39" s="472"/>
      <c r="CME39" s="472"/>
      <c r="CMF39" s="472"/>
      <c r="CMG39" s="472"/>
      <c r="CMH39" s="472"/>
      <c r="CMI39" s="472"/>
      <c r="CMJ39" s="472"/>
      <c r="CMK39" s="472"/>
      <c r="CML39" s="472"/>
      <c r="CMM39" s="472"/>
      <c r="CMN39" s="472"/>
      <c r="CMO39" s="472"/>
      <c r="CMP39" s="472"/>
      <c r="CMQ39" s="472"/>
      <c r="CMR39" s="472"/>
      <c r="CMS39" s="472"/>
      <c r="CMT39" s="472"/>
      <c r="CMU39" s="472"/>
      <c r="CMV39" s="472"/>
      <c r="CMW39" s="472"/>
      <c r="CMX39" s="472"/>
      <c r="CMY39" s="472"/>
      <c r="CMZ39" s="472"/>
      <c r="CNA39" s="472"/>
      <c r="CNB39" s="472"/>
      <c r="CNC39" s="472"/>
      <c r="CND39" s="472"/>
      <c r="CNE39" s="472"/>
      <c r="CNF39" s="472"/>
      <c r="CNG39" s="472"/>
      <c r="CNH39" s="472"/>
      <c r="CNI39" s="472"/>
      <c r="CNJ39" s="472"/>
      <c r="CNK39" s="472"/>
      <c r="CNL39" s="472"/>
      <c r="CNM39" s="472"/>
      <c r="CNN39" s="472"/>
      <c r="CNO39" s="472"/>
      <c r="CNP39" s="472"/>
      <c r="CNQ39" s="472"/>
      <c r="CNR39" s="472"/>
      <c r="CNS39" s="472"/>
      <c r="CNT39" s="472"/>
      <c r="CNU39" s="472"/>
      <c r="CNV39" s="472"/>
      <c r="CNW39" s="472"/>
      <c r="CNX39" s="472"/>
      <c r="CNY39" s="472"/>
      <c r="CNZ39" s="472"/>
      <c r="COA39" s="472"/>
      <c r="COB39" s="472"/>
      <c r="COC39" s="472"/>
      <c r="COD39" s="472"/>
      <c r="COE39" s="472"/>
      <c r="COF39" s="472"/>
      <c r="COG39" s="472"/>
      <c r="COH39" s="472"/>
      <c r="COI39" s="472"/>
      <c r="COJ39" s="472"/>
      <c r="COK39" s="472"/>
      <c r="COL39" s="472"/>
      <c r="COM39" s="472"/>
      <c r="CON39" s="472"/>
      <c r="COO39" s="472"/>
      <c r="COP39" s="472"/>
      <c r="COQ39" s="472"/>
      <c r="COR39" s="472"/>
      <c r="COS39" s="472"/>
      <c r="COT39" s="472"/>
      <c r="COU39" s="472"/>
      <c r="COV39" s="472"/>
      <c r="COW39" s="472"/>
      <c r="COX39" s="472"/>
      <c r="COY39" s="472"/>
      <c r="COZ39" s="472"/>
      <c r="CPA39" s="472"/>
      <c r="CPB39" s="472"/>
      <c r="CPC39" s="472"/>
      <c r="CPD39" s="472"/>
      <c r="CPE39" s="472"/>
      <c r="CPF39" s="472"/>
      <c r="CPG39" s="472"/>
      <c r="CPH39" s="472"/>
      <c r="CPI39" s="472"/>
      <c r="CPJ39" s="472"/>
      <c r="CPK39" s="472"/>
      <c r="CPL39" s="472"/>
      <c r="CPM39" s="472"/>
      <c r="CPN39" s="472"/>
      <c r="CPO39" s="472"/>
      <c r="CPP39" s="472"/>
      <c r="CPQ39" s="472"/>
      <c r="CPR39" s="472"/>
      <c r="CPS39" s="472"/>
      <c r="CPT39" s="472"/>
      <c r="CPU39" s="472"/>
      <c r="CPV39" s="472"/>
      <c r="CPW39" s="472"/>
      <c r="CPX39" s="472"/>
      <c r="CPY39" s="472"/>
      <c r="CPZ39" s="472"/>
      <c r="CQA39" s="472"/>
      <c r="CQB39" s="472"/>
      <c r="CQC39" s="472"/>
      <c r="CQD39" s="472"/>
      <c r="CQE39" s="472"/>
      <c r="CQF39" s="472"/>
      <c r="CQG39" s="472"/>
      <c r="CQH39" s="472"/>
      <c r="CQI39" s="472"/>
      <c r="CQJ39" s="472"/>
      <c r="CQK39" s="472"/>
      <c r="CQL39" s="472"/>
      <c r="CQM39" s="472"/>
      <c r="CQN39" s="472"/>
      <c r="CQO39" s="472"/>
      <c r="CQP39" s="472"/>
      <c r="CQQ39" s="472"/>
      <c r="CQR39" s="472"/>
      <c r="CQS39" s="472"/>
      <c r="CQT39" s="472"/>
      <c r="CQU39" s="472"/>
      <c r="CQV39" s="472"/>
      <c r="CQW39" s="472"/>
      <c r="CQX39" s="472"/>
      <c r="CQY39" s="472"/>
      <c r="CQZ39" s="472"/>
      <c r="CRA39" s="472"/>
      <c r="CRB39" s="472"/>
      <c r="CRC39" s="472"/>
      <c r="CRD39" s="472"/>
      <c r="CRE39" s="472"/>
      <c r="CRF39" s="472"/>
      <c r="CRG39" s="472"/>
      <c r="CRH39" s="472"/>
      <c r="CRI39" s="472"/>
      <c r="CRJ39" s="472"/>
      <c r="CRK39" s="472"/>
      <c r="CRL39" s="472"/>
      <c r="CRM39" s="472"/>
      <c r="CRN39" s="472"/>
      <c r="CRO39" s="472"/>
      <c r="CRP39" s="472"/>
      <c r="CRQ39" s="472"/>
      <c r="CRR39" s="472"/>
      <c r="CRS39" s="472"/>
      <c r="CRT39" s="472"/>
      <c r="CRU39" s="472"/>
      <c r="CRV39" s="472"/>
      <c r="CRW39" s="472"/>
      <c r="CRX39" s="472"/>
      <c r="CRY39" s="472"/>
      <c r="CRZ39" s="472"/>
      <c r="CSA39" s="472"/>
      <c r="CSB39" s="472"/>
      <c r="CSC39" s="472"/>
      <c r="CSD39" s="472"/>
      <c r="CSE39" s="472"/>
      <c r="CSF39" s="472"/>
      <c r="CSG39" s="472"/>
      <c r="CSH39" s="472"/>
      <c r="CSI39" s="472"/>
      <c r="CSJ39" s="472"/>
      <c r="CSK39" s="472"/>
      <c r="CSL39" s="472"/>
      <c r="CSM39" s="472"/>
      <c r="CSN39" s="472"/>
      <c r="CSO39" s="472"/>
      <c r="CSP39" s="472"/>
      <c r="CSQ39" s="472"/>
      <c r="CSR39" s="472"/>
      <c r="CSS39" s="472"/>
      <c r="CST39" s="472"/>
      <c r="CSU39" s="472"/>
      <c r="CSV39" s="472"/>
      <c r="CSW39" s="472"/>
      <c r="CSX39" s="472"/>
      <c r="CSY39" s="472"/>
      <c r="CSZ39" s="472"/>
      <c r="CTA39" s="472"/>
      <c r="CTB39" s="472"/>
      <c r="CTC39" s="472"/>
      <c r="CTD39" s="472"/>
      <c r="CTE39" s="472"/>
      <c r="CTF39" s="472"/>
      <c r="CTG39" s="472"/>
      <c r="CTH39" s="472"/>
      <c r="CTI39" s="472"/>
      <c r="CTJ39" s="472"/>
      <c r="CTK39" s="472"/>
      <c r="CTL39" s="472"/>
      <c r="CTM39" s="472"/>
      <c r="CTN39" s="472"/>
      <c r="CTO39" s="472"/>
      <c r="CTP39" s="472"/>
      <c r="CTQ39" s="472"/>
      <c r="CTR39" s="472"/>
      <c r="CTS39" s="472"/>
      <c r="CTT39" s="472"/>
      <c r="CTU39" s="472"/>
      <c r="CTV39" s="472"/>
      <c r="CTW39" s="472"/>
      <c r="CTX39" s="472"/>
      <c r="CTY39" s="472"/>
      <c r="CTZ39" s="472"/>
      <c r="CUA39" s="472"/>
      <c r="CUB39" s="472"/>
      <c r="CUC39" s="472"/>
      <c r="CUD39" s="472"/>
      <c r="CUE39" s="472"/>
      <c r="CUF39" s="472"/>
      <c r="CUG39" s="472"/>
      <c r="CUH39" s="472"/>
      <c r="CUI39" s="472"/>
      <c r="CUJ39" s="472"/>
      <c r="CUK39" s="472"/>
      <c r="CUL39" s="472"/>
      <c r="CUM39" s="472"/>
      <c r="CUN39" s="472"/>
      <c r="CUO39" s="472"/>
      <c r="CUP39" s="472"/>
      <c r="CUQ39" s="472"/>
      <c r="CUR39" s="472"/>
      <c r="CUS39" s="472"/>
      <c r="CUT39" s="472"/>
      <c r="CUU39" s="472"/>
      <c r="CUV39" s="472"/>
      <c r="CUW39" s="472"/>
      <c r="CUX39" s="472"/>
      <c r="CUY39" s="472"/>
      <c r="CUZ39" s="472"/>
      <c r="CVA39" s="472"/>
      <c r="CVB39" s="472"/>
      <c r="CVC39" s="472"/>
      <c r="CVD39" s="472"/>
      <c r="CVE39" s="472"/>
      <c r="CVF39" s="472"/>
      <c r="CVG39" s="472"/>
      <c r="CVH39" s="472"/>
      <c r="CVI39" s="472"/>
      <c r="CVJ39" s="472"/>
      <c r="CVK39" s="472"/>
      <c r="CVL39" s="472"/>
      <c r="CVM39" s="472"/>
      <c r="CVN39" s="472"/>
      <c r="CVO39" s="472"/>
      <c r="CVP39" s="472"/>
      <c r="CVQ39" s="472"/>
      <c r="CVR39" s="472"/>
      <c r="CVS39" s="472"/>
      <c r="CVT39" s="472"/>
      <c r="CVU39" s="472"/>
      <c r="CVV39" s="472"/>
      <c r="CVW39" s="472"/>
      <c r="CVX39" s="472"/>
      <c r="CVY39" s="472"/>
      <c r="CVZ39" s="472"/>
      <c r="CWA39" s="472"/>
      <c r="CWB39" s="472"/>
      <c r="CWC39" s="472"/>
      <c r="CWD39" s="472"/>
      <c r="CWE39" s="472"/>
      <c r="CWF39" s="472"/>
      <c r="CWG39" s="472"/>
      <c r="CWH39" s="472"/>
      <c r="CWI39" s="472"/>
      <c r="CWJ39" s="472"/>
      <c r="CWK39" s="472"/>
      <c r="CWL39" s="472"/>
      <c r="CWM39" s="472"/>
      <c r="CWN39" s="472"/>
      <c r="CWO39" s="472"/>
      <c r="CWP39" s="472"/>
      <c r="CWQ39" s="472"/>
      <c r="CWR39" s="472"/>
      <c r="CWS39" s="472"/>
      <c r="CWT39" s="472"/>
      <c r="CWU39" s="472"/>
      <c r="CWV39" s="472"/>
      <c r="CWW39" s="472"/>
      <c r="CWX39" s="472"/>
      <c r="CWY39" s="472"/>
      <c r="CWZ39" s="472"/>
      <c r="CXA39" s="472"/>
      <c r="CXB39" s="472"/>
      <c r="CXC39" s="472"/>
      <c r="CXD39" s="472"/>
      <c r="CXE39" s="472"/>
      <c r="CXF39" s="472"/>
      <c r="CXG39" s="472"/>
      <c r="CXH39" s="472"/>
      <c r="CXI39" s="472"/>
      <c r="CXJ39" s="472"/>
      <c r="CXK39" s="472"/>
      <c r="CXL39" s="472"/>
      <c r="CXM39" s="472"/>
      <c r="CXN39" s="472"/>
      <c r="CXO39" s="472"/>
      <c r="CXP39" s="472"/>
      <c r="CXQ39" s="472"/>
      <c r="CXR39" s="472"/>
      <c r="CXS39" s="472"/>
      <c r="CXT39" s="472"/>
      <c r="CXU39" s="472"/>
      <c r="CXV39" s="472"/>
      <c r="CXW39" s="472"/>
      <c r="CXX39" s="472"/>
      <c r="CXY39" s="472"/>
      <c r="CXZ39" s="472"/>
      <c r="CYA39" s="472"/>
      <c r="CYB39" s="472"/>
      <c r="CYC39" s="472"/>
      <c r="CYD39" s="472"/>
      <c r="CYE39" s="472"/>
      <c r="CYF39" s="472"/>
      <c r="CYG39" s="472"/>
      <c r="CYH39" s="472"/>
      <c r="CYI39" s="472"/>
      <c r="CYJ39" s="472"/>
      <c r="CYK39" s="472"/>
      <c r="CYL39" s="472"/>
      <c r="CYM39" s="472"/>
      <c r="CYN39" s="472"/>
      <c r="CYO39" s="472"/>
      <c r="CYP39" s="472"/>
      <c r="CYQ39" s="472"/>
      <c r="CYR39" s="472"/>
      <c r="CYS39" s="472"/>
      <c r="CYT39" s="472"/>
      <c r="CYU39" s="472"/>
      <c r="CYV39" s="472"/>
      <c r="CYW39" s="472"/>
      <c r="CYX39" s="472"/>
      <c r="CYY39" s="472"/>
      <c r="CYZ39" s="472"/>
      <c r="CZA39" s="472"/>
      <c r="CZB39" s="472"/>
      <c r="CZC39" s="472"/>
      <c r="CZD39" s="472"/>
      <c r="CZE39" s="472"/>
      <c r="CZF39" s="472"/>
      <c r="CZG39" s="472"/>
      <c r="CZH39" s="472"/>
      <c r="CZI39" s="472"/>
      <c r="CZJ39" s="472"/>
      <c r="CZK39" s="472"/>
      <c r="CZL39" s="472"/>
      <c r="CZM39" s="472"/>
      <c r="CZN39" s="472"/>
      <c r="CZO39" s="472"/>
      <c r="CZP39" s="472"/>
      <c r="CZQ39" s="472"/>
      <c r="CZR39" s="472"/>
      <c r="CZS39" s="472"/>
      <c r="CZT39" s="472"/>
      <c r="CZU39" s="472"/>
      <c r="CZV39" s="472"/>
      <c r="CZW39" s="472"/>
      <c r="CZX39" s="472"/>
      <c r="CZY39" s="472"/>
      <c r="CZZ39" s="472"/>
      <c r="DAA39" s="472"/>
      <c r="DAB39" s="472"/>
      <c r="DAC39" s="472"/>
      <c r="DAD39" s="472"/>
      <c r="DAE39" s="472"/>
      <c r="DAF39" s="472"/>
      <c r="DAG39" s="472"/>
      <c r="DAH39" s="472"/>
      <c r="DAI39" s="472"/>
      <c r="DAJ39" s="472"/>
      <c r="DAK39" s="472"/>
      <c r="DAL39" s="472"/>
      <c r="DAM39" s="472"/>
      <c r="DAN39" s="472"/>
      <c r="DAO39" s="472"/>
      <c r="DAP39" s="472"/>
      <c r="DAQ39" s="472"/>
      <c r="DAR39" s="472"/>
      <c r="DAS39" s="472"/>
      <c r="DAT39" s="472"/>
      <c r="DAU39" s="472"/>
      <c r="DAV39" s="472"/>
      <c r="DAW39" s="472"/>
      <c r="DAX39" s="472"/>
      <c r="DAY39" s="472"/>
      <c r="DAZ39" s="472"/>
      <c r="DBA39" s="472"/>
      <c r="DBB39" s="472"/>
      <c r="DBC39" s="472"/>
      <c r="DBD39" s="472"/>
      <c r="DBE39" s="472"/>
      <c r="DBF39" s="472"/>
      <c r="DBG39" s="472"/>
      <c r="DBH39" s="472"/>
      <c r="DBI39" s="472"/>
      <c r="DBJ39" s="472"/>
      <c r="DBK39" s="472"/>
      <c r="DBL39" s="472"/>
      <c r="DBM39" s="472"/>
      <c r="DBN39" s="472"/>
      <c r="DBO39" s="472"/>
      <c r="DBP39" s="472"/>
      <c r="DBQ39" s="472"/>
      <c r="DBR39" s="472"/>
      <c r="DBS39" s="472"/>
      <c r="DBT39" s="472"/>
      <c r="DBU39" s="472"/>
      <c r="DBV39" s="472"/>
      <c r="DBW39" s="472"/>
      <c r="DBX39" s="472"/>
      <c r="DBY39" s="472"/>
      <c r="DBZ39" s="472"/>
      <c r="DCA39" s="472"/>
      <c r="DCB39" s="472"/>
      <c r="DCC39" s="472"/>
      <c r="DCD39" s="472"/>
      <c r="DCE39" s="472"/>
      <c r="DCF39" s="472"/>
      <c r="DCG39" s="472"/>
      <c r="DCH39" s="472"/>
      <c r="DCI39" s="472"/>
      <c r="DCJ39" s="472"/>
      <c r="DCK39" s="472"/>
      <c r="DCL39" s="472"/>
      <c r="DCM39" s="472"/>
      <c r="DCN39" s="472"/>
      <c r="DCO39" s="472"/>
      <c r="DCP39" s="472"/>
      <c r="DCQ39" s="472"/>
      <c r="DCR39" s="472"/>
      <c r="DCS39" s="472"/>
      <c r="DCT39" s="472"/>
      <c r="DCU39" s="472"/>
      <c r="DCV39" s="472"/>
      <c r="DCW39" s="472"/>
      <c r="DCX39" s="472"/>
      <c r="DCY39" s="472"/>
      <c r="DCZ39" s="472"/>
      <c r="DDA39" s="472"/>
      <c r="DDB39" s="472"/>
      <c r="DDC39" s="472"/>
      <c r="DDD39" s="472"/>
      <c r="DDE39" s="472"/>
      <c r="DDF39" s="472"/>
      <c r="DDG39" s="472"/>
      <c r="DDH39" s="472"/>
      <c r="DDI39" s="472"/>
      <c r="DDJ39" s="472"/>
      <c r="DDK39" s="472"/>
      <c r="DDL39" s="472"/>
      <c r="DDM39" s="472"/>
      <c r="DDN39" s="472"/>
      <c r="DDO39" s="472"/>
      <c r="DDP39" s="472"/>
      <c r="DDQ39" s="472"/>
      <c r="DDR39" s="472"/>
      <c r="DDS39" s="472"/>
      <c r="DDT39" s="472"/>
      <c r="DDU39" s="472"/>
      <c r="DDV39" s="472"/>
      <c r="DDW39" s="472"/>
      <c r="DDX39" s="472"/>
      <c r="DDY39" s="472"/>
      <c r="DDZ39" s="472"/>
      <c r="DEA39" s="472"/>
      <c r="DEB39" s="472"/>
      <c r="DEC39" s="472"/>
      <c r="DED39" s="472"/>
      <c r="DEE39" s="472"/>
      <c r="DEF39" s="472"/>
      <c r="DEG39" s="472"/>
      <c r="DEH39" s="472"/>
      <c r="DEI39" s="472"/>
      <c r="DEJ39" s="472"/>
      <c r="DEK39" s="472"/>
      <c r="DEL39" s="472"/>
      <c r="DEM39" s="472"/>
      <c r="DEN39" s="472"/>
      <c r="DEO39" s="472"/>
      <c r="DEP39" s="472"/>
      <c r="DEQ39" s="472"/>
      <c r="DER39" s="472"/>
      <c r="DES39" s="472"/>
      <c r="DET39" s="472"/>
      <c r="DEU39" s="472"/>
      <c r="DEV39" s="472"/>
      <c r="DEW39" s="472"/>
      <c r="DEX39" s="472"/>
      <c r="DEY39" s="472"/>
      <c r="DEZ39" s="472"/>
      <c r="DFA39" s="472"/>
      <c r="DFB39" s="472"/>
      <c r="DFC39" s="472"/>
      <c r="DFD39" s="472"/>
      <c r="DFE39" s="472"/>
      <c r="DFF39" s="472"/>
      <c r="DFG39" s="472"/>
      <c r="DFH39" s="472"/>
      <c r="DFI39" s="472"/>
      <c r="DFJ39" s="472"/>
      <c r="DFK39" s="472"/>
      <c r="DFL39" s="472"/>
      <c r="DFM39" s="472"/>
      <c r="DFN39" s="472"/>
      <c r="DFO39" s="472"/>
      <c r="DFP39" s="472"/>
      <c r="DFQ39" s="472"/>
      <c r="DFR39" s="472"/>
      <c r="DFS39" s="472"/>
      <c r="DFT39" s="472"/>
      <c r="DFU39" s="472"/>
      <c r="DFV39" s="472"/>
      <c r="DFW39" s="472"/>
      <c r="DFX39" s="472"/>
      <c r="DFY39" s="472"/>
      <c r="DFZ39" s="472"/>
      <c r="DGA39" s="472"/>
      <c r="DGB39" s="472"/>
      <c r="DGC39" s="472"/>
      <c r="DGD39" s="472"/>
      <c r="DGE39" s="472"/>
      <c r="DGF39" s="472"/>
      <c r="DGG39" s="472"/>
      <c r="DGH39" s="472"/>
      <c r="DGI39" s="472"/>
      <c r="DGJ39" s="472"/>
      <c r="DGK39" s="472"/>
      <c r="DGL39" s="472"/>
      <c r="DGM39" s="472"/>
      <c r="DGN39" s="472"/>
      <c r="DGO39" s="472"/>
      <c r="DGP39" s="472"/>
      <c r="DGQ39" s="472"/>
      <c r="DGR39" s="472"/>
      <c r="DGS39" s="472"/>
      <c r="DGT39" s="472"/>
      <c r="DGU39" s="472"/>
      <c r="DGV39" s="472"/>
      <c r="DGW39" s="472"/>
      <c r="DGX39" s="472"/>
      <c r="DGY39" s="472"/>
      <c r="DGZ39" s="472"/>
      <c r="DHA39" s="472"/>
      <c r="DHB39" s="472"/>
      <c r="DHC39" s="472"/>
      <c r="DHD39" s="472"/>
      <c r="DHE39" s="472"/>
      <c r="DHF39" s="472"/>
      <c r="DHG39" s="472"/>
      <c r="DHH39" s="472"/>
      <c r="DHI39" s="472"/>
      <c r="DHJ39" s="472"/>
      <c r="DHK39" s="472"/>
      <c r="DHL39" s="472"/>
      <c r="DHM39" s="472"/>
      <c r="DHN39" s="472"/>
      <c r="DHO39" s="472"/>
      <c r="DHP39" s="472"/>
      <c r="DHQ39" s="472"/>
      <c r="DHR39" s="472"/>
      <c r="DHS39" s="472"/>
      <c r="DHT39" s="472"/>
      <c r="DHU39" s="472"/>
      <c r="DHV39" s="472"/>
      <c r="DHW39" s="472"/>
      <c r="DHX39" s="472"/>
      <c r="DHY39" s="472"/>
      <c r="DHZ39" s="472"/>
      <c r="DIA39" s="472"/>
      <c r="DIB39" s="472"/>
      <c r="DIC39" s="472"/>
      <c r="DID39" s="472"/>
      <c r="DIE39" s="472"/>
      <c r="DIF39" s="472"/>
      <c r="DIG39" s="472"/>
      <c r="DIH39" s="472"/>
      <c r="DII39" s="472"/>
      <c r="DIJ39" s="472"/>
      <c r="DIK39" s="472"/>
      <c r="DIL39" s="472"/>
      <c r="DIM39" s="472"/>
      <c r="DIN39" s="472"/>
      <c r="DIO39" s="472"/>
      <c r="DIP39" s="472"/>
      <c r="DIQ39" s="472"/>
      <c r="DIR39" s="472"/>
      <c r="DIS39" s="472"/>
      <c r="DIT39" s="472"/>
      <c r="DIU39" s="472"/>
      <c r="DIV39" s="472"/>
      <c r="DIW39" s="472"/>
      <c r="DIX39" s="472"/>
      <c r="DIY39" s="472"/>
      <c r="DIZ39" s="472"/>
      <c r="DJA39" s="472"/>
      <c r="DJB39" s="472"/>
      <c r="DJC39" s="472"/>
      <c r="DJD39" s="472"/>
      <c r="DJE39" s="472"/>
      <c r="DJF39" s="472"/>
      <c r="DJG39" s="472"/>
      <c r="DJH39" s="472"/>
      <c r="DJI39" s="472"/>
      <c r="DJJ39" s="472"/>
      <c r="DJK39" s="472"/>
      <c r="DJL39" s="472"/>
      <c r="DJM39" s="472"/>
      <c r="DJN39" s="472"/>
      <c r="DJO39" s="472"/>
      <c r="DJP39" s="472"/>
      <c r="DJQ39" s="472"/>
      <c r="DJR39" s="472"/>
      <c r="DJS39" s="472"/>
      <c r="DJT39" s="472"/>
      <c r="DJU39" s="472"/>
      <c r="DJV39" s="472"/>
      <c r="DJW39" s="472"/>
      <c r="DJX39" s="472"/>
      <c r="DJY39" s="472"/>
      <c r="DJZ39" s="472"/>
      <c r="DKA39" s="472"/>
      <c r="DKB39" s="472"/>
      <c r="DKC39" s="472"/>
      <c r="DKD39" s="472"/>
      <c r="DKE39" s="472"/>
      <c r="DKF39" s="472"/>
      <c r="DKG39" s="472"/>
      <c r="DKH39" s="472"/>
      <c r="DKI39" s="472"/>
      <c r="DKJ39" s="472"/>
      <c r="DKK39" s="472"/>
      <c r="DKL39" s="472"/>
      <c r="DKM39" s="472"/>
      <c r="DKN39" s="472"/>
      <c r="DKO39" s="472"/>
      <c r="DKP39" s="472"/>
      <c r="DKQ39" s="472"/>
      <c r="DKR39" s="472"/>
      <c r="DKS39" s="472"/>
      <c r="DKT39" s="472"/>
      <c r="DKU39" s="472"/>
      <c r="DKV39" s="472"/>
      <c r="DKW39" s="472"/>
      <c r="DKX39" s="472"/>
      <c r="DKY39" s="472"/>
      <c r="DKZ39" s="472"/>
      <c r="DLA39" s="472"/>
      <c r="DLB39" s="472"/>
      <c r="DLC39" s="472"/>
      <c r="DLD39" s="472"/>
      <c r="DLE39" s="472"/>
      <c r="DLF39" s="472"/>
      <c r="DLG39" s="472"/>
      <c r="DLH39" s="472"/>
      <c r="DLI39" s="472"/>
      <c r="DLJ39" s="472"/>
      <c r="DLK39" s="472"/>
      <c r="DLL39" s="472"/>
      <c r="DLM39" s="472"/>
      <c r="DLN39" s="472"/>
      <c r="DLO39" s="472"/>
      <c r="DLP39" s="472"/>
      <c r="DLQ39" s="472"/>
      <c r="DLR39" s="472"/>
      <c r="DLS39" s="472"/>
      <c r="DLT39" s="472"/>
      <c r="DLU39" s="472"/>
      <c r="DLV39" s="472"/>
      <c r="DLW39" s="472"/>
      <c r="DLX39" s="472"/>
      <c r="DLY39" s="472"/>
      <c r="DLZ39" s="472"/>
      <c r="DMA39" s="472"/>
      <c r="DMB39" s="472"/>
      <c r="DMC39" s="472"/>
      <c r="DMD39" s="472"/>
      <c r="DME39" s="472"/>
      <c r="DMF39" s="472"/>
      <c r="DMG39" s="472"/>
      <c r="DMH39" s="472"/>
      <c r="DMI39" s="472"/>
      <c r="DMJ39" s="472"/>
      <c r="DMK39" s="472"/>
      <c r="DML39" s="472"/>
      <c r="DMM39" s="472"/>
      <c r="DMN39" s="472"/>
      <c r="DMO39" s="472"/>
      <c r="DMP39" s="472"/>
      <c r="DMQ39" s="472"/>
      <c r="DMR39" s="472"/>
      <c r="DMS39" s="472"/>
      <c r="DMT39" s="472"/>
      <c r="DMU39" s="472"/>
      <c r="DMV39" s="472"/>
      <c r="DMW39" s="472"/>
      <c r="DMX39" s="472"/>
      <c r="DMY39" s="472"/>
      <c r="DMZ39" s="472"/>
      <c r="DNA39" s="472"/>
      <c r="DNB39" s="472"/>
      <c r="DNC39" s="472"/>
      <c r="DND39" s="472"/>
      <c r="DNE39" s="472"/>
      <c r="DNF39" s="472"/>
      <c r="DNG39" s="472"/>
      <c r="DNH39" s="472"/>
      <c r="DNI39" s="472"/>
      <c r="DNJ39" s="472"/>
      <c r="DNK39" s="472"/>
      <c r="DNL39" s="472"/>
      <c r="DNM39" s="472"/>
      <c r="DNN39" s="472"/>
      <c r="DNO39" s="472"/>
      <c r="DNP39" s="472"/>
      <c r="DNQ39" s="472"/>
      <c r="DNR39" s="472"/>
      <c r="DNS39" s="472"/>
      <c r="DNT39" s="472"/>
      <c r="DNU39" s="472"/>
      <c r="DNV39" s="472"/>
      <c r="DNW39" s="472"/>
      <c r="DNX39" s="472"/>
      <c r="DNY39" s="472"/>
      <c r="DNZ39" s="472"/>
      <c r="DOA39" s="472"/>
      <c r="DOB39" s="472"/>
      <c r="DOC39" s="472"/>
      <c r="DOD39" s="472"/>
      <c r="DOE39" s="472"/>
      <c r="DOF39" s="472"/>
      <c r="DOG39" s="472"/>
      <c r="DOH39" s="472"/>
      <c r="DOI39" s="472"/>
      <c r="DOJ39" s="472"/>
      <c r="DOK39" s="472"/>
      <c r="DOL39" s="472"/>
      <c r="DOM39" s="472"/>
      <c r="DON39" s="472"/>
      <c r="DOO39" s="472"/>
      <c r="DOP39" s="472"/>
      <c r="DOQ39" s="472"/>
      <c r="DOR39" s="472"/>
      <c r="DOS39" s="472"/>
      <c r="DOT39" s="472"/>
      <c r="DOU39" s="472"/>
      <c r="DOV39" s="472"/>
      <c r="DOW39" s="472"/>
      <c r="DOX39" s="472"/>
      <c r="DOY39" s="472"/>
      <c r="DOZ39" s="472"/>
      <c r="DPA39" s="472"/>
      <c r="DPB39" s="472"/>
      <c r="DPC39" s="472"/>
      <c r="DPD39" s="472"/>
      <c r="DPE39" s="472"/>
      <c r="DPF39" s="472"/>
      <c r="DPG39" s="472"/>
      <c r="DPH39" s="472"/>
      <c r="DPI39" s="472"/>
      <c r="DPJ39" s="472"/>
      <c r="DPK39" s="472"/>
      <c r="DPL39" s="472"/>
      <c r="DPM39" s="472"/>
      <c r="DPN39" s="472"/>
      <c r="DPO39" s="472"/>
      <c r="DPP39" s="472"/>
      <c r="DPQ39" s="472"/>
      <c r="DPR39" s="472"/>
      <c r="DPS39" s="472"/>
      <c r="DPT39" s="472"/>
      <c r="DPU39" s="472"/>
      <c r="DPV39" s="472"/>
      <c r="DPW39" s="472"/>
      <c r="DPX39" s="472"/>
      <c r="DPY39" s="472"/>
      <c r="DPZ39" s="472"/>
      <c r="DQA39" s="472"/>
      <c r="DQB39" s="472"/>
      <c r="DQC39" s="472"/>
      <c r="DQD39" s="472"/>
      <c r="DQE39" s="472"/>
      <c r="DQF39" s="472"/>
      <c r="DQG39" s="472"/>
      <c r="DQH39" s="472"/>
      <c r="DQI39" s="472"/>
      <c r="DQJ39" s="472"/>
      <c r="DQK39" s="472"/>
      <c r="DQL39" s="472"/>
      <c r="DQM39" s="472"/>
      <c r="DQN39" s="472"/>
      <c r="DQO39" s="472"/>
      <c r="DQP39" s="472"/>
      <c r="DQQ39" s="472"/>
      <c r="DQR39" s="472"/>
      <c r="DQS39" s="472"/>
      <c r="DQT39" s="472"/>
      <c r="DQU39" s="472"/>
      <c r="DQV39" s="472"/>
      <c r="DQW39" s="472"/>
      <c r="DQX39" s="472"/>
      <c r="DQY39" s="472"/>
      <c r="DQZ39" s="472"/>
      <c r="DRA39" s="472"/>
      <c r="DRB39" s="472"/>
      <c r="DRC39" s="472"/>
      <c r="DRD39" s="472"/>
      <c r="DRE39" s="472"/>
      <c r="DRF39" s="472"/>
      <c r="DRG39" s="472"/>
      <c r="DRH39" s="472"/>
      <c r="DRI39" s="472"/>
      <c r="DRJ39" s="472"/>
      <c r="DRK39" s="472"/>
      <c r="DRL39" s="472"/>
      <c r="DRM39" s="472"/>
      <c r="DRN39" s="472"/>
      <c r="DRO39" s="472"/>
      <c r="DRP39" s="472"/>
      <c r="DRQ39" s="472"/>
      <c r="DRR39" s="472"/>
      <c r="DRS39" s="472"/>
      <c r="DRT39" s="472"/>
      <c r="DRU39" s="472"/>
      <c r="DRV39" s="472"/>
      <c r="DRW39" s="472"/>
      <c r="DRX39" s="472"/>
      <c r="DRY39" s="472"/>
      <c r="DRZ39" s="472"/>
      <c r="DSA39" s="472"/>
      <c r="DSB39" s="472"/>
      <c r="DSC39" s="472"/>
      <c r="DSD39" s="472"/>
      <c r="DSE39" s="472"/>
      <c r="DSF39" s="472"/>
      <c r="DSG39" s="472"/>
      <c r="DSH39" s="472"/>
      <c r="DSI39" s="472"/>
      <c r="DSJ39" s="472"/>
      <c r="DSK39" s="472"/>
      <c r="DSL39" s="472"/>
      <c r="DSM39" s="472"/>
      <c r="DSN39" s="472"/>
      <c r="DSO39" s="472"/>
      <c r="DSP39" s="472"/>
      <c r="DSQ39" s="472"/>
      <c r="DSR39" s="472"/>
      <c r="DSS39" s="472"/>
      <c r="DST39" s="472"/>
      <c r="DSU39" s="472"/>
      <c r="DSV39" s="472"/>
      <c r="DSW39" s="472"/>
      <c r="DSX39" s="472"/>
      <c r="DSY39" s="472"/>
      <c r="DSZ39" s="472"/>
      <c r="DTA39" s="472"/>
      <c r="DTB39" s="472"/>
      <c r="DTC39" s="472"/>
      <c r="DTD39" s="472"/>
      <c r="DTE39" s="472"/>
      <c r="DTF39" s="472"/>
      <c r="DTG39" s="472"/>
      <c r="DTH39" s="472"/>
      <c r="DTI39" s="472"/>
      <c r="DTJ39" s="472"/>
      <c r="DTK39" s="472"/>
      <c r="DTL39" s="472"/>
      <c r="DTM39" s="472"/>
      <c r="DTN39" s="472"/>
      <c r="DTO39" s="472"/>
      <c r="DTP39" s="472"/>
      <c r="DTQ39" s="472"/>
      <c r="DTR39" s="472"/>
      <c r="DTS39" s="472"/>
      <c r="DTT39" s="472"/>
      <c r="DTU39" s="472"/>
      <c r="DTV39" s="472"/>
      <c r="DTW39" s="472"/>
      <c r="DTX39" s="472"/>
      <c r="DTY39" s="472"/>
      <c r="DTZ39" s="472"/>
      <c r="DUA39" s="472"/>
      <c r="DUB39" s="472"/>
      <c r="DUC39" s="472"/>
      <c r="DUD39" s="472"/>
      <c r="DUE39" s="472"/>
      <c r="DUF39" s="472"/>
      <c r="DUG39" s="472"/>
      <c r="DUH39" s="472"/>
      <c r="DUI39" s="472"/>
      <c r="DUJ39" s="472"/>
      <c r="DUK39" s="472"/>
      <c r="DUL39" s="472"/>
      <c r="DUM39" s="472"/>
      <c r="DUN39" s="472"/>
      <c r="DUO39" s="472"/>
      <c r="DUP39" s="472"/>
      <c r="DUQ39" s="472"/>
      <c r="DUR39" s="472"/>
      <c r="DUS39" s="472"/>
      <c r="DUT39" s="472"/>
      <c r="DUU39" s="472"/>
      <c r="DUV39" s="472"/>
      <c r="DUW39" s="472"/>
      <c r="DUX39" s="472"/>
      <c r="DUY39" s="472"/>
      <c r="DUZ39" s="472"/>
      <c r="DVA39" s="472"/>
      <c r="DVB39" s="472"/>
      <c r="DVC39" s="472"/>
      <c r="DVD39" s="472"/>
      <c r="DVE39" s="472"/>
      <c r="DVF39" s="472"/>
      <c r="DVG39" s="472"/>
      <c r="DVH39" s="472"/>
      <c r="DVI39" s="472"/>
      <c r="DVJ39" s="472"/>
      <c r="DVK39" s="472"/>
      <c r="DVL39" s="472"/>
      <c r="DVM39" s="472"/>
      <c r="DVN39" s="472"/>
      <c r="DVO39" s="472"/>
      <c r="DVP39" s="472"/>
      <c r="DVQ39" s="472"/>
      <c r="DVR39" s="472"/>
      <c r="DVS39" s="472"/>
      <c r="DVT39" s="472"/>
      <c r="DVU39" s="472"/>
      <c r="DVV39" s="472"/>
      <c r="DVW39" s="472"/>
      <c r="DVX39" s="472"/>
      <c r="DVY39" s="472"/>
      <c r="DVZ39" s="472"/>
      <c r="DWA39" s="472"/>
      <c r="DWB39" s="472"/>
      <c r="DWC39" s="472"/>
      <c r="DWD39" s="472"/>
      <c r="DWE39" s="472"/>
      <c r="DWF39" s="472"/>
      <c r="DWG39" s="472"/>
      <c r="DWH39" s="472"/>
      <c r="DWI39" s="472"/>
      <c r="DWJ39" s="472"/>
      <c r="DWK39" s="472"/>
      <c r="DWL39" s="472"/>
      <c r="DWM39" s="472"/>
      <c r="DWN39" s="472"/>
      <c r="DWO39" s="472"/>
      <c r="DWP39" s="472"/>
      <c r="DWQ39" s="472"/>
      <c r="DWR39" s="472"/>
      <c r="DWS39" s="472"/>
      <c r="DWT39" s="472"/>
      <c r="DWU39" s="472"/>
      <c r="DWV39" s="472"/>
      <c r="DWW39" s="472"/>
      <c r="DWX39" s="472"/>
      <c r="DWY39" s="472"/>
      <c r="DWZ39" s="472"/>
      <c r="DXA39" s="472"/>
      <c r="DXB39" s="472"/>
      <c r="DXC39" s="472"/>
      <c r="DXD39" s="472"/>
      <c r="DXE39" s="472"/>
      <c r="DXF39" s="472"/>
      <c r="DXG39" s="472"/>
      <c r="DXH39" s="472"/>
      <c r="DXI39" s="472"/>
      <c r="DXJ39" s="472"/>
      <c r="DXK39" s="472"/>
      <c r="DXL39" s="472"/>
      <c r="DXM39" s="472"/>
      <c r="DXN39" s="472"/>
      <c r="DXO39" s="472"/>
      <c r="DXP39" s="472"/>
      <c r="DXQ39" s="472"/>
      <c r="DXR39" s="472"/>
      <c r="DXS39" s="472"/>
      <c r="DXT39" s="472"/>
      <c r="DXU39" s="472"/>
      <c r="DXV39" s="472"/>
      <c r="DXW39" s="472"/>
      <c r="DXX39" s="472"/>
      <c r="DXY39" s="472"/>
      <c r="DXZ39" s="472"/>
      <c r="DYA39" s="472"/>
      <c r="DYB39" s="472"/>
      <c r="DYC39" s="472"/>
      <c r="DYD39" s="472"/>
      <c r="DYE39" s="472"/>
      <c r="DYF39" s="472"/>
      <c r="DYG39" s="472"/>
      <c r="DYH39" s="472"/>
      <c r="DYI39" s="472"/>
      <c r="DYJ39" s="472"/>
      <c r="DYK39" s="472"/>
      <c r="DYL39" s="472"/>
      <c r="DYM39" s="472"/>
      <c r="DYN39" s="472"/>
      <c r="DYO39" s="472"/>
      <c r="DYP39" s="472"/>
      <c r="DYQ39" s="472"/>
      <c r="DYR39" s="472"/>
      <c r="DYS39" s="472"/>
      <c r="DYT39" s="472"/>
      <c r="DYU39" s="472"/>
      <c r="DYV39" s="472"/>
      <c r="DYW39" s="472"/>
      <c r="DYX39" s="472"/>
      <c r="DYY39" s="472"/>
      <c r="DYZ39" s="472"/>
      <c r="DZA39" s="472"/>
      <c r="DZB39" s="472"/>
      <c r="DZC39" s="472"/>
      <c r="DZD39" s="472"/>
      <c r="DZE39" s="472"/>
      <c r="DZF39" s="472"/>
      <c r="DZG39" s="472"/>
      <c r="DZH39" s="472"/>
      <c r="DZI39" s="472"/>
      <c r="DZJ39" s="472"/>
      <c r="DZK39" s="472"/>
      <c r="DZL39" s="472"/>
      <c r="DZM39" s="472"/>
      <c r="DZN39" s="472"/>
      <c r="DZO39" s="472"/>
      <c r="DZP39" s="472"/>
      <c r="DZQ39" s="472"/>
      <c r="DZR39" s="472"/>
      <c r="DZS39" s="472"/>
      <c r="DZT39" s="472"/>
      <c r="DZU39" s="472"/>
      <c r="DZV39" s="472"/>
      <c r="DZW39" s="472"/>
      <c r="DZX39" s="472"/>
      <c r="DZY39" s="472"/>
      <c r="DZZ39" s="472"/>
      <c r="EAA39" s="472"/>
      <c r="EAB39" s="472"/>
      <c r="EAC39" s="472"/>
      <c r="EAD39" s="472"/>
      <c r="EAE39" s="472"/>
      <c r="EAF39" s="472"/>
      <c r="EAG39" s="472"/>
      <c r="EAH39" s="472"/>
      <c r="EAI39" s="472"/>
      <c r="EAJ39" s="472"/>
      <c r="EAK39" s="472"/>
      <c r="EAL39" s="472"/>
      <c r="EAM39" s="472"/>
      <c r="EAN39" s="472"/>
      <c r="EAO39" s="472"/>
      <c r="EAP39" s="472"/>
      <c r="EAQ39" s="472"/>
      <c r="EAR39" s="472"/>
      <c r="EAS39" s="472"/>
      <c r="EAT39" s="472"/>
      <c r="EAU39" s="472"/>
      <c r="EAV39" s="472"/>
      <c r="EAW39" s="472"/>
      <c r="EAX39" s="472"/>
      <c r="EAY39" s="472"/>
      <c r="EAZ39" s="472"/>
      <c r="EBA39" s="472"/>
      <c r="EBB39" s="472"/>
      <c r="EBC39" s="472"/>
      <c r="EBD39" s="472"/>
      <c r="EBE39" s="472"/>
      <c r="EBF39" s="472"/>
      <c r="EBG39" s="472"/>
      <c r="EBH39" s="472"/>
      <c r="EBI39" s="472"/>
      <c r="EBJ39" s="472"/>
      <c r="EBK39" s="472"/>
      <c r="EBL39" s="472"/>
      <c r="EBM39" s="472"/>
      <c r="EBN39" s="472"/>
      <c r="EBO39" s="472"/>
      <c r="EBP39" s="472"/>
      <c r="EBQ39" s="472"/>
      <c r="EBR39" s="472"/>
      <c r="EBS39" s="472"/>
      <c r="EBT39" s="472"/>
      <c r="EBU39" s="472"/>
      <c r="EBV39" s="472"/>
      <c r="EBW39" s="472"/>
      <c r="EBX39" s="472"/>
      <c r="EBY39" s="472"/>
      <c r="EBZ39" s="472"/>
      <c r="ECA39" s="472"/>
      <c r="ECB39" s="472"/>
      <c r="ECC39" s="472"/>
      <c r="ECD39" s="472"/>
      <c r="ECE39" s="472"/>
      <c r="ECF39" s="472"/>
      <c r="ECG39" s="472"/>
      <c r="ECH39" s="472"/>
      <c r="ECI39" s="472"/>
      <c r="ECJ39" s="472"/>
      <c r="ECK39" s="472"/>
      <c r="ECL39" s="472"/>
      <c r="ECM39" s="472"/>
      <c r="ECN39" s="472"/>
      <c r="ECO39" s="472"/>
      <c r="ECP39" s="472"/>
      <c r="ECQ39" s="472"/>
      <c r="ECR39" s="472"/>
      <c r="ECS39" s="472"/>
      <c r="ECT39" s="472"/>
      <c r="ECU39" s="472"/>
      <c r="ECV39" s="472"/>
      <c r="ECW39" s="472"/>
      <c r="ECX39" s="472"/>
      <c r="ECY39" s="472"/>
      <c r="ECZ39" s="472"/>
      <c r="EDA39" s="472"/>
      <c r="EDB39" s="472"/>
      <c r="EDC39" s="472"/>
      <c r="EDD39" s="472"/>
      <c r="EDE39" s="472"/>
      <c r="EDF39" s="472"/>
      <c r="EDG39" s="472"/>
      <c r="EDH39" s="472"/>
      <c r="EDI39" s="472"/>
      <c r="EDJ39" s="472"/>
      <c r="EDK39" s="472"/>
      <c r="EDL39" s="472"/>
      <c r="EDM39" s="472"/>
      <c r="EDN39" s="472"/>
      <c r="EDO39" s="472"/>
      <c r="EDP39" s="472"/>
      <c r="EDQ39" s="472"/>
      <c r="EDR39" s="472"/>
      <c r="EDS39" s="472"/>
      <c r="EDT39" s="472"/>
      <c r="EDU39" s="472"/>
      <c r="EDV39" s="472"/>
      <c r="EDW39" s="472"/>
      <c r="EDX39" s="472"/>
      <c r="EDY39" s="472"/>
      <c r="EDZ39" s="472"/>
      <c r="EEA39" s="472"/>
      <c r="EEB39" s="472"/>
      <c r="EEC39" s="472"/>
      <c r="EED39" s="472"/>
      <c r="EEE39" s="472"/>
      <c r="EEF39" s="472"/>
      <c r="EEG39" s="472"/>
      <c r="EEH39" s="472"/>
      <c r="EEI39" s="472"/>
      <c r="EEJ39" s="472"/>
      <c r="EEK39" s="472"/>
      <c r="EEL39" s="472"/>
      <c r="EEM39" s="472"/>
      <c r="EEN39" s="472"/>
      <c r="EEO39" s="472"/>
      <c r="EEP39" s="472"/>
      <c r="EEQ39" s="472"/>
      <c r="EER39" s="472"/>
      <c r="EES39" s="472"/>
      <c r="EET39" s="472"/>
      <c r="EEU39" s="472"/>
      <c r="EEV39" s="472"/>
      <c r="EEW39" s="472"/>
      <c r="EEX39" s="472"/>
      <c r="EEY39" s="472"/>
      <c r="EEZ39" s="472"/>
      <c r="EFA39" s="472"/>
      <c r="EFB39" s="472"/>
      <c r="EFC39" s="472"/>
      <c r="EFD39" s="472"/>
      <c r="EFE39" s="472"/>
      <c r="EFF39" s="472"/>
      <c r="EFG39" s="472"/>
      <c r="EFH39" s="472"/>
      <c r="EFI39" s="472"/>
      <c r="EFJ39" s="472"/>
      <c r="EFK39" s="472"/>
      <c r="EFL39" s="472"/>
      <c r="EFM39" s="472"/>
      <c r="EFN39" s="472"/>
      <c r="EFO39" s="472"/>
      <c r="EFP39" s="472"/>
      <c r="EFQ39" s="472"/>
      <c r="EFR39" s="472"/>
      <c r="EFS39" s="472"/>
      <c r="EFT39" s="472"/>
      <c r="EFU39" s="472"/>
      <c r="EFV39" s="472"/>
      <c r="EFW39" s="472"/>
      <c r="EFX39" s="472"/>
      <c r="EFY39" s="472"/>
      <c r="EFZ39" s="472"/>
      <c r="EGA39" s="472"/>
      <c r="EGB39" s="472"/>
      <c r="EGC39" s="472"/>
      <c r="EGD39" s="472"/>
      <c r="EGE39" s="472"/>
      <c r="EGF39" s="472"/>
      <c r="EGG39" s="472"/>
      <c r="EGH39" s="472"/>
      <c r="EGI39" s="472"/>
      <c r="EGJ39" s="472"/>
      <c r="EGK39" s="472"/>
      <c r="EGL39" s="472"/>
      <c r="EGM39" s="472"/>
      <c r="EGN39" s="472"/>
      <c r="EGO39" s="472"/>
      <c r="EGP39" s="472"/>
      <c r="EGQ39" s="472"/>
      <c r="EGR39" s="472"/>
      <c r="EGS39" s="472"/>
      <c r="EGT39" s="472"/>
      <c r="EGU39" s="472"/>
      <c r="EGV39" s="472"/>
      <c r="EGW39" s="472"/>
      <c r="EGX39" s="472"/>
      <c r="EGY39" s="472"/>
      <c r="EGZ39" s="472"/>
      <c r="EHA39" s="472"/>
      <c r="EHB39" s="472"/>
      <c r="EHC39" s="472"/>
      <c r="EHD39" s="472"/>
      <c r="EHE39" s="472"/>
      <c r="EHF39" s="472"/>
      <c r="EHG39" s="472"/>
      <c r="EHH39" s="472"/>
      <c r="EHI39" s="472"/>
      <c r="EHJ39" s="472"/>
      <c r="EHK39" s="472"/>
      <c r="EHL39" s="472"/>
      <c r="EHM39" s="472"/>
      <c r="EHN39" s="472"/>
      <c r="EHO39" s="472"/>
      <c r="EHP39" s="472"/>
      <c r="EHQ39" s="472"/>
      <c r="EHR39" s="472"/>
      <c r="EHS39" s="472"/>
      <c r="EHT39" s="472"/>
      <c r="EHU39" s="472"/>
      <c r="EHV39" s="472"/>
      <c r="EHW39" s="472"/>
      <c r="EHX39" s="472"/>
      <c r="EHY39" s="472"/>
      <c r="EHZ39" s="472"/>
      <c r="EIA39" s="472"/>
      <c r="EIB39" s="472"/>
      <c r="EIC39" s="472"/>
      <c r="EID39" s="472"/>
      <c r="EIE39" s="472"/>
      <c r="EIF39" s="472"/>
      <c r="EIG39" s="472"/>
      <c r="EIH39" s="472"/>
      <c r="EII39" s="472"/>
      <c r="EIJ39" s="472"/>
      <c r="EIK39" s="472"/>
      <c r="EIL39" s="472"/>
      <c r="EIM39" s="472"/>
      <c r="EIN39" s="472"/>
      <c r="EIO39" s="472"/>
      <c r="EIP39" s="472"/>
      <c r="EIQ39" s="472"/>
      <c r="EIR39" s="472"/>
      <c r="EIS39" s="472"/>
      <c r="EIT39" s="472"/>
      <c r="EIU39" s="472"/>
      <c r="EIV39" s="472"/>
      <c r="EIW39" s="472"/>
      <c r="EIX39" s="472"/>
      <c r="EIY39" s="472"/>
      <c r="EIZ39" s="472"/>
      <c r="EJA39" s="472"/>
      <c r="EJB39" s="472"/>
      <c r="EJC39" s="472"/>
      <c r="EJD39" s="472"/>
      <c r="EJE39" s="472"/>
      <c r="EJF39" s="472"/>
      <c r="EJG39" s="472"/>
      <c r="EJH39" s="472"/>
      <c r="EJI39" s="472"/>
      <c r="EJJ39" s="472"/>
      <c r="EJK39" s="472"/>
      <c r="EJL39" s="472"/>
      <c r="EJM39" s="472"/>
      <c r="EJN39" s="472"/>
      <c r="EJO39" s="472"/>
      <c r="EJP39" s="472"/>
      <c r="EJQ39" s="472"/>
      <c r="EJR39" s="472"/>
      <c r="EJS39" s="472"/>
      <c r="EJT39" s="472"/>
      <c r="EJU39" s="472"/>
      <c r="EJV39" s="472"/>
      <c r="EJW39" s="472"/>
      <c r="EJX39" s="472"/>
      <c r="EJY39" s="472"/>
      <c r="EJZ39" s="472"/>
      <c r="EKA39" s="472"/>
      <c r="EKB39" s="472"/>
      <c r="EKC39" s="472"/>
      <c r="EKD39" s="472"/>
      <c r="EKE39" s="472"/>
      <c r="EKF39" s="472"/>
      <c r="EKG39" s="472"/>
      <c r="EKH39" s="472"/>
      <c r="EKI39" s="472"/>
      <c r="EKJ39" s="472"/>
      <c r="EKK39" s="472"/>
      <c r="EKL39" s="472"/>
      <c r="EKM39" s="472"/>
      <c r="EKN39" s="472"/>
      <c r="EKO39" s="472"/>
      <c r="EKP39" s="472"/>
      <c r="EKQ39" s="472"/>
      <c r="EKR39" s="472"/>
      <c r="EKS39" s="472"/>
      <c r="EKT39" s="472"/>
      <c r="EKU39" s="472"/>
      <c r="EKV39" s="472"/>
      <c r="EKW39" s="472"/>
      <c r="EKX39" s="472"/>
      <c r="EKY39" s="472"/>
      <c r="EKZ39" s="472"/>
      <c r="ELA39" s="472"/>
      <c r="ELB39" s="472"/>
      <c r="ELC39" s="472"/>
      <c r="ELD39" s="472"/>
      <c r="ELE39" s="472"/>
      <c r="ELF39" s="472"/>
      <c r="ELG39" s="472"/>
      <c r="ELH39" s="472"/>
      <c r="ELI39" s="472"/>
      <c r="ELJ39" s="472"/>
      <c r="ELK39" s="472"/>
      <c r="ELL39" s="472"/>
      <c r="ELM39" s="472"/>
      <c r="ELN39" s="472"/>
      <c r="ELO39" s="472"/>
      <c r="ELP39" s="472"/>
      <c r="ELQ39" s="472"/>
      <c r="ELR39" s="472"/>
      <c r="ELS39" s="472"/>
      <c r="ELT39" s="472"/>
      <c r="ELU39" s="472"/>
      <c r="ELV39" s="472"/>
      <c r="ELW39" s="472"/>
      <c r="ELX39" s="472"/>
      <c r="ELY39" s="472"/>
      <c r="ELZ39" s="472"/>
      <c r="EMA39" s="472"/>
      <c r="EMB39" s="472"/>
      <c r="EMC39" s="472"/>
      <c r="EMD39" s="472"/>
      <c r="EME39" s="472"/>
      <c r="EMF39" s="472"/>
      <c r="EMG39" s="472"/>
      <c r="EMH39" s="472"/>
      <c r="EMI39" s="472"/>
      <c r="EMJ39" s="472"/>
      <c r="EMK39" s="472"/>
      <c r="EML39" s="472"/>
      <c r="EMM39" s="472"/>
      <c r="EMN39" s="472"/>
      <c r="EMO39" s="472"/>
      <c r="EMP39" s="472"/>
      <c r="EMQ39" s="472"/>
      <c r="EMR39" s="472"/>
      <c r="EMS39" s="472"/>
      <c r="EMT39" s="472"/>
      <c r="EMU39" s="472"/>
      <c r="EMV39" s="472"/>
      <c r="EMW39" s="472"/>
      <c r="EMX39" s="472"/>
      <c r="EMY39" s="472"/>
      <c r="EMZ39" s="472"/>
      <c r="ENA39" s="472"/>
      <c r="ENB39" s="472"/>
      <c r="ENC39" s="472"/>
      <c r="END39" s="472"/>
      <c r="ENE39" s="472"/>
      <c r="ENF39" s="472"/>
      <c r="ENG39" s="472"/>
      <c r="ENH39" s="472"/>
      <c r="ENI39" s="472"/>
      <c r="ENJ39" s="472"/>
      <c r="ENK39" s="472"/>
      <c r="ENL39" s="472"/>
      <c r="ENM39" s="472"/>
      <c r="ENN39" s="472"/>
      <c r="ENO39" s="472"/>
      <c r="ENP39" s="472"/>
      <c r="ENQ39" s="472"/>
      <c r="ENR39" s="472"/>
      <c r="ENS39" s="472"/>
      <c r="ENT39" s="472"/>
      <c r="ENU39" s="472"/>
      <c r="ENV39" s="472"/>
      <c r="ENW39" s="472"/>
      <c r="ENX39" s="472"/>
      <c r="ENY39" s="472"/>
      <c r="ENZ39" s="472"/>
      <c r="EOA39" s="472"/>
      <c r="EOB39" s="472"/>
      <c r="EOC39" s="472"/>
      <c r="EOD39" s="472"/>
      <c r="EOE39" s="472"/>
      <c r="EOF39" s="472"/>
      <c r="EOG39" s="472"/>
      <c r="EOH39" s="472"/>
      <c r="EOI39" s="472"/>
      <c r="EOJ39" s="472"/>
      <c r="EOK39" s="472"/>
      <c r="EOL39" s="472"/>
      <c r="EOM39" s="472"/>
      <c r="EON39" s="472"/>
      <c r="EOO39" s="472"/>
      <c r="EOP39" s="472"/>
      <c r="EOQ39" s="472"/>
      <c r="EOR39" s="472"/>
      <c r="EOS39" s="472"/>
      <c r="EOT39" s="472"/>
      <c r="EOU39" s="472"/>
      <c r="EOV39" s="472"/>
      <c r="EOW39" s="472"/>
      <c r="EOX39" s="472"/>
      <c r="EOY39" s="472"/>
      <c r="EOZ39" s="472"/>
      <c r="EPA39" s="472"/>
      <c r="EPB39" s="472"/>
      <c r="EPC39" s="472"/>
      <c r="EPD39" s="472"/>
      <c r="EPE39" s="472"/>
      <c r="EPF39" s="472"/>
      <c r="EPG39" s="472"/>
      <c r="EPH39" s="472"/>
      <c r="EPI39" s="472"/>
      <c r="EPJ39" s="472"/>
      <c r="EPK39" s="472"/>
      <c r="EPL39" s="472"/>
      <c r="EPM39" s="472"/>
      <c r="EPN39" s="472"/>
      <c r="EPO39" s="472"/>
      <c r="EPP39" s="472"/>
      <c r="EPQ39" s="472"/>
      <c r="EPR39" s="472"/>
      <c r="EPS39" s="472"/>
      <c r="EPT39" s="472"/>
      <c r="EPU39" s="472"/>
      <c r="EPV39" s="472"/>
      <c r="EPW39" s="472"/>
      <c r="EPX39" s="472"/>
      <c r="EPY39" s="472"/>
      <c r="EPZ39" s="472"/>
      <c r="EQA39" s="472"/>
      <c r="EQB39" s="472"/>
      <c r="EQC39" s="472"/>
      <c r="EQD39" s="472"/>
      <c r="EQE39" s="472"/>
      <c r="EQF39" s="472"/>
      <c r="EQG39" s="472"/>
      <c r="EQH39" s="472"/>
      <c r="EQI39" s="472"/>
      <c r="EQJ39" s="472"/>
      <c r="EQK39" s="472"/>
      <c r="EQL39" s="472"/>
      <c r="EQM39" s="472"/>
      <c r="EQN39" s="472"/>
      <c r="EQO39" s="472"/>
      <c r="EQP39" s="472"/>
      <c r="EQQ39" s="472"/>
      <c r="EQR39" s="472"/>
      <c r="EQS39" s="472"/>
      <c r="EQT39" s="472"/>
      <c r="EQU39" s="472"/>
      <c r="EQV39" s="472"/>
      <c r="EQW39" s="472"/>
      <c r="EQX39" s="472"/>
      <c r="EQY39" s="472"/>
      <c r="EQZ39" s="472"/>
      <c r="ERA39" s="472"/>
      <c r="ERB39" s="472"/>
      <c r="ERC39" s="472"/>
      <c r="ERD39" s="472"/>
      <c r="ERE39" s="472"/>
      <c r="ERF39" s="472"/>
      <c r="ERG39" s="472"/>
      <c r="ERH39" s="472"/>
      <c r="ERI39" s="472"/>
      <c r="ERJ39" s="472"/>
      <c r="ERK39" s="472"/>
      <c r="ERL39" s="472"/>
      <c r="ERM39" s="472"/>
      <c r="ERN39" s="472"/>
      <c r="ERO39" s="472"/>
      <c r="ERP39" s="472"/>
      <c r="ERQ39" s="472"/>
      <c r="ERR39" s="472"/>
      <c r="ERS39" s="472"/>
      <c r="ERT39" s="472"/>
      <c r="ERU39" s="472"/>
      <c r="ERV39" s="472"/>
      <c r="ERW39" s="472"/>
      <c r="ERX39" s="472"/>
      <c r="ERY39" s="472"/>
      <c r="ERZ39" s="472"/>
      <c r="ESA39" s="472"/>
      <c r="ESB39" s="472"/>
      <c r="ESC39" s="472"/>
      <c r="ESD39" s="472"/>
      <c r="ESE39" s="472"/>
      <c r="ESF39" s="472"/>
      <c r="ESG39" s="472"/>
      <c r="ESH39" s="472"/>
      <c r="ESI39" s="472"/>
      <c r="ESJ39" s="472"/>
      <c r="ESK39" s="472"/>
      <c r="ESL39" s="472"/>
      <c r="ESM39" s="472"/>
      <c r="ESN39" s="472"/>
      <c r="ESO39" s="472"/>
      <c r="ESP39" s="472"/>
      <c r="ESQ39" s="472"/>
      <c r="ESR39" s="472"/>
      <c r="ESS39" s="472"/>
      <c r="EST39" s="472"/>
      <c r="ESU39" s="472"/>
      <c r="ESV39" s="472"/>
      <c r="ESW39" s="472"/>
      <c r="ESX39" s="472"/>
      <c r="ESY39" s="472"/>
      <c r="ESZ39" s="472"/>
      <c r="ETA39" s="472"/>
      <c r="ETB39" s="472"/>
      <c r="ETC39" s="472"/>
      <c r="ETD39" s="472"/>
      <c r="ETE39" s="472"/>
      <c r="ETF39" s="472"/>
      <c r="ETG39" s="472"/>
      <c r="ETH39" s="472"/>
      <c r="ETI39" s="472"/>
      <c r="ETJ39" s="472"/>
      <c r="ETK39" s="472"/>
      <c r="ETL39" s="472"/>
      <c r="ETM39" s="472"/>
      <c r="ETN39" s="472"/>
      <c r="ETO39" s="472"/>
      <c r="ETP39" s="472"/>
      <c r="ETQ39" s="472"/>
      <c r="ETR39" s="472"/>
      <c r="ETS39" s="472"/>
      <c r="ETT39" s="472"/>
      <c r="ETU39" s="472"/>
      <c r="ETV39" s="472"/>
      <c r="ETW39" s="472"/>
      <c r="ETX39" s="472"/>
      <c r="ETY39" s="472"/>
      <c r="ETZ39" s="472"/>
      <c r="EUA39" s="472"/>
      <c r="EUB39" s="472"/>
      <c r="EUC39" s="472"/>
      <c r="EUD39" s="472"/>
      <c r="EUE39" s="472"/>
      <c r="EUF39" s="472"/>
      <c r="EUG39" s="472"/>
      <c r="EUH39" s="472"/>
      <c r="EUI39" s="472"/>
      <c r="EUJ39" s="472"/>
      <c r="EUK39" s="472"/>
      <c r="EUL39" s="472"/>
      <c r="EUM39" s="472"/>
      <c r="EUN39" s="472"/>
      <c r="EUO39" s="472"/>
      <c r="EUP39" s="472"/>
      <c r="EUQ39" s="472"/>
      <c r="EUR39" s="472"/>
      <c r="EUS39" s="472"/>
      <c r="EUT39" s="472"/>
      <c r="EUU39" s="472"/>
      <c r="EUV39" s="472"/>
      <c r="EUW39" s="472"/>
      <c r="EUX39" s="472"/>
      <c r="EUY39" s="472"/>
      <c r="EUZ39" s="472"/>
      <c r="EVA39" s="472"/>
      <c r="EVB39" s="472"/>
      <c r="EVC39" s="472"/>
      <c r="EVD39" s="472"/>
      <c r="EVE39" s="472"/>
      <c r="EVF39" s="472"/>
      <c r="EVG39" s="472"/>
      <c r="EVH39" s="472"/>
      <c r="EVI39" s="472"/>
      <c r="EVJ39" s="472"/>
      <c r="EVK39" s="472"/>
      <c r="EVL39" s="472"/>
      <c r="EVM39" s="472"/>
      <c r="EVN39" s="472"/>
      <c r="EVO39" s="472"/>
      <c r="EVP39" s="472"/>
      <c r="EVQ39" s="472"/>
      <c r="EVR39" s="472"/>
      <c r="EVS39" s="472"/>
      <c r="EVT39" s="472"/>
      <c r="EVU39" s="472"/>
      <c r="EVV39" s="472"/>
      <c r="EVW39" s="472"/>
      <c r="EVX39" s="472"/>
      <c r="EVY39" s="472"/>
      <c r="EVZ39" s="472"/>
      <c r="EWA39" s="472"/>
      <c r="EWB39" s="472"/>
      <c r="EWC39" s="472"/>
      <c r="EWD39" s="472"/>
      <c r="EWE39" s="472"/>
      <c r="EWF39" s="472"/>
      <c r="EWG39" s="472"/>
      <c r="EWH39" s="472"/>
      <c r="EWI39" s="472"/>
      <c r="EWJ39" s="472"/>
      <c r="EWK39" s="472"/>
      <c r="EWL39" s="472"/>
      <c r="EWM39" s="472"/>
      <c r="EWN39" s="472"/>
      <c r="EWO39" s="472"/>
      <c r="EWP39" s="472"/>
      <c r="EWQ39" s="472"/>
      <c r="EWR39" s="472"/>
      <c r="EWS39" s="472"/>
      <c r="EWT39" s="472"/>
      <c r="EWU39" s="472"/>
      <c r="EWV39" s="472"/>
      <c r="EWW39" s="472"/>
      <c r="EWX39" s="472"/>
      <c r="EWY39" s="472"/>
      <c r="EWZ39" s="472"/>
      <c r="EXA39" s="472"/>
      <c r="EXB39" s="472"/>
      <c r="EXC39" s="472"/>
      <c r="EXD39" s="472"/>
      <c r="EXE39" s="472"/>
      <c r="EXF39" s="472"/>
      <c r="EXG39" s="472"/>
      <c r="EXH39" s="472"/>
      <c r="EXI39" s="472"/>
      <c r="EXJ39" s="472"/>
      <c r="EXK39" s="472"/>
      <c r="EXL39" s="472"/>
      <c r="EXM39" s="472"/>
      <c r="EXN39" s="472"/>
      <c r="EXO39" s="472"/>
      <c r="EXP39" s="472"/>
      <c r="EXQ39" s="472"/>
      <c r="EXR39" s="472"/>
      <c r="EXS39" s="472"/>
      <c r="EXT39" s="472"/>
      <c r="EXU39" s="472"/>
      <c r="EXV39" s="472"/>
      <c r="EXW39" s="472"/>
      <c r="EXX39" s="472"/>
      <c r="EXY39" s="472"/>
      <c r="EXZ39" s="472"/>
      <c r="EYA39" s="472"/>
      <c r="EYB39" s="472"/>
      <c r="EYC39" s="472"/>
      <c r="EYD39" s="472"/>
      <c r="EYE39" s="472"/>
      <c r="EYF39" s="472"/>
      <c r="EYG39" s="472"/>
      <c r="EYH39" s="472"/>
      <c r="EYI39" s="472"/>
      <c r="EYJ39" s="472"/>
      <c r="EYK39" s="472"/>
      <c r="EYL39" s="472"/>
      <c r="EYM39" s="472"/>
      <c r="EYN39" s="472"/>
      <c r="EYO39" s="472"/>
      <c r="EYP39" s="472"/>
      <c r="EYQ39" s="472"/>
      <c r="EYR39" s="472"/>
      <c r="EYS39" s="472"/>
      <c r="EYT39" s="472"/>
      <c r="EYU39" s="472"/>
      <c r="EYV39" s="472"/>
      <c r="EYW39" s="472"/>
      <c r="EYX39" s="472"/>
      <c r="EYY39" s="472"/>
      <c r="EYZ39" s="472"/>
      <c r="EZA39" s="472"/>
      <c r="EZB39" s="472"/>
      <c r="EZC39" s="472"/>
      <c r="EZD39" s="472"/>
      <c r="EZE39" s="472"/>
      <c r="EZF39" s="472"/>
      <c r="EZG39" s="472"/>
      <c r="EZH39" s="472"/>
      <c r="EZI39" s="472"/>
      <c r="EZJ39" s="472"/>
      <c r="EZK39" s="472"/>
      <c r="EZL39" s="472"/>
      <c r="EZM39" s="472"/>
      <c r="EZN39" s="472"/>
      <c r="EZO39" s="472"/>
      <c r="EZP39" s="472"/>
      <c r="EZQ39" s="472"/>
      <c r="EZR39" s="472"/>
      <c r="EZS39" s="472"/>
      <c r="EZT39" s="472"/>
      <c r="EZU39" s="472"/>
      <c r="EZV39" s="472"/>
      <c r="EZW39" s="472"/>
      <c r="EZX39" s="472"/>
      <c r="EZY39" s="472"/>
      <c r="EZZ39" s="472"/>
      <c r="FAA39" s="472"/>
      <c r="FAB39" s="472"/>
      <c r="FAC39" s="472"/>
      <c r="FAD39" s="472"/>
      <c r="FAE39" s="472"/>
      <c r="FAF39" s="472"/>
      <c r="FAG39" s="472"/>
      <c r="FAH39" s="472"/>
      <c r="FAI39" s="472"/>
      <c r="FAJ39" s="472"/>
      <c r="FAK39" s="472"/>
      <c r="FAL39" s="472"/>
      <c r="FAM39" s="472"/>
      <c r="FAN39" s="472"/>
      <c r="FAO39" s="472"/>
      <c r="FAP39" s="472"/>
      <c r="FAQ39" s="472"/>
      <c r="FAR39" s="472"/>
      <c r="FAS39" s="472"/>
      <c r="FAT39" s="472"/>
      <c r="FAU39" s="472"/>
      <c r="FAV39" s="472"/>
      <c r="FAW39" s="472"/>
      <c r="FAX39" s="472"/>
      <c r="FAY39" s="472"/>
      <c r="FAZ39" s="472"/>
      <c r="FBA39" s="472"/>
      <c r="FBB39" s="472"/>
      <c r="FBC39" s="472"/>
      <c r="FBD39" s="472"/>
      <c r="FBE39" s="472"/>
      <c r="FBF39" s="472"/>
      <c r="FBG39" s="472"/>
      <c r="FBH39" s="472"/>
      <c r="FBI39" s="472"/>
      <c r="FBJ39" s="472"/>
      <c r="FBK39" s="472"/>
      <c r="FBL39" s="472"/>
      <c r="FBM39" s="472"/>
      <c r="FBN39" s="472"/>
      <c r="FBO39" s="472"/>
      <c r="FBP39" s="472"/>
      <c r="FBQ39" s="472"/>
      <c r="FBR39" s="472"/>
      <c r="FBS39" s="472"/>
      <c r="FBT39" s="472"/>
      <c r="FBU39" s="472"/>
      <c r="FBV39" s="472"/>
      <c r="FBW39" s="472"/>
      <c r="FBX39" s="472"/>
      <c r="FBY39" s="472"/>
      <c r="FBZ39" s="472"/>
      <c r="FCA39" s="472"/>
      <c r="FCB39" s="472"/>
      <c r="FCC39" s="472"/>
      <c r="FCD39" s="472"/>
      <c r="FCE39" s="472"/>
      <c r="FCF39" s="472"/>
      <c r="FCG39" s="472"/>
      <c r="FCH39" s="472"/>
      <c r="FCI39" s="472"/>
      <c r="FCJ39" s="472"/>
      <c r="FCK39" s="472"/>
      <c r="FCL39" s="472"/>
      <c r="FCM39" s="472"/>
      <c r="FCN39" s="472"/>
      <c r="FCO39" s="472"/>
      <c r="FCP39" s="472"/>
      <c r="FCQ39" s="472"/>
      <c r="FCR39" s="472"/>
      <c r="FCS39" s="472"/>
      <c r="FCT39" s="472"/>
      <c r="FCU39" s="472"/>
      <c r="FCV39" s="472"/>
      <c r="FCW39" s="472"/>
      <c r="FCX39" s="472"/>
      <c r="FCY39" s="472"/>
      <c r="FCZ39" s="472"/>
      <c r="FDA39" s="472"/>
      <c r="FDB39" s="472"/>
      <c r="FDC39" s="472"/>
      <c r="FDD39" s="472"/>
      <c r="FDE39" s="472"/>
      <c r="FDF39" s="472"/>
      <c r="FDG39" s="472"/>
      <c r="FDH39" s="472"/>
      <c r="FDI39" s="472"/>
      <c r="FDJ39" s="472"/>
      <c r="FDK39" s="472"/>
      <c r="FDL39" s="472"/>
      <c r="FDM39" s="472"/>
      <c r="FDN39" s="472"/>
      <c r="FDO39" s="472"/>
      <c r="FDP39" s="472"/>
      <c r="FDQ39" s="472"/>
      <c r="FDR39" s="472"/>
      <c r="FDS39" s="472"/>
      <c r="FDT39" s="472"/>
      <c r="FDU39" s="472"/>
      <c r="FDV39" s="472"/>
      <c r="FDW39" s="472"/>
      <c r="FDX39" s="472"/>
      <c r="FDY39" s="472"/>
      <c r="FDZ39" s="472"/>
      <c r="FEA39" s="472"/>
      <c r="FEB39" s="472"/>
      <c r="FEC39" s="472"/>
      <c r="FED39" s="472"/>
      <c r="FEE39" s="472"/>
      <c r="FEF39" s="472"/>
      <c r="FEG39" s="472"/>
      <c r="FEH39" s="472"/>
      <c r="FEI39" s="472"/>
      <c r="FEJ39" s="472"/>
      <c r="FEK39" s="472"/>
      <c r="FEL39" s="472"/>
      <c r="FEM39" s="472"/>
      <c r="FEN39" s="472"/>
      <c r="FEO39" s="472"/>
      <c r="FEP39" s="472"/>
      <c r="FEQ39" s="472"/>
      <c r="FER39" s="472"/>
      <c r="FES39" s="472"/>
      <c r="FET39" s="472"/>
      <c r="FEU39" s="472"/>
      <c r="FEV39" s="472"/>
      <c r="FEW39" s="472"/>
      <c r="FEX39" s="472"/>
      <c r="FEY39" s="472"/>
      <c r="FEZ39" s="472"/>
      <c r="FFA39" s="472"/>
      <c r="FFB39" s="472"/>
      <c r="FFC39" s="472"/>
      <c r="FFD39" s="472"/>
      <c r="FFE39" s="472"/>
      <c r="FFF39" s="472"/>
      <c r="FFG39" s="472"/>
      <c r="FFH39" s="472"/>
      <c r="FFI39" s="472"/>
      <c r="FFJ39" s="472"/>
      <c r="FFK39" s="472"/>
      <c r="FFL39" s="472"/>
      <c r="FFM39" s="472"/>
      <c r="FFN39" s="472"/>
      <c r="FFO39" s="472"/>
      <c r="FFP39" s="472"/>
      <c r="FFQ39" s="472"/>
      <c r="FFR39" s="472"/>
      <c r="FFS39" s="472"/>
      <c r="FFT39" s="472"/>
      <c r="FFU39" s="472"/>
      <c r="FFV39" s="472"/>
      <c r="FFW39" s="472"/>
      <c r="FFX39" s="472"/>
      <c r="FFY39" s="472"/>
      <c r="FFZ39" s="472"/>
      <c r="FGA39" s="472"/>
      <c r="FGB39" s="472"/>
      <c r="FGC39" s="472"/>
      <c r="FGD39" s="472"/>
      <c r="FGE39" s="472"/>
      <c r="FGF39" s="472"/>
      <c r="FGG39" s="472"/>
      <c r="FGH39" s="472"/>
      <c r="FGI39" s="472"/>
      <c r="FGJ39" s="472"/>
      <c r="FGK39" s="472"/>
      <c r="FGL39" s="472"/>
      <c r="FGM39" s="472"/>
      <c r="FGN39" s="472"/>
      <c r="FGO39" s="472"/>
      <c r="FGP39" s="472"/>
      <c r="FGQ39" s="472"/>
      <c r="FGR39" s="472"/>
      <c r="FGS39" s="472"/>
      <c r="FGT39" s="472"/>
      <c r="FGU39" s="472"/>
      <c r="FGV39" s="472"/>
      <c r="FGW39" s="472"/>
      <c r="FGX39" s="472"/>
      <c r="FGY39" s="472"/>
      <c r="FGZ39" s="472"/>
      <c r="FHA39" s="472"/>
      <c r="FHB39" s="472"/>
      <c r="FHC39" s="472"/>
      <c r="FHD39" s="472"/>
      <c r="FHE39" s="472"/>
      <c r="FHF39" s="472"/>
      <c r="FHG39" s="472"/>
      <c r="FHH39" s="472"/>
      <c r="FHI39" s="472"/>
      <c r="FHJ39" s="472"/>
      <c r="FHK39" s="472"/>
      <c r="FHL39" s="472"/>
      <c r="FHM39" s="472"/>
      <c r="FHN39" s="472"/>
      <c r="FHO39" s="472"/>
      <c r="FHP39" s="472"/>
      <c r="FHQ39" s="472"/>
      <c r="FHR39" s="472"/>
      <c r="FHS39" s="472"/>
      <c r="FHT39" s="472"/>
      <c r="FHU39" s="472"/>
      <c r="FHV39" s="472"/>
      <c r="FHW39" s="472"/>
      <c r="FHX39" s="472"/>
      <c r="FHY39" s="472"/>
      <c r="FHZ39" s="472"/>
      <c r="FIA39" s="472"/>
      <c r="FIB39" s="472"/>
      <c r="FIC39" s="472"/>
      <c r="FID39" s="472"/>
      <c r="FIE39" s="472"/>
      <c r="FIF39" s="472"/>
      <c r="FIG39" s="472"/>
      <c r="FIH39" s="472"/>
      <c r="FII39" s="472"/>
      <c r="FIJ39" s="472"/>
      <c r="FIK39" s="472"/>
      <c r="FIL39" s="472"/>
      <c r="FIM39" s="472"/>
      <c r="FIN39" s="472"/>
      <c r="FIO39" s="472"/>
      <c r="FIP39" s="472"/>
      <c r="FIQ39" s="472"/>
      <c r="FIR39" s="472"/>
      <c r="FIS39" s="472"/>
      <c r="FIT39" s="472"/>
      <c r="FIU39" s="472"/>
      <c r="FIV39" s="472"/>
      <c r="FIW39" s="472"/>
      <c r="FIX39" s="472"/>
      <c r="FIY39" s="472"/>
      <c r="FIZ39" s="472"/>
      <c r="FJA39" s="472"/>
      <c r="FJB39" s="472"/>
      <c r="FJC39" s="472"/>
      <c r="FJD39" s="472"/>
      <c r="FJE39" s="472"/>
      <c r="FJF39" s="472"/>
      <c r="FJG39" s="472"/>
      <c r="FJH39" s="472"/>
      <c r="FJI39" s="472"/>
      <c r="FJJ39" s="472"/>
      <c r="FJK39" s="472"/>
      <c r="FJL39" s="472"/>
      <c r="FJM39" s="472"/>
      <c r="FJN39" s="472"/>
      <c r="FJO39" s="472"/>
      <c r="FJP39" s="472"/>
      <c r="FJQ39" s="472"/>
      <c r="FJR39" s="472"/>
      <c r="FJS39" s="472"/>
      <c r="FJT39" s="472"/>
      <c r="FJU39" s="472"/>
      <c r="FJV39" s="472"/>
      <c r="FJW39" s="472"/>
      <c r="FJX39" s="472"/>
      <c r="FJY39" s="472"/>
      <c r="FJZ39" s="472"/>
      <c r="FKA39" s="472"/>
      <c r="FKB39" s="472"/>
      <c r="FKC39" s="472"/>
      <c r="FKD39" s="472"/>
      <c r="FKE39" s="472"/>
      <c r="FKF39" s="472"/>
      <c r="FKG39" s="472"/>
      <c r="FKH39" s="472"/>
      <c r="FKI39" s="472"/>
      <c r="FKJ39" s="472"/>
      <c r="FKK39" s="472"/>
      <c r="FKL39" s="472"/>
      <c r="FKM39" s="472"/>
      <c r="FKN39" s="472"/>
      <c r="FKO39" s="472"/>
      <c r="FKP39" s="472"/>
      <c r="FKQ39" s="472"/>
      <c r="FKR39" s="472"/>
      <c r="FKS39" s="472"/>
      <c r="FKT39" s="472"/>
      <c r="FKU39" s="472"/>
      <c r="FKV39" s="472"/>
      <c r="FKW39" s="472"/>
      <c r="FKX39" s="472"/>
      <c r="FKY39" s="472"/>
      <c r="FKZ39" s="472"/>
      <c r="FLA39" s="472"/>
      <c r="FLB39" s="472"/>
      <c r="FLC39" s="472"/>
      <c r="FLD39" s="472"/>
      <c r="FLE39" s="472"/>
      <c r="FLF39" s="472"/>
      <c r="FLG39" s="472"/>
      <c r="FLH39" s="472"/>
      <c r="FLI39" s="472"/>
      <c r="FLJ39" s="472"/>
      <c r="FLK39" s="472"/>
      <c r="FLL39" s="472"/>
      <c r="FLM39" s="472"/>
      <c r="FLN39" s="472"/>
      <c r="FLO39" s="472"/>
      <c r="FLP39" s="472"/>
      <c r="FLQ39" s="472"/>
      <c r="FLR39" s="472"/>
      <c r="FLS39" s="472"/>
      <c r="FLT39" s="472"/>
      <c r="FLU39" s="472"/>
      <c r="FLV39" s="472"/>
      <c r="FLW39" s="472"/>
      <c r="FLX39" s="472"/>
      <c r="FLY39" s="472"/>
      <c r="FLZ39" s="472"/>
      <c r="FMA39" s="472"/>
      <c r="FMB39" s="472"/>
      <c r="FMC39" s="472"/>
      <c r="FMD39" s="472"/>
      <c r="FME39" s="472"/>
      <c r="FMF39" s="472"/>
      <c r="FMG39" s="472"/>
      <c r="FMH39" s="472"/>
      <c r="FMI39" s="472"/>
      <c r="FMJ39" s="472"/>
      <c r="FMK39" s="472"/>
      <c r="FML39" s="472"/>
      <c r="FMM39" s="472"/>
      <c r="FMN39" s="472"/>
      <c r="FMO39" s="472"/>
      <c r="FMP39" s="472"/>
      <c r="FMQ39" s="472"/>
      <c r="FMR39" s="472"/>
      <c r="FMS39" s="472"/>
      <c r="FMT39" s="472"/>
      <c r="FMU39" s="472"/>
      <c r="FMV39" s="472"/>
      <c r="FMW39" s="472"/>
      <c r="FMX39" s="472"/>
      <c r="FMY39" s="472"/>
      <c r="FMZ39" s="472"/>
      <c r="FNA39" s="472"/>
      <c r="FNB39" s="472"/>
      <c r="FNC39" s="472"/>
      <c r="FND39" s="472"/>
      <c r="FNE39" s="472"/>
      <c r="FNF39" s="472"/>
      <c r="FNG39" s="472"/>
      <c r="FNH39" s="472"/>
      <c r="FNI39" s="472"/>
      <c r="FNJ39" s="472"/>
      <c r="FNK39" s="472"/>
      <c r="FNL39" s="472"/>
      <c r="FNM39" s="472"/>
      <c r="FNN39" s="472"/>
      <c r="FNO39" s="472"/>
      <c r="FNP39" s="472"/>
      <c r="FNQ39" s="472"/>
      <c r="FNR39" s="472"/>
      <c r="FNS39" s="472"/>
      <c r="FNT39" s="472"/>
      <c r="FNU39" s="472"/>
      <c r="FNV39" s="472"/>
      <c r="FNW39" s="472"/>
      <c r="FNX39" s="472"/>
      <c r="FNY39" s="472"/>
      <c r="FNZ39" s="472"/>
      <c r="FOA39" s="472"/>
      <c r="FOB39" s="472"/>
      <c r="FOC39" s="472"/>
      <c r="FOD39" s="472"/>
      <c r="FOE39" s="472"/>
      <c r="FOF39" s="472"/>
      <c r="FOG39" s="472"/>
      <c r="FOH39" s="472"/>
      <c r="FOI39" s="472"/>
      <c r="FOJ39" s="472"/>
      <c r="FOK39" s="472"/>
      <c r="FOL39" s="472"/>
      <c r="FOM39" s="472"/>
      <c r="FON39" s="472"/>
      <c r="FOO39" s="472"/>
      <c r="FOP39" s="472"/>
      <c r="FOQ39" s="472"/>
      <c r="FOR39" s="472"/>
      <c r="FOS39" s="472"/>
      <c r="FOT39" s="472"/>
      <c r="FOU39" s="472"/>
      <c r="FOV39" s="472"/>
      <c r="FOW39" s="472"/>
      <c r="FOX39" s="472"/>
      <c r="FOY39" s="472"/>
      <c r="FOZ39" s="472"/>
      <c r="FPA39" s="472"/>
      <c r="FPB39" s="472"/>
      <c r="FPC39" s="472"/>
      <c r="FPD39" s="472"/>
      <c r="FPE39" s="472"/>
      <c r="FPF39" s="472"/>
      <c r="FPG39" s="472"/>
      <c r="FPH39" s="472"/>
      <c r="FPI39" s="472"/>
      <c r="FPJ39" s="472"/>
      <c r="FPK39" s="472"/>
      <c r="FPL39" s="472"/>
      <c r="FPM39" s="472"/>
      <c r="FPN39" s="472"/>
      <c r="FPO39" s="472"/>
      <c r="FPP39" s="472"/>
      <c r="FPQ39" s="472"/>
      <c r="FPR39" s="472"/>
      <c r="FPS39" s="472"/>
      <c r="FPT39" s="472"/>
      <c r="FPU39" s="472"/>
      <c r="FPV39" s="472"/>
      <c r="FPW39" s="472"/>
      <c r="FPX39" s="472"/>
      <c r="FPY39" s="472"/>
      <c r="FPZ39" s="472"/>
      <c r="FQA39" s="472"/>
      <c r="FQB39" s="472"/>
      <c r="FQC39" s="472"/>
      <c r="FQD39" s="472"/>
      <c r="FQE39" s="472"/>
      <c r="FQF39" s="472"/>
      <c r="FQG39" s="472"/>
      <c r="FQH39" s="472"/>
      <c r="FQI39" s="472"/>
      <c r="FQJ39" s="472"/>
      <c r="FQK39" s="472"/>
      <c r="FQL39" s="472"/>
      <c r="FQM39" s="472"/>
      <c r="FQN39" s="472"/>
      <c r="FQO39" s="472"/>
      <c r="FQP39" s="472"/>
      <c r="FQQ39" s="472"/>
      <c r="FQR39" s="472"/>
      <c r="FQS39" s="472"/>
      <c r="FQT39" s="472"/>
      <c r="FQU39" s="472"/>
      <c r="FQV39" s="472"/>
      <c r="FQW39" s="472"/>
      <c r="FQX39" s="472"/>
      <c r="FQY39" s="472"/>
      <c r="FQZ39" s="472"/>
      <c r="FRA39" s="472"/>
      <c r="FRB39" s="472"/>
      <c r="FRC39" s="472"/>
      <c r="FRD39" s="472"/>
      <c r="FRE39" s="472"/>
      <c r="FRF39" s="472"/>
      <c r="FRG39" s="472"/>
      <c r="FRH39" s="472"/>
      <c r="FRI39" s="472"/>
      <c r="FRJ39" s="472"/>
      <c r="FRK39" s="472"/>
      <c r="FRL39" s="472"/>
      <c r="FRM39" s="472"/>
      <c r="FRN39" s="472"/>
      <c r="FRO39" s="472"/>
      <c r="FRP39" s="472"/>
      <c r="FRQ39" s="472"/>
      <c r="FRR39" s="472"/>
      <c r="FRS39" s="472"/>
      <c r="FRT39" s="472"/>
      <c r="FRU39" s="472"/>
      <c r="FRV39" s="472"/>
      <c r="FRW39" s="472"/>
      <c r="FRX39" s="472"/>
      <c r="FRY39" s="472"/>
      <c r="FRZ39" s="472"/>
      <c r="FSA39" s="472"/>
      <c r="FSB39" s="472"/>
      <c r="FSC39" s="472"/>
      <c r="FSD39" s="472"/>
      <c r="FSE39" s="472"/>
      <c r="FSF39" s="472"/>
      <c r="FSG39" s="472"/>
      <c r="FSH39" s="472"/>
      <c r="FSI39" s="472"/>
      <c r="FSJ39" s="472"/>
      <c r="FSK39" s="472"/>
      <c r="FSL39" s="472"/>
      <c r="FSM39" s="472"/>
      <c r="FSN39" s="472"/>
      <c r="FSO39" s="472"/>
      <c r="FSP39" s="472"/>
      <c r="FSQ39" s="472"/>
      <c r="FSR39" s="472"/>
      <c r="FSS39" s="472"/>
      <c r="FST39" s="472"/>
      <c r="FSU39" s="472"/>
      <c r="FSV39" s="472"/>
      <c r="FSW39" s="472"/>
      <c r="FSX39" s="472"/>
      <c r="FSY39" s="472"/>
      <c r="FSZ39" s="472"/>
      <c r="FTA39" s="472"/>
      <c r="FTB39" s="472"/>
      <c r="FTC39" s="472"/>
      <c r="FTD39" s="472"/>
      <c r="FTE39" s="472"/>
      <c r="FTF39" s="472"/>
      <c r="FTG39" s="472"/>
      <c r="FTH39" s="472"/>
      <c r="FTI39" s="472"/>
      <c r="FTJ39" s="472"/>
      <c r="FTK39" s="472"/>
      <c r="FTL39" s="472"/>
      <c r="FTM39" s="472"/>
      <c r="FTN39" s="472"/>
      <c r="FTO39" s="472"/>
      <c r="FTP39" s="472"/>
      <c r="FTQ39" s="472"/>
      <c r="FTR39" s="472"/>
      <c r="FTS39" s="472"/>
      <c r="FTT39" s="472"/>
      <c r="FTU39" s="472"/>
      <c r="FTV39" s="472"/>
      <c r="FTW39" s="472"/>
      <c r="FTX39" s="472"/>
      <c r="FTY39" s="472"/>
      <c r="FTZ39" s="472"/>
      <c r="FUA39" s="472"/>
      <c r="FUB39" s="472"/>
      <c r="FUC39" s="472"/>
      <c r="FUD39" s="472"/>
      <c r="FUE39" s="472"/>
      <c r="FUF39" s="472"/>
      <c r="FUG39" s="472"/>
      <c r="FUH39" s="472"/>
      <c r="FUI39" s="472"/>
      <c r="FUJ39" s="472"/>
      <c r="FUK39" s="472"/>
      <c r="FUL39" s="472"/>
      <c r="FUM39" s="472"/>
      <c r="FUN39" s="472"/>
      <c r="FUO39" s="472"/>
      <c r="FUP39" s="472"/>
      <c r="FUQ39" s="472"/>
      <c r="FUR39" s="472"/>
      <c r="FUS39" s="472"/>
      <c r="FUT39" s="472"/>
      <c r="FUU39" s="472"/>
      <c r="FUV39" s="472"/>
      <c r="FUW39" s="472"/>
      <c r="FUX39" s="472"/>
      <c r="FUY39" s="472"/>
      <c r="FUZ39" s="472"/>
      <c r="FVA39" s="472"/>
      <c r="FVB39" s="472"/>
      <c r="FVC39" s="472"/>
      <c r="FVD39" s="472"/>
      <c r="FVE39" s="472"/>
      <c r="FVF39" s="472"/>
      <c r="FVG39" s="472"/>
      <c r="FVH39" s="472"/>
      <c r="FVI39" s="472"/>
      <c r="FVJ39" s="472"/>
      <c r="FVK39" s="472"/>
      <c r="FVL39" s="472"/>
      <c r="FVM39" s="472"/>
      <c r="FVN39" s="472"/>
      <c r="FVO39" s="472"/>
      <c r="FVP39" s="472"/>
      <c r="FVQ39" s="472"/>
      <c r="FVR39" s="472"/>
      <c r="FVS39" s="472"/>
      <c r="FVT39" s="472"/>
      <c r="FVU39" s="472"/>
      <c r="FVV39" s="472"/>
      <c r="FVW39" s="472"/>
      <c r="FVX39" s="472"/>
      <c r="FVY39" s="472"/>
      <c r="FVZ39" s="472"/>
      <c r="FWA39" s="472"/>
      <c r="FWB39" s="472"/>
      <c r="FWC39" s="472"/>
      <c r="FWD39" s="472"/>
      <c r="FWE39" s="472"/>
      <c r="FWF39" s="472"/>
      <c r="FWG39" s="472"/>
      <c r="FWH39" s="472"/>
      <c r="FWI39" s="472"/>
      <c r="FWJ39" s="472"/>
      <c r="FWK39" s="472"/>
      <c r="FWL39" s="472"/>
      <c r="FWM39" s="472"/>
      <c r="FWN39" s="472"/>
      <c r="FWO39" s="472"/>
      <c r="FWP39" s="472"/>
      <c r="FWQ39" s="472"/>
      <c r="FWR39" s="472"/>
      <c r="FWS39" s="472"/>
      <c r="FWT39" s="472"/>
      <c r="FWU39" s="472"/>
      <c r="FWV39" s="472"/>
      <c r="FWW39" s="472"/>
      <c r="FWX39" s="472"/>
      <c r="FWY39" s="472"/>
      <c r="FWZ39" s="472"/>
      <c r="FXA39" s="472"/>
      <c r="FXB39" s="472"/>
      <c r="FXC39" s="472"/>
      <c r="FXD39" s="472"/>
      <c r="FXE39" s="472"/>
      <c r="FXF39" s="472"/>
      <c r="FXG39" s="472"/>
      <c r="FXH39" s="472"/>
      <c r="FXI39" s="472"/>
      <c r="FXJ39" s="472"/>
      <c r="FXK39" s="472"/>
      <c r="FXL39" s="472"/>
      <c r="FXM39" s="472"/>
      <c r="FXN39" s="472"/>
      <c r="FXO39" s="472"/>
      <c r="FXP39" s="472"/>
      <c r="FXQ39" s="472"/>
      <c r="FXR39" s="472"/>
      <c r="FXS39" s="472"/>
      <c r="FXT39" s="472"/>
      <c r="FXU39" s="472"/>
      <c r="FXV39" s="472"/>
      <c r="FXW39" s="472"/>
      <c r="FXX39" s="472"/>
      <c r="FXY39" s="472"/>
      <c r="FXZ39" s="472"/>
      <c r="FYA39" s="472"/>
      <c r="FYB39" s="472"/>
      <c r="FYC39" s="472"/>
      <c r="FYD39" s="472"/>
      <c r="FYE39" s="472"/>
      <c r="FYF39" s="472"/>
      <c r="FYG39" s="472"/>
      <c r="FYH39" s="472"/>
      <c r="FYI39" s="472"/>
      <c r="FYJ39" s="472"/>
      <c r="FYK39" s="472"/>
      <c r="FYL39" s="472"/>
      <c r="FYM39" s="472"/>
      <c r="FYN39" s="472"/>
      <c r="FYO39" s="472"/>
      <c r="FYP39" s="472"/>
      <c r="FYQ39" s="472"/>
      <c r="FYR39" s="472"/>
      <c r="FYS39" s="472"/>
      <c r="FYT39" s="472"/>
      <c r="FYU39" s="472"/>
      <c r="FYV39" s="472"/>
      <c r="FYW39" s="472"/>
      <c r="FYX39" s="472"/>
      <c r="FYY39" s="472"/>
      <c r="FYZ39" s="472"/>
      <c r="FZA39" s="472"/>
      <c r="FZB39" s="472"/>
      <c r="FZC39" s="472"/>
      <c r="FZD39" s="472"/>
      <c r="FZE39" s="472"/>
      <c r="FZF39" s="472"/>
      <c r="FZG39" s="472"/>
      <c r="FZH39" s="472"/>
      <c r="FZI39" s="472"/>
      <c r="FZJ39" s="472"/>
      <c r="FZK39" s="472"/>
      <c r="FZL39" s="472"/>
      <c r="FZM39" s="472"/>
      <c r="FZN39" s="472"/>
      <c r="FZO39" s="472"/>
      <c r="FZP39" s="472"/>
      <c r="FZQ39" s="472"/>
      <c r="FZR39" s="472"/>
      <c r="FZS39" s="472"/>
      <c r="FZT39" s="472"/>
      <c r="FZU39" s="472"/>
      <c r="FZV39" s="472"/>
      <c r="FZW39" s="472"/>
      <c r="FZX39" s="472"/>
      <c r="FZY39" s="472"/>
      <c r="FZZ39" s="472"/>
      <c r="GAA39" s="472"/>
      <c r="GAB39" s="472"/>
      <c r="GAC39" s="472"/>
      <c r="GAD39" s="472"/>
      <c r="GAE39" s="472"/>
      <c r="GAF39" s="472"/>
      <c r="GAG39" s="472"/>
      <c r="GAH39" s="472"/>
      <c r="GAI39" s="472"/>
      <c r="GAJ39" s="472"/>
      <c r="GAK39" s="472"/>
      <c r="GAL39" s="472"/>
      <c r="GAM39" s="472"/>
      <c r="GAN39" s="472"/>
      <c r="GAO39" s="472"/>
      <c r="GAP39" s="472"/>
      <c r="GAQ39" s="472"/>
      <c r="GAR39" s="472"/>
      <c r="GAS39" s="472"/>
      <c r="GAT39" s="472"/>
      <c r="GAU39" s="472"/>
      <c r="GAV39" s="472"/>
      <c r="GAW39" s="472"/>
      <c r="GAX39" s="472"/>
      <c r="GAY39" s="472"/>
      <c r="GAZ39" s="472"/>
      <c r="GBA39" s="472"/>
      <c r="GBB39" s="472"/>
      <c r="GBC39" s="472"/>
      <c r="GBD39" s="472"/>
      <c r="GBE39" s="472"/>
      <c r="GBF39" s="472"/>
      <c r="GBG39" s="472"/>
      <c r="GBH39" s="472"/>
      <c r="GBI39" s="472"/>
      <c r="GBJ39" s="472"/>
      <c r="GBK39" s="472"/>
      <c r="GBL39" s="472"/>
      <c r="GBM39" s="472"/>
      <c r="GBN39" s="472"/>
      <c r="GBO39" s="472"/>
      <c r="GBP39" s="472"/>
      <c r="GBQ39" s="472"/>
      <c r="GBR39" s="472"/>
      <c r="GBS39" s="472"/>
      <c r="GBT39" s="472"/>
      <c r="GBU39" s="472"/>
      <c r="GBV39" s="472"/>
      <c r="GBW39" s="472"/>
      <c r="GBX39" s="472"/>
      <c r="GBY39" s="472"/>
      <c r="GBZ39" s="472"/>
      <c r="GCA39" s="472"/>
      <c r="GCB39" s="472"/>
      <c r="GCC39" s="472"/>
      <c r="GCD39" s="472"/>
      <c r="GCE39" s="472"/>
      <c r="GCF39" s="472"/>
      <c r="GCG39" s="472"/>
      <c r="GCH39" s="472"/>
      <c r="GCI39" s="472"/>
      <c r="GCJ39" s="472"/>
      <c r="GCK39" s="472"/>
      <c r="GCL39" s="472"/>
      <c r="GCM39" s="472"/>
      <c r="GCN39" s="472"/>
      <c r="GCO39" s="472"/>
      <c r="GCP39" s="472"/>
      <c r="GCQ39" s="472"/>
      <c r="GCR39" s="472"/>
      <c r="GCS39" s="472"/>
      <c r="GCT39" s="472"/>
      <c r="GCU39" s="472"/>
      <c r="GCV39" s="472"/>
      <c r="GCW39" s="472"/>
      <c r="GCX39" s="472"/>
      <c r="GCY39" s="472"/>
      <c r="GCZ39" s="472"/>
      <c r="GDA39" s="472"/>
      <c r="GDB39" s="472"/>
      <c r="GDC39" s="472"/>
      <c r="GDD39" s="472"/>
      <c r="GDE39" s="472"/>
      <c r="GDF39" s="472"/>
      <c r="GDG39" s="472"/>
      <c r="GDH39" s="472"/>
      <c r="GDI39" s="472"/>
      <c r="GDJ39" s="472"/>
      <c r="GDK39" s="472"/>
      <c r="GDL39" s="472"/>
      <c r="GDM39" s="472"/>
      <c r="GDN39" s="472"/>
      <c r="GDO39" s="472"/>
      <c r="GDP39" s="472"/>
      <c r="GDQ39" s="472"/>
      <c r="GDR39" s="472"/>
      <c r="GDS39" s="472"/>
      <c r="GDT39" s="472"/>
      <c r="GDU39" s="472"/>
      <c r="GDV39" s="472"/>
      <c r="GDW39" s="472"/>
      <c r="GDX39" s="472"/>
      <c r="GDY39" s="472"/>
      <c r="GDZ39" s="472"/>
      <c r="GEA39" s="472"/>
      <c r="GEB39" s="472"/>
      <c r="GEC39" s="472"/>
      <c r="GED39" s="472"/>
      <c r="GEE39" s="472"/>
      <c r="GEF39" s="472"/>
      <c r="GEG39" s="472"/>
      <c r="GEH39" s="472"/>
      <c r="GEI39" s="472"/>
      <c r="GEJ39" s="472"/>
      <c r="GEK39" s="472"/>
      <c r="GEL39" s="472"/>
      <c r="GEM39" s="472"/>
      <c r="GEN39" s="472"/>
      <c r="GEO39" s="472"/>
      <c r="GEP39" s="472"/>
      <c r="GEQ39" s="472"/>
      <c r="GER39" s="472"/>
      <c r="GES39" s="472"/>
      <c r="GET39" s="472"/>
      <c r="GEU39" s="472"/>
      <c r="GEV39" s="472"/>
      <c r="GEW39" s="472"/>
      <c r="GEX39" s="472"/>
      <c r="GEY39" s="472"/>
      <c r="GEZ39" s="472"/>
      <c r="GFA39" s="472"/>
      <c r="GFB39" s="472"/>
      <c r="GFC39" s="472"/>
      <c r="GFD39" s="472"/>
      <c r="GFE39" s="472"/>
      <c r="GFF39" s="472"/>
      <c r="GFG39" s="472"/>
      <c r="GFH39" s="472"/>
      <c r="GFI39" s="472"/>
      <c r="GFJ39" s="472"/>
      <c r="GFK39" s="472"/>
      <c r="GFL39" s="472"/>
      <c r="GFM39" s="472"/>
      <c r="GFN39" s="472"/>
      <c r="GFO39" s="472"/>
      <c r="GFP39" s="472"/>
      <c r="GFQ39" s="472"/>
      <c r="GFR39" s="472"/>
      <c r="GFS39" s="472"/>
      <c r="GFT39" s="472"/>
      <c r="GFU39" s="472"/>
      <c r="GFV39" s="472"/>
      <c r="GFW39" s="472"/>
      <c r="GFX39" s="472"/>
      <c r="GFY39" s="472"/>
      <c r="GFZ39" s="472"/>
      <c r="GGA39" s="472"/>
      <c r="GGB39" s="472"/>
      <c r="GGC39" s="472"/>
      <c r="GGD39" s="472"/>
      <c r="GGE39" s="472"/>
      <c r="GGF39" s="472"/>
      <c r="GGG39" s="472"/>
      <c r="GGH39" s="472"/>
      <c r="GGI39" s="472"/>
      <c r="GGJ39" s="472"/>
      <c r="GGK39" s="472"/>
      <c r="GGL39" s="472"/>
      <c r="GGM39" s="472"/>
      <c r="GGN39" s="472"/>
      <c r="GGO39" s="472"/>
      <c r="GGP39" s="472"/>
      <c r="GGQ39" s="472"/>
      <c r="GGR39" s="472"/>
      <c r="GGS39" s="472"/>
      <c r="GGT39" s="472"/>
      <c r="GGU39" s="472"/>
      <c r="GGV39" s="472"/>
      <c r="GGW39" s="472"/>
      <c r="GGX39" s="472"/>
      <c r="GGY39" s="472"/>
      <c r="GGZ39" s="472"/>
      <c r="GHA39" s="472"/>
      <c r="GHB39" s="472"/>
      <c r="GHC39" s="472"/>
      <c r="GHD39" s="472"/>
      <c r="GHE39" s="472"/>
      <c r="GHF39" s="472"/>
      <c r="GHG39" s="472"/>
      <c r="GHH39" s="472"/>
      <c r="GHI39" s="472"/>
      <c r="GHJ39" s="472"/>
      <c r="GHK39" s="472"/>
      <c r="GHL39" s="472"/>
      <c r="GHM39" s="472"/>
      <c r="GHN39" s="472"/>
      <c r="GHO39" s="472"/>
      <c r="GHP39" s="472"/>
      <c r="GHQ39" s="472"/>
      <c r="GHR39" s="472"/>
      <c r="GHS39" s="472"/>
      <c r="GHT39" s="472"/>
      <c r="GHU39" s="472"/>
      <c r="GHV39" s="472"/>
      <c r="GHW39" s="472"/>
      <c r="GHX39" s="472"/>
      <c r="GHY39" s="472"/>
      <c r="GHZ39" s="472"/>
      <c r="GIA39" s="472"/>
      <c r="GIB39" s="472"/>
      <c r="GIC39" s="472"/>
      <c r="GID39" s="472"/>
      <c r="GIE39" s="472"/>
      <c r="GIF39" s="472"/>
      <c r="GIG39" s="472"/>
      <c r="GIH39" s="472"/>
      <c r="GII39" s="472"/>
      <c r="GIJ39" s="472"/>
      <c r="GIK39" s="472"/>
      <c r="GIL39" s="472"/>
      <c r="GIM39" s="472"/>
      <c r="GIN39" s="472"/>
      <c r="GIO39" s="472"/>
      <c r="GIP39" s="472"/>
      <c r="GIQ39" s="472"/>
      <c r="GIR39" s="472"/>
      <c r="GIS39" s="472"/>
      <c r="GIT39" s="472"/>
      <c r="GIU39" s="472"/>
      <c r="GIV39" s="472"/>
      <c r="GIW39" s="472"/>
      <c r="GIX39" s="472"/>
      <c r="GIY39" s="472"/>
      <c r="GIZ39" s="472"/>
      <c r="GJA39" s="472"/>
      <c r="GJB39" s="472"/>
      <c r="GJC39" s="472"/>
      <c r="GJD39" s="472"/>
      <c r="GJE39" s="472"/>
      <c r="GJF39" s="472"/>
      <c r="GJG39" s="472"/>
      <c r="GJH39" s="472"/>
      <c r="GJI39" s="472"/>
      <c r="GJJ39" s="472"/>
      <c r="GJK39" s="472"/>
      <c r="GJL39" s="472"/>
      <c r="GJM39" s="472"/>
      <c r="GJN39" s="472"/>
      <c r="GJO39" s="472"/>
      <c r="GJP39" s="472"/>
      <c r="GJQ39" s="472"/>
      <c r="GJR39" s="472"/>
      <c r="GJS39" s="472"/>
      <c r="GJT39" s="472"/>
      <c r="GJU39" s="472"/>
      <c r="GJV39" s="472"/>
      <c r="GJW39" s="472"/>
      <c r="GJX39" s="472"/>
      <c r="GJY39" s="472"/>
      <c r="GJZ39" s="472"/>
      <c r="GKA39" s="472"/>
      <c r="GKB39" s="472"/>
      <c r="GKC39" s="472"/>
      <c r="GKD39" s="472"/>
      <c r="GKE39" s="472"/>
      <c r="GKF39" s="472"/>
      <c r="GKG39" s="472"/>
      <c r="GKH39" s="472"/>
      <c r="GKI39" s="472"/>
      <c r="GKJ39" s="472"/>
      <c r="GKK39" s="472"/>
      <c r="GKL39" s="472"/>
      <c r="GKM39" s="472"/>
      <c r="GKN39" s="472"/>
      <c r="GKO39" s="472"/>
      <c r="GKP39" s="472"/>
      <c r="GKQ39" s="472"/>
      <c r="GKR39" s="472"/>
      <c r="GKS39" s="472"/>
      <c r="GKT39" s="472"/>
      <c r="GKU39" s="472"/>
      <c r="GKV39" s="472"/>
      <c r="GKW39" s="472"/>
      <c r="GKX39" s="472"/>
      <c r="GKY39" s="472"/>
      <c r="GKZ39" s="472"/>
      <c r="GLA39" s="472"/>
      <c r="GLB39" s="472"/>
      <c r="GLC39" s="472"/>
      <c r="GLD39" s="472"/>
      <c r="GLE39" s="472"/>
      <c r="GLF39" s="472"/>
      <c r="GLG39" s="472"/>
      <c r="GLH39" s="472"/>
      <c r="GLI39" s="472"/>
      <c r="GLJ39" s="472"/>
      <c r="GLK39" s="472"/>
      <c r="GLL39" s="472"/>
      <c r="GLM39" s="472"/>
      <c r="GLN39" s="472"/>
      <c r="GLO39" s="472"/>
      <c r="GLP39" s="472"/>
      <c r="GLQ39" s="472"/>
      <c r="GLR39" s="472"/>
      <c r="GLS39" s="472"/>
      <c r="GLT39" s="472"/>
      <c r="GLU39" s="472"/>
      <c r="GLV39" s="472"/>
      <c r="GLW39" s="472"/>
      <c r="GLX39" s="472"/>
      <c r="GLY39" s="472"/>
      <c r="GLZ39" s="472"/>
      <c r="GMA39" s="472"/>
      <c r="GMB39" s="472"/>
      <c r="GMC39" s="472"/>
      <c r="GMD39" s="472"/>
      <c r="GME39" s="472"/>
      <c r="GMF39" s="472"/>
      <c r="GMG39" s="472"/>
      <c r="GMH39" s="472"/>
      <c r="GMI39" s="472"/>
      <c r="GMJ39" s="472"/>
      <c r="GMK39" s="472"/>
      <c r="GML39" s="472"/>
      <c r="GMM39" s="472"/>
      <c r="GMN39" s="472"/>
      <c r="GMO39" s="472"/>
      <c r="GMP39" s="472"/>
      <c r="GMQ39" s="472"/>
      <c r="GMR39" s="472"/>
      <c r="GMS39" s="472"/>
      <c r="GMT39" s="472"/>
      <c r="GMU39" s="472"/>
      <c r="GMV39" s="472"/>
      <c r="GMW39" s="472"/>
      <c r="GMX39" s="472"/>
      <c r="GMY39" s="472"/>
      <c r="GMZ39" s="472"/>
      <c r="GNA39" s="472"/>
      <c r="GNB39" s="472"/>
      <c r="GNC39" s="472"/>
      <c r="GND39" s="472"/>
      <c r="GNE39" s="472"/>
      <c r="GNF39" s="472"/>
      <c r="GNG39" s="472"/>
      <c r="GNH39" s="472"/>
      <c r="GNI39" s="472"/>
      <c r="GNJ39" s="472"/>
      <c r="GNK39" s="472"/>
      <c r="GNL39" s="472"/>
      <c r="GNM39" s="472"/>
      <c r="GNN39" s="472"/>
      <c r="GNO39" s="472"/>
      <c r="GNP39" s="472"/>
      <c r="GNQ39" s="472"/>
      <c r="GNR39" s="472"/>
      <c r="GNS39" s="472"/>
      <c r="GNT39" s="472"/>
      <c r="GNU39" s="472"/>
      <c r="GNV39" s="472"/>
      <c r="GNW39" s="472"/>
      <c r="GNX39" s="472"/>
      <c r="GNY39" s="472"/>
      <c r="GNZ39" s="472"/>
      <c r="GOA39" s="472"/>
      <c r="GOB39" s="472"/>
      <c r="GOC39" s="472"/>
      <c r="GOD39" s="472"/>
      <c r="GOE39" s="472"/>
      <c r="GOF39" s="472"/>
      <c r="GOG39" s="472"/>
      <c r="GOH39" s="472"/>
      <c r="GOI39" s="472"/>
      <c r="GOJ39" s="472"/>
      <c r="GOK39" s="472"/>
      <c r="GOL39" s="472"/>
      <c r="GOM39" s="472"/>
      <c r="GON39" s="472"/>
      <c r="GOO39" s="472"/>
      <c r="GOP39" s="472"/>
      <c r="GOQ39" s="472"/>
      <c r="GOR39" s="472"/>
      <c r="GOS39" s="472"/>
      <c r="GOT39" s="472"/>
      <c r="GOU39" s="472"/>
      <c r="GOV39" s="472"/>
      <c r="GOW39" s="472"/>
      <c r="GOX39" s="472"/>
      <c r="GOY39" s="472"/>
      <c r="GOZ39" s="472"/>
      <c r="GPA39" s="472"/>
      <c r="GPB39" s="472"/>
      <c r="GPC39" s="472"/>
      <c r="GPD39" s="472"/>
      <c r="GPE39" s="472"/>
      <c r="GPF39" s="472"/>
      <c r="GPG39" s="472"/>
      <c r="GPH39" s="472"/>
      <c r="GPI39" s="472"/>
      <c r="GPJ39" s="472"/>
      <c r="GPK39" s="472"/>
      <c r="GPL39" s="472"/>
      <c r="GPM39" s="472"/>
      <c r="GPN39" s="472"/>
      <c r="GPO39" s="472"/>
      <c r="GPP39" s="472"/>
      <c r="GPQ39" s="472"/>
      <c r="GPR39" s="472"/>
      <c r="GPS39" s="472"/>
      <c r="GPT39" s="472"/>
      <c r="GPU39" s="472"/>
      <c r="GPV39" s="472"/>
      <c r="GPW39" s="472"/>
      <c r="GPX39" s="472"/>
      <c r="GPY39" s="472"/>
      <c r="GPZ39" s="472"/>
      <c r="GQA39" s="472"/>
      <c r="GQB39" s="472"/>
      <c r="GQC39" s="472"/>
      <c r="GQD39" s="472"/>
      <c r="GQE39" s="472"/>
      <c r="GQF39" s="472"/>
      <c r="GQG39" s="472"/>
      <c r="GQH39" s="472"/>
      <c r="GQI39" s="472"/>
      <c r="GQJ39" s="472"/>
      <c r="GQK39" s="472"/>
      <c r="GQL39" s="472"/>
      <c r="GQM39" s="472"/>
      <c r="GQN39" s="472"/>
      <c r="GQO39" s="472"/>
      <c r="GQP39" s="472"/>
      <c r="GQQ39" s="472"/>
      <c r="GQR39" s="472"/>
      <c r="GQS39" s="472"/>
      <c r="GQT39" s="472"/>
      <c r="GQU39" s="472"/>
      <c r="GQV39" s="472"/>
      <c r="GQW39" s="472"/>
      <c r="GQX39" s="472"/>
      <c r="GQY39" s="472"/>
      <c r="GQZ39" s="472"/>
      <c r="GRA39" s="472"/>
      <c r="GRB39" s="472"/>
      <c r="GRC39" s="472"/>
      <c r="GRD39" s="472"/>
      <c r="GRE39" s="472"/>
      <c r="GRF39" s="472"/>
      <c r="GRG39" s="472"/>
      <c r="GRH39" s="472"/>
      <c r="GRI39" s="472"/>
      <c r="GRJ39" s="472"/>
      <c r="GRK39" s="472"/>
      <c r="GRL39" s="472"/>
      <c r="GRM39" s="472"/>
      <c r="GRN39" s="472"/>
      <c r="GRO39" s="472"/>
      <c r="GRP39" s="472"/>
      <c r="GRQ39" s="472"/>
      <c r="GRR39" s="472"/>
      <c r="GRS39" s="472"/>
      <c r="GRT39" s="472"/>
      <c r="GRU39" s="472"/>
      <c r="GRV39" s="472"/>
      <c r="GRW39" s="472"/>
      <c r="GRX39" s="472"/>
      <c r="GRY39" s="472"/>
      <c r="GRZ39" s="472"/>
      <c r="GSA39" s="472"/>
      <c r="GSB39" s="472"/>
      <c r="GSC39" s="472"/>
      <c r="GSD39" s="472"/>
      <c r="GSE39" s="472"/>
      <c r="GSF39" s="472"/>
      <c r="GSG39" s="472"/>
      <c r="GSH39" s="472"/>
      <c r="GSI39" s="472"/>
      <c r="GSJ39" s="472"/>
      <c r="GSK39" s="472"/>
      <c r="GSL39" s="472"/>
      <c r="GSM39" s="472"/>
      <c r="GSN39" s="472"/>
      <c r="GSO39" s="472"/>
      <c r="GSP39" s="472"/>
      <c r="GSQ39" s="472"/>
      <c r="GSR39" s="472"/>
      <c r="GSS39" s="472"/>
      <c r="GST39" s="472"/>
      <c r="GSU39" s="472"/>
      <c r="GSV39" s="472"/>
      <c r="GSW39" s="472"/>
      <c r="GSX39" s="472"/>
      <c r="GSY39" s="472"/>
      <c r="GSZ39" s="472"/>
      <c r="GTA39" s="472"/>
      <c r="GTB39" s="472"/>
      <c r="GTC39" s="472"/>
      <c r="GTD39" s="472"/>
      <c r="GTE39" s="472"/>
      <c r="GTF39" s="472"/>
      <c r="GTG39" s="472"/>
      <c r="GTH39" s="472"/>
      <c r="GTI39" s="472"/>
      <c r="GTJ39" s="472"/>
      <c r="GTK39" s="472"/>
      <c r="GTL39" s="472"/>
      <c r="GTM39" s="472"/>
      <c r="GTN39" s="472"/>
      <c r="GTO39" s="472"/>
      <c r="GTP39" s="472"/>
      <c r="GTQ39" s="472"/>
      <c r="GTR39" s="472"/>
      <c r="GTS39" s="472"/>
      <c r="GTT39" s="472"/>
      <c r="GTU39" s="472"/>
      <c r="GTV39" s="472"/>
      <c r="GTW39" s="472"/>
      <c r="GTX39" s="472"/>
      <c r="GTY39" s="472"/>
      <c r="GTZ39" s="472"/>
      <c r="GUA39" s="472"/>
      <c r="GUB39" s="472"/>
      <c r="GUC39" s="472"/>
      <c r="GUD39" s="472"/>
      <c r="GUE39" s="472"/>
      <c r="GUF39" s="472"/>
      <c r="GUG39" s="472"/>
      <c r="GUH39" s="472"/>
      <c r="GUI39" s="472"/>
      <c r="GUJ39" s="472"/>
      <c r="GUK39" s="472"/>
      <c r="GUL39" s="472"/>
      <c r="GUM39" s="472"/>
      <c r="GUN39" s="472"/>
      <c r="GUO39" s="472"/>
      <c r="GUP39" s="472"/>
      <c r="GUQ39" s="472"/>
      <c r="GUR39" s="472"/>
      <c r="GUS39" s="472"/>
      <c r="GUT39" s="472"/>
      <c r="GUU39" s="472"/>
      <c r="GUV39" s="472"/>
      <c r="GUW39" s="472"/>
      <c r="GUX39" s="472"/>
      <c r="GUY39" s="472"/>
      <c r="GUZ39" s="472"/>
      <c r="GVA39" s="472"/>
      <c r="GVB39" s="472"/>
      <c r="GVC39" s="472"/>
      <c r="GVD39" s="472"/>
      <c r="GVE39" s="472"/>
      <c r="GVF39" s="472"/>
      <c r="GVG39" s="472"/>
      <c r="GVH39" s="472"/>
      <c r="GVI39" s="472"/>
      <c r="GVJ39" s="472"/>
      <c r="GVK39" s="472"/>
      <c r="GVL39" s="472"/>
      <c r="GVM39" s="472"/>
      <c r="GVN39" s="472"/>
      <c r="GVO39" s="472"/>
      <c r="GVP39" s="472"/>
      <c r="GVQ39" s="472"/>
      <c r="GVR39" s="472"/>
      <c r="GVS39" s="472"/>
      <c r="GVT39" s="472"/>
      <c r="GVU39" s="472"/>
      <c r="GVV39" s="472"/>
      <c r="GVW39" s="472"/>
      <c r="GVX39" s="472"/>
      <c r="GVY39" s="472"/>
      <c r="GVZ39" s="472"/>
      <c r="GWA39" s="472"/>
      <c r="GWB39" s="472"/>
      <c r="GWC39" s="472"/>
      <c r="GWD39" s="472"/>
      <c r="GWE39" s="472"/>
      <c r="GWF39" s="472"/>
      <c r="GWG39" s="472"/>
      <c r="GWH39" s="472"/>
      <c r="GWI39" s="472"/>
      <c r="GWJ39" s="472"/>
      <c r="GWK39" s="472"/>
      <c r="GWL39" s="472"/>
      <c r="GWM39" s="472"/>
      <c r="GWN39" s="472"/>
      <c r="GWO39" s="472"/>
      <c r="GWP39" s="472"/>
      <c r="GWQ39" s="472"/>
      <c r="GWR39" s="472"/>
      <c r="GWS39" s="472"/>
      <c r="GWT39" s="472"/>
      <c r="GWU39" s="472"/>
      <c r="GWV39" s="472"/>
      <c r="GWW39" s="472"/>
      <c r="GWX39" s="472"/>
      <c r="GWY39" s="472"/>
      <c r="GWZ39" s="472"/>
      <c r="GXA39" s="472"/>
      <c r="GXB39" s="472"/>
      <c r="GXC39" s="472"/>
      <c r="GXD39" s="472"/>
      <c r="GXE39" s="472"/>
      <c r="GXF39" s="472"/>
      <c r="GXG39" s="472"/>
      <c r="GXH39" s="472"/>
      <c r="GXI39" s="472"/>
      <c r="GXJ39" s="472"/>
      <c r="GXK39" s="472"/>
      <c r="GXL39" s="472"/>
      <c r="GXM39" s="472"/>
      <c r="GXN39" s="472"/>
      <c r="GXO39" s="472"/>
      <c r="GXP39" s="472"/>
      <c r="GXQ39" s="472"/>
      <c r="GXR39" s="472"/>
      <c r="GXS39" s="472"/>
      <c r="GXT39" s="472"/>
      <c r="GXU39" s="472"/>
      <c r="GXV39" s="472"/>
      <c r="GXW39" s="472"/>
      <c r="GXX39" s="472"/>
      <c r="GXY39" s="472"/>
      <c r="GXZ39" s="472"/>
      <c r="GYA39" s="472"/>
      <c r="GYB39" s="472"/>
      <c r="GYC39" s="472"/>
      <c r="GYD39" s="472"/>
      <c r="GYE39" s="472"/>
      <c r="GYF39" s="472"/>
      <c r="GYG39" s="472"/>
      <c r="GYH39" s="472"/>
      <c r="GYI39" s="472"/>
      <c r="GYJ39" s="472"/>
      <c r="GYK39" s="472"/>
      <c r="GYL39" s="472"/>
      <c r="GYM39" s="472"/>
      <c r="GYN39" s="472"/>
      <c r="GYO39" s="472"/>
      <c r="GYP39" s="472"/>
      <c r="GYQ39" s="472"/>
      <c r="GYR39" s="472"/>
      <c r="GYS39" s="472"/>
      <c r="GYT39" s="472"/>
      <c r="GYU39" s="472"/>
      <c r="GYV39" s="472"/>
      <c r="GYW39" s="472"/>
      <c r="GYX39" s="472"/>
      <c r="GYY39" s="472"/>
      <c r="GYZ39" s="472"/>
      <c r="GZA39" s="472"/>
      <c r="GZB39" s="472"/>
      <c r="GZC39" s="472"/>
      <c r="GZD39" s="472"/>
      <c r="GZE39" s="472"/>
      <c r="GZF39" s="472"/>
      <c r="GZG39" s="472"/>
      <c r="GZH39" s="472"/>
      <c r="GZI39" s="472"/>
      <c r="GZJ39" s="472"/>
      <c r="GZK39" s="472"/>
      <c r="GZL39" s="472"/>
      <c r="GZM39" s="472"/>
      <c r="GZN39" s="472"/>
      <c r="GZO39" s="472"/>
      <c r="GZP39" s="472"/>
      <c r="GZQ39" s="472"/>
      <c r="GZR39" s="472"/>
      <c r="GZS39" s="472"/>
      <c r="GZT39" s="472"/>
      <c r="GZU39" s="472"/>
      <c r="GZV39" s="472"/>
      <c r="GZW39" s="472"/>
      <c r="GZX39" s="472"/>
      <c r="GZY39" s="472"/>
      <c r="GZZ39" s="472"/>
      <c r="HAA39" s="472"/>
      <c r="HAB39" s="472"/>
      <c r="HAC39" s="472"/>
      <c r="HAD39" s="472"/>
      <c r="HAE39" s="472"/>
      <c r="HAF39" s="472"/>
      <c r="HAG39" s="472"/>
      <c r="HAH39" s="472"/>
      <c r="HAI39" s="472"/>
      <c r="HAJ39" s="472"/>
      <c r="HAK39" s="472"/>
      <c r="HAL39" s="472"/>
      <c r="HAM39" s="472"/>
      <c r="HAN39" s="472"/>
      <c r="HAO39" s="472"/>
      <c r="HAP39" s="472"/>
      <c r="HAQ39" s="472"/>
      <c r="HAR39" s="472"/>
      <c r="HAS39" s="472"/>
      <c r="HAT39" s="472"/>
      <c r="HAU39" s="472"/>
      <c r="HAV39" s="472"/>
      <c r="HAW39" s="472"/>
      <c r="HAX39" s="472"/>
      <c r="HAY39" s="472"/>
      <c r="HAZ39" s="472"/>
      <c r="HBA39" s="472"/>
      <c r="HBB39" s="472"/>
      <c r="HBC39" s="472"/>
      <c r="HBD39" s="472"/>
      <c r="HBE39" s="472"/>
      <c r="HBF39" s="472"/>
      <c r="HBG39" s="472"/>
      <c r="HBH39" s="472"/>
      <c r="HBI39" s="472"/>
      <c r="HBJ39" s="472"/>
      <c r="HBK39" s="472"/>
      <c r="HBL39" s="472"/>
      <c r="HBM39" s="472"/>
      <c r="HBN39" s="472"/>
      <c r="HBO39" s="472"/>
      <c r="HBP39" s="472"/>
      <c r="HBQ39" s="472"/>
      <c r="HBR39" s="472"/>
      <c r="HBS39" s="472"/>
      <c r="HBT39" s="472"/>
      <c r="HBU39" s="472"/>
      <c r="HBV39" s="472"/>
      <c r="HBW39" s="472"/>
      <c r="HBX39" s="472"/>
      <c r="HBY39" s="472"/>
      <c r="HBZ39" s="472"/>
      <c r="HCA39" s="472"/>
      <c r="HCB39" s="472"/>
      <c r="HCC39" s="472"/>
      <c r="HCD39" s="472"/>
      <c r="HCE39" s="472"/>
      <c r="HCF39" s="472"/>
      <c r="HCG39" s="472"/>
      <c r="HCH39" s="472"/>
      <c r="HCI39" s="472"/>
      <c r="HCJ39" s="472"/>
      <c r="HCK39" s="472"/>
      <c r="HCL39" s="472"/>
      <c r="HCM39" s="472"/>
      <c r="HCN39" s="472"/>
      <c r="HCO39" s="472"/>
      <c r="HCP39" s="472"/>
      <c r="HCQ39" s="472"/>
      <c r="HCR39" s="472"/>
      <c r="HCS39" s="472"/>
      <c r="HCT39" s="472"/>
      <c r="HCU39" s="472"/>
      <c r="HCV39" s="472"/>
      <c r="HCW39" s="472"/>
      <c r="HCX39" s="472"/>
      <c r="HCY39" s="472"/>
      <c r="HCZ39" s="472"/>
      <c r="HDA39" s="472"/>
      <c r="HDB39" s="472"/>
      <c r="HDC39" s="472"/>
      <c r="HDD39" s="472"/>
      <c r="HDE39" s="472"/>
      <c r="HDF39" s="472"/>
      <c r="HDG39" s="472"/>
      <c r="HDH39" s="472"/>
      <c r="HDI39" s="472"/>
      <c r="HDJ39" s="472"/>
      <c r="HDK39" s="472"/>
      <c r="HDL39" s="472"/>
      <c r="HDM39" s="472"/>
      <c r="HDN39" s="472"/>
      <c r="HDO39" s="472"/>
      <c r="HDP39" s="472"/>
      <c r="HDQ39" s="472"/>
      <c r="HDR39" s="472"/>
      <c r="HDS39" s="472"/>
      <c r="HDT39" s="472"/>
      <c r="HDU39" s="472"/>
      <c r="HDV39" s="472"/>
      <c r="HDW39" s="472"/>
      <c r="HDX39" s="472"/>
      <c r="HDY39" s="472"/>
      <c r="HDZ39" s="472"/>
      <c r="HEA39" s="472"/>
      <c r="HEB39" s="472"/>
      <c r="HEC39" s="472"/>
      <c r="HED39" s="472"/>
      <c r="HEE39" s="472"/>
      <c r="HEF39" s="472"/>
      <c r="HEG39" s="472"/>
      <c r="HEH39" s="472"/>
      <c r="HEI39" s="472"/>
      <c r="HEJ39" s="472"/>
      <c r="HEK39" s="472"/>
      <c r="HEL39" s="472"/>
      <c r="HEM39" s="472"/>
      <c r="HEN39" s="472"/>
      <c r="HEO39" s="472"/>
      <c r="HEP39" s="472"/>
      <c r="HEQ39" s="472"/>
      <c r="HER39" s="472"/>
      <c r="HES39" s="472"/>
      <c r="HET39" s="472"/>
      <c r="HEU39" s="472"/>
      <c r="HEV39" s="472"/>
      <c r="HEW39" s="472"/>
      <c r="HEX39" s="472"/>
      <c r="HEY39" s="472"/>
      <c r="HEZ39" s="472"/>
      <c r="HFA39" s="472"/>
      <c r="HFB39" s="472"/>
      <c r="HFC39" s="472"/>
      <c r="HFD39" s="472"/>
      <c r="HFE39" s="472"/>
      <c r="HFF39" s="472"/>
      <c r="HFG39" s="472"/>
      <c r="HFH39" s="472"/>
      <c r="HFI39" s="472"/>
      <c r="HFJ39" s="472"/>
      <c r="HFK39" s="472"/>
      <c r="HFL39" s="472"/>
      <c r="HFM39" s="472"/>
      <c r="HFN39" s="472"/>
      <c r="HFO39" s="472"/>
      <c r="HFP39" s="472"/>
      <c r="HFQ39" s="472"/>
      <c r="HFR39" s="472"/>
      <c r="HFS39" s="472"/>
      <c r="HFT39" s="472"/>
      <c r="HFU39" s="472"/>
      <c r="HFV39" s="472"/>
      <c r="HFW39" s="472"/>
      <c r="HFX39" s="472"/>
      <c r="HFY39" s="472"/>
      <c r="HFZ39" s="472"/>
      <c r="HGA39" s="472"/>
      <c r="HGB39" s="472"/>
      <c r="HGC39" s="472"/>
      <c r="HGD39" s="472"/>
      <c r="HGE39" s="472"/>
      <c r="HGF39" s="472"/>
      <c r="HGG39" s="472"/>
      <c r="HGH39" s="472"/>
      <c r="HGI39" s="472"/>
      <c r="HGJ39" s="472"/>
      <c r="HGK39" s="472"/>
      <c r="HGL39" s="472"/>
      <c r="HGM39" s="472"/>
      <c r="HGN39" s="472"/>
      <c r="HGO39" s="472"/>
      <c r="HGP39" s="472"/>
      <c r="HGQ39" s="472"/>
      <c r="HGR39" s="472"/>
      <c r="HGS39" s="472"/>
      <c r="HGT39" s="472"/>
      <c r="HGU39" s="472"/>
      <c r="HGV39" s="472"/>
      <c r="HGW39" s="472"/>
      <c r="HGX39" s="472"/>
      <c r="HGY39" s="472"/>
      <c r="HGZ39" s="472"/>
      <c r="HHA39" s="472"/>
      <c r="HHB39" s="472"/>
      <c r="HHC39" s="472"/>
      <c r="HHD39" s="472"/>
      <c r="HHE39" s="472"/>
      <c r="HHF39" s="472"/>
      <c r="HHG39" s="472"/>
      <c r="HHH39" s="472"/>
      <c r="HHI39" s="472"/>
      <c r="HHJ39" s="472"/>
      <c r="HHK39" s="472"/>
      <c r="HHL39" s="472"/>
      <c r="HHM39" s="472"/>
      <c r="HHN39" s="472"/>
      <c r="HHO39" s="472"/>
      <c r="HHP39" s="472"/>
      <c r="HHQ39" s="472"/>
      <c r="HHR39" s="472"/>
      <c r="HHS39" s="472"/>
      <c r="HHT39" s="472"/>
      <c r="HHU39" s="472"/>
      <c r="HHV39" s="472"/>
      <c r="HHW39" s="472"/>
      <c r="HHX39" s="472"/>
      <c r="HHY39" s="472"/>
      <c r="HHZ39" s="472"/>
      <c r="HIA39" s="472"/>
      <c r="HIB39" s="472"/>
      <c r="HIC39" s="472"/>
      <c r="HID39" s="472"/>
      <c r="HIE39" s="472"/>
      <c r="HIF39" s="472"/>
      <c r="HIG39" s="472"/>
      <c r="HIH39" s="472"/>
      <c r="HII39" s="472"/>
      <c r="HIJ39" s="472"/>
      <c r="HIK39" s="472"/>
      <c r="HIL39" s="472"/>
      <c r="HIM39" s="472"/>
      <c r="HIN39" s="472"/>
      <c r="HIO39" s="472"/>
      <c r="HIP39" s="472"/>
      <c r="HIQ39" s="472"/>
      <c r="HIR39" s="472"/>
      <c r="HIS39" s="472"/>
      <c r="HIT39" s="472"/>
      <c r="HIU39" s="472"/>
      <c r="HIV39" s="472"/>
      <c r="HIW39" s="472"/>
      <c r="HIX39" s="472"/>
      <c r="HIY39" s="472"/>
      <c r="HIZ39" s="472"/>
      <c r="HJA39" s="472"/>
      <c r="HJB39" s="472"/>
      <c r="HJC39" s="472"/>
      <c r="HJD39" s="472"/>
      <c r="HJE39" s="472"/>
      <c r="HJF39" s="472"/>
      <c r="HJG39" s="472"/>
      <c r="HJH39" s="472"/>
      <c r="HJI39" s="472"/>
      <c r="HJJ39" s="472"/>
      <c r="HJK39" s="472"/>
      <c r="HJL39" s="472"/>
      <c r="HJM39" s="472"/>
      <c r="HJN39" s="472"/>
      <c r="HJO39" s="472"/>
      <c r="HJP39" s="472"/>
      <c r="HJQ39" s="472"/>
      <c r="HJR39" s="472"/>
      <c r="HJS39" s="472"/>
      <c r="HJT39" s="472"/>
      <c r="HJU39" s="472"/>
      <c r="HJV39" s="472"/>
      <c r="HJW39" s="472"/>
      <c r="HJX39" s="472"/>
      <c r="HJY39" s="472"/>
      <c r="HJZ39" s="472"/>
      <c r="HKA39" s="472"/>
      <c r="HKB39" s="472"/>
      <c r="HKC39" s="472"/>
      <c r="HKD39" s="472"/>
      <c r="HKE39" s="472"/>
      <c r="HKF39" s="472"/>
      <c r="HKG39" s="472"/>
      <c r="HKH39" s="472"/>
      <c r="HKI39" s="472"/>
      <c r="HKJ39" s="472"/>
      <c r="HKK39" s="472"/>
      <c r="HKL39" s="472"/>
      <c r="HKM39" s="472"/>
      <c r="HKN39" s="472"/>
      <c r="HKO39" s="472"/>
      <c r="HKP39" s="472"/>
      <c r="HKQ39" s="472"/>
      <c r="HKR39" s="472"/>
      <c r="HKS39" s="472"/>
      <c r="HKT39" s="472"/>
      <c r="HKU39" s="472"/>
      <c r="HKV39" s="472"/>
      <c r="HKW39" s="472"/>
      <c r="HKX39" s="472"/>
      <c r="HKY39" s="472"/>
      <c r="HKZ39" s="472"/>
      <c r="HLA39" s="472"/>
      <c r="HLB39" s="472"/>
      <c r="HLC39" s="472"/>
      <c r="HLD39" s="472"/>
      <c r="HLE39" s="472"/>
      <c r="HLF39" s="472"/>
      <c r="HLG39" s="472"/>
      <c r="HLH39" s="472"/>
      <c r="HLI39" s="472"/>
      <c r="HLJ39" s="472"/>
      <c r="HLK39" s="472"/>
      <c r="HLL39" s="472"/>
      <c r="HLM39" s="472"/>
      <c r="HLN39" s="472"/>
      <c r="HLO39" s="472"/>
      <c r="HLP39" s="472"/>
      <c r="HLQ39" s="472"/>
      <c r="HLR39" s="472"/>
      <c r="HLS39" s="472"/>
      <c r="HLT39" s="472"/>
      <c r="HLU39" s="472"/>
      <c r="HLV39" s="472"/>
      <c r="HLW39" s="472"/>
      <c r="HLX39" s="472"/>
      <c r="HLY39" s="472"/>
      <c r="HLZ39" s="472"/>
      <c r="HMA39" s="472"/>
      <c r="HMB39" s="472"/>
      <c r="HMC39" s="472"/>
      <c r="HMD39" s="472"/>
      <c r="HME39" s="472"/>
      <c r="HMF39" s="472"/>
      <c r="HMG39" s="472"/>
      <c r="HMH39" s="472"/>
      <c r="HMI39" s="472"/>
      <c r="HMJ39" s="472"/>
      <c r="HMK39" s="472"/>
      <c r="HML39" s="472"/>
      <c r="HMM39" s="472"/>
      <c r="HMN39" s="472"/>
      <c r="HMO39" s="472"/>
      <c r="HMP39" s="472"/>
      <c r="HMQ39" s="472"/>
      <c r="HMR39" s="472"/>
      <c r="HMS39" s="472"/>
      <c r="HMT39" s="472"/>
      <c r="HMU39" s="472"/>
      <c r="HMV39" s="472"/>
      <c r="HMW39" s="472"/>
      <c r="HMX39" s="472"/>
      <c r="HMY39" s="472"/>
      <c r="HMZ39" s="472"/>
      <c r="HNA39" s="472"/>
      <c r="HNB39" s="472"/>
      <c r="HNC39" s="472"/>
      <c r="HND39" s="472"/>
      <c r="HNE39" s="472"/>
      <c r="HNF39" s="472"/>
      <c r="HNG39" s="472"/>
      <c r="HNH39" s="472"/>
      <c r="HNI39" s="472"/>
      <c r="HNJ39" s="472"/>
      <c r="HNK39" s="472"/>
      <c r="HNL39" s="472"/>
      <c r="HNM39" s="472"/>
      <c r="HNN39" s="472"/>
      <c r="HNO39" s="472"/>
      <c r="HNP39" s="472"/>
      <c r="HNQ39" s="472"/>
      <c r="HNR39" s="472"/>
      <c r="HNS39" s="472"/>
      <c r="HNT39" s="472"/>
      <c r="HNU39" s="472"/>
      <c r="HNV39" s="472"/>
      <c r="HNW39" s="472"/>
      <c r="HNX39" s="472"/>
      <c r="HNY39" s="472"/>
      <c r="HNZ39" s="472"/>
      <c r="HOA39" s="472"/>
      <c r="HOB39" s="472"/>
      <c r="HOC39" s="472"/>
      <c r="HOD39" s="472"/>
      <c r="HOE39" s="472"/>
      <c r="HOF39" s="472"/>
      <c r="HOG39" s="472"/>
      <c r="HOH39" s="472"/>
      <c r="HOI39" s="472"/>
      <c r="HOJ39" s="472"/>
      <c r="HOK39" s="472"/>
      <c r="HOL39" s="472"/>
      <c r="HOM39" s="472"/>
      <c r="HON39" s="472"/>
      <c r="HOO39" s="472"/>
      <c r="HOP39" s="472"/>
      <c r="HOQ39" s="472"/>
      <c r="HOR39" s="472"/>
      <c r="HOS39" s="472"/>
      <c r="HOT39" s="472"/>
      <c r="HOU39" s="472"/>
      <c r="HOV39" s="472"/>
      <c r="HOW39" s="472"/>
      <c r="HOX39" s="472"/>
      <c r="HOY39" s="472"/>
      <c r="HOZ39" s="472"/>
      <c r="HPA39" s="472"/>
      <c r="HPB39" s="472"/>
      <c r="HPC39" s="472"/>
      <c r="HPD39" s="472"/>
      <c r="HPE39" s="472"/>
      <c r="HPF39" s="472"/>
      <c r="HPG39" s="472"/>
      <c r="HPH39" s="472"/>
      <c r="HPI39" s="472"/>
      <c r="HPJ39" s="472"/>
      <c r="HPK39" s="472"/>
      <c r="HPL39" s="472"/>
      <c r="HPM39" s="472"/>
      <c r="HPN39" s="472"/>
      <c r="HPO39" s="472"/>
      <c r="HPP39" s="472"/>
      <c r="HPQ39" s="472"/>
      <c r="HPR39" s="472"/>
      <c r="HPS39" s="472"/>
      <c r="HPT39" s="472"/>
      <c r="HPU39" s="472"/>
      <c r="HPV39" s="472"/>
      <c r="HPW39" s="472"/>
      <c r="HPX39" s="472"/>
      <c r="HPY39" s="472"/>
      <c r="HPZ39" s="472"/>
      <c r="HQA39" s="472"/>
      <c r="HQB39" s="472"/>
      <c r="HQC39" s="472"/>
      <c r="HQD39" s="472"/>
      <c r="HQE39" s="472"/>
      <c r="HQF39" s="472"/>
      <c r="HQG39" s="472"/>
      <c r="HQH39" s="472"/>
      <c r="HQI39" s="472"/>
      <c r="HQJ39" s="472"/>
      <c r="HQK39" s="472"/>
      <c r="HQL39" s="472"/>
      <c r="HQM39" s="472"/>
      <c r="HQN39" s="472"/>
      <c r="HQO39" s="472"/>
      <c r="HQP39" s="472"/>
      <c r="HQQ39" s="472"/>
      <c r="HQR39" s="472"/>
      <c r="HQS39" s="472"/>
      <c r="HQT39" s="472"/>
      <c r="HQU39" s="472"/>
      <c r="HQV39" s="472"/>
      <c r="HQW39" s="472"/>
      <c r="HQX39" s="472"/>
      <c r="HQY39" s="472"/>
      <c r="HQZ39" s="472"/>
      <c r="HRA39" s="472"/>
      <c r="HRB39" s="472"/>
      <c r="HRC39" s="472"/>
      <c r="HRD39" s="472"/>
      <c r="HRE39" s="472"/>
      <c r="HRF39" s="472"/>
      <c r="HRG39" s="472"/>
      <c r="HRH39" s="472"/>
      <c r="HRI39" s="472"/>
      <c r="HRJ39" s="472"/>
      <c r="HRK39" s="472"/>
      <c r="HRL39" s="472"/>
      <c r="HRM39" s="472"/>
      <c r="HRN39" s="472"/>
      <c r="HRO39" s="472"/>
      <c r="HRP39" s="472"/>
      <c r="HRQ39" s="472"/>
      <c r="HRR39" s="472"/>
      <c r="HRS39" s="472"/>
      <c r="HRT39" s="472"/>
      <c r="HRU39" s="472"/>
      <c r="HRV39" s="472"/>
      <c r="HRW39" s="472"/>
      <c r="HRX39" s="472"/>
      <c r="HRY39" s="472"/>
      <c r="HRZ39" s="472"/>
      <c r="HSA39" s="472"/>
      <c r="HSB39" s="472"/>
      <c r="HSC39" s="472"/>
      <c r="HSD39" s="472"/>
      <c r="HSE39" s="472"/>
      <c r="HSF39" s="472"/>
      <c r="HSG39" s="472"/>
      <c r="HSH39" s="472"/>
      <c r="HSI39" s="472"/>
      <c r="HSJ39" s="472"/>
      <c r="HSK39" s="472"/>
      <c r="HSL39" s="472"/>
      <c r="HSM39" s="472"/>
      <c r="HSN39" s="472"/>
      <c r="HSO39" s="472"/>
      <c r="HSP39" s="472"/>
      <c r="HSQ39" s="472"/>
      <c r="HSR39" s="472"/>
      <c r="HSS39" s="472"/>
      <c r="HST39" s="472"/>
      <c r="HSU39" s="472"/>
      <c r="HSV39" s="472"/>
      <c r="HSW39" s="472"/>
      <c r="HSX39" s="472"/>
      <c r="HSY39" s="472"/>
      <c r="HSZ39" s="472"/>
      <c r="HTA39" s="472"/>
      <c r="HTB39" s="472"/>
      <c r="HTC39" s="472"/>
      <c r="HTD39" s="472"/>
      <c r="HTE39" s="472"/>
      <c r="HTF39" s="472"/>
      <c r="HTG39" s="472"/>
      <c r="HTH39" s="472"/>
      <c r="HTI39" s="472"/>
      <c r="HTJ39" s="472"/>
      <c r="HTK39" s="472"/>
      <c r="HTL39" s="472"/>
      <c r="HTM39" s="472"/>
      <c r="HTN39" s="472"/>
      <c r="HTO39" s="472"/>
      <c r="HTP39" s="472"/>
      <c r="HTQ39" s="472"/>
      <c r="HTR39" s="472"/>
      <c r="HTS39" s="472"/>
      <c r="HTT39" s="472"/>
      <c r="HTU39" s="472"/>
      <c r="HTV39" s="472"/>
      <c r="HTW39" s="472"/>
      <c r="HTX39" s="472"/>
      <c r="HTY39" s="472"/>
      <c r="HTZ39" s="472"/>
      <c r="HUA39" s="472"/>
      <c r="HUB39" s="472"/>
      <c r="HUC39" s="472"/>
      <c r="HUD39" s="472"/>
      <c r="HUE39" s="472"/>
      <c r="HUF39" s="472"/>
      <c r="HUG39" s="472"/>
      <c r="HUH39" s="472"/>
      <c r="HUI39" s="472"/>
      <c r="HUJ39" s="472"/>
      <c r="HUK39" s="472"/>
      <c r="HUL39" s="472"/>
      <c r="HUM39" s="472"/>
      <c r="HUN39" s="472"/>
      <c r="HUO39" s="472"/>
      <c r="HUP39" s="472"/>
      <c r="HUQ39" s="472"/>
      <c r="HUR39" s="472"/>
      <c r="HUS39" s="472"/>
      <c r="HUT39" s="472"/>
      <c r="HUU39" s="472"/>
      <c r="HUV39" s="472"/>
      <c r="HUW39" s="472"/>
      <c r="HUX39" s="472"/>
      <c r="HUY39" s="472"/>
      <c r="HUZ39" s="472"/>
      <c r="HVA39" s="472"/>
      <c r="HVB39" s="472"/>
      <c r="HVC39" s="472"/>
      <c r="HVD39" s="472"/>
      <c r="HVE39" s="472"/>
      <c r="HVF39" s="472"/>
      <c r="HVG39" s="472"/>
      <c r="HVH39" s="472"/>
      <c r="HVI39" s="472"/>
      <c r="HVJ39" s="472"/>
      <c r="HVK39" s="472"/>
      <c r="HVL39" s="472"/>
      <c r="HVM39" s="472"/>
      <c r="HVN39" s="472"/>
      <c r="HVO39" s="472"/>
      <c r="HVP39" s="472"/>
      <c r="HVQ39" s="472"/>
      <c r="HVR39" s="472"/>
      <c r="HVS39" s="472"/>
      <c r="HVT39" s="472"/>
      <c r="HVU39" s="472"/>
      <c r="HVV39" s="472"/>
      <c r="HVW39" s="472"/>
      <c r="HVX39" s="472"/>
      <c r="HVY39" s="472"/>
      <c r="HVZ39" s="472"/>
      <c r="HWA39" s="472"/>
      <c r="HWB39" s="472"/>
      <c r="HWC39" s="472"/>
      <c r="HWD39" s="472"/>
      <c r="HWE39" s="472"/>
      <c r="HWF39" s="472"/>
      <c r="HWG39" s="472"/>
      <c r="HWH39" s="472"/>
      <c r="HWI39" s="472"/>
      <c r="HWJ39" s="472"/>
      <c r="HWK39" s="472"/>
      <c r="HWL39" s="472"/>
      <c r="HWM39" s="472"/>
      <c r="HWN39" s="472"/>
      <c r="HWO39" s="472"/>
      <c r="HWP39" s="472"/>
      <c r="HWQ39" s="472"/>
      <c r="HWR39" s="472"/>
      <c r="HWS39" s="472"/>
      <c r="HWT39" s="472"/>
      <c r="HWU39" s="472"/>
      <c r="HWV39" s="472"/>
      <c r="HWW39" s="472"/>
      <c r="HWX39" s="472"/>
      <c r="HWY39" s="472"/>
      <c r="HWZ39" s="472"/>
      <c r="HXA39" s="472"/>
      <c r="HXB39" s="472"/>
      <c r="HXC39" s="472"/>
      <c r="HXD39" s="472"/>
      <c r="HXE39" s="472"/>
      <c r="HXF39" s="472"/>
      <c r="HXG39" s="472"/>
      <c r="HXH39" s="472"/>
      <c r="HXI39" s="472"/>
      <c r="HXJ39" s="472"/>
      <c r="HXK39" s="472"/>
      <c r="HXL39" s="472"/>
      <c r="HXM39" s="472"/>
      <c r="HXN39" s="472"/>
      <c r="HXO39" s="472"/>
      <c r="HXP39" s="472"/>
      <c r="HXQ39" s="472"/>
      <c r="HXR39" s="472"/>
      <c r="HXS39" s="472"/>
      <c r="HXT39" s="472"/>
      <c r="HXU39" s="472"/>
      <c r="HXV39" s="472"/>
      <c r="HXW39" s="472"/>
      <c r="HXX39" s="472"/>
      <c r="HXY39" s="472"/>
      <c r="HXZ39" s="472"/>
      <c r="HYA39" s="472"/>
      <c r="HYB39" s="472"/>
      <c r="HYC39" s="472"/>
      <c r="HYD39" s="472"/>
      <c r="HYE39" s="472"/>
      <c r="HYF39" s="472"/>
      <c r="HYG39" s="472"/>
      <c r="HYH39" s="472"/>
      <c r="HYI39" s="472"/>
      <c r="HYJ39" s="472"/>
      <c r="HYK39" s="472"/>
      <c r="HYL39" s="472"/>
      <c r="HYM39" s="472"/>
      <c r="HYN39" s="472"/>
      <c r="HYO39" s="472"/>
      <c r="HYP39" s="472"/>
      <c r="HYQ39" s="472"/>
      <c r="HYR39" s="472"/>
      <c r="HYS39" s="472"/>
      <c r="HYT39" s="472"/>
      <c r="HYU39" s="472"/>
      <c r="HYV39" s="472"/>
      <c r="HYW39" s="472"/>
      <c r="HYX39" s="472"/>
      <c r="HYY39" s="472"/>
      <c r="HYZ39" s="472"/>
      <c r="HZA39" s="472"/>
      <c r="HZB39" s="472"/>
      <c r="HZC39" s="472"/>
      <c r="HZD39" s="472"/>
      <c r="HZE39" s="472"/>
      <c r="HZF39" s="472"/>
      <c r="HZG39" s="472"/>
      <c r="HZH39" s="472"/>
      <c r="HZI39" s="472"/>
      <c r="HZJ39" s="472"/>
      <c r="HZK39" s="472"/>
      <c r="HZL39" s="472"/>
      <c r="HZM39" s="472"/>
      <c r="HZN39" s="472"/>
      <c r="HZO39" s="472"/>
      <c r="HZP39" s="472"/>
      <c r="HZQ39" s="472"/>
      <c r="HZR39" s="472"/>
      <c r="HZS39" s="472"/>
      <c r="HZT39" s="472"/>
      <c r="HZU39" s="472"/>
      <c r="HZV39" s="472"/>
      <c r="HZW39" s="472"/>
      <c r="HZX39" s="472"/>
      <c r="HZY39" s="472"/>
      <c r="HZZ39" s="472"/>
      <c r="IAA39" s="472"/>
      <c r="IAB39" s="472"/>
      <c r="IAC39" s="472"/>
      <c r="IAD39" s="472"/>
      <c r="IAE39" s="472"/>
      <c r="IAF39" s="472"/>
      <c r="IAG39" s="472"/>
      <c r="IAH39" s="472"/>
      <c r="IAI39" s="472"/>
      <c r="IAJ39" s="472"/>
      <c r="IAK39" s="472"/>
      <c r="IAL39" s="472"/>
      <c r="IAM39" s="472"/>
      <c r="IAN39" s="472"/>
      <c r="IAO39" s="472"/>
      <c r="IAP39" s="472"/>
      <c r="IAQ39" s="472"/>
      <c r="IAR39" s="472"/>
      <c r="IAS39" s="472"/>
      <c r="IAT39" s="472"/>
      <c r="IAU39" s="472"/>
      <c r="IAV39" s="472"/>
      <c r="IAW39" s="472"/>
      <c r="IAX39" s="472"/>
      <c r="IAY39" s="472"/>
      <c r="IAZ39" s="472"/>
      <c r="IBA39" s="472"/>
      <c r="IBB39" s="472"/>
      <c r="IBC39" s="472"/>
      <c r="IBD39" s="472"/>
      <c r="IBE39" s="472"/>
      <c r="IBF39" s="472"/>
      <c r="IBG39" s="472"/>
      <c r="IBH39" s="472"/>
      <c r="IBI39" s="472"/>
      <c r="IBJ39" s="472"/>
      <c r="IBK39" s="472"/>
      <c r="IBL39" s="472"/>
      <c r="IBM39" s="472"/>
      <c r="IBN39" s="472"/>
      <c r="IBO39" s="472"/>
      <c r="IBP39" s="472"/>
      <c r="IBQ39" s="472"/>
      <c r="IBR39" s="472"/>
      <c r="IBS39" s="472"/>
      <c r="IBT39" s="472"/>
      <c r="IBU39" s="472"/>
      <c r="IBV39" s="472"/>
      <c r="IBW39" s="472"/>
      <c r="IBX39" s="472"/>
      <c r="IBY39" s="472"/>
      <c r="IBZ39" s="472"/>
      <c r="ICA39" s="472"/>
      <c r="ICB39" s="472"/>
      <c r="ICC39" s="472"/>
      <c r="ICD39" s="472"/>
      <c r="ICE39" s="472"/>
      <c r="ICF39" s="472"/>
      <c r="ICG39" s="472"/>
      <c r="ICH39" s="472"/>
      <c r="ICI39" s="472"/>
      <c r="ICJ39" s="472"/>
      <c r="ICK39" s="472"/>
      <c r="ICL39" s="472"/>
      <c r="ICM39" s="472"/>
      <c r="ICN39" s="472"/>
      <c r="ICO39" s="472"/>
      <c r="ICP39" s="472"/>
      <c r="ICQ39" s="472"/>
      <c r="ICR39" s="472"/>
      <c r="ICS39" s="472"/>
      <c r="ICT39" s="472"/>
      <c r="ICU39" s="472"/>
      <c r="ICV39" s="472"/>
      <c r="ICW39" s="472"/>
      <c r="ICX39" s="472"/>
      <c r="ICY39" s="472"/>
      <c r="ICZ39" s="472"/>
      <c r="IDA39" s="472"/>
      <c r="IDB39" s="472"/>
      <c r="IDC39" s="472"/>
      <c r="IDD39" s="472"/>
      <c r="IDE39" s="472"/>
      <c r="IDF39" s="472"/>
      <c r="IDG39" s="472"/>
      <c r="IDH39" s="472"/>
      <c r="IDI39" s="472"/>
      <c r="IDJ39" s="472"/>
      <c r="IDK39" s="472"/>
      <c r="IDL39" s="472"/>
      <c r="IDM39" s="472"/>
      <c r="IDN39" s="472"/>
      <c r="IDO39" s="472"/>
      <c r="IDP39" s="472"/>
      <c r="IDQ39" s="472"/>
      <c r="IDR39" s="472"/>
      <c r="IDS39" s="472"/>
      <c r="IDT39" s="472"/>
      <c r="IDU39" s="472"/>
      <c r="IDV39" s="472"/>
      <c r="IDW39" s="472"/>
      <c r="IDX39" s="472"/>
      <c r="IDY39" s="472"/>
      <c r="IDZ39" s="472"/>
      <c r="IEA39" s="472"/>
      <c r="IEB39" s="472"/>
      <c r="IEC39" s="472"/>
      <c r="IED39" s="472"/>
      <c r="IEE39" s="472"/>
      <c r="IEF39" s="472"/>
      <c r="IEG39" s="472"/>
      <c r="IEH39" s="472"/>
      <c r="IEI39" s="472"/>
      <c r="IEJ39" s="472"/>
      <c r="IEK39" s="472"/>
      <c r="IEL39" s="472"/>
      <c r="IEM39" s="472"/>
      <c r="IEN39" s="472"/>
      <c r="IEO39" s="472"/>
      <c r="IEP39" s="472"/>
      <c r="IEQ39" s="472"/>
      <c r="IER39" s="472"/>
      <c r="IES39" s="472"/>
      <c r="IET39" s="472"/>
      <c r="IEU39" s="472"/>
      <c r="IEV39" s="472"/>
      <c r="IEW39" s="472"/>
      <c r="IEX39" s="472"/>
      <c r="IEY39" s="472"/>
      <c r="IEZ39" s="472"/>
      <c r="IFA39" s="472"/>
      <c r="IFB39" s="472"/>
      <c r="IFC39" s="472"/>
      <c r="IFD39" s="472"/>
      <c r="IFE39" s="472"/>
      <c r="IFF39" s="472"/>
      <c r="IFG39" s="472"/>
      <c r="IFH39" s="472"/>
      <c r="IFI39" s="472"/>
      <c r="IFJ39" s="472"/>
      <c r="IFK39" s="472"/>
      <c r="IFL39" s="472"/>
      <c r="IFM39" s="472"/>
      <c r="IFN39" s="472"/>
      <c r="IFO39" s="472"/>
      <c r="IFP39" s="472"/>
      <c r="IFQ39" s="472"/>
      <c r="IFR39" s="472"/>
      <c r="IFS39" s="472"/>
      <c r="IFT39" s="472"/>
      <c r="IFU39" s="472"/>
      <c r="IFV39" s="472"/>
      <c r="IFW39" s="472"/>
      <c r="IFX39" s="472"/>
      <c r="IFY39" s="472"/>
      <c r="IFZ39" s="472"/>
      <c r="IGA39" s="472"/>
      <c r="IGB39" s="472"/>
      <c r="IGC39" s="472"/>
      <c r="IGD39" s="472"/>
      <c r="IGE39" s="472"/>
      <c r="IGF39" s="472"/>
      <c r="IGG39" s="472"/>
      <c r="IGH39" s="472"/>
      <c r="IGI39" s="472"/>
      <c r="IGJ39" s="472"/>
      <c r="IGK39" s="472"/>
      <c r="IGL39" s="472"/>
      <c r="IGM39" s="472"/>
      <c r="IGN39" s="472"/>
      <c r="IGO39" s="472"/>
      <c r="IGP39" s="472"/>
      <c r="IGQ39" s="472"/>
      <c r="IGR39" s="472"/>
      <c r="IGS39" s="472"/>
      <c r="IGT39" s="472"/>
      <c r="IGU39" s="472"/>
      <c r="IGV39" s="472"/>
      <c r="IGW39" s="472"/>
      <c r="IGX39" s="472"/>
      <c r="IGY39" s="472"/>
      <c r="IGZ39" s="472"/>
      <c r="IHA39" s="472"/>
      <c r="IHB39" s="472"/>
      <c r="IHC39" s="472"/>
      <c r="IHD39" s="472"/>
      <c r="IHE39" s="472"/>
      <c r="IHF39" s="472"/>
      <c r="IHG39" s="472"/>
      <c r="IHH39" s="472"/>
      <c r="IHI39" s="472"/>
      <c r="IHJ39" s="472"/>
      <c r="IHK39" s="472"/>
      <c r="IHL39" s="472"/>
      <c r="IHM39" s="472"/>
      <c r="IHN39" s="472"/>
      <c r="IHO39" s="472"/>
      <c r="IHP39" s="472"/>
      <c r="IHQ39" s="472"/>
      <c r="IHR39" s="472"/>
      <c r="IHS39" s="472"/>
      <c r="IHT39" s="472"/>
      <c r="IHU39" s="472"/>
      <c r="IHV39" s="472"/>
      <c r="IHW39" s="472"/>
      <c r="IHX39" s="472"/>
      <c r="IHY39" s="472"/>
      <c r="IHZ39" s="472"/>
      <c r="IIA39" s="472"/>
      <c r="IIB39" s="472"/>
      <c r="IIC39" s="472"/>
      <c r="IID39" s="472"/>
      <c r="IIE39" s="472"/>
      <c r="IIF39" s="472"/>
      <c r="IIG39" s="472"/>
      <c r="IIH39" s="472"/>
      <c r="III39" s="472"/>
      <c r="IIJ39" s="472"/>
      <c r="IIK39" s="472"/>
      <c r="IIL39" s="472"/>
      <c r="IIM39" s="472"/>
      <c r="IIN39" s="472"/>
      <c r="IIO39" s="472"/>
      <c r="IIP39" s="472"/>
      <c r="IIQ39" s="472"/>
      <c r="IIR39" s="472"/>
      <c r="IIS39" s="472"/>
      <c r="IIT39" s="472"/>
      <c r="IIU39" s="472"/>
      <c r="IIV39" s="472"/>
      <c r="IIW39" s="472"/>
      <c r="IIX39" s="472"/>
      <c r="IIY39" s="472"/>
      <c r="IIZ39" s="472"/>
      <c r="IJA39" s="472"/>
      <c r="IJB39" s="472"/>
      <c r="IJC39" s="472"/>
      <c r="IJD39" s="472"/>
      <c r="IJE39" s="472"/>
      <c r="IJF39" s="472"/>
      <c r="IJG39" s="472"/>
      <c r="IJH39" s="472"/>
      <c r="IJI39" s="472"/>
      <c r="IJJ39" s="472"/>
      <c r="IJK39" s="472"/>
      <c r="IJL39" s="472"/>
      <c r="IJM39" s="472"/>
      <c r="IJN39" s="472"/>
      <c r="IJO39" s="472"/>
      <c r="IJP39" s="472"/>
      <c r="IJQ39" s="472"/>
      <c r="IJR39" s="472"/>
      <c r="IJS39" s="472"/>
      <c r="IJT39" s="472"/>
      <c r="IJU39" s="472"/>
      <c r="IJV39" s="472"/>
      <c r="IJW39" s="472"/>
      <c r="IJX39" s="472"/>
      <c r="IJY39" s="472"/>
      <c r="IJZ39" s="472"/>
      <c r="IKA39" s="472"/>
      <c r="IKB39" s="472"/>
      <c r="IKC39" s="472"/>
      <c r="IKD39" s="472"/>
      <c r="IKE39" s="472"/>
      <c r="IKF39" s="472"/>
      <c r="IKG39" s="472"/>
      <c r="IKH39" s="472"/>
      <c r="IKI39" s="472"/>
      <c r="IKJ39" s="472"/>
      <c r="IKK39" s="472"/>
      <c r="IKL39" s="472"/>
      <c r="IKM39" s="472"/>
      <c r="IKN39" s="472"/>
      <c r="IKO39" s="472"/>
      <c r="IKP39" s="472"/>
      <c r="IKQ39" s="472"/>
      <c r="IKR39" s="472"/>
      <c r="IKS39" s="472"/>
      <c r="IKT39" s="472"/>
      <c r="IKU39" s="472"/>
      <c r="IKV39" s="472"/>
      <c r="IKW39" s="472"/>
      <c r="IKX39" s="472"/>
      <c r="IKY39" s="472"/>
      <c r="IKZ39" s="472"/>
      <c r="ILA39" s="472"/>
      <c r="ILB39" s="472"/>
      <c r="ILC39" s="472"/>
      <c r="ILD39" s="472"/>
      <c r="ILE39" s="472"/>
      <c r="ILF39" s="472"/>
      <c r="ILG39" s="472"/>
      <c r="ILH39" s="472"/>
      <c r="ILI39" s="472"/>
      <c r="ILJ39" s="472"/>
      <c r="ILK39" s="472"/>
      <c r="ILL39" s="472"/>
      <c r="ILM39" s="472"/>
      <c r="ILN39" s="472"/>
      <c r="ILO39" s="472"/>
      <c r="ILP39" s="472"/>
      <c r="ILQ39" s="472"/>
      <c r="ILR39" s="472"/>
      <c r="ILS39" s="472"/>
      <c r="ILT39" s="472"/>
      <c r="ILU39" s="472"/>
      <c r="ILV39" s="472"/>
      <c r="ILW39" s="472"/>
      <c r="ILX39" s="472"/>
      <c r="ILY39" s="472"/>
      <c r="ILZ39" s="472"/>
      <c r="IMA39" s="472"/>
      <c r="IMB39" s="472"/>
      <c r="IMC39" s="472"/>
      <c r="IMD39" s="472"/>
      <c r="IME39" s="472"/>
      <c r="IMF39" s="472"/>
      <c r="IMG39" s="472"/>
      <c r="IMH39" s="472"/>
      <c r="IMI39" s="472"/>
      <c r="IMJ39" s="472"/>
      <c r="IMK39" s="472"/>
      <c r="IML39" s="472"/>
      <c r="IMM39" s="472"/>
      <c r="IMN39" s="472"/>
      <c r="IMO39" s="472"/>
      <c r="IMP39" s="472"/>
      <c r="IMQ39" s="472"/>
      <c r="IMR39" s="472"/>
      <c r="IMS39" s="472"/>
      <c r="IMT39" s="472"/>
      <c r="IMU39" s="472"/>
      <c r="IMV39" s="472"/>
      <c r="IMW39" s="472"/>
      <c r="IMX39" s="472"/>
      <c r="IMY39" s="472"/>
      <c r="IMZ39" s="472"/>
      <c r="INA39" s="472"/>
      <c r="INB39" s="472"/>
      <c r="INC39" s="472"/>
      <c r="IND39" s="472"/>
      <c r="INE39" s="472"/>
      <c r="INF39" s="472"/>
      <c r="ING39" s="472"/>
      <c r="INH39" s="472"/>
      <c r="INI39" s="472"/>
      <c r="INJ39" s="472"/>
      <c r="INK39" s="472"/>
      <c r="INL39" s="472"/>
      <c r="INM39" s="472"/>
      <c r="INN39" s="472"/>
      <c r="INO39" s="472"/>
      <c r="INP39" s="472"/>
      <c r="INQ39" s="472"/>
      <c r="INR39" s="472"/>
      <c r="INS39" s="472"/>
      <c r="INT39" s="472"/>
      <c r="INU39" s="472"/>
      <c r="INV39" s="472"/>
      <c r="INW39" s="472"/>
      <c r="INX39" s="472"/>
      <c r="INY39" s="472"/>
      <c r="INZ39" s="472"/>
      <c r="IOA39" s="472"/>
      <c r="IOB39" s="472"/>
      <c r="IOC39" s="472"/>
      <c r="IOD39" s="472"/>
      <c r="IOE39" s="472"/>
      <c r="IOF39" s="472"/>
      <c r="IOG39" s="472"/>
      <c r="IOH39" s="472"/>
      <c r="IOI39" s="472"/>
      <c r="IOJ39" s="472"/>
      <c r="IOK39" s="472"/>
      <c r="IOL39" s="472"/>
      <c r="IOM39" s="472"/>
      <c r="ION39" s="472"/>
      <c r="IOO39" s="472"/>
      <c r="IOP39" s="472"/>
      <c r="IOQ39" s="472"/>
      <c r="IOR39" s="472"/>
      <c r="IOS39" s="472"/>
      <c r="IOT39" s="472"/>
      <c r="IOU39" s="472"/>
      <c r="IOV39" s="472"/>
      <c r="IOW39" s="472"/>
      <c r="IOX39" s="472"/>
      <c r="IOY39" s="472"/>
      <c r="IOZ39" s="472"/>
      <c r="IPA39" s="472"/>
      <c r="IPB39" s="472"/>
      <c r="IPC39" s="472"/>
      <c r="IPD39" s="472"/>
      <c r="IPE39" s="472"/>
      <c r="IPF39" s="472"/>
      <c r="IPG39" s="472"/>
      <c r="IPH39" s="472"/>
      <c r="IPI39" s="472"/>
      <c r="IPJ39" s="472"/>
      <c r="IPK39" s="472"/>
      <c r="IPL39" s="472"/>
      <c r="IPM39" s="472"/>
      <c r="IPN39" s="472"/>
      <c r="IPO39" s="472"/>
      <c r="IPP39" s="472"/>
      <c r="IPQ39" s="472"/>
      <c r="IPR39" s="472"/>
      <c r="IPS39" s="472"/>
      <c r="IPT39" s="472"/>
      <c r="IPU39" s="472"/>
      <c r="IPV39" s="472"/>
      <c r="IPW39" s="472"/>
      <c r="IPX39" s="472"/>
      <c r="IPY39" s="472"/>
      <c r="IPZ39" s="472"/>
      <c r="IQA39" s="472"/>
      <c r="IQB39" s="472"/>
      <c r="IQC39" s="472"/>
      <c r="IQD39" s="472"/>
      <c r="IQE39" s="472"/>
      <c r="IQF39" s="472"/>
      <c r="IQG39" s="472"/>
      <c r="IQH39" s="472"/>
      <c r="IQI39" s="472"/>
      <c r="IQJ39" s="472"/>
      <c r="IQK39" s="472"/>
      <c r="IQL39" s="472"/>
      <c r="IQM39" s="472"/>
      <c r="IQN39" s="472"/>
      <c r="IQO39" s="472"/>
      <c r="IQP39" s="472"/>
      <c r="IQQ39" s="472"/>
      <c r="IQR39" s="472"/>
      <c r="IQS39" s="472"/>
      <c r="IQT39" s="472"/>
      <c r="IQU39" s="472"/>
      <c r="IQV39" s="472"/>
      <c r="IQW39" s="472"/>
      <c r="IQX39" s="472"/>
      <c r="IQY39" s="472"/>
      <c r="IQZ39" s="472"/>
      <c r="IRA39" s="472"/>
      <c r="IRB39" s="472"/>
      <c r="IRC39" s="472"/>
      <c r="IRD39" s="472"/>
      <c r="IRE39" s="472"/>
      <c r="IRF39" s="472"/>
      <c r="IRG39" s="472"/>
      <c r="IRH39" s="472"/>
      <c r="IRI39" s="472"/>
      <c r="IRJ39" s="472"/>
      <c r="IRK39" s="472"/>
      <c r="IRL39" s="472"/>
      <c r="IRM39" s="472"/>
      <c r="IRN39" s="472"/>
      <c r="IRO39" s="472"/>
      <c r="IRP39" s="472"/>
      <c r="IRQ39" s="472"/>
      <c r="IRR39" s="472"/>
      <c r="IRS39" s="472"/>
      <c r="IRT39" s="472"/>
      <c r="IRU39" s="472"/>
      <c r="IRV39" s="472"/>
      <c r="IRW39" s="472"/>
      <c r="IRX39" s="472"/>
      <c r="IRY39" s="472"/>
      <c r="IRZ39" s="472"/>
      <c r="ISA39" s="472"/>
      <c r="ISB39" s="472"/>
      <c r="ISC39" s="472"/>
      <c r="ISD39" s="472"/>
      <c r="ISE39" s="472"/>
      <c r="ISF39" s="472"/>
      <c r="ISG39" s="472"/>
      <c r="ISH39" s="472"/>
      <c r="ISI39" s="472"/>
      <c r="ISJ39" s="472"/>
      <c r="ISK39" s="472"/>
      <c r="ISL39" s="472"/>
      <c r="ISM39" s="472"/>
      <c r="ISN39" s="472"/>
      <c r="ISO39" s="472"/>
      <c r="ISP39" s="472"/>
      <c r="ISQ39" s="472"/>
      <c r="ISR39" s="472"/>
      <c r="ISS39" s="472"/>
      <c r="IST39" s="472"/>
      <c r="ISU39" s="472"/>
      <c r="ISV39" s="472"/>
      <c r="ISW39" s="472"/>
      <c r="ISX39" s="472"/>
      <c r="ISY39" s="472"/>
      <c r="ISZ39" s="472"/>
      <c r="ITA39" s="472"/>
      <c r="ITB39" s="472"/>
      <c r="ITC39" s="472"/>
      <c r="ITD39" s="472"/>
      <c r="ITE39" s="472"/>
      <c r="ITF39" s="472"/>
      <c r="ITG39" s="472"/>
      <c r="ITH39" s="472"/>
      <c r="ITI39" s="472"/>
      <c r="ITJ39" s="472"/>
      <c r="ITK39" s="472"/>
      <c r="ITL39" s="472"/>
      <c r="ITM39" s="472"/>
      <c r="ITN39" s="472"/>
      <c r="ITO39" s="472"/>
      <c r="ITP39" s="472"/>
      <c r="ITQ39" s="472"/>
      <c r="ITR39" s="472"/>
      <c r="ITS39" s="472"/>
      <c r="ITT39" s="472"/>
      <c r="ITU39" s="472"/>
      <c r="ITV39" s="472"/>
      <c r="ITW39" s="472"/>
      <c r="ITX39" s="472"/>
      <c r="ITY39" s="472"/>
      <c r="ITZ39" s="472"/>
      <c r="IUA39" s="472"/>
      <c r="IUB39" s="472"/>
      <c r="IUC39" s="472"/>
      <c r="IUD39" s="472"/>
      <c r="IUE39" s="472"/>
      <c r="IUF39" s="472"/>
      <c r="IUG39" s="472"/>
      <c r="IUH39" s="472"/>
      <c r="IUI39" s="472"/>
      <c r="IUJ39" s="472"/>
      <c r="IUK39" s="472"/>
      <c r="IUL39" s="472"/>
      <c r="IUM39" s="472"/>
      <c r="IUN39" s="472"/>
      <c r="IUO39" s="472"/>
      <c r="IUP39" s="472"/>
      <c r="IUQ39" s="472"/>
      <c r="IUR39" s="472"/>
      <c r="IUS39" s="472"/>
      <c r="IUT39" s="472"/>
      <c r="IUU39" s="472"/>
      <c r="IUV39" s="472"/>
      <c r="IUW39" s="472"/>
      <c r="IUX39" s="472"/>
      <c r="IUY39" s="472"/>
      <c r="IUZ39" s="472"/>
      <c r="IVA39" s="472"/>
      <c r="IVB39" s="472"/>
      <c r="IVC39" s="472"/>
      <c r="IVD39" s="472"/>
      <c r="IVE39" s="472"/>
      <c r="IVF39" s="472"/>
      <c r="IVG39" s="472"/>
      <c r="IVH39" s="472"/>
      <c r="IVI39" s="472"/>
      <c r="IVJ39" s="472"/>
      <c r="IVK39" s="472"/>
      <c r="IVL39" s="472"/>
      <c r="IVM39" s="472"/>
      <c r="IVN39" s="472"/>
      <c r="IVO39" s="472"/>
      <c r="IVP39" s="472"/>
      <c r="IVQ39" s="472"/>
      <c r="IVR39" s="472"/>
      <c r="IVS39" s="472"/>
      <c r="IVT39" s="472"/>
      <c r="IVU39" s="472"/>
      <c r="IVV39" s="472"/>
      <c r="IVW39" s="472"/>
      <c r="IVX39" s="472"/>
      <c r="IVY39" s="472"/>
      <c r="IVZ39" s="472"/>
      <c r="IWA39" s="472"/>
      <c r="IWB39" s="472"/>
      <c r="IWC39" s="472"/>
      <c r="IWD39" s="472"/>
      <c r="IWE39" s="472"/>
      <c r="IWF39" s="472"/>
      <c r="IWG39" s="472"/>
      <c r="IWH39" s="472"/>
      <c r="IWI39" s="472"/>
      <c r="IWJ39" s="472"/>
      <c r="IWK39" s="472"/>
      <c r="IWL39" s="472"/>
      <c r="IWM39" s="472"/>
      <c r="IWN39" s="472"/>
      <c r="IWO39" s="472"/>
      <c r="IWP39" s="472"/>
      <c r="IWQ39" s="472"/>
      <c r="IWR39" s="472"/>
      <c r="IWS39" s="472"/>
      <c r="IWT39" s="472"/>
      <c r="IWU39" s="472"/>
      <c r="IWV39" s="472"/>
      <c r="IWW39" s="472"/>
      <c r="IWX39" s="472"/>
      <c r="IWY39" s="472"/>
      <c r="IWZ39" s="472"/>
      <c r="IXA39" s="472"/>
      <c r="IXB39" s="472"/>
      <c r="IXC39" s="472"/>
      <c r="IXD39" s="472"/>
      <c r="IXE39" s="472"/>
      <c r="IXF39" s="472"/>
      <c r="IXG39" s="472"/>
      <c r="IXH39" s="472"/>
      <c r="IXI39" s="472"/>
      <c r="IXJ39" s="472"/>
      <c r="IXK39" s="472"/>
      <c r="IXL39" s="472"/>
      <c r="IXM39" s="472"/>
      <c r="IXN39" s="472"/>
      <c r="IXO39" s="472"/>
      <c r="IXP39" s="472"/>
      <c r="IXQ39" s="472"/>
      <c r="IXR39" s="472"/>
      <c r="IXS39" s="472"/>
      <c r="IXT39" s="472"/>
      <c r="IXU39" s="472"/>
      <c r="IXV39" s="472"/>
      <c r="IXW39" s="472"/>
      <c r="IXX39" s="472"/>
      <c r="IXY39" s="472"/>
      <c r="IXZ39" s="472"/>
      <c r="IYA39" s="472"/>
      <c r="IYB39" s="472"/>
      <c r="IYC39" s="472"/>
      <c r="IYD39" s="472"/>
      <c r="IYE39" s="472"/>
      <c r="IYF39" s="472"/>
      <c r="IYG39" s="472"/>
      <c r="IYH39" s="472"/>
      <c r="IYI39" s="472"/>
      <c r="IYJ39" s="472"/>
      <c r="IYK39" s="472"/>
      <c r="IYL39" s="472"/>
      <c r="IYM39" s="472"/>
      <c r="IYN39" s="472"/>
      <c r="IYO39" s="472"/>
      <c r="IYP39" s="472"/>
      <c r="IYQ39" s="472"/>
      <c r="IYR39" s="472"/>
      <c r="IYS39" s="472"/>
      <c r="IYT39" s="472"/>
      <c r="IYU39" s="472"/>
      <c r="IYV39" s="472"/>
      <c r="IYW39" s="472"/>
      <c r="IYX39" s="472"/>
      <c r="IYY39" s="472"/>
      <c r="IYZ39" s="472"/>
      <c r="IZA39" s="472"/>
      <c r="IZB39" s="472"/>
      <c r="IZC39" s="472"/>
      <c r="IZD39" s="472"/>
      <c r="IZE39" s="472"/>
      <c r="IZF39" s="472"/>
      <c r="IZG39" s="472"/>
      <c r="IZH39" s="472"/>
      <c r="IZI39" s="472"/>
      <c r="IZJ39" s="472"/>
      <c r="IZK39" s="472"/>
      <c r="IZL39" s="472"/>
      <c r="IZM39" s="472"/>
      <c r="IZN39" s="472"/>
      <c r="IZO39" s="472"/>
      <c r="IZP39" s="472"/>
      <c r="IZQ39" s="472"/>
      <c r="IZR39" s="472"/>
      <c r="IZS39" s="472"/>
      <c r="IZT39" s="472"/>
      <c r="IZU39" s="472"/>
      <c r="IZV39" s="472"/>
      <c r="IZW39" s="472"/>
      <c r="IZX39" s="472"/>
      <c r="IZY39" s="472"/>
      <c r="IZZ39" s="472"/>
      <c r="JAA39" s="472"/>
      <c r="JAB39" s="472"/>
      <c r="JAC39" s="472"/>
      <c r="JAD39" s="472"/>
      <c r="JAE39" s="472"/>
      <c r="JAF39" s="472"/>
      <c r="JAG39" s="472"/>
      <c r="JAH39" s="472"/>
      <c r="JAI39" s="472"/>
      <c r="JAJ39" s="472"/>
      <c r="JAK39" s="472"/>
      <c r="JAL39" s="472"/>
      <c r="JAM39" s="472"/>
      <c r="JAN39" s="472"/>
      <c r="JAO39" s="472"/>
      <c r="JAP39" s="472"/>
      <c r="JAQ39" s="472"/>
      <c r="JAR39" s="472"/>
      <c r="JAS39" s="472"/>
      <c r="JAT39" s="472"/>
      <c r="JAU39" s="472"/>
      <c r="JAV39" s="472"/>
      <c r="JAW39" s="472"/>
      <c r="JAX39" s="472"/>
      <c r="JAY39" s="472"/>
      <c r="JAZ39" s="472"/>
      <c r="JBA39" s="472"/>
      <c r="JBB39" s="472"/>
      <c r="JBC39" s="472"/>
      <c r="JBD39" s="472"/>
      <c r="JBE39" s="472"/>
      <c r="JBF39" s="472"/>
      <c r="JBG39" s="472"/>
      <c r="JBH39" s="472"/>
      <c r="JBI39" s="472"/>
      <c r="JBJ39" s="472"/>
      <c r="JBK39" s="472"/>
      <c r="JBL39" s="472"/>
      <c r="JBM39" s="472"/>
      <c r="JBN39" s="472"/>
      <c r="JBO39" s="472"/>
      <c r="JBP39" s="472"/>
      <c r="JBQ39" s="472"/>
      <c r="JBR39" s="472"/>
      <c r="JBS39" s="472"/>
      <c r="JBT39" s="472"/>
      <c r="JBU39" s="472"/>
      <c r="JBV39" s="472"/>
      <c r="JBW39" s="472"/>
      <c r="JBX39" s="472"/>
      <c r="JBY39" s="472"/>
      <c r="JBZ39" s="472"/>
      <c r="JCA39" s="472"/>
      <c r="JCB39" s="472"/>
      <c r="JCC39" s="472"/>
      <c r="JCD39" s="472"/>
      <c r="JCE39" s="472"/>
      <c r="JCF39" s="472"/>
      <c r="JCG39" s="472"/>
      <c r="JCH39" s="472"/>
      <c r="JCI39" s="472"/>
      <c r="JCJ39" s="472"/>
      <c r="JCK39" s="472"/>
      <c r="JCL39" s="472"/>
      <c r="JCM39" s="472"/>
      <c r="JCN39" s="472"/>
      <c r="JCO39" s="472"/>
      <c r="JCP39" s="472"/>
      <c r="JCQ39" s="472"/>
      <c r="JCR39" s="472"/>
      <c r="JCS39" s="472"/>
      <c r="JCT39" s="472"/>
      <c r="JCU39" s="472"/>
      <c r="JCV39" s="472"/>
      <c r="JCW39" s="472"/>
      <c r="JCX39" s="472"/>
      <c r="JCY39" s="472"/>
      <c r="JCZ39" s="472"/>
      <c r="JDA39" s="472"/>
      <c r="JDB39" s="472"/>
      <c r="JDC39" s="472"/>
      <c r="JDD39" s="472"/>
      <c r="JDE39" s="472"/>
      <c r="JDF39" s="472"/>
      <c r="JDG39" s="472"/>
      <c r="JDH39" s="472"/>
      <c r="JDI39" s="472"/>
      <c r="JDJ39" s="472"/>
      <c r="JDK39" s="472"/>
      <c r="JDL39" s="472"/>
      <c r="JDM39" s="472"/>
      <c r="JDN39" s="472"/>
      <c r="JDO39" s="472"/>
      <c r="JDP39" s="472"/>
      <c r="JDQ39" s="472"/>
      <c r="JDR39" s="472"/>
      <c r="JDS39" s="472"/>
      <c r="JDT39" s="472"/>
      <c r="JDU39" s="472"/>
      <c r="JDV39" s="472"/>
      <c r="JDW39" s="472"/>
      <c r="JDX39" s="472"/>
      <c r="JDY39" s="472"/>
      <c r="JDZ39" s="472"/>
      <c r="JEA39" s="472"/>
      <c r="JEB39" s="472"/>
      <c r="JEC39" s="472"/>
      <c r="JED39" s="472"/>
      <c r="JEE39" s="472"/>
      <c r="JEF39" s="472"/>
      <c r="JEG39" s="472"/>
      <c r="JEH39" s="472"/>
      <c r="JEI39" s="472"/>
      <c r="JEJ39" s="472"/>
      <c r="JEK39" s="472"/>
      <c r="JEL39" s="472"/>
      <c r="JEM39" s="472"/>
      <c r="JEN39" s="472"/>
      <c r="JEO39" s="472"/>
      <c r="JEP39" s="472"/>
      <c r="JEQ39" s="472"/>
      <c r="JER39" s="472"/>
      <c r="JES39" s="472"/>
      <c r="JET39" s="472"/>
      <c r="JEU39" s="472"/>
      <c r="JEV39" s="472"/>
      <c r="JEW39" s="472"/>
      <c r="JEX39" s="472"/>
      <c r="JEY39" s="472"/>
      <c r="JEZ39" s="472"/>
      <c r="JFA39" s="472"/>
      <c r="JFB39" s="472"/>
      <c r="JFC39" s="472"/>
      <c r="JFD39" s="472"/>
      <c r="JFE39" s="472"/>
      <c r="JFF39" s="472"/>
      <c r="JFG39" s="472"/>
      <c r="JFH39" s="472"/>
      <c r="JFI39" s="472"/>
      <c r="JFJ39" s="472"/>
      <c r="JFK39" s="472"/>
      <c r="JFL39" s="472"/>
      <c r="JFM39" s="472"/>
      <c r="JFN39" s="472"/>
      <c r="JFO39" s="472"/>
      <c r="JFP39" s="472"/>
      <c r="JFQ39" s="472"/>
      <c r="JFR39" s="472"/>
      <c r="JFS39" s="472"/>
      <c r="JFT39" s="472"/>
      <c r="JFU39" s="472"/>
      <c r="JFV39" s="472"/>
      <c r="JFW39" s="472"/>
      <c r="JFX39" s="472"/>
      <c r="JFY39" s="472"/>
      <c r="JFZ39" s="472"/>
      <c r="JGA39" s="472"/>
      <c r="JGB39" s="472"/>
      <c r="JGC39" s="472"/>
      <c r="JGD39" s="472"/>
      <c r="JGE39" s="472"/>
      <c r="JGF39" s="472"/>
      <c r="JGG39" s="472"/>
      <c r="JGH39" s="472"/>
      <c r="JGI39" s="472"/>
      <c r="JGJ39" s="472"/>
      <c r="JGK39" s="472"/>
      <c r="JGL39" s="472"/>
      <c r="JGM39" s="472"/>
      <c r="JGN39" s="472"/>
      <c r="JGO39" s="472"/>
      <c r="JGP39" s="472"/>
      <c r="JGQ39" s="472"/>
      <c r="JGR39" s="472"/>
      <c r="JGS39" s="472"/>
      <c r="JGT39" s="472"/>
      <c r="JGU39" s="472"/>
      <c r="JGV39" s="472"/>
      <c r="JGW39" s="472"/>
      <c r="JGX39" s="472"/>
      <c r="JGY39" s="472"/>
      <c r="JGZ39" s="472"/>
      <c r="JHA39" s="472"/>
      <c r="JHB39" s="472"/>
      <c r="JHC39" s="472"/>
      <c r="JHD39" s="472"/>
      <c r="JHE39" s="472"/>
      <c r="JHF39" s="472"/>
      <c r="JHG39" s="472"/>
      <c r="JHH39" s="472"/>
      <c r="JHI39" s="472"/>
      <c r="JHJ39" s="472"/>
      <c r="JHK39" s="472"/>
      <c r="JHL39" s="472"/>
      <c r="JHM39" s="472"/>
      <c r="JHN39" s="472"/>
      <c r="JHO39" s="472"/>
      <c r="JHP39" s="472"/>
      <c r="JHQ39" s="472"/>
      <c r="JHR39" s="472"/>
      <c r="JHS39" s="472"/>
      <c r="JHT39" s="472"/>
      <c r="JHU39" s="472"/>
      <c r="JHV39" s="472"/>
      <c r="JHW39" s="472"/>
      <c r="JHX39" s="472"/>
      <c r="JHY39" s="472"/>
      <c r="JHZ39" s="472"/>
      <c r="JIA39" s="472"/>
      <c r="JIB39" s="472"/>
      <c r="JIC39" s="472"/>
      <c r="JID39" s="472"/>
      <c r="JIE39" s="472"/>
      <c r="JIF39" s="472"/>
      <c r="JIG39" s="472"/>
      <c r="JIH39" s="472"/>
      <c r="JII39" s="472"/>
      <c r="JIJ39" s="472"/>
      <c r="JIK39" s="472"/>
      <c r="JIL39" s="472"/>
      <c r="JIM39" s="472"/>
      <c r="JIN39" s="472"/>
      <c r="JIO39" s="472"/>
      <c r="JIP39" s="472"/>
      <c r="JIQ39" s="472"/>
      <c r="JIR39" s="472"/>
      <c r="JIS39" s="472"/>
      <c r="JIT39" s="472"/>
      <c r="JIU39" s="472"/>
      <c r="JIV39" s="472"/>
      <c r="JIW39" s="472"/>
      <c r="JIX39" s="472"/>
      <c r="JIY39" s="472"/>
      <c r="JIZ39" s="472"/>
      <c r="JJA39" s="472"/>
      <c r="JJB39" s="472"/>
      <c r="JJC39" s="472"/>
      <c r="JJD39" s="472"/>
      <c r="JJE39" s="472"/>
      <c r="JJF39" s="472"/>
      <c r="JJG39" s="472"/>
      <c r="JJH39" s="472"/>
      <c r="JJI39" s="472"/>
      <c r="JJJ39" s="472"/>
      <c r="JJK39" s="472"/>
      <c r="JJL39" s="472"/>
      <c r="JJM39" s="472"/>
      <c r="JJN39" s="472"/>
      <c r="JJO39" s="472"/>
      <c r="JJP39" s="472"/>
      <c r="JJQ39" s="472"/>
      <c r="JJR39" s="472"/>
      <c r="JJS39" s="472"/>
      <c r="JJT39" s="472"/>
      <c r="JJU39" s="472"/>
      <c r="JJV39" s="472"/>
      <c r="JJW39" s="472"/>
      <c r="JJX39" s="472"/>
      <c r="JJY39" s="472"/>
      <c r="JJZ39" s="472"/>
      <c r="JKA39" s="472"/>
      <c r="JKB39" s="472"/>
      <c r="JKC39" s="472"/>
      <c r="JKD39" s="472"/>
      <c r="JKE39" s="472"/>
      <c r="JKF39" s="472"/>
      <c r="JKG39" s="472"/>
      <c r="JKH39" s="472"/>
      <c r="JKI39" s="472"/>
      <c r="JKJ39" s="472"/>
      <c r="JKK39" s="472"/>
      <c r="JKL39" s="472"/>
      <c r="JKM39" s="472"/>
      <c r="JKN39" s="472"/>
      <c r="JKO39" s="472"/>
      <c r="JKP39" s="472"/>
      <c r="JKQ39" s="472"/>
      <c r="JKR39" s="472"/>
      <c r="JKS39" s="472"/>
      <c r="JKT39" s="472"/>
      <c r="JKU39" s="472"/>
      <c r="JKV39" s="472"/>
      <c r="JKW39" s="472"/>
      <c r="JKX39" s="472"/>
      <c r="JKY39" s="472"/>
      <c r="JKZ39" s="472"/>
      <c r="JLA39" s="472"/>
      <c r="JLB39" s="472"/>
      <c r="JLC39" s="472"/>
      <c r="JLD39" s="472"/>
      <c r="JLE39" s="472"/>
      <c r="JLF39" s="472"/>
      <c r="JLG39" s="472"/>
      <c r="JLH39" s="472"/>
      <c r="JLI39" s="472"/>
      <c r="JLJ39" s="472"/>
      <c r="JLK39" s="472"/>
      <c r="JLL39" s="472"/>
      <c r="JLM39" s="472"/>
      <c r="JLN39" s="472"/>
      <c r="JLO39" s="472"/>
      <c r="JLP39" s="472"/>
      <c r="JLQ39" s="472"/>
      <c r="JLR39" s="472"/>
      <c r="JLS39" s="472"/>
      <c r="JLT39" s="472"/>
      <c r="JLU39" s="472"/>
      <c r="JLV39" s="472"/>
      <c r="JLW39" s="472"/>
      <c r="JLX39" s="472"/>
      <c r="JLY39" s="472"/>
      <c r="JLZ39" s="472"/>
      <c r="JMA39" s="472"/>
      <c r="JMB39" s="472"/>
      <c r="JMC39" s="472"/>
      <c r="JMD39" s="472"/>
      <c r="JME39" s="472"/>
      <c r="JMF39" s="472"/>
      <c r="JMG39" s="472"/>
      <c r="JMH39" s="472"/>
      <c r="JMI39" s="472"/>
      <c r="JMJ39" s="472"/>
      <c r="JMK39" s="472"/>
      <c r="JML39" s="472"/>
      <c r="JMM39" s="472"/>
      <c r="JMN39" s="472"/>
      <c r="JMO39" s="472"/>
      <c r="JMP39" s="472"/>
      <c r="JMQ39" s="472"/>
      <c r="JMR39" s="472"/>
      <c r="JMS39" s="472"/>
      <c r="JMT39" s="472"/>
      <c r="JMU39" s="472"/>
      <c r="JMV39" s="472"/>
      <c r="JMW39" s="472"/>
      <c r="JMX39" s="472"/>
      <c r="JMY39" s="472"/>
      <c r="JMZ39" s="472"/>
      <c r="JNA39" s="472"/>
      <c r="JNB39" s="472"/>
      <c r="JNC39" s="472"/>
      <c r="JND39" s="472"/>
      <c r="JNE39" s="472"/>
      <c r="JNF39" s="472"/>
      <c r="JNG39" s="472"/>
      <c r="JNH39" s="472"/>
      <c r="JNI39" s="472"/>
      <c r="JNJ39" s="472"/>
      <c r="JNK39" s="472"/>
      <c r="JNL39" s="472"/>
      <c r="JNM39" s="472"/>
      <c r="JNN39" s="472"/>
      <c r="JNO39" s="472"/>
      <c r="JNP39" s="472"/>
      <c r="JNQ39" s="472"/>
      <c r="JNR39" s="472"/>
      <c r="JNS39" s="472"/>
      <c r="JNT39" s="472"/>
      <c r="JNU39" s="472"/>
      <c r="JNV39" s="472"/>
      <c r="JNW39" s="472"/>
      <c r="JNX39" s="472"/>
      <c r="JNY39" s="472"/>
      <c r="JNZ39" s="472"/>
      <c r="JOA39" s="472"/>
      <c r="JOB39" s="472"/>
      <c r="JOC39" s="472"/>
      <c r="JOD39" s="472"/>
      <c r="JOE39" s="472"/>
      <c r="JOF39" s="472"/>
      <c r="JOG39" s="472"/>
      <c r="JOH39" s="472"/>
      <c r="JOI39" s="472"/>
      <c r="JOJ39" s="472"/>
      <c r="JOK39" s="472"/>
      <c r="JOL39" s="472"/>
      <c r="JOM39" s="472"/>
      <c r="JON39" s="472"/>
      <c r="JOO39" s="472"/>
      <c r="JOP39" s="472"/>
      <c r="JOQ39" s="472"/>
      <c r="JOR39" s="472"/>
      <c r="JOS39" s="472"/>
      <c r="JOT39" s="472"/>
      <c r="JOU39" s="472"/>
      <c r="JOV39" s="472"/>
      <c r="JOW39" s="472"/>
      <c r="JOX39" s="472"/>
      <c r="JOY39" s="472"/>
      <c r="JOZ39" s="472"/>
      <c r="JPA39" s="472"/>
      <c r="JPB39" s="472"/>
      <c r="JPC39" s="472"/>
      <c r="JPD39" s="472"/>
      <c r="JPE39" s="472"/>
      <c r="JPF39" s="472"/>
      <c r="JPG39" s="472"/>
      <c r="JPH39" s="472"/>
      <c r="JPI39" s="472"/>
      <c r="JPJ39" s="472"/>
      <c r="JPK39" s="472"/>
      <c r="JPL39" s="472"/>
      <c r="JPM39" s="472"/>
      <c r="JPN39" s="472"/>
      <c r="JPO39" s="472"/>
      <c r="JPP39" s="472"/>
      <c r="JPQ39" s="472"/>
      <c r="JPR39" s="472"/>
      <c r="JPS39" s="472"/>
      <c r="JPT39" s="472"/>
      <c r="JPU39" s="472"/>
      <c r="JPV39" s="472"/>
      <c r="JPW39" s="472"/>
      <c r="JPX39" s="472"/>
      <c r="JPY39" s="472"/>
      <c r="JPZ39" s="472"/>
      <c r="JQA39" s="472"/>
      <c r="JQB39" s="472"/>
      <c r="JQC39" s="472"/>
      <c r="JQD39" s="472"/>
      <c r="JQE39" s="472"/>
      <c r="JQF39" s="472"/>
      <c r="JQG39" s="472"/>
      <c r="JQH39" s="472"/>
      <c r="JQI39" s="472"/>
      <c r="JQJ39" s="472"/>
      <c r="JQK39" s="472"/>
      <c r="JQL39" s="472"/>
      <c r="JQM39" s="472"/>
      <c r="JQN39" s="472"/>
      <c r="JQO39" s="472"/>
      <c r="JQP39" s="472"/>
      <c r="JQQ39" s="472"/>
      <c r="JQR39" s="472"/>
      <c r="JQS39" s="472"/>
      <c r="JQT39" s="472"/>
      <c r="JQU39" s="472"/>
      <c r="JQV39" s="472"/>
      <c r="JQW39" s="472"/>
      <c r="JQX39" s="472"/>
      <c r="JQY39" s="472"/>
      <c r="JQZ39" s="472"/>
      <c r="JRA39" s="472"/>
      <c r="JRB39" s="472"/>
      <c r="JRC39" s="472"/>
      <c r="JRD39" s="472"/>
      <c r="JRE39" s="472"/>
      <c r="JRF39" s="472"/>
      <c r="JRG39" s="472"/>
      <c r="JRH39" s="472"/>
      <c r="JRI39" s="472"/>
      <c r="JRJ39" s="472"/>
      <c r="JRK39" s="472"/>
      <c r="JRL39" s="472"/>
      <c r="JRM39" s="472"/>
      <c r="JRN39" s="472"/>
      <c r="JRO39" s="472"/>
      <c r="JRP39" s="472"/>
      <c r="JRQ39" s="472"/>
      <c r="JRR39" s="472"/>
      <c r="JRS39" s="472"/>
      <c r="JRT39" s="472"/>
      <c r="JRU39" s="472"/>
      <c r="JRV39" s="472"/>
      <c r="JRW39" s="472"/>
      <c r="JRX39" s="472"/>
      <c r="JRY39" s="472"/>
      <c r="JRZ39" s="472"/>
      <c r="JSA39" s="472"/>
      <c r="JSB39" s="472"/>
      <c r="JSC39" s="472"/>
      <c r="JSD39" s="472"/>
      <c r="JSE39" s="472"/>
      <c r="JSF39" s="472"/>
      <c r="JSG39" s="472"/>
      <c r="JSH39" s="472"/>
      <c r="JSI39" s="472"/>
      <c r="JSJ39" s="472"/>
      <c r="JSK39" s="472"/>
      <c r="JSL39" s="472"/>
      <c r="JSM39" s="472"/>
      <c r="JSN39" s="472"/>
      <c r="JSO39" s="472"/>
      <c r="JSP39" s="472"/>
      <c r="JSQ39" s="472"/>
      <c r="JSR39" s="472"/>
      <c r="JSS39" s="472"/>
      <c r="JST39" s="472"/>
      <c r="JSU39" s="472"/>
      <c r="JSV39" s="472"/>
      <c r="JSW39" s="472"/>
      <c r="JSX39" s="472"/>
      <c r="JSY39" s="472"/>
      <c r="JSZ39" s="472"/>
      <c r="JTA39" s="472"/>
      <c r="JTB39" s="472"/>
      <c r="JTC39" s="472"/>
      <c r="JTD39" s="472"/>
      <c r="JTE39" s="472"/>
      <c r="JTF39" s="472"/>
      <c r="JTG39" s="472"/>
      <c r="JTH39" s="472"/>
      <c r="JTI39" s="472"/>
      <c r="JTJ39" s="472"/>
      <c r="JTK39" s="472"/>
      <c r="JTL39" s="472"/>
      <c r="JTM39" s="472"/>
      <c r="JTN39" s="472"/>
      <c r="JTO39" s="472"/>
      <c r="JTP39" s="472"/>
      <c r="JTQ39" s="472"/>
      <c r="JTR39" s="472"/>
      <c r="JTS39" s="472"/>
      <c r="JTT39" s="472"/>
      <c r="JTU39" s="472"/>
      <c r="JTV39" s="472"/>
      <c r="JTW39" s="472"/>
      <c r="JTX39" s="472"/>
      <c r="JTY39" s="472"/>
      <c r="JTZ39" s="472"/>
      <c r="JUA39" s="472"/>
      <c r="JUB39" s="472"/>
      <c r="JUC39" s="472"/>
      <c r="JUD39" s="472"/>
      <c r="JUE39" s="472"/>
      <c r="JUF39" s="472"/>
      <c r="JUG39" s="472"/>
      <c r="JUH39" s="472"/>
      <c r="JUI39" s="472"/>
      <c r="JUJ39" s="472"/>
      <c r="JUK39" s="472"/>
      <c r="JUL39" s="472"/>
      <c r="JUM39" s="472"/>
      <c r="JUN39" s="472"/>
      <c r="JUO39" s="472"/>
      <c r="JUP39" s="472"/>
      <c r="JUQ39" s="472"/>
      <c r="JUR39" s="472"/>
      <c r="JUS39" s="472"/>
      <c r="JUT39" s="472"/>
      <c r="JUU39" s="472"/>
      <c r="JUV39" s="472"/>
      <c r="JUW39" s="472"/>
      <c r="JUX39" s="472"/>
      <c r="JUY39" s="472"/>
      <c r="JUZ39" s="472"/>
      <c r="JVA39" s="472"/>
      <c r="JVB39" s="472"/>
      <c r="JVC39" s="472"/>
      <c r="JVD39" s="472"/>
      <c r="JVE39" s="472"/>
      <c r="JVF39" s="472"/>
      <c r="JVG39" s="472"/>
      <c r="JVH39" s="472"/>
      <c r="JVI39" s="472"/>
      <c r="JVJ39" s="472"/>
      <c r="JVK39" s="472"/>
      <c r="JVL39" s="472"/>
      <c r="JVM39" s="472"/>
      <c r="JVN39" s="472"/>
      <c r="JVO39" s="472"/>
      <c r="JVP39" s="472"/>
      <c r="JVQ39" s="472"/>
      <c r="JVR39" s="472"/>
      <c r="JVS39" s="472"/>
      <c r="JVT39" s="472"/>
      <c r="JVU39" s="472"/>
      <c r="JVV39" s="472"/>
      <c r="JVW39" s="472"/>
      <c r="JVX39" s="472"/>
      <c r="JVY39" s="472"/>
      <c r="JVZ39" s="472"/>
      <c r="JWA39" s="472"/>
      <c r="JWB39" s="472"/>
      <c r="JWC39" s="472"/>
      <c r="JWD39" s="472"/>
      <c r="JWE39" s="472"/>
      <c r="JWF39" s="472"/>
      <c r="JWG39" s="472"/>
      <c r="JWH39" s="472"/>
      <c r="JWI39" s="472"/>
      <c r="JWJ39" s="472"/>
      <c r="JWK39" s="472"/>
      <c r="JWL39" s="472"/>
      <c r="JWM39" s="472"/>
      <c r="JWN39" s="472"/>
      <c r="JWO39" s="472"/>
      <c r="JWP39" s="472"/>
      <c r="JWQ39" s="472"/>
      <c r="JWR39" s="472"/>
      <c r="JWS39" s="472"/>
      <c r="JWT39" s="472"/>
      <c r="JWU39" s="472"/>
      <c r="JWV39" s="472"/>
      <c r="JWW39" s="472"/>
      <c r="JWX39" s="472"/>
      <c r="JWY39" s="472"/>
      <c r="JWZ39" s="472"/>
      <c r="JXA39" s="472"/>
      <c r="JXB39" s="472"/>
      <c r="JXC39" s="472"/>
      <c r="JXD39" s="472"/>
      <c r="JXE39" s="472"/>
      <c r="JXF39" s="472"/>
      <c r="JXG39" s="472"/>
      <c r="JXH39" s="472"/>
      <c r="JXI39" s="472"/>
      <c r="JXJ39" s="472"/>
      <c r="JXK39" s="472"/>
      <c r="JXL39" s="472"/>
      <c r="JXM39" s="472"/>
      <c r="JXN39" s="472"/>
      <c r="JXO39" s="472"/>
      <c r="JXP39" s="472"/>
      <c r="JXQ39" s="472"/>
      <c r="JXR39" s="472"/>
      <c r="JXS39" s="472"/>
      <c r="JXT39" s="472"/>
      <c r="JXU39" s="472"/>
      <c r="JXV39" s="472"/>
      <c r="JXW39" s="472"/>
      <c r="JXX39" s="472"/>
      <c r="JXY39" s="472"/>
      <c r="JXZ39" s="472"/>
      <c r="JYA39" s="472"/>
      <c r="JYB39" s="472"/>
      <c r="JYC39" s="472"/>
      <c r="JYD39" s="472"/>
      <c r="JYE39" s="472"/>
      <c r="JYF39" s="472"/>
      <c r="JYG39" s="472"/>
      <c r="JYH39" s="472"/>
      <c r="JYI39" s="472"/>
      <c r="JYJ39" s="472"/>
      <c r="JYK39" s="472"/>
      <c r="JYL39" s="472"/>
      <c r="JYM39" s="472"/>
      <c r="JYN39" s="472"/>
      <c r="JYO39" s="472"/>
      <c r="JYP39" s="472"/>
      <c r="JYQ39" s="472"/>
      <c r="JYR39" s="472"/>
      <c r="JYS39" s="472"/>
      <c r="JYT39" s="472"/>
      <c r="JYU39" s="472"/>
      <c r="JYV39" s="472"/>
      <c r="JYW39" s="472"/>
      <c r="JYX39" s="472"/>
      <c r="JYY39" s="472"/>
      <c r="JYZ39" s="472"/>
      <c r="JZA39" s="472"/>
      <c r="JZB39" s="472"/>
      <c r="JZC39" s="472"/>
      <c r="JZD39" s="472"/>
      <c r="JZE39" s="472"/>
      <c r="JZF39" s="472"/>
      <c r="JZG39" s="472"/>
      <c r="JZH39" s="472"/>
      <c r="JZI39" s="472"/>
      <c r="JZJ39" s="472"/>
      <c r="JZK39" s="472"/>
      <c r="JZL39" s="472"/>
      <c r="JZM39" s="472"/>
      <c r="JZN39" s="472"/>
      <c r="JZO39" s="472"/>
      <c r="JZP39" s="472"/>
      <c r="JZQ39" s="472"/>
      <c r="JZR39" s="472"/>
      <c r="JZS39" s="472"/>
      <c r="JZT39" s="472"/>
      <c r="JZU39" s="472"/>
      <c r="JZV39" s="472"/>
      <c r="JZW39" s="472"/>
      <c r="JZX39" s="472"/>
      <c r="JZY39" s="472"/>
      <c r="JZZ39" s="472"/>
      <c r="KAA39" s="472"/>
      <c r="KAB39" s="472"/>
      <c r="KAC39" s="472"/>
      <c r="KAD39" s="472"/>
      <c r="KAE39" s="472"/>
      <c r="KAF39" s="472"/>
      <c r="KAG39" s="472"/>
      <c r="KAH39" s="472"/>
      <c r="KAI39" s="472"/>
      <c r="KAJ39" s="472"/>
      <c r="KAK39" s="472"/>
      <c r="KAL39" s="472"/>
      <c r="KAM39" s="472"/>
      <c r="KAN39" s="472"/>
      <c r="KAO39" s="472"/>
      <c r="KAP39" s="472"/>
      <c r="KAQ39" s="472"/>
      <c r="KAR39" s="472"/>
      <c r="KAS39" s="472"/>
      <c r="KAT39" s="472"/>
      <c r="KAU39" s="472"/>
      <c r="KAV39" s="472"/>
      <c r="KAW39" s="472"/>
      <c r="KAX39" s="472"/>
      <c r="KAY39" s="472"/>
      <c r="KAZ39" s="472"/>
      <c r="KBA39" s="472"/>
      <c r="KBB39" s="472"/>
      <c r="KBC39" s="472"/>
      <c r="KBD39" s="472"/>
      <c r="KBE39" s="472"/>
      <c r="KBF39" s="472"/>
      <c r="KBG39" s="472"/>
      <c r="KBH39" s="472"/>
      <c r="KBI39" s="472"/>
      <c r="KBJ39" s="472"/>
      <c r="KBK39" s="472"/>
      <c r="KBL39" s="472"/>
      <c r="KBM39" s="472"/>
      <c r="KBN39" s="472"/>
      <c r="KBO39" s="472"/>
      <c r="KBP39" s="472"/>
      <c r="KBQ39" s="472"/>
      <c r="KBR39" s="472"/>
      <c r="KBS39" s="472"/>
      <c r="KBT39" s="472"/>
      <c r="KBU39" s="472"/>
      <c r="KBV39" s="472"/>
      <c r="KBW39" s="472"/>
      <c r="KBX39" s="472"/>
      <c r="KBY39" s="472"/>
      <c r="KBZ39" s="472"/>
      <c r="KCA39" s="472"/>
      <c r="KCB39" s="472"/>
      <c r="KCC39" s="472"/>
      <c r="KCD39" s="472"/>
      <c r="KCE39" s="472"/>
      <c r="KCF39" s="472"/>
      <c r="KCG39" s="472"/>
      <c r="KCH39" s="472"/>
      <c r="KCI39" s="472"/>
      <c r="KCJ39" s="472"/>
      <c r="KCK39" s="472"/>
      <c r="KCL39" s="472"/>
      <c r="KCM39" s="472"/>
      <c r="KCN39" s="472"/>
      <c r="KCO39" s="472"/>
      <c r="KCP39" s="472"/>
      <c r="KCQ39" s="472"/>
      <c r="KCR39" s="472"/>
      <c r="KCS39" s="472"/>
      <c r="KCT39" s="472"/>
      <c r="KCU39" s="472"/>
      <c r="KCV39" s="472"/>
      <c r="KCW39" s="472"/>
      <c r="KCX39" s="472"/>
      <c r="KCY39" s="472"/>
      <c r="KCZ39" s="472"/>
      <c r="KDA39" s="472"/>
      <c r="KDB39" s="472"/>
      <c r="KDC39" s="472"/>
      <c r="KDD39" s="472"/>
      <c r="KDE39" s="472"/>
      <c r="KDF39" s="472"/>
      <c r="KDG39" s="472"/>
      <c r="KDH39" s="472"/>
      <c r="KDI39" s="472"/>
      <c r="KDJ39" s="472"/>
      <c r="KDK39" s="472"/>
      <c r="KDL39" s="472"/>
      <c r="KDM39" s="472"/>
      <c r="KDN39" s="472"/>
      <c r="KDO39" s="472"/>
      <c r="KDP39" s="472"/>
      <c r="KDQ39" s="472"/>
      <c r="KDR39" s="472"/>
      <c r="KDS39" s="472"/>
      <c r="KDT39" s="472"/>
      <c r="KDU39" s="472"/>
      <c r="KDV39" s="472"/>
      <c r="KDW39" s="472"/>
      <c r="KDX39" s="472"/>
      <c r="KDY39" s="472"/>
      <c r="KDZ39" s="472"/>
      <c r="KEA39" s="472"/>
      <c r="KEB39" s="472"/>
      <c r="KEC39" s="472"/>
      <c r="KED39" s="472"/>
      <c r="KEE39" s="472"/>
      <c r="KEF39" s="472"/>
      <c r="KEG39" s="472"/>
      <c r="KEH39" s="472"/>
      <c r="KEI39" s="472"/>
      <c r="KEJ39" s="472"/>
      <c r="KEK39" s="472"/>
      <c r="KEL39" s="472"/>
      <c r="KEM39" s="472"/>
      <c r="KEN39" s="472"/>
      <c r="KEO39" s="472"/>
      <c r="KEP39" s="472"/>
      <c r="KEQ39" s="472"/>
      <c r="KER39" s="472"/>
      <c r="KES39" s="472"/>
      <c r="KET39" s="472"/>
      <c r="KEU39" s="472"/>
      <c r="KEV39" s="472"/>
      <c r="KEW39" s="472"/>
      <c r="KEX39" s="472"/>
      <c r="KEY39" s="472"/>
      <c r="KEZ39" s="472"/>
      <c r="KFA39" s="472"/>
      <c r="KFB39" s="472"/>
      <c r="KFC39" s="472"/>
      <c r="KFD39" s="472"/>
      <c r="KFE39" s="472"/>
      <c r="KFF39" s="472"/>
      <c r="KFG39" s="472"/>
      <c r="KFH39" s="472"/>
      <c r="KFI39" s="472"/>
      <c r="KFJ39" s="472"/>
      <c r="KFK39" s="472"/>
      <c r="KFL39" s="472"/>
      <c r="KFM39" s="472"/>
      <c r="KFN39" s="472"/>
      <c r="KFO39" s="472"/>
      <c r="KFP39" s="472"/>
      <c r="KFQ39" s="472"/>
      <c r="KFR39" s="472"/>
      <c r="KFS39" s="472"/>
      <c r="KFT39" s="472"/>
      <c r="KFU39" s="472"/>
      <c r="KFV39" s="472"/>
      <c r="KFW39" s="472"/>
      <c r="KFX39" s="472"/>
      <c r="KFY39" s="472"/>
      <c r="KFZ39" s="472"/>
      <c r="KGA39" s="472"/>
      <c r="KGB39" s="472"/>
      <c r="KGC39" s="472"/>
      <c r="KGD39" s="472"/>
      <c r="KGE39" s="472"/>
      <c r="KGF39" s="472"/>
      <c r="KGG39" s="472"/>
      <c r="KGH39" s="472"/>
      <c r="KGI39" s="472"/>
      <c r="KGJ39" s="472"/>
      <c r="KGK39" s="472"/>
      <c r="KGL39" s="472"/>
      <c r="KGM39" s="472"/>
      <c r="KGN39" s="472"/>
      <c r="KGO39" s="472"/>
      <c r="KGP39" s="472"/>
      <c r="KGQ39" s="472"/>
      <c r="KGR39" s="472"/>
      <c r="KGS39" s="472"/>
      <c r="KGT39" s="472"/>
      <c r="KGU39" s="472"/>
      <c r="KGV39" s="472"/>
      <c r="KGW39" s="472"/>
      <c r="KGX39" s="472"/>
      <c r="KGY39" s="472"/>
      <c r="KGZ39" s="472"/>
      <c r="KHA39" s="472"/>
      <c r="KHB39" s="472"/>
      <c r="KHC39" s="472"/>
      <c r="KHD39" s="472"/>
      <c r="KHE39" s="472"/>
      <c r="KHF39" s="472"/>
      <c r="KHG39" s="472"/>
      <c r="KHH39" s="472"/>
      <c r="KHI39" s="472"/>
      <c r="KHJ39" s="472"/>
      <c r="KHK39" s="472"/>
      <c r="KHL39" s="472"/>
      <c r="KHM39" s="472"/>
      <c r="KHN39" s="472"/>
      <c r="KHO39" s="472"/>
      <c r="KHP39" s="472"/>
      <c r="KHQ39" s="472"/>
      <c r="KHR39" s="472"/>
      <c r="KHS39" s="472"/>
      <c r="KHT39" s="472"/>
      <c r="KHU39" s="472"/>
      <c r="KHV39" s="472"/>
      <c r="KHW39" s="472"/>
      <c r="KHX39" s="472"/>
      <c r="KHY39" s="472"/>
      <c r="KHZ39" s="472"/>
      <c r="KIA39" s="472"/>
      <c r="KIB39" s="472"/>
      <c r="KIC39" s="472"/>
      <c r="KID39" s="472"/>
      <c r="KIE39" s="472"/>
      <c r="KIF39" s="472"/>
      <c r="KIG39" s="472"/>
      <c r="KIH39" s="472"/>
      <c r="KII39" s="472"/>
      <c r="KIJ39" s="472"/>
      <c r="KIK39" s="472"/>
      <c r="KIL39" s="472"/>
      <c r="KIM39" s="472"/>
      <c r="KIN39" s="472"/>
      <c r="KIO39" s="472"/>
      <c r="KIP39" s="472"/>
      <c r="KIQ39" s="472"/>
      <c r="KIR39" s="472"/>
      <c r="KIS39" s="472"/>
      <c r="KIT39" s="472"/>
      <c r="KIU39" s="472"/>
      <c r="KIV39" s="472"/>
      <c r="KIW39" s="472"/>
      <c r="KIX39" s="472"/>
      <c r="KIY39" s="472"/>
      <c r="KIZ39" s="472"/>
      <c r="KJA39" s="472"/>
      <c r="KJB39" s="472"/>
      <c r="KJC39" s="472"/>
      <c r="KJD39" s="472"/>
      <c r="KJE39" s="472"/>
      <c r="KJF39" s="472"/>
      <c r="KJG39" s="472"/>
      <c r="KJH39" s="472"/>
      <c r="KJI39" s="472"/>
      <c r="KJJ39" s="472"/>
      <c r="KJK39" s="472"/>
      <c r="KJL39" s="472"/>
      <c r="KJM39" s="472"/>
      <c r="KJN39" s="472"/>
      <c r="KJO39" s="472"/>
      <c r="KJP39" s="472"/>
      <c r="KJQ39" s="472"/>
      <c r="KJR39" s="472"/>
      <c r="KJS39" s="472"/>
      <c r="KJT39" s="472"/>
      <c r="KJU39" s="472"/>
      <c r="KJV39" s="472"/>
      <c r="KJW39" s="472"/>
      <c r="KJX39" s="472"/>
      <c r="KJY39" s="472"/>
      <c r="KJZ39" s="472"/>
      <c r="KKA39" s="472"/>
      <c r="KKB39" s="472"/>
      <c r="KKC39" s="472"/>
      <c r="KKD39" s="472"/>
      <c r="KKE39" s="472"/>
      <c r="KKF39" s="472"/>
      <c r="KKG39" s="472"/>
      <c r="KKH39" s="472"/>
      <c r="KKI39" s="472"/>
      <c r="KKJ39" s="472"/>
      <c r="KKK39" s="472"/>
      <c r="KKL39" s="472"/>
      <c r="KKM39" s="472"/>
      <c r="KKN39" s="472"/>
      <c r="KKO39" s="472"/>
      <c r="KKP39" s="472"/>
      <c r="KKQ39" s="472"/>
      <c r="KKR39" s="472"/>
      <c r="KKS39" s="472"/>
      <c r="KKT39" s="472"/>
      <c r="KKU39" s="472"/>
      <c r="KKV39" s="472"/>
      <c r="KKW39" s="472"/>
      <c r="KKX39" s="472"/>
      <c r="KKY39" s="472"/>
      <c r="KKZ39" s="472"/>
      <c r="KLA39" s="472"/>
      <c r="KLB39" s="472"/>
      <c r="KLC39" s="472"/>
      <c r="KLD39" s="472"/>
      <c r="KLE39" s="472"/>
      <c r="KLF39" s="472"/>
      <c r="KLG39" s="472"/>
      <c r="KLH39" s="472"/>
      <c r="KLI39" s="472"/>
      <c r="KLJ39" s="472"/>
      <c r="KLK39" s="472"/>
      <c r="KLL39" s="472"/>
      <c r="KLM39" s="472"/>
      <c r="KLN39" s="472"/>
      <c r="KLO39" s="472"/>
      <c r="KLP39" s="472"/>
      <c r="KLQ39" s="472"/>
      <c r="KLR39" s="472"/>
      <c r="KLS39" s="472"/>
      <c r="KLT39" s="472"/>
      <c r="KLU39" s="472"/>
      <c r="KLV39" s="472"/>
      <c r="KLW39" s="472"/>
      <c r="KLX39" s="472"/>
      <c r="KLY39" s="472"/>
      <c r="KLZ39" s="472"/>
      <c r="KMA39" s="472"/>
      <c r="KMB39" s="472"/>
      <c r="KMC39" s="472"/>
      <c r="KMD39" s="472"/>
      <c r="KME39" s="472"/>
      <c r="KMF39" s="472"/>
      <c r="KMG39" s="472"/>
      <c r="KMH39" s="472"/>
      <c r="KMI39" s="472"/>
      <c r="KMJ39" s="472"/>
      <c r="KMK39" s="472"/>
      <c r="KML39" s="472"/>
      <c r="KMM39" s="472"/>
      <c r="KMN39" s="472"/>
      <c r="KMO39" s="472"/>
      <c r="KMP39" s="472"/>
      <c r="KMQ39" s="472"/>
      <c r="KMR39" s="472"/>
      <c r="KMS39" s="472"/>
      <c r="KMT39" s="472"/>
      <c r="KMU39" s="472"/>
      <c r="KMV39" s="472"/>
      <c r="KMW39" s="472"/>
      <c r="KMX39" s="472"/>
      <c r="KMY39" s="472"/>
      <c r="KMZ39" s="472"/>
      <c r="KNA39" s="472"/>
      <c r="KNB39" s="472"/>
      <c r="KNC39" s="472"/>
      <c r="KND39" s="472"/>
      <c r="KNE39" s="472"/>
      <c r="KNF39" s="472"/>
      <c r="KNG39" s="472"/>
      <c r="KNH39" s="472"/>
      <c r="KNI39" s="472"/>
      <c r="KNJ39" s="472"/>
      <c r="KNK39" s="472"/>
      <c r="KNL39" s="472"/>
      <c r="KNM39" s="472"/>
      <c r="KNN39" s="472"/>
      <c r="KNO39" s="472"/>
      <c r="KNP39" s="472"/>
      <c r="KNQ39" s="472"/>
      <c r="KNR39" s="472"/>
      <c r="KNS39" s="472"/>
      <c r="KNT39" s="472"/>
      <c r="KNU39" s="472"/>
      <c r="KNV39" s="472"/>
      <c r="KNW39" s="472"/>
      <c r="KNX39" s="472"/>
      <c r="KNY39" s="472"/>
      <c r="KNZ39" s="472"/>
      <c r="KOA39" s="472"/>
      <c r="KOB39" s="472"/>
      <c r="KOC39" s="472"/>
      <c r="KOD39" s="472"/>
      <c r="KOE39" s="472"/>
      <c r="KOF39" s="472"/>
      <c r="KOG39" s="472"/>
      <c r="KOH39" s="472"/>
      <c r="KOI39" s="472"/>
      <c r="KOJ39" s="472"/>
      <c r="KOK39" s="472"/>
      <c r="KOL39" s="472"/>
      <c r="KOM39" s="472"/>
      <c r="KON39" s="472"/>
      <c r="KOO39" s="472"/>
      <c r="KOP39" s="472"/>
      <c r="KOQ39" s="472"/>
      <c r="KOR39" s="472"/>
      <c r="KOS39" s="472"/>
      <c r="KOT39" s="472"/>
      <c r="KOU39" s="472"/>
      <c r="KOV39" s="472"/>
      <c r="KOW39" s="472"/>
      <c r="KOX39" s="472"/>
      <c r="KOY39" s="472"/>
      <c r="KOZ39" s="472"/>
      <c r="KPA39" s="472"/>
      <c r="KPB39" s="472"/>
      <c r="KPC39" s="472"/>
      <c r="KPD39" s="472"/>
      <c r="KPE39" s="472"/>
      <c r="KPF39" s="472"/>
      <c r="KPG39" s="472"/>
      <c r="KPH39" s="472"/>
      <c r="KPI39" s="472"/>
      <c r="KPJ39" s="472"/>
      <c r="KPK39" s="472"/>
      <c r="KPL39" s="472"/>
      <c r="KPM39" s="472"/>
      <c r="KPN39" s="472"/>
      <c r="KPO39" s="472"/>
      <c r="KPP39" s="472"/>
      <c r="KPQ39" s="472"/>
      <c r="KPR39" s="472"/>
      <c r="KPS39" s="472"/>
      <c r="KPT39" s="472"/>
      <c r="KPU39" s="472"/>
      <c r="KPV39" s="472"/>
      <c r="KPW39" s="472"/>
      <c r="KPX39" s="472"/>
      <c r="KPY39" s="472"/>
      <c r="KPZ39" s="472"/>
      <c r="KQA39" s="472"/>
      <c r="KQB39" s="472"/>
      <c r="KQC39" s="472"/>
      <c r="KQD39" s="472"/>
      <c r="KQE39" s="472"/>
      <c r="KQF39" s="472"/>
      <c r="KQG39" s="472"/>
      <c r="KQH39" s="472"/>
      <c r="KQI39" s="472"/>
      <c r="KQJ39" s="472"/>
      <c r="KQK39" s="472"/>
      <c r="KQL39" s="472"/>
      <c r="KQM39" s="472"/>
      <c r="KQN39" s="472"/>
      <c r="KQO39" s="472"/>
      <c r="KQP39" s="472"/>
      <c r="KQQ39" s="472"/>
      <c r="KQR39" s="472"/>
      <c r="KQS39" s="472"/>
      <c r="KQT39" s="472"/>
      <c r="KQU39" s="472"/>
      <c r="KQV39" s="472"/>
      <c r="KQW39" s="472"/>
      <c r="KQX39" s="472"/>
      <c r="KQY39" s="472"/>
      <c r="KQZ39" s="472"/>
      <c r="KRA39" s="472"/>
      <c r="KRB39" s="472"/>
      <c r="KRC39" s="472"/>
      <c r="KRD39" s="472"/>
      <c r="KRE39" s="472"/>
      <c r="KRF39" s="472"/>
      <c r="KRG39" s="472"/>
      <c r="KRH39" s="472"/>
      <c r="KRI39" s="472"/>
      <c r="KRJ39" s="472"/>
      <c r="KRK39" s="472"/>
      <c r="KRL39" s="472"/>
      <c r="KRM39" s="472"/>
      <c r="KRN39" s="472"/>
      <c r="KRO39" s="472"/>
      <c r="KRP39" s="472"/>
      <c r="KRQ39" s="472"/>
      <c r="KRR39" s="472"/>
      <c r="KRS39" s="472"/>
      <c r="KRT39" s="472"/>
      <c r="KRU39" s="472"/>
      <c r="KRV39" s="472"/>
      <c r="KRW39" s="472"/>
      <c r="KRX39" s="472"/>
      <c r="KRY39" s="472"/>
      <c r="KRZ39" s="472"/>
      <c r="KSA39" s="472"/>
      <c r="KSB39" s="472"/>
      <c r="KSC39" s="472"/>
      <c r="KSD39" s="472"/>
      <c r="KSE39" s="472"/>
      <c r="KSF39" s="472"/>
      <c r="KSG39" s="472"/>
      <c r="KSH39" s="472"/>
      <c r="KSI39" s="472"/>
      <c r="KSJ39" s="472"/>
      <c r="KSK39" s="472"/>
      <c r="KSL39" s="472"/>
      <c r="KSM39" s="472"/>
      <c r="KSN39" s="472"/>
      <c r="KSO39" s="472"/>
      <c r="KSP39" s="472"/>
      <c r="KSQ39" s="472"/>
      <c r="KSR39" s="472"/>
      <c r="KSS39" s="472"/>
      <c r="KST39" s="472"/>
      <c r="KSU39" s="472"/>
      <c r="KSV39" s="472"/>
      <c r="KSW39" s="472"/>
      <c r="KSX39" s="472"/>
      <c r="KSY39" s="472"/>
      <c r="KSZ39" s="472"/>
      <c r="KTA39" s="472"/>
      <c r="KTB39" s="472"/>
      <c r="KTC39" s="472"/>
      <c r="KTD39" s="472"/>
      <c r="KTE39" s="472"/>
      <c r="KTF39" s="472"/>
      <c r="KTG39" s="472"/>
      <c r="KTH39" s="472"/>
      <c r="KTI39" s="472"/>
      <c r="KTJ39" s="472"/>
      <c r="KTK39" s="472"/>
      <c r="KTL39" s="472"/>
      <c r="KTM39" s="472"/>
      <c r="KTN39" s="472"/>
      <c r="KTO39" s="472"/>
      <c r="KTP39" s="472"/>
      <c r="KTQ39" s="472"/>
      <c r="KTR39" s="472"/>
      <c r="KTS39" s="472"/>
      <c r="KTT39" s="472"/>
      <c r="KTU39" s="472"/>
      <c r="KTV39" s="472"/>
      <c r="KTW39" s="472"/>
      <c r="KTX39" s="472"/>
      <c r="KTY39" s="472"/>
      <c r="KTZ39" s="472"/>
      <c r="KUA39" s="472"/>
      <c r="KUB39" s="472"/>
      <c r="KUC39" s="472"/>
      <c r="KUD39" s="472"/>
      <c r="KUE39" s="472"/>
      <c r="KUF39" s="472"/>
      <c r="KUG39" s="472"/>
      <c r="KUH39" s="472"/>
      <c r="KUI39" s="472"/>
      <c r="KUJ39" s="472"/>
      <c r="KUK39" s="472"/>
      <c r="KUL39" s="472"/>
      <c r="KUM39" s="472"/>
      <c r="KUN39" s="472"/>
      <c r="KUO39" s="472"/>
      <c r="KUP39" s="472"/>
      <c r="KUQ39" s="472"/>
      <c r="KUR39" s="472"/>
      <c r="KUS39" s="472"/>
      <c r="KUT39" s="472"/>
      <c r="KUU39" s="472"/>
      <c r="KUV39" s="472"/>
      <c r="KUW39" s="472"/>
      <c r="KUX39" s="472"/>
      <c r="KUY39" s="472"/>
      <c r="KUZ39" s="472"/>
      <c r="KVA39" s="472"/>
      <c r="KVB39" s="472"/>
      <c r="KVC39" s="472"/>
      <c r="KVD39" s="472"/>
      <c r="KVE39" s="472"/>
      <c r="KVF39" s="472"/>
      <c r="KVG39" s="472"/>
      <c r="KVH39" s="472"/>
      <c r="KVI39" s="472"/>
      <c r="KVJ39" s="472"/>
      <c r="KVK39" s="472"/>
      <c r="KVL39" s="472"/>
      <c r="KVM39" s="472"/>
      <c r="KVN39" s="472"/>
      <c r="KVO39" s="472"/>
      <c r="KVP39" s="472"/>
      <c r="KVQ39" s="472"/>
      <c r="KVR39" s="472"/>
      <c r="KVS39" s="472"/>
      <c r="KVT39" s="472"/>
      <c r="KVU39" s="472"/>
      <c r="KVV39" s="472"/>
      <c r="KVW39" s="472"/>
      <c r="KVX39" s="472"/>
      <c r="KVY39" s="472"/>
      <c r="KVZ39" s="472"/>
      <c r="KWA39" s="472"/>
      <c r="KWB39" s="472"/>
      <c r="KWC39" s="472"/>
      <c r="KWD39" s="472"/>
      <c r="KWE39" s="472"/>
      <c r="KWF39" s="472"/>
      <c r="KWG39" s="472"/>
      <c r="KWH39" s="472"/>
      <c r="KWI39" s="472"/>
      <c r="KWJ39" s="472"/>
      <c r="KWK39" s="472"/>
      <c r="KWL39" s="472"/>
      <c r="KWM39" s="472"/>
      <c r="KWN39" s="472"/>
      <c r="KWO39" s="472"/>
      <c r="KWP39" s="472"/>
      <c r="KWQ39" s="472"/>
      <c r="KWR39" s="472"/>
      <c r="KWS39" s="472"/>
      <c r="KWT39" s="472"/>
      <c r="KWU39" s="472"/>
      <c r="KWV39" s="472"/>
      <c r="KWW39" s="472"/>
      <c r="KWX39" s="472"/>
      <c r="KWY39" s="472"/>
      <c r="KWZ39" s="472"/>
      <c r="KXA39" s="472"/>
      <c r="KXB39" s="472"/>
      <c r="KXC39" s="472"/>
      <c r="KXD39" s="472"/>
      <c r="KXE39" s="472"/>
      <c r="KXF39" s="472"/>
      <c r="KXG39" s="472"/>
      <c r="KXH39" s="472"/>
      <c r="KXI39" s="472"/>
      <c r="KXJ39" s="472"/>
      <c r="KXK39" s="472"/>
      <c r="KXL39" s="472"/>
      <c r="KXM39" s="472"/>
      <c r="KXN39" s="472"/>
      <c r="KXO39" s="472"/>
      <c r="KXP39" s="472"/>
      <c r="KXQ39" s="472"/>
      <c r="KXR39" s="472"/>
      <c r="KXS39" s="472"/>
      <c r="KXT39" s="472"/>
      <c r="KXU39" s="472"/>
      <c r="KXV39" s="472"/>
      <c r="KXW39" s="472"/>
      <c r="KXX39" s="472"/>
      <c r="KXY39" s="472"/>
      <c r="KXZ39" s="472"/>
      <c r="KYA39" s="472"/>
      <c r="KYB39" s="472"/>
      <c r="KYC39" s="472"/>
      <c r="KYD39" s="472"/>
      <c r="KYE39" s="472"/>
      <c r="KYF39" s="472"/>
      <c r="KYG39" s="472"/>
      <c r="KYH39" s="472"/>
      <c r="KYI39" s="472"/>
      <c r="KYJ39" s="472"/>
      <c r="KYK39" s="472"/>
      <c r="KYL39" s="472"/>
      <c r="KYM39" s="472"/>
      <c r="KYN39" s="472"/>
      <c r="KYO39" s="472"/>
      <c r="KYP39" s="472"/>
      <c r="KYQ39" s="472"/>
      <c r="KYR39" s="472"/>
      <c r="KYS39" s="472"/>
      <c r="KYT39" s="472"/>
      <c r="KYU39" s="472"/>
      <c r="KYV39" s="472"/>
      <c r="KYW39" s="472"/>
      <c r="KYX39" s="472"/>
      <c r="KYY39" s="472"/>
      <c r="KYZ39" s="472"/>
      <c r="KZA39" s="472"/>
      <c r="KZB39" s="472"/>
      <c r="KZC39" s="472"/>
      <c r="KZD39" s="472"/>
      <c r="KZE39" s="472"/>
      <c r="KZF39" s="472"/>
      <c r="KZG39" s="472"/>
      <c r="KZH39" s="472"/>
      <c r="KZI39" s="472"/>
      <c r="KZJ39" s="472"/>
      <c r="KZK39" s="472"/>
      <c r="KZL39" s="472"/>
      <c r="KZM39" s="472"/>
      <c r="KZN39" s="472"/>
      <c r="KZO39" s="472"/>
      <c r="KZP39" s="472"/>
      <c r="KZQ39" s="472"/>
      <c r="KZR39" s="472"/>
      <c r="KZS39" s="472"/>
      <c r="KZT39" s="472"/>
      <c r="KZU39" s="472"/>
      <c r="KZV39" s="472"/>
      <c r="KZW39" s="472"/>
      <c r="KZX39" s="472"/>
      <c r="KZY39" s="472"/>
      <c r="KZZ39" s="472"/>
      <c r="LAA39" s="472"/>
      <c r="LAB39" s="472"/>
      <c r="LAC39" s="472"/>
      <c r="LAD39" s="472"/>
      <c r="LAE39" s="472"/>
      <c r="LAF39" s="472"/>
      <c r="LAG39" s="472"/>
      <c r="LAH39" s="472"/>
      <c r="LAI39" s="472"/>
      <c r="LAJ39" s="472"/>
      <c r="LAK39" s="472"/>
      <c r="LAL39" s="472"/>
      <c r="LAM39" s="472"/>
      <c r="LAN39" s="472"/>
      <c r="LAO39" s="472"/>
      <c r="LAP39" s="472"/>
      <c r="LAQ39" s="472"/>
      <c r="LAR39" s="472"/>
      <c r="LAS39" s="472"/>
      <c r="LAT39" s="472"/>
      <c r="LAU39" s="472"/>
      <c r="LAV39" s="472"/>
      <c r="LAW39" s="472"/>
      <c r="LAX39" s="472"/>
      <c r="LAY39" s="472"/>
      <c r="LAZ39" s="472"/>
      <c r="LBA39" s="472"/>
      <c r="LBB39" s="472"/>
      <c r="LBC39" s="472"/>
      <c r="LBD39" s="472"/>
      <c r="LBE39" s="472"/>
      <c r="LBF39" s="472"/>
      <c r="LBG39" s="472"/>
      <c r="LBH39" s="472"/>
      <c r="LBI39" s="472"/>
      <c r="LBJ39" s="472"/>
      <c r="LBK39" s="472"/>
      <c r="LBL39" s="472"/>
      <c r="LBM39" s="472"/>
      <c r="LBN39" s="472"/>
      <c r="LBO39" s="472"/>
      <c r="LBP39" s="472"/>
      <c r="LBQ39" s="472"/>
      <c r="LBR39" s="472"/>
      <c r="LBS39" s="472"/>
      <c r="LBT39" s="472"/>
      <c r="LBU39" s="472"/>
      <c r="LBV39" s="472"/>
      <c r="LBW39" s="472"/>
      <c r="LBX39" s="472"/>
      <c r="LBY39" s="472"/>
      <c r="LBZ39" s="472"/>
      <c r="LCA39" s="472"/>
      <c r="LCB39" s="472"/>
      <c r="LCC39" s="472"/>
      <c r="LCD39" s="472"/>
      <c r="LCE39" s="472"/>
      <c r="LCF39" s="472"/>
      <c r="LCG39" s="472"/>
      <c r="LCH39" s="472"/>
      <c r="LCI39" s="472"/>
      <c r="LCJ39" s="472"/>
      <c r="LCK39" s="472"/>
      <c r="LCL39" s="472"/>
      <c r="LCM39" s="472"/>
      <c r="LCN39" s="472"/>
      <c r="LCO39" s="472"/>
      <c r="LCP39" s="472"/>
      <c r="LCQ39" s="472"/>
      <c r="LCR39" s="472"/>
      <c r="LCS39" s="472"/>
      <c r="LCT39" s="472"/>
      <c r="LCU39" s="472"/>
      <c r="LCV39" s="472"/>
      <c r="LCW39" s="472"/>
      <c r="LCX39" s="472"/>
      <c r="LCY39" s="472"/>
      <c r="LCZ39" s="472"/>
      <c r="LDA39" s="472"/>
      <c r="LDB39" s="472"/>
      <c r="LDC39" s="472"/>
      <c r="LDD39" s="472"/>
      <c r="LDE39" s="472"/>
      <c r="LDF39" s="472"/>
      <c r="LDG39" s="472"/>
      <c r="LDH39" s="472"/>
      <c r="LDI39" s="472"/>
      <c r="LDJ39" s="472"/>
      <c r="LDK39" s="472"/>
      <c r="LDL39" s="472"/>
      <c r="LDM39" s="472"/>
      <c r="LDN39" s="472"/>
      <c r="LDO39" s="472"/>
      <c r="LDP39" s="472"/>
      <c r="LDQ39" s="472"/>
      <c r="LDR39" s="472"/>
      <c r="LDS39" s="472"/>
      <c r="LDT39" s="472"/>
      <c r="LDU39" s="472"/>
      <c r="LDV39" s="472"/>
      <c r="LDW39" s="472"/>
      <c r="LDX39" s="472"/>
      <c r="LDY39" s="472"/>
      <c r="LDZ39" s="472"/>
      <c r="LEA39" s="472"/>
      <c r="LEB39" s="472"/>
      <c r="LEC39" s="472"/>
      <c r="LED39" s="472"/>
      <c r="LEE39" s="472"/>
      <c r="LEF39" s="472"/>
      <c r="LEG39" s="472"/>
      <c r="LEH39" s="472"/>
      <c r="LEI39" s="472"/>
      <c r="LEJ39" s="472"/>
      <c r="LEK39" s="472"/>
      <c r="LEL39" s="472"/>
      <c r="LEM39" s="472"/>
      <c r="LEN39" s="472"/>
      <c r="LEO39" s="472"/>
      <c r="LEP39" s="472"/>
      <c r="LEQ39" s="472"/>
      <c r="LER39" s="472"/>
      <c r="LES39" s="472"/>
      <c r="LET39" s="472"/>
      <c r="LEU39" s="472"/>
      <c r="LEV39" s="472"/>
      <c r="LEW39" s="472"/>
      <c r="LEX39" s="472"/>
      <c r="LEY39" s="472"/>
      <c r="LEZ39" s="472"/>
      <c r="LFA39" s="472"/>
      <c r="LFB39" s="472"/>
      <c r="LFC39" s="472"/>
      <c r="LFD39" s="472"/>
      <c r="LFE39" s="472"/>
      <c r="LFF39" s="472"/>
      <c r="LFG39" s="472"/>
      <c r="LFH39" s="472"/>
      <c r="LFI39" s="472"/>
      <c r="LFJ39" s="472"/>
      <c r="LFK39" s="472"/>
      <c r="LFL39" s="472"/>
      <c r="LFM39" s="472"/>
      <c r="LFN39" s="472"/>
      <c r="LFO39" s="472"/>
      <c r="LFP39" s="472"/>
      <c r="LFQ39" s="472"/>
      <c r="LFR39" s="472"/>
      <c r="LFS39" s="472"/>
      <c r="LFT39" s="472"/>
      <c r="LFU39" s="472"/>
      <c r="LFV39" s="472"/>
      <c r="LFW39" s="472"/>
      <c r="LFX39" s="472"/>
      <c r="LFY39" s="472"/>
      <c r="LFZ39" s="472"/>
      <c r="LGA39" s="472"/>
      <c r="LGB39" s="472"/>
      <c r="LGC39" s="472"/>
      <c r="LGD39" s="472"/>
      <c r="LGE39" s="472"/>
      <c r="LGF39" s="472"/>
      <c r="LGG39" s="472"/>
      <c r="LGH39" s="472"/>
      <c r="LGI39" s="472"/>
      <c r="LGJ39" s="472"/>
      <c r="LGK39" s="472"/>
      <c r="LGL39" s="472"/>
      <c r="LGM39" s="472"/>
      <c r="LGN39" s="472"/>
      <c r="LGO39" s="472"/>
      <c r="LGP39" s="472"/>
      <c r="LGQ39" s="472"/>
      <c r="LGR39" s="472"/>
      <c r="LGS39" s="472"/>
      <c r="LGT39" s="472"/>
      <c r="LGU39" s="472"/>
      <c r="LGV39" s="472"/>
      <c r="LGW39" s="472"/>
      <c r="LGX39" s="472"/>
      <c r="LGY39" s="472"/>
      <c r="LGZ39" s="472"/>
      <c r="LHA39" s="472"/>
      <c r="LHB39" s="472"/>
      <c r="LHC39" s="472"/>
      <c r="LHD39" s="472"/>
      <c r="LHE39" s="472"/>
      <c r="LHF39" s="472"/>
      <c r="LHG39" s="472"/>
      <c r="LHH39" s="472"/>
      <c r="LHI39" s="472"/>
      <c r="LHJ39" s="472"/>
      <c r="LHK39" s="472"/>
      <c r="LHL39" s="472"/>
      <c r="LHM39" s="472"/>
      <c r="LHN39" s="472"/>
      <c r="LHO39" s="472"/>
      <c r="LHP39" s="472"/>
      <c r="LHQ39" s="472"/>
      <c r="LHR39" s="472"/>
      <c r="LHS39" s="472"/>
      <c r="LHT39" s="472"/>
      <c r="LHU39" s="472"/>
      <c r="LHV39" s="472"/>
      <c r="LHW39" s="472"/>
      <c r="LHX39" s="472"/>
      <c r="LHY39" s="472"/>
      <c r="LHZ39" s="472"/>
      <c r="LIA39" s="472"/>
      <c r="LIB39" s="472"/>
      <c r="LIC39" s="472"/>
      <c r="LID39" s="472"/>
      <c r="LIE39" s="472"/>
      <c r="LIF39" s="472"/>
      <c r="LIG39" s="472"/>
      <c r="LIH39" s="472"/>
      <c r="LII39" s="472"/>
      <c r="LIJ39" s="472"/>
      <c r="LIK39" s="472"/>
      <c r="LIL39" s="472"/>
      <c r="LIM39" s="472"/>
      <c r="LIN39" s="472"/>
      <c r="LIO39" s="472"/>
      <c r="LIP39" s="472"/>
      <c r="LIQ39" s="472"/>
      <c r="LIR39" s="472"/>
      <c r="LIS39" s="472"/>
      <c r="LIT39" s="472"/>
      <c r="LIU39" s="472"/>
      <c r="LIV39" s="472"/>
      <c r="LIW39" s="472"/>
      <c r="LIX39" s="472"/>
      <c r="LIY39" s="472"/>
      <c r="LIZ39" s="472"/>
      <c r="LJA39" s="472"/>
      <c r="LJB39" s="472"/>
      <c r="LJC39" s="472"/>
      <c r="LJD39" s="472"/>
      <c r="LJE39" s="472"/>
      <c r="LJF39" s="472"/>
      <c r="LJG39" s="472"/>
      <c r="LJH39" s="472"/>
      <c r="LJI39" s="472"/>
      <c r="LJJ39" s="472"/>
      <c r="LJK39" s="472"/>
      <c r="LJL39" s="472"/>
      <c r="LJM39" s="472"/>
      <c r="LJN39" s="472"/>
      <c r="LJO39" s="472"/>
      <c r="LJP39" s="472"/>
      <c r="LJQ39" s="472"/>
      <c r="LJR39" s="472"/>
      <c r="LJS39" s="472"/>
      <c r="LJT39" s="472"/>
      <c r="LJU39" s="472"/>
      <c r="LJV39" s="472"/>
      <c r="LJW39" s="472"/>
      <c r="LJX39" s="472"/>
      <c r="LJY39" s="472"/>
      <c r="LJZ39" s="472"/>
      <c r="LKA39" s="472"/>
      <c r="LKB39" s="472"/>
      <c r="LKC39" s="472"/>
      <c r="LKD39" s="472"/>
      <c r="LKE39" s="472"/>
      <c r="LKF39" s="472"/>
      <c r="LKG39" s="472"/>
      <c r="LKH39" s="472"/>
      <c r="LKI39" s="472"/>
      <c r="LKJ39" s="472"/>
      <c r="LKK39" s="472"/>
      <c r="LKL39" s="472"/>
      <c r="LKM39" s="472"/>
      <c r="LKN39" s="472"/>
      <c r="LKO39" s="472"/>
      <c r="LKP39" s="472"/>
      <c r="LKQ39" s="472"/>
      <c r="LKR39" s="472"/>
      <c r="LKS39" s="472"/>
      <c r="LKT39" s="472"/>
      <c r="LKU39" s="472"/>
      <c r="LKV39" s="472"/>
      <c r="LKW39" s="472"/>
      <c r="LKX39" s="472"/>
      <c r="LKY39" s="472"/>
      <c r="LKZ39" s="472"/>
      <c r="LLA39" s="472"/>
      <c r="LLB39" s="472"/>
      <c r="LLC39" s="472"/>
      <c r="LLD39" s="472"/>
      <c r="LLE39" s="472"/>
      <c r="LLF39" s="472"/>
      <c r="LLG39" s="472"/>
      <c r="LLH39" s="472"/>
      <c r="LLI39" s="472"/>
      <c r="LLJ39" s="472"/>
      <c r="LLK39" s="472"/>
      <c r="LLL39" s="472"/>
      <c r="LLM39" s="472"/>
      <c r="LLN39" s="472"/>
      <c r="LLO39" s="472"/>
      <c r="LLP39" s="472"/>
      <c r="LLQ39" s="472"/>
      <c r="LLR39" s="472"/>
      <c r="LLS39" s="472"/>
      <c r="LLT39" s="472"/>
      <c r="LLU39" s="472"/>
      <c r="LLV39" s="472"/>
      <c r="LLW39" s="472"/>
      <c r="LLX39" s="472"/>
      <c r="LLY39" s="472"/>
      <c r="LLZ39" s="472"/>
      <c r="LMA39" s="472"/>
      <c r="LMB39" s="472"/>
      <c r="LMC39" s="472"/>
      <c r="LMD39" s="472"/>
      <c r="LME39" s="472"/>
      <c r="LMF39" s="472"/>
      <c r="LMG39" s="472"/>
      <c r="LMH39" s="472"/>
      <c r="LMI39" s="472"/>
      <c r="LMJ39" s="472"/>
      <c r="LMK39" s="472"/>
      <c r="LML39" s="472"/>
      <c r="LMM39" s="472"/>
      <c r="LMN39" s="472"/>
      <c r="LMO39" s="472"/>
      <c r="LMP39" s="472"/>
      <c r="LMQ39" s="472"/>
      <c r="LMR39" s="472"/>
      <c r="LMS39" s="472"/>
      <c r="LMT39" s="472"/>
      <c r="LMU39" s="472"/>
      <c r="LMV39" s="472"/>
      <c r="LMW39" s="472"/>
      <c r="LMX39" s="472"/>
      <c r="LMY39" s="472"/>
      <c r="LMZ39" s="472"/>
      <c r="LNA39" s="472"/>
      <c r="LNB39" s="472"/>
      <c r="LNC39" s="472"/>
      <c r="LND39" s="472"/>
      <c r="LNE39" s="472"/>
      <c r="LNF39" s="472"/>
      <c r="LNG39" s="472"/>
      <c r="LNH39" s="472"/>
      <c r="LNI39" s="472"/>
      <c r="LNJ39" s="472"/>
      <c r="LNK39" s="472"/>
      <c r="LNL39" s="472"/>
      <c r="LNM39" s="472"/>
      <c r="LNN39" s="472"/>
      <c r="LNO39" s="472"/>
      <c r="LNP39" s="472"/>
      <c r="LNQ39" s="472"/>
      <c r="LNR39" s="472"/>
      <c r="LNS39" s="472"/>
      <c r="LNT39" s="472"/>
      <c r="LNU39" s="472"/>
      <c r="LNV39" s="472"/>
      <c r="LNW39" s="472"/>
      <c r="LNX39" s="472"/>
      <c r="LNY39" s="472"/>
      <c r="LNZ39" s="472"/>
      <c r="LOA39" s="472"/>
      <c r="LOB39" s="472"/>
      <c r="LOC39" s="472"/>
      <c r="LOD39" s="472"/>
      <c r="LOE39" s="472"/>
      <c r="LOF39" s="472"/>
      <c r="LOG39" s="472"/>
      <c r="LOH39" s="472"/>
      <c r="LOI39" s="472"/>
      <c r="LOJ39" s="472"/>
      <c r="LOK39" s="472"/>
      <c r="LOL39" s="472"/>
      <c r="LOM39" s="472"/>
      <c r="LON39" s="472"/>
      <c r="LOO39" s="472"/>
      <c r="LOP39" s="472"/>
      <c r="LOQ39" s="472"/>
      <c r="LOR39" s="472"/>
      <c r="LOS39" s="472"/>
      <c r="LOT39" s="472"/>
      <c r="LOU39" s="472"/>
      <c r="LOV39" s="472"/>
      <c r="LOW39" s="472"/>
      <c r="LOX39" s="472"/>
      <c r="LOY39" s="472"/>
      <c r="LOZ39" s="472"/>
      <c r="LPA39" s="472"/>
      <c r="LPB39" s="472"/>
      <c r="LPC39" s="472"/>
      <c r="LPD39" s="472"/>
      <c r="LPE39" s="472"/>
      <c r="LPF39" s="472"/>
      <c r="LPG39" s="472"/>
      <c r="LPH39" s="472"/>
      <c r="LPI39" s="472"/>
      <c r="LPJ39" s="472"/>
      <c r="LPK39" s="472"/>
      <c r="LPL39" s="472"/>
      <c r="LPM39" s="472"/>
      <c r="LPN39" s="472"/>
      <c r="LPO39" s="472"/>
      <c r="LPP39" s="472"/>
      <c r="LPQ39" s="472"/>
      <c r="LPR39" s="472"/>
      <c r="LPS39" s="472"/>
      <c r="LPT39" s="472"/>
      <c r="LPU39" s="472"/>
      <c r="LPV39" s="472"/>
      <c r="LPW39" s="472"/>
      <c r="LPX39" s="472"/>
      <c r="LPY39" s="472"/>
      <c r="LPZ39" s="472"/>
      <c r="LQA39" s="472"/>
      <c r="LQB39" s="472"/>
      <c r="LQC39" s="472"/>
      <c r="LQD39" s="472"/>
      <c r="LQE39" s="472"/>
      <c r="LQF39" s="472"/>
      <c r="LQG39" s="472"/>
      <c r="LQH39" s="472"/>
      <c r="LQI39" s="472"/>
      <c r="LQJ39" s="472"/>
      <c r="LQK39" s="472"/>
      <c r="LQL39" s="472"/>
      <c r="LQM39" s="472"/>
      <c r="LQN39" s="472"/>
      <c r="LQO39" s="472"/>
      <c r="LQP39" s="472"/>
      <c r="LQQ39" s="472"/>
      <c r="LQR39" s="472"/>
      <c r="LQS39" s="472"/>
      <c r="LQT39" s="472"/>
      <c r="LQU39" s="472"/>
      <c r="LQV39" s="472"/>
      <c r="LQW39" s="472"/>
      <c r="LQX39" s="472"/>
      <c r="LQY39" s="472"/>
      <c r="LQZ39" s="472"/>
      <c r="LRA39" s="472"/>
      <c r="LRB39" s="472"/>
      <c r="LRC39" s="472"/>
      <c r="LRD39" s="472"/>
      <c r="LRE39" s="472"/>
      <c r="LRF39" s="472"/>
      <c r="LRG39" s="472"/>
      <c r="LRH39" s="472"/>
      <c r="LRI39" s="472"/>
      <c r="LRJ39" s="472"/>
      <c r="LRK39" s="472"/>
      <c r="LRL39" s="472"/>
      <c r="LRM39" s="472"/>
      <c r="LRN39" s="472"/>
      <c r="LRO39" s="472"/>
      <c r="LRP39" s="472"/>
      <c r="LRQ39" s="472"/>
      <c r="LRR39" s="472"/>
      <c r="LRS39" s="472"/>
      <c r="LRT39" s="472"/>
      <c r="LRU39" s="472"/>
      <c r="LRV39" s="472"/>
      <c r="LRW39" s="472"/>
      <c r="LRX39" s="472"/>
      <c r="LRY39" s="472"/>
      <c r="LRZ39" s="472"/>
      <c r="LSA39" s="472"/>
      <c r="LSB39" s="472"/>
      <c r="LSC39" s="472"/>
      <c r="LSD39" s="472"/>
      <c r="LSE39" s="472"/>
      <c r="LSF39" s="472"/>
      <c r="LSG39" s="472"/>
      <c r="LSH39" s="472"/>
      <c r="LSI39" s="472"/>
      <c r="LSJ39" s="472"/>
      <c r="LSK39" s="472"/>
      <c r="LSL39" s="472"/>
      <c r="LSM39" s="472"/>
      <c r="LSN39" s="472"/>
      <c r="LSO39" s="472"/>
      <c r="LSP39" s="472"/>
      <c r="LSQ39" s="472"/>
      <c r="LSR39" s="472"/>
      <c r="LSS39" s="472"/>
      <c r="LST39" s="472"/>
      <c r="LSU39" s="472"/>
      <c r="LSV39" s="472"/>
      <c r="LSW39" s="472"/>
      <c r="LSX39" s="472"/>
      <c r="LSY39" s="472"/>
      <c r="LSZ39" s="472"/>
      <c r="LTA39" s="472"/>
      <c r="LTB39" s="472"/>
      <c r="LTC39" s="472"/>
      <c r="LTD39" s="472"/>
      <c r="LTE39" s="472"/>
      <c r="LTF39" s="472"/>
      <c r="LTG39" s="472"/>
      <c r="LTH39" s="472"/>
      <c r="LTI39" s="472"/>
      <c r="LTJ39" s="472"/>
      <c r="LTK39" s="472"/>
      <c r="LTL39" s="472"/>
      <c r="LTM39" s="472"/>
      <c r="LTN39" s="472"/>
      <c r="LTO39" s="472"/>
      <c r="LTP39" s="472"/>
      <c r="LTQ39" s="472"/>
      <c r="LTR39" s="472"/>
      <c r="LTS39" s="472"/>
      <c r="LTT39" s="472"/>
      <c r="LTU39" s="472"/>
      <c r="LTV39" s="472"/>
      <c r="LTW39" s="472"/>
      <c r="LTX39" s="472"/>
      <c r="LTY39" s="472"/>
      <c r="LTZ39" s="472"/>
      <c r="LUA39" s="472"/>
      <c r="LUB39" s="472"/>
      <c r="LUC39" s="472"/>
      <c r="LUD39" s="472"/>
      <c r="LUE39" s="472"/>
      <c r="LUF39" s="472"/>
      <c r="LUG39" s="472"/>
      <c r="LUH39" s="472"/>
      <c r="LUI39" s="472"/>
      <c r="LUJ39" s="472"/>
      <c r="LUK39" s="472"/>
      <c r="LUL39" s="472"/>
      <c r="LUM39" s="472"/>
      <c r="LUN39" s="472"/>
      <c r="LUO39" s="472"/>
      <c r="LUP39" s="472"/>
      <c r="LUQ39" s="472"/>
      <c r="LUR39" s="472"/>
      <c r="LUS39" s="472"/>
      <c r="LUT39" s="472"/>
      <c r="LUU39" s="472"/>
      <c r="LUV39" s="472"/>
      <c r="LUW39" s="472"/>
      <c r="LUX39" s="472"/>
      <c r="LUY39" s="472"/>
      <c r="LUZ39" s="472"/>
      <c r="LVA39" s="472"/>
      <c r="LVB39" s="472"/>
      <c r="LVC39" s="472"/>
      <c r="LVD39" s="472"/>
      <c r="LVE39" s="472"/>
      <c r="LVF39" s="472"/>
      <c r="LVG39" s="472"/>
      <c r="LVH39" s="472"/>
      <c r="LVI39" s="472"/>
      <c r="LVJ39" s="472"/>
      <c r="LVK39" s="472"/>
      <c r="LVL39" s="472"/>
      <c r="LVM39" s="472"/>
      <c r="LVN39" s="472"/>
      <c r="LVO39" s="472"/>
      <c r="LVP39" s="472"/>
      <c r="LVQ39" s="472"/>
      <c r="LVR39" s="472"/>
      <c r="LVS39" s="472"/>
      <c r="LVT39" s="472"/>
      <c r="LVU39" s="472"/>
      <c r="LVV39" s="472"/>
      <c r="LVW39" s="472"/>
      <c r="LVX39" s="472"/>
      <c r="LVY39" s="472"/>
      <c r="LVZ39" s="472"/>
      <c r="LWA39" s="472"/>
      <c r="LWB39" s="472"/>
      <c r="LWC39" s="472"/>
      <c r="LWD39" s="472"/>
      <c r="LWE39" s="472"/>
      <c r="LWF39" s="472"/>
      <c r="LWG39" s="472"/>
      <c r="LWH39" s="472"/>
      <c r="LWI39" s="472"/>
      <c r="LWJ39" s="472"/>
      <c r="LWK39" s="472"/>
      <c r="LWL39" s="472"/>
      <c r="LWM39" s="472"/>
      <c r="LWN39" s="472"/>
      <c r="LWO39" s="472"/>
      <c r="LWP39" s="472"/>
      <c r="LWQ39" s="472"/>
      <c r="LWR39" s="472"/>
      <c r="LWS39" s="472"/>
      <c r="LWT39" s="472"/>
      <c r="LWU39" s="472"/>
      <c r="LWV39" s="472"/>
      <c r="LWW39" s="472"/>
      <c r="LWX39" s="472"/>
      <c r="LWY39" s="472"/>
      <c r="LWZ39" s="472"/>
      <c r="LXA39" s="472"/>
      <c r="LXB39" s="472"/>
      <c r="LXC39" s="472"/>
      <c r="LXD39" s="472"/>
      <c r="LXE39" s="472"/>
      <c r="LXF39" s="472"/>
      <c r="LXG39" s="472"/>
      <c r="LXH39" s="472"/>
      <c r="LXI39" s="472"/>
      <c r="LXJ39" s="472"/>
      <c r="LXK39" s="472"/>
      <c r="LXL39" s="472"/>
      <c r="LXM39" s="472"/>
      <c r="LXN39" s="472"/>
      <c r="LXO39" s="472"/>
      <c r="LXP39" s="472"/>
      <c r="LXQ39" s="472"/>
      <c r="LXR39" s="472"/>
      <c r="LXS39" s="472"/>
      <c r="LXT39" s="472"/>
      <c r="LXU39" s="472"/>
      <c r="LXV39" s="472"/>
      <c r="LXW39" s="472"/>
      <c r="LXX39" s="472"/>
      <c r="LXY39" s="472"/>
      <c r="LXZ39" s="472"/>
      <c r="LYA39" s="472"/>
      <c r="LYB39" s="472"/>
      <c r="LYC39" s="472"/>
      <c r="LYD39" s="472"/>
      <c r="LYE39" s="472"/>
      <c r="LYF39" s="472"/>
      <c r="LYG39" s="472"/>
      <c r="LYH39" s="472"/>
      <c r="LYI39" s="472"/>
      <c r="LYJ39" s="472"/>
      <c r="LYK39" s="472"/>
      <c r="LYL39" s="472"/>
      <c r="LYM39" s="472"/>
      <c r="LYN39" s="472"/>
      <c r="LYO39" s="472"/>
      <c r="LYP39" s="472"/>
      <c r="LYQ39" s="472"/>
      <c r="LYR39" s="472"/>
      <c r="LYS39" s="472"/>
      <c r="LYT39" s="472"/>
      <c r="LYU39" s="472"/>
      <c r="LYV39" s="472"/>
      <c r="LYW39" s="472"/>
      <c r="LYX39" s="472"/>
      <c r="LYY39" s="472"/>
      <c r="LYZ39" s="472"/>
      <c r="LZA39" s="472"/>
      <c r="LZB39" s="472"/>
      <c r="LZC39" s="472"/>
      <c r="LZD39" s="472"/>
      <c r="LZE39" s="472"/>
      <c r="LZF39" s="472"/>
      <c r="LZG39" s="472"/>
      <c r="LZH39" s="472"/>
      <c r="LZI39" s="472"/>
      <c r="LZJ39" s="472"/>
      <c r="LZK39" s="472"/>
      <c r="LZL39" s="472"/>
      <c r="LZM39" s="472"/>
      <c r="LZN39" s="472"/>
      <c r="LZO39" s="472"/>
      <c r="LZP39" s="472"/>
      <c r="LZQ39" s="472"/>
      <c r="LZR39" s="472"/>
      <c r="LZS39" s="472"/>
      <c r="LZT39" s="472"/>
      <c r="LZU39" s="472"/>
      <c r="LZV39" s="472"/>
      <c r="LZW39" s="472"/>
      <c r="LZX39" s="472"/>
      <c r="LZY39" s="472"/>
      <c r="LZZ39" s="472"/>
      <c r="MAA39" s="472"/>
      <c r="MAB39" s="472"/>
      <c r="MAC39" s="472"/>
      <c r="MAD39" s="472"/>
      <c r="MAE39" s="472"/>
      <c r="MAF39" s="472"/>
      <c r="MAG39" s="472"/>
      <c r="MAH39" s="472"/>
      <c r="MAI39" s="472"/>
      <c r="MAJ39" s="472"/>
      <c r="MAK39" s="472"/>
      <c r="MAL39" s="472"/>
      <c r="MAM39" s="472"/>
      <c r="MAN39" s="472"/>
      <c r="MAO39" s="472"/>
      <c r="MAP39" s="472"/>
      <c r="MAQ39" s="472"/>
      <c r="MAR39" s="472"/>
      <c r="MAS39" s="472"/>
      <c r="MAT39" s="472"/>
      <c r="MAU39" s="472"/>
      <c r="MAV39" s="472"/>
      <c r="MAW39" s="472"/>
      <c r="MAX39" s="472"/>
      <c r="MAY39" s="472"/>
      <c r="MAZ39" s="472"/>
      <c r="MBA39" s="472"/>
      <c r="MBB39" s="472"/>
      <c r="MBC39" s="472"/>
      <c r="MBD39" s="472"/>
      <c r="MBE39" s="472"/>
      <c r="MBF39" s="472"/>
      <c r="MBG39" s="472"/>
      <c r="MBH39" s="472"/>
      <c r="MBI39" s="472"/>
      <c r="MBJ39" s="472"/>
      <c r="MBK39" s="472"/>
      <c r="MBL39" s="472"/>
      <c r="MBM39" s="472"/>
      <c r="MBN39" s="472"/>
      <c r="MBO39" s="472"/>
      <c r="MBP39" s="472"/>
      <c r="MBQ39" s="472"/>
      <c r="MBR39" s="472"/>
      <c r="MBS39" s="472"/>
      <c r="MBT39" s="472"/>
      <c r="MBU39" s="472"/>
      <c r="MBV39" s="472"/>
      <c r="MBW39" s="472"/>
      <c r="MBX39" s="472"/>
      <c r="MBY39" s="472"/>
      <c r="MBZ39" s="472"/>
      <c r="MCA39" s="472"/>
      <c r="MCB39" s="472"/>
      <c r="MCC39" s="472"/>
      <c r="MCD39" s="472"/>
      <c r="MCE39" s="472"/>
      <c r="MCF39" s="472"/>
      <c r="MCG39" s="472"/>
      <c r="MCH39" s="472"/>
      <c r="MCI39" s="472"/>
      <c r="MCJ39" s="472"/>
      <c r="MCK39" s="472"/>
      <c r="MCL39" s="472"/>
      <c r="MCM39" s="472"/>
      <c r="MCN39" s="472"/>
      <c r="MCO39" s="472"/>
      <c r="MCP39" s="472"/>
      <c r="MCQ39" s="472"/>
      <c r="MCR39" s="472"/>
      <c r="MCS39" s="472"/>
      <c r="MCT39" s="472"/>
      <c r="MCU39" s="472"/>
      <c r="MCV39" s="472"/>
      <c r="MCW39" s="472"/>
      <c r="MCX39" s="472"/>
      <c r="MCY39" s="472"/>
      <c r="MCZ39" s="472"/>
      <c r="MDA39" s="472"/>
      <c r="MDB39" s="472"/>
      <c r="MDC39" s="472"/>
      <c r="MDD39" s="472"/>
      <c r="MDE39" s="472"/>
      <c r="MDF39" s="472"/>
      <c r="MDG39" s="472"/>
      <c r="MDH39" s="472"/>
      <c r="MDI39" s="472"/>
      <c r="MDJ39" s="472"/>
      <c r="MDK39" s="472"/>
      <c r="MDL39" s="472"/>
      <c r="MDM39" s="472"/>
      <c r="MDN39" s="472"/>
      <c r="MDO39" s="472"/>
      <c r="MDP39" s="472"/>
      <c r="MDQ39" s="472"/>
      <c r="MDR39" s="472"/>
      <c r="MDS39" s="472"/>
      <c r="MDT39" s="472"/>
      <c r="MDU39" s="472"/>
      <c r="MDV39" s="472"/>
      <c r="MDW39" s="472"/>
      <c r="MDX39" s="472"/>
      <c r="MDY39" s="472"/>
      <c r="MDZ39" s="472"/>
      <c r="MEA39" s="472"/>
      <c r="MEB39" s="472"/>
      <c r="MEC39" s="472"/>
      <c r="MED39" s="472"/>
      <c r="MEE39" s="472"/>
      <c r="MEF39" s="472"/>
      <c r="MEG39" s="472"/>
      <c r="MEH39" s="472"/>
      <c r="MEI39" s="472"/>
      <c r="MEJ39" s="472"/>
      <c r="MEK39" s="472"/>
      <c r="MEL39" s="472"/>
      <c r="MEM39" s="472"/>
      <c r="MEN39" s="472"/>
      <c r="MEO39" s="472"/>
      <c r="MEP39" s="472"/>
      <c r="MEQ39" s="472"/>
      <c r="MER39" s="472"/>
      <c r="MES39" s="472"/>
      <c r="MET39" s="472"/>
      <c r="MEU39" s="472"/>
      <c r="MEV39" s="472"/>
      <c r="MEW39" s="472"/>
      <c r="MEX39" s="472"/>
      <c r="MEY39" s="472"/>
      <c r="MEZ39" s="472"/>
      <c r="MFA39" s="472"/>
      <c r="MFB39" s="472"/>
      <c r="MFC39" s="472"/>
      <c r="MFD39" s="472"/>
      <c r="MFE39" s="472"/>
      <c r="MFF39" s="472"/>
      <c r="MFG39" s="472"/>
      <c r="MFH39" s="472"/>
      <c r="MFI39" s="472"/>
      <c r="MFJ39" s="472"/>
      <c r="MFK39" s="472"/>
      <c r="MFL39" s="472"/>
      <c r="MFM39" s="472"/>
      <c r="MFN39" s="472"/>
      <c r="MFO39" s="472"/>
      <c r="MFP39" s="472"/>
      <c r="MFQ39" s="472"/>
      <c r="MFR39" s="472"/>
      <c r="MFS39" s="472"/>
      <c r="MFT39" s="472"/>
      <c r="MFU39" s="472"/>
      <c r="MFV39" s="472"/>
      <c r="MFW39" s="472"/>
      <c r="MFX39" s="472"/>
      <c r="MFY39" s="472"/>
      <c r="MFZ39" s="472"/>
      <c r="MGA39" s="472"/>
      <c r="MGB39" s="472"/>
      <c r="MGC39" s="472"/>
      <c r="MGD39" s="472"/>
      <c r="MGE39" s="472"/>
      <c r="MGF39" s="472"/>
      <c r="MGG39" s="472"/>
      <c r="MGH39" s="472"/>
      <c r="MGI39" s="472"/>
      <c r="MGJ39" s="472"/>
      <c r="MGK39" s="472"/>
      <c r="MGL39" s="472"/>
      <c r="MGM39" s="472"/>
      <c r="MGN39" s="472"/>
      <c r="MGO39" s="472"/>
      <c r="MGP39" s="472"/>
      <c r="MGQ39" s="472"/>
      <c r="MGR39" s="472"/>
      <c r="MGS39" s="472"/>
      <c r="MGT39" s="472"/>
      <c r="MGU39" s="472"/>
      <c r="MGV39" s="472"/>
      <c r="MGW39" s="472"/>
      <c r="MGX39" s="472"/>
      <c r="MGY39" s="472"/>
      <c r="MGZ39" s="472"/>
      <c r="MHA39" s="472"/>
      <c r="MHB39" s="472"/>
      <c r="MHC39" s="472"/>
      <c r="MHD39" s="472"/>
      <c r="MHE39" s="472"/>
      <c r="MHF39" s="472"/>
      <c r="MHG39" s="472"/>
      <c r="MHH39" s="472"/>
      <c r="MHI39" s="472"/>
      <c r="MHJ39" s="472"/>
      <c r="MHK39" s="472"/>
      <c r="MHL39" s="472"/>
      <c r="MHM39" s="472"/>
      <c r="MHN39" s="472"/>
      <c r="MHO39" s="472"/>
      <c r="MHP39" s="472"/>
      <c r="MHQ39" s="472"/>
      <c r="MHR39" s="472"/>
      <c r="MHS39" s="472"/>
      <c r="MHT39" s="472"/>
      <c r="MHU39" s="472"/>
      <c r="MHV39" s="472"/>
      <c r="MHW39" s="472"/>
      <c r="MHX39" s="472"/>
      <c r="MHY39" s="472"/>
      <c r="MHZ39" s="472"/>
      <c r="MIA39" s="472"/>
      <c r="MIB39" s="472"/>
      <c r="MIC39" s="472"/>
      <c r="MID39" s="472"/>
      <c r="MIE39" s="472"/>
      <c r="MIF39" s="472"/>
      <c r="MIG39" s="472"/>
      <c r="MIH39" s="472"/>
      <c r="MII39" s="472"/>
      <c r="MIJ39" s="472"/>
      <c r="MIK39" s="472"/>
      <c r="MIL39" s="472"/>
      <c r="MIM39" s="472"/>
      <c r="MIN39" s="472"/>
      <c r="MIO39" s="472"/>
      <c r="MIP39" s="472"/>
      <c r="MIQ39" s="472"/>
      <c r="MIR39" s="472"/>
      <c r="MIS39" s="472"/>
      <c r="MIT39" s="472"/>
      <c r="MIU39" s="472"/>
      <c r="MIV39" s="472"/>
      <c r="MIW39" s="472"/>
      <c r="MIX39" s="472"/>
      <c r="MIY39" s="472"/>
      <c r="MIZ39" s="472"/>
      <c r="MJA39" s="472"/>
      <c r="MJB39" s="472"/>
      <c r="MJC39" s="472"/>
      <c r="MJD39" s="472"/>
      <c r="MJE39" s="472"/>
      <c r="MJF39" s="472"/>
      <c r="MJG39" s="472"/>
      <c r="MJH39" s="472"/>
      <c r="MJI39" s="472"/>
      <c r="MJJ39" s="472"/>
      <c r="MJK39" s="472"/>
      <c r="MJL39" s="472"/>
      <c r="MJM39" s="472"/>
      <c r="MJN39" s="472"/>
      <c r="MJO39" s="472"/>
      <c r="MJP39" s="472"/>
      <c r="MJQ39" s="472"/>
      <c r="MJR39" s="472"/>
      <c r="MJS39" s="472"/>
      <c r="MJT39" s="472"/>
      <c r="MJU39" s="472"/>
      <c r="MJV39" s="472"/>
      <c r="MJW39" s="472"/>
      <c r="MJX39" s="472"/>
      <c r="MJY39" s="472"/>
      <c r="MJZ39" s="472"/>
      <c r="MKA39" s="472"/>
      <c r="MKB39" s="472"/>
      <c r="MKC39" s="472"/>
      <c r="MKD39" s="472"/>
      <c r="MKE39" s="472"/>
      <c r="MKF39" s="472"/>
      <c r="MKG39" s="472"/>
      <c r="MKH39" s="472"/>
      <c r="MKI39" s="472"/>
      <c r="MKJ39" s="472"/>
      <c r="MKK39" s="472"/>
      <c r="MKL39" s="472"/>
      <c r="MKM39" s="472"/>
      <c r="MKN39" s="472"/>
      <c r="MKO39" s="472"/>
      <c r="MKP39" s="472"/>
      <c r="MKQ39" s="472"/>
      <c r="MKR39" s="472"/>
      <c r="MKS39" s="472"/>
      <c r="MKT39" s="472"/>
      <c r="MKU39" s="472"/>
      <c r="MKV39" s="472"/>
      <c r="MKW39" s="472"/>
      <c r="MKX39" s="472"/>
      <c r="MKY39" s="472"/>
      <c r="MKZ39" s="472"/>
      <c r="MLA39" s="472"/>
      <c r="MLB39" s="472"/>
      <c r="MLC39" s="472"/>
      <c r="MLD39" s="472"/>
      <c r="MLE39" s="472"/>
      <c r="MLF39" s="472"/>
      <c r="MLG39" s="472"/>
      <c r="MLH39" s="472"/>
      <c r="MLI39" s="472"/>
      <c r="MLJ39" s="472"/>
      <c r="MLK39" s="472"/>
      <c r="MLL39" s="472"/>
      <c r="MLM39" s="472"/>
      <c r="MLN39" s="472"/>
      <c r="MLO39" s="472"/>
      <c r="MLP39" s="472"/>
      <c r="MLQ39" s="472"/>
      <c r="MLR39" s="472"/>
      <c r="MLS39" s="472"/>
      <c r="MLT39" s="472"/>
      <c r="MLU39" s="472"/>
      <c r="MLV39" s="472"/>
      <c r="MLW39" s="472"/>
      <c r="MLX39" s="472"/>
      <c r="MLY39" s="472"/>
      <c r="MLZ39" s="472"/>
      <c r="MMA39" s="472"/>
      <c r="MMB39" s="472"/>
      <c r="MMC39" s="472"/>
      <c r="MMD39" s="472"/>
      <c r="MME39" s="472"/>
      <c r="MMF39" s="472"/>
      <c r="MMG39" s="472"/>
      <c r="MMH39" s="472"/>
      <c r="MMI39" s="472"/>
      <c r="MMJ39" s="472"/>
      <c r="MMK39" s="472"/>
      <c r="MML39" s="472"/>
      <c r="MMM39" s="472"/>
      <c r="MMN39" s="472"/>
      <c r="MMO39" s="472"/>
      <c r="MMP39" s="472"/>
      <c r="MMQ39" s="472"/>
      <c r="MMR39" s="472"/>
      <c r="MMS39" s="472"/>
      <c r="MMT39" s="472"/>
      <c r="MMU39" s="472"/>
      <c r="MMV39" s="472"/>
      <c r="MMW39" s="472"/>
      <c r="MMX39" s="472"/>
      <c r="MMY39" s="472"/>
      <c r="MMZ39" s="472"/>
      <c r="MNA39" s="472"/>
      <c r="MNB39" s="472"/>
      <c r="MNC39" s="472"/>
      <c r="MND39" s="472"/>
      <c r="MNE39" s="472"/>
      <c r="MNF39" s="472"/>
      <c r="MNG39" s="472"/>
      <c r="MNH39" s="472"/>
      <c r="MNI39" s="472"/>
      <c r="MNJ39" s="472"/>
      <c r="MNK39" s="472"/>
      <c r="MNL39" s="472"/>
      <c r="MNM39" s="472"/>
      <c r="MNN39" s="472"/>
      <c r="MNO39" s="472"/>
      <c r="MNP39" s="472"/>
      <c r="MNQ39" s="472"/>
      <c r="MNR39" s="472"/>
      <c r="MNS39" s="472"/>
      <c r="MNT39" s="472"/>
      <c r="MNU39" s="472"/>
      <c r="MNV39" s="472"/>
      <c r="MNW39" s="472"/>
      <c r="MNX39" s="472"/>
      <c r="MNY39" s="472"/>
      <c r="MNZ39" s="472"/>
      <c r="MOA39" s="472"/>
      <c r="MOB39" s="472"/>
      <c r="MOC39" s="472"/>
      <c r="MOD39" s="472"/>
      <c r="MOE39" s="472"/>
      <c r="MOF39" s="472"/>
      <c r="MOG39" s="472"/>
      <c r="MOH39" s="472"/>
      <c r="MOI39" s="472"/>
      <c r="MOJ39" s="472"/>
      <c r="MOK39" s="472"/>
      <c r="MOL39" s="472"/>
      <c r="MOM39" s="472"/>
      <c r="MON39" s="472"/>
      <c r="MOO39" s="472"/>
      <c r="MOP39" s="472"/>
      <c r="MOQ39" s="472"/>
      <c r="MOR39" s="472"/>
      <c r="MOS39" s="472"/>
      <c r="MOT39" s="472"/>
      <c r="MOU39" s="472"/>
      <c r="MOV39" s="472"/>
      <c r="MOW39" s="472"/>
      <c r="MOX39" s="472"/>
      <c r="MOY39" s="472"/>
      <c r="MOZ39" s="472"/>
      <c r="MPA39" s="472"/>
      <c r="MPB39" s="472"/>
      <c r="MPC39" s="472"/>
      <c r="MPD39" s="472"/>
      <c r="MPE39" s="472"/>
      <c r="MPF39" s="472"/>
      <c r="MPG39" s="472"/>
      <c r="MPH39" s="472"/>
      <c r="MPI39" s="472"/>
      <c r="MPJ39" s="472"/>
      <c r="MPK39" s="472"/>
      <c r="MPL39" s="472"/>
      <c r="MPM39" s="472"/>
      <c r="MPN39" s="472"/>
      <c r="MPO39" s="472"/>
      <c r="MPP39" s="472"/>
      <c r="MPQ39" s="472"/>
      <c r="MPR39" s="472"/>
      <c r="MPS39" s="472"/>
      <c r="MPT39" s="472"/>
      <c r="MPU39" s="472"/>
      <c r="MPV39" s="472"/>
      <c r="MPW39" s="472"/>
      <c r="MPX39" s="472"/>
      <c r="MPY39" s="472"/>
      <c r="MPZ39" s="472"/>
      <c r="MQA39" s="472"/>
      <c r="MQB39" s="472"/>
      <c r="MQC39" s="472"/>
      <c r="MQD39" s="472"/>
      <c r="MQE39" s="472"/>
      <c r="MQF39" s="472"/>
      <c r="MQG39" s="472"/>
      <c r="MQH39" s="472"/>
      <c r="MQI39" s="472"/>
      <c r="MQJ39" s="472"/>
      <c r="MQK39" s="472"/>
      <c r="MQL39" s="472"/>
      <c r="MQM39" s="472"/>
      <c r="MQN39" s="472"/>
      <c r="MQO39" s="472"/>
      <c r="MQP39" s="472"/>
      <c r="MQQ39" s="472"/>
      <c r="MQR39" s="472"/>
      <c r="MQS39" s="472"/>
      <c r="MQT39" s="472"/>
      <c r="MQU39" s="472"/>
      <c r="MQV39" s="472"/>
      <c r="MQW39" s="472"/>
      <c r="MQX39" s="472"/>
      <c r="MQY39" s="472"/>
      <c r="MQZ39" s="472"/>
      <c r="MRA39" s="472"/>
      <c r="MRB39" s="472"/>
      <c r="MRC39" s="472"/>
      <c r="MRD39" s="472"/>
      <c r="MRE39" s="472"/>
      <c r="MRF39" s="472"/>
      <c r="MRG39" s="472"/>
      <c r="MRH39" s="472"/>
      <c r="MRI39" s="472"/>
      <c r="MRJ39" s="472"/>
      <c r="MRK39" s="472"/>
      <c r="MRL39" s="472"/>
      <c r="MRM39" s="472"/>
      <c r="MRN39" s="472"/>
      <c r="MRO39" s="472"/>
      <c r="MRP39" s="472"/>
      <c r="MRQ39" s="472"/>
      <c r="MRR39" s="472"/>
      <c r="MRS39" s="472"/>
      <c r="MRT39" s="472"/>
      <c r="MRU39" s="472"/>
      <c r="MRV39" s="472"/>
      <c r="MRW39" s="472"/>
      <c r="MRX39" s="472"/>
      <c r="MRY39" s="472"/>
      <c r="MRZ39" s="472"/>
      <c r="MSA39" s="472"/>
      <c r="MSB39" s="472"/>
      <c r="MSC39" s="472"/>
      <c r="MSD39" s="472"/>
      <c r="MSE39" s="472"/>
      <c r="MSF39" s="472"/>
      <c r="MSG39" s="472"/>
      <c r="MSH39" s="472"/>
      <c r="MSI39" s="472"/>
      <c r="MSJ39" s="472"/>
      <c r="MSK39" s="472"/>
      <c r="MSL39" s="472"/>
      <c r="MSM39" s="472"/>
      <c r="MSN39" s="472"/>
      <c r="MSO39" s="472"/>
      <c r="MSP39" s="472"/>
      <c r="MSQ39" s="472"/>
      <c r="MSR39" s="472"/>
      <c r="MSS39" s="472"/>
      <c r="MST39" s="472"/>
      <c r="MSU39" s="472"/>
      <c r="MSV39" s="472"/>
      <c r="MSW39" s="472"/>
      <c r="MSX39" s="472"/>
      <c r="MSY39" s="472"/>
      <c r="MSZ39" s="472"/>
      <c r="MTA39" s="472"/>
      <c r="MTB39" s="472"/>
      <c r="MTC39" s="472"/>
      <c r="MTD39" s="472"/>
      <c r="MTE39" s="472"/>
      <c r="MTF39" s="472"/>
      <c r="MTG39" s="472"/>
      <c r="MTH39" s="472"/>
      <c r="MTI39" s="472"/>
      <c r="MTJ39" s="472"/>
      <c r="MTK39" s="472"/>
      <c r="MTL39" s="472"/>
      <c r="MTM39" s="472"/>
      <c r="MTN39" s="472"/>
      <c r="MTO39" s="472"/>
      <c r="MTP39" s="472"/>
      <c r="MTQ39" s="472"/>
      <c r="MTR39" s="472"/>
      <c r="MTS39" s="472"/>
      <c r="MTT39" s="472"/>
      <c r="MTU39" s="472"/>
      <c r="MTV39" s="472"/>
      <c r="MTW39" s="472"/>
      <c r="MTX39" s="472"/>
      <c r="MTY39" s="472"/>
      <c r="MTZ39" s="472"/>
      <c r="MUA39" s="472"/>
      <c r="MUB39" s="472"/>
      <c r="MUC39" s="472"/>
      <c r="MUD39" s="472"/>
      <c r="MUE39" s="472"/>
      <c r="MUF39" s="472"/>
      <c r="MUG39" s="472"/>
      <c r="MUH39" s="472"/>
      <c r="MUI39" s="472"/>
      <c r="MUJ39" s="472"/>
      <c r="MUK39" s="472"/>
      <c r="MUL39" s="472"/>
      <c r="MUM39" s="472"/>
      <c r="MUN39" s="472"/>
      <c r="MUO39" s="472"/>
      <c r="MUP39" s="472"/>
      <c r="MUQ39" s="472"/>
      <c r="MUR39" s="472"/>
      <c r="MUS39" s="472"/>
      <c r="MUT39" s="472"/>
      <c r="MUU39" s="472"/>
      <c r="MUV39" s="472"/>
      <c r="MUW39" s="472"/>
      <c r="MUX39" s="472"/>
      <c r="MUY39" s="472"/>
      <c r="MUZ39" s="472"/>
      <c r="MVA39" s="472"/>
      <c r="MVB39" s="472"/>
      <c r="MVC39" s="472"/>
      <c r="MVD39" s="472"/>
      <c r="MVE39" s="472"/>
      <c r="MVF39" s="472"/>
      <c r="MVG39" s="472"/>
      <c r="MVH39" s="472"/>
      <c r="MVI39" s="472"/>
      <c r="MVJ39" s="472"/>
      <c r="MVK39" s="472"/>
      <c r="MVL39" s="472"/>
      <c r="MVM39" s="472"/>
      <c r="MVN39" s="472"/>
      <c r="MVO39" s="472"/>
      <c r="MVP39" s="472"/>
      <c r="MVQ39" s="472"/>
      <c r="MVR39" s="472"/>
      <c r="MVS39" s="472"/>
      <c r="MVT39" s="472"/>
      <c r="MVU39" s="472"/>
      <c r="MVV39" s="472"/>
      <c r="MVW39" s="472"/>
      <c r="MVX39" s="472"/>
      <c r="MVY39" s="472"/>
      <c r="MVZ39" s="472"/>
      <c r="MWA39" s="472"/>
      <c r="MWB39" s="472"/>
      <c r="MWC39" s="472"/>
      <c r="MWD39" s="472"/>
      <c r="MWE39" s="472"/>
      <c r="MWF39" s="472"/>
      <c r="MWG39" s="472"/>
      <c r="MWH39" s="472"/>
      <c r="MWI39" s="472"/>
      <c r="MWJ39" s="472"/>
      <c r="MWK39" s="472"/>
      <c r="MWL39" s="472"/>
      <c r="MWM39" s="472"/>
      <c r="MWN39" s="472"/>
      <c r="MWO39" s="472"/>
      <c r="MWP39" s="472"/>
      <c r="MWQ39" s="472"/>
      <c r="MWR39" s="472"/>
      <c r="MWS39" s="472"/>
      <c r="MWT39" s="472"/>
      <c r="MWU39" s="472"/>
      <c r="MWV39" s="472"/>
      <c r="MWW39" s="472"/>
      <c r="MWX39" s="472"/>
      <c r="MWY39" s="472"/>
      <c r="MWZ39" s="472"/>
      <c r="MXA39" s="472"/>
      <c r="MXB39" s="472"/>
      <c r="MXC39" s="472"/>
      <c r="MXD39" s="472"/>
      <c r="MXE39" s="472"/>
      <c r="MXF39" s="472"/>
      <c r="MXG39" s="472"/>
      <c r="MXH39" s="472"/>
      <c r="MXI39" s="472"/>
      <c r="MXJ39" s="472"/>
      <c r="MXK39" s="472"/>
      <c r="MXL39" s="472"/>
      <c r="MXM39" s="472"/>
      <c r="MXN39" s="472"/>
      <c r="MXO39" s="472"/>
      <c r="MXP39" s="472"/>
      <c r="MXQ39" s="472"/>
      <c r="MXR39" s="472"/>
      <c r="MXS39" s="472"/>
      <c r="MXT39" s="472"/>
      <c r="MXU39" s="472"/>
      <c r="MXV39" s="472"/>
      <c r="MXW39" s="472"/>
      <c r="MXX39" s="472"/>
      <c r="MXY39" s="472"/>
      <c r="MXZ39" s="472"/>
      <c r="MYA39" s="472"/>
      <c r="MYB39" s="472"/>
      <c r="MYC39" s="472"/>
      <c r="MYD39" s="472"/>
      <c r="MYE39" s="472"/>
      <c r="MYF39" s="472"/>
      <c r="MYG39" s="472"/>
      <c r="MYH39" s="472"/>
      <c r="MYI39" s="472"/>
      <c r="MYJ39" s="472"/>
      <c r="MYK39" s="472"/>
      <c r="MYL39" s="472"/>
      <c r="MYM39" s="472"/>
      <c r="MYN39" s="472"/>
      <c r="MYO39" s="472"/>
      <c r="MYP39" s="472"/>
      <c r="MYQ39" s="472"/>
      <c r="MYR39" s="472"/>
      <c r="MYS39" s="472"/>
      <c r="MYT39" s="472"/>
      <c r="MYU39" s="472"/>
      <c r="MYV39" s="472"/>
      <c r="MYW39" s="472"/>
      <c r="MYX39" s="472"/>
      <c r="MYY39" s="472"/>
      <c r="MYZ39" s="472"/>
      <c r="MZA39" s="472"/>
      <c r="MZB39" s="472"/>
      <c r="MZC39" s="472"/>
      <c r="MZD39" s="472"/>
      <c r="MZE39" s="472"/>
      <c r="MZF39" s="472"/>
      <c r="MZG39" s="472"/>
      <c r="MZH39" s="472"/>
      <c r="MZI39" s="472"/>
      <c r="MZJ39" s="472"/>
      <c r="MZK39" s="472"/>
      <c r="MZL39" s="472"/>
      <c r="MZM39" s="472"/>
      <c r="MZN39" s="472"/>
      <c r="MZO39" s="472"/>
      <c r="MZP39" s="472"/>
      <c r="MZQ39" s="472"/>
      <c r="MZR39" s="472"/>
      <c r="MZS39" s="472"/>
      <c r="MZT39" s="472"/>
      <c r="MZU39" s="472"/>
      <c r="MZV39" s="472"/>
      <c r="MZW39" s="472"/>
      <c r="MZX39" s="472"/>
      <c r="MZY39" s="472"/>
      <c r="MZZ39" s="472"/>
      <c r="NAA39" s="472"/>
      <c r="NAB39" s="472"/>
      <c r="NAC39" s="472"/>
      <c r="NAD39" s="472"/>
      <c r="NAE39" s="472"/>
      <c r="NAF39" s="472"/>
      <c r="NAG39" s="472"/>
      <c r="NAH39" s="472"/>
      <c r="NAI39" s="472"/>
      <c r="NAJ39" s="472"/>
      <c r="NAK39" s="472"/>
      <c r="NAL39" s="472"/>
      <c r="NAM39" s="472"/>
      <c r="NAN39" s="472"/>
      <c r="NAO39" s="472"/>
      <c r="NAP39" s="472"/>
      <c r="NAQ39" s="472"/>
      <c r="NAR39" s="472"/>
      <c r="NAS39" s="472"/>
      <c r="NAT39" s="472"/>
      <c r="NAU39" s="472"/>
      <c r="NAV39" s="472"/>
      <c r="NAW39" s="472"/>
      <c r="NAX39" s="472"/>
      <c r="NAY39" s="472"/>
      <c r="NAZ39" s="472"/>
      <c r="NBA39" s="472"/>
      <c r="NBB39" s="472"/>
      <c r="NBC39" s="472"/>
      <c r="NBD39" s="472"/>
      <c r="NBE39" s="472"/>
      <c r="NBF39" s="472"/>
      <c r="NBG39" s="472"/>
      <c r="NBH39" s="472"/>
      <c r="NBI39" s="472"/>
      <c r="NBJ39" s="472"/>
      <c r="NBK39" s="472"/>
      <c r="NBL39" s="472"/>
      <c r="NBM39" s="472"/>
      <c r="NBN39" s="472"/>
      <c r="NBO39" s="472"/>
      <c r="NBP39" s="472"/>
      <c r="NBQ39" s="472"/>
      <c r="NBR39" s="472"/>
      <c r="NBS39" s="472"/>
      <c r="NBT39" s="472"/>
      <c r="NBU39" s="472"/>
      <c r="NBV39" s="472"/>
      <c r="NBW39" s="472"/>
      <c r="NBX39" s="472"/>
      <c r="NBY39" s="472"/>
      <c r="NBZ39" s="472"/>
      <c r="NCA39" s="472"/>
      <c r="NCB39" s="472"/>
      <c r="NCC39" s="472"/>
      <c r="NCD39" s="472"/>
      <c r="NCE39" s="472"/>
      <c r="NCF39" s="472"/>
      <c r="NCG39" s="472"/>
      <c r="NCH39" s="472"/>
      <c r="NCI39" s="472"/>
      <c r="NCJ39" s="472"/>
      <c r="NCK39" s="472"/>
      <c r="NCL39" s="472"/>
      <c r="NCM39" s="472"/>
      <c r="NCN39" s="472"/>
      <c r="NCO39" s="472"/>
      <c r="NCP39" s="472"/>
      <c r="NCQ39" s="472"/>
      <c r="NCR39" s="472"/>
      <c r="NCS39" s="472"/>
      <c r="NCT39" s="472"/>
      <c r="NCU39" s="472"/>
      <c r="NCV39" s="472"/>
      <c r="NCW39" s="472"/>
      <c r="NCX39" s="472"/>
      <c r="NCY39" s="472"/>
      <c r="NCZ39" s="472"/>
      <c r="NDA39" s="472"/>
      <c r="NDB39" s="472"/>
      <c r="NDC39" s="472"/>
      <c r="NDD39" s="472"/>
      <c r="NDE39" s="472"/>
      <c r="NDF39" s="472"/>
      <c r="NDG39" s="472"/>
      <c r="NDH39" s="472"/>
      <c r="NDI39" s="472"/>
      <c r="NDJ39" s="472"/>
      <c r="NDK39" s="472"/>
      <c r="NDL39" s="472"/>
      <c r="NDM39" s="472"/>
      <c r="NDN39" s="472"/>
      <c r="NDO39" s="472"/>
      <c r="NDP39" s="472"/>
      <c r="NDQ39" s="472"/>
      <c r="NDR39" s="472"/>
      <c r="NDS39" s="472"/>
      <c r="NDT39" s="472"/>
      <c r="NDU39" s="472"/>
      <c r="NDV39" s="472"/>
      <c r="NDW39" s="472"/>
      <c r="NDX39" s="472"/>
      <c r="NDY39" s="472"/>
      <c r="NDZ39" s="472"/>
      <c r="NEA39" s="472"/>
      <c r="NEB39" s="472"/>
      <c r="NEC39" s="472"/>
      <c r="NED39" s="472"/>
      <c r="NEE39" s="472"/>
      <c r="NEF39" s="472"/>
      <c r="NEG39" s="472"/>
      <c r="NEH39" s="472"/>
      <c r="NEI39" s="472"/>
      <c r="NEJ39" s="472"/>
      <c r="NEK39" s="472"/>
      <c r="NEL39" s="472"/>
      <c r="NEM39" s="472"/>
      <c r="NEN39" s="472"/>
      <c r="NEO39" s="472"/>
      <c r="NEP39" s="472"/>
      <c r="NEQ39" s="472"/>
      <c r="NER39" s="472"/>
      <c r="NES39" s="472"/>
      <c r="NET39" s="472"/>
      <c r="NEU39" s="472"/>
      <c r="NEV39" s="472"/>
      <c r="NEW39" s="472"/>
      <c r="NEX39" s="472"/>
      <c r="NEY39" s="472"/>
      <c r="NEZ39" s="472"/>
      <c r="NFA39" s="472"/>
      <c r="NFB39" s="472"/>
      <c r="NFC39" s="472"/>
      <c r="NFD39" s="472"/>
      <c r="NFE39" s="472"/>
      <c r="NFF39" s="472"/>
      <c r="NFG39" s="472"/>
      <c r="NFH39" s="472"/>
      <c r="NFI39" s="472"/>
      <c r="NFJ39" s="472"/>
      <c r="NFK39" s="472"/>
      <c r="NFL39" s="472"/>
      <c r="NFM39" s="472"/>
      <c r="NFN39" s="472"/>
      <c r="NFO39" s="472"/>
      <c r="NFP39" s="472"/>
      <c r="NFQ39" s="472"/>
      <c r="NFR39" s="472"/>
      <c r="NFS39" s="472"/>
      <c r="NFT39" s="472"/>
      <c r="NFU39" s="472"/>
      <c r="NFV39" s="472"/>
      <c r="NFW39" s="472"/>
      <c r="NFX39" s="472"/>
      <c r="NFY39" s="472"/>
      <c r="NFZ39" s="472"/>
      <c r="NGA39" s="472"/>
      <c r="NGB39" s="472"/>
      <c r="NGC39" s="472"/>
      <c r="NGD39" s="472"/>
      <c r="NGE39" s="472"/>
      <c r="NGF39" s="472"/>
      <c r="NGG39" s="472"/>
      <c r="NGH39" s="472"/>
      <c r="NGI39" s="472"/>
      <c r="NGJ39" s="472"/>
      <c r="NGK39" s="472"/>
      <c r="NGL39" s="472"/>
      <c r="NGM39" s="472"/>
      <c r="NGN39" s="472"/>
      <c r="NGO39" s="472"/>
      <c r="NGP39" s="472"/>
      <c r="NGQ39" s="472"/>
      <c r="NGR39" s="472"/>
      <c r="NGS39" s="472"/>
      <c r="NGT39" s="472"/>
      <c r="NGU39" s="472"/>
      <c r="NGV39" s="472"/>
      <c r="NGW39" s="472"/>
      <c r="NGX39" s="472"/>
      <c r="NGY39" s="472"/>
      <c r="NGZ39" s="472"/>
      <c r="NHA39" s="472"/>
      <c r="NHB39" s="472"/>
      <c r="NHC39" s="472"/>
      <c r="NHD39" s="472"/>
      <c r="NHE39" s="472"/>
      <c r="NHF39" s="472"/>
      <c r="NHG39" s="472"/>
      <c r="NHH39" s="472"/>
      <c r="NHI39" s="472"/>
      <c r="NHJ39" s="472"/>
      <c r="NHK39" s="472"/>
      <c r="NHL39" s="472"/>
      <c r="NHM39" s="472"/>
      <c r="NHN39" s="472"/>
      <c r="NHO39" s="472"/>
      <c r="NHP39" s="472"/>
      <c r="NHQ39" s="472"/>
      <c r="NHR39" s="472"/>
      <c r="NHS39" s="472"/>
      <c r="NHT39" s="472"/>
      <c r="NHU39" s="472"/>
      <c r="NHV39" s="472"/>
      <c r="NHW39" s="472"/>
      <c r="NHX39" s="472"/>
      <c r="NHY39" s="472"/>
      <c r="NHZ39" s="472"/>
      <c r="NIA39" s="472"/>
      <c r="NIB39" s="472"/>
      <c r="NIC39" s="472"/>
      <c r="NID39" s="472"/>
      <c r="NIE39" s="472"/>
      <c r="NIF39" s="472"/>
      <c r="NIG39" s="472"/>
      <c r="NIH39" s="472"/>
      <c r="NII39" s="472"/>
      <c r="NIJ39" s="472"/>
      <c r="NIK39" s="472"/>
      <c r="NIL39" s="472"/>
      <c r="NIM39" s="472"/>
      <c r="NIN39" s="472"/>
      <c r="NIO39" s="472"/>
      <c r="NIP39" s="472"/>
      <c r="NIQ39" s="472"/>
      <c r="NIR39" s="472"/>
      <c r="NIS39" s="472"/>
      <c r="NIT39" s="472"/>
      <c r="NIU39" s="472"/>
      <c r="NIV39" s="472"/>
      <c r="NIW39" s="472"/>
      <c r="NIX39" s="472"/>
      <c r="NIY39" s="472"/>
      <c r="NIZ39" s="472"/>
      <c r="NJA39" s="472"/>
      <c r="NJB39" s="472"/>
      <c r="NJC39" s="472"/>
      <c r="NJD39" s="472"/>
      <c r="NJE39" s="472"/>
      <c r="NJF39" s="472"/>
      <c r="NJG39" s="472"/>
      <c r="NJH39" s="472"/>
      <c r="NJI39" s="472"/>
      <c r="NJJ39" s="472"/>
      <c r="NJK39" s="472"/>
      <c r="NJL39" s="472"/>
      <c r="NJM39" s="472"/>
      <c r="NJN39" s="472"/>
      <c r="NJO39" s="472"/>
      <c r="NJP39" s="472"/>
      <c r="NJQ39" s="472"/>
      <c r="NJR39" s="472"/>
      <c r="NJS39" s="472"/>
      <c r="NJT39" s="472"/>
      <c r="NJU39" s="472"/>
      <c r="NJV39" s="472"/>
      <c r="NJW39" s="472"/>
      <c r="NJX39" s="472"/>
      <c r="NJY39" s="472"/>
      <c r="NJZ39" s="472"/>
      <c r="NKA39" s="472"/>
      <c r="NKB39" s="472"/>
      <c r="NKC39" s="472"/>
      <c r="NKD39" s="472"/>
      <c r="NKE39" s="472"/>
      <c r="NKF39" s="472"/>
      <c r="NKG39" s="472"/>
      <c r="NKH39" s="472"/>
      <c r="NKI39" s="472"/>
      <c r="NKJ39" s="472"/>
      <c r="NKK39" s="472"/>
      <c r="NKL39" s="472"/>
      <c r="NKM39" s="472"/>
      <c r="NKN39" s="472"/>
      <c r="NKO39" s="472"/>
      <c r="NKP39" s="472"/>
      <c r="NKQ39" s="472"/>
      <c r="NKR39" s="472"/>
      <c r="NKS39" s="472"/>
      <c r="NKT39" s="472"/>
      <c r="NKU39" s="472"/>
      <c r="NKV39" s="472"/>
      <c r="NKW39" s="472"/>
      <c r="NKX39" s="472"/>
      <c r="NKY39" s="472"/>
      <c r="NKZ39" s="472"/>
      <c r="NLA39" s="472"/>
      <c r="NLB39" s="472"/>
      <c r="NLC39" s="472"/>
      <c r="NLD39" s="472"/>
      <c r="NLE39" s="472"/>
      <c r="NLF39" s="472"/>
      <c r="NLG39" s="472"/>
      <c r="NLH39" s="472"/>
      <c r="NLI39" s="472"/>
      <c r="NLJ39" s="472"/>
      <c r="NLK39" s="472"/>
      <c r="NLL39" s="472"/>
      <c r="NLM39" s="472"/>
      <c r="NLN39" s="472"/>
      <c r="NLO39" s="472"/>
      <c r="NLP39" s="472"/>
      <c r="NLQ39" s="472"/>
      <c r="NLR39" s="472"/>
      <c r="NLS39" s="472"/>
      <c r="NLT39" s="472"/>
      <c r="NLU39" s="472"/>
      <c r="NLV39" s="472"/>
      <c r="NLW39" s="472"/>
      <c r="NLX39" s="472"/>
      <c r="NLY39" s="472"/>
      <c r="NLZ39" s="472"/>
      <c r="NMA39" s="472"/>
      <c r="NMB39" s="472"/>
      <c r="NMC39" s="472"/>
      <c r="NMD39" s="472"/>
      <c r="NME39" s="472"/>
      <c r="NMF39" s="472"/>
      <c r="NMG39" s="472"/>
      <c r="NMH39" s="472"/>
      <c r="NMI39" s="472"/>
      <c r="NMJ39" s="472"/>
      <c r="NMK39" s="472"/>
      <c r="NML39" s="472"/>
      <c r="NMM39" s="472"/>
      <c r="NMN39" s="472"/>
      <c r="NMO39" s="472"/>
      <c r="NMP39" s="472"/>
      <c r="NMQ39" s="472"/>
      <c r="NMR39" s="472"/>
      <c r="NMS39" s="472"/>
      <c r="NMT39" s="472"/>
      <c r="NMU39" s="472"/>
      <c r="NMV39" s="472"/>
      <c r="NMW39" s="472"/>
      <c r="NMX39" s="472"/>
      <c r="NMY39" s="472"/>
      <c r="NMZ39" s="472"/>
      <c r="NNA39" s="472"/>
      <c r="NNB39" s="472"/>
      <c r="NNC39" s="472"/>
      <c r="NND39" s="472"/>
      <c r="NNE39" s="472"/>
      <c r="NNF39" s="472"/>
      <c r="NNG39" s="472"/>
      <c r="NNH39" s="472"/>
      <c r="NNI39" s="472"/>
      <c r="NNJ39" s="472"/>
      <c r="NNK39" s="472"/>
      <c r="NNL39" s="472"/>
      <c r="NNM39" s="472"/>
      <c r="NNN39" s="472"/>
      <c r="NNO39" s="472"/>
      <c r="NNP39" s="472"/>
      <c r="NNQ39" s="472"/>
      <c r="NNR39" s="472"/>
      <c r="NNS39" s="472"/>
      <c r="NNT39" s="472"/>
      <c r="NNU39" s="472"/>
      <c r="NNV39" s="472"/>
      <c r="NNW39" s="472"/>
      <c r="NNX39" s="472"/>
      <c r="NNY39" s="472"/>
      <c r="NNZ39" s="472"/>
      <c r="NOA39" s="472"/>
      <c r="NOB39" s="472"/>
      <c r="NOC39" s="472"/>
      <c r="NOD39" s="472"/>
      <c r="NOE39" s="472"/>
      <c r="NOF39" s="472"/>
      <c r="NOG39" s="472"/>
      <c r="NOH39" s="472"/>
      <c r="NOI39" s="472"/>
      <c r="NOJ39" s="472"/>
      <c r="NOK39" s="472"/>
      <c r="NOL39" s="472"/>
      <c r="NOM39" s="472"/>
      <c r="NON39" s="472"/>
      <c r="NOO39" s="472"/>
      <c r="NOP39" s="472"/>
      <c r="NOQ39" s="472"/>
      <c r="NOR39" s="472"/>
      <c r="NOS39" s="472"/>
      <c r="NOT39" s="472"/>
      <c r="NOU39" s="472"/>
      <c r="NOV39" s="472"/>
      <c r="NOW39" s="472"/>
      <c r="NOX39" s="472"/>
      <c r="NOY39" s="472"/>
      <c r="NOZ39" s="472"/>
      <c r="NPA39" s="472"/>
      <c r="NPB39" s="472"/>
      <c r="NPC39" s="472"/>
      <c r="NPD39" s="472"/>
      <c r="NPE39" s="472"/>
      <c r="NPF39" s="472"/>
      <c r="NPG39" s="472"/>
      <c r="NPH39" s="472"/>
      <c r="NPI39" s="472"/>
      <c r="NPJ39" s="472"/>
      <c r="NPK39" s="472"/>
      <c r="NPL39" s="472"/>
      <c r="NPM39" s="472"/>
      <c r="NPN39" s="472"/>
      <c r="NPO39" s="472"/>
      <c r="NPP39" s="472"/>
      <c r="NPQ39" s="472"/>
      <c r="NPR39" s="472"/>
      <c r="NPS39" s="472"/>
      <c r="NPT39" s="472"/>
      <c r="NPU39" s="472"/>
      <c r="NPV39" s="472"/>
      <c r="NPW39" s="472"/>
      <c r="NPX39" s="472"/>
      <c r="NPY39" s="472"/>
      <c r="NPZ39" s="472"/>
      <c r="NQA39" s="472"/>
      <c r="NQB39" s="472"/>
      <c r="NQC39" s="472"/>
      <c r="NQD39" s="472"/>
      <c r="NQE39" s="472"/>
      <c r="NQF39" s="472"/>
      <c r="NQG39" s="472"/>
      <c r="NQH39" s="472"/>
      <c r="NQI39" s="472"/>
      <c r="NQJ39" s="472"/>
      <c r="NQK39" s="472"/>
      <c r="NQL39" s="472"/>
      <c r="NQM39" s="472"/>
      <c r="NQN39" s="472"/>
      <c r="NQO39" s="472"/>
      <c r="NQP39" s="472"/>
      <c r="NQQ39" s="472"/>
      <c r="NQR39" s="472"/>
      <c r="NQS39" s="472"/>
      <c r="NQT39" s="472"/>
      <c r="NQU39" s="472"/>
      <c r="NQV39" s="472"/>
      <c r="NQW39" s="472"/>
      <c r="NQX39" s="472"/>
      <c r="NQY39" s="472"/>
      <c r="NQZ39" s="472"/>
      <c r="NRA39" s="472"/>
      <c r="NRB39" s="472"/>
      <c r="NRC39" s="472"/>
      <c r="NRD39" s="472"/>
      <c r="NRE39" s="472"/>
      <c r="NRF39" s="472"/>
      <c r="NRG39" s="472"/>
      <c r="NRH39" s="472"/>
      <c r="NRI39" s="472"/>
      <c r="NRJ39" s="472"/>
      <c r="NRK39" s="472"/>
      <c r="NRL39" s="472"/>
      <c r="NRM39" s="472"/>
      <c r="NRN39" s="472"/>
      <c r="NRO39" s="472"/>
      <c r="NRP39" s="472"/>
      <c r="NRQ39" s="472"/>
      <c r="NRR39" s="472"/>
      <c r="NRS39" s="472"/>
      <c r="NRT39" s="472"/>
      <c r="NRU39" s="472"/>
      <c r="NRV39" s="472"/>
      <c r="NRW39" s="472"/>
      <c r="NRX39" s="472"/>
      <c r="NRY39" s="472"/>
      <c r="NRZ39" s="472"/>
      <c r="NSA39" s="472"/>
      <c r="NSB39" s="472"/>
      <c r="NSC39" s="472"/>
      <c r="NSD39" s="472"/>
      <c r="NSE39" s="472"/>
      <c r="NSF39" s="472"/>
      <c r="NSG39" s="472"/>
      <c r="NSH39" s="472"/>
      <c r="NSI39" s="472"/>
      <c r="NSJ39" s="472"/>
      <c r="NSK39" s="472"/>
      <c r="NSL39" s="472"/>
      <c r="NSM39" s="472"/>
      <c r="NSN39" s="472"/>
      <c r="NSO39" s="472"/>
      <c r="NSP39" s="472"/>
      <c r="NSQ39" s="472"/>
      <c r="NSR39" s="472"/>
      <c r="NSS39" s="472"/>
      <c r="NST39" s="472"/>
      <c r="NSU39" s="472"/>
      <c r="NSV39" s="472"/>
      <c r="NSW39" s="472"/>
      <c r="NSX39" s="472"/>
      <c r="NSY39" s="472"/>
      <c r="NSZ39" s="472"/>
      <c r="NTA39" s="472"/>
      <c r="NTB39" s="472"/>
      <c r="NTC39" s="472"/>
      <c r="NTD39" s="472"/>
      <c r="NTE39" s="472"/>
      <c r="NTF39" s="472"/>
      <c r="NTG39" s="472"/>
      <c r="NTH39" s="472"/>
      <c r="NTI39" s="472"/>
      <c r="NTJ39" s="472"/>
      <c r="NTK39" s="472"/>
      <c r="NTL39" s="472"/>
      <c r="NTM39" s="472"/>
      <c r="NTN39" s="472"/>
      <c r="NTO39" s="472"/>
      <c r="NTP39" s="472"/>
      <c r="NTQ39" s="472"/>
      <c r="NTR39" s="472"/>
      <c r="NTS39" s="472"/>
      <c r="NTT39" s="472"/>
      <c r="NTU39" s="472"/>
      <c r="NTV39" s="472"/>
      <c r="NTW39" s="472"/>
      <c r="NTX39" s="472"/>
      <c r="NTY39" s="472"/>
      <c r="NTZ39" s="472"/>
      <c r="NUA39" s="472"/>
      <c r="NUB39" s="472"/>
      <c r="NUC39" s="472"/>
      <c r="NUD39" s="472"/>
      <c r="NUE39" s="472"/>
      <c r="NUF39" s="472"/>
      <c r="NUG39" s="472"/>
      <c r="NUH39" s="472"/>
      <c r="NUI39" s="472"/>
      <c r="NUJ39" s="472"/>
      <c r="NUK39" s="472"/>
      <c r="NUL39" s="472"/>
      <c r="NUM39" s="472"/>
      <c r="NUN39" s="472"/>
      <c r="NUO39" s="472"/>
      <c r="NUP39" s="472"/>
      <c r="NUQ39" s="472"/>
      <c r="NUR39" s="472"/>
      <c r="NUS39" s="472"/>
      <c r="NUT39" s="472"/>
      <c r="NUU39" s="472"/>
      <c r="NUV39" s="472"/>
      <c r="NUW39" s="472"/>
      <c r="NUX39" s="472"/>
      <c r="NUY39" s="472"/>
      <c r="NUZ39" s="472"/>
      <c r="NVA39" s="472"/>
      <c r="NVB39" s="472"/>
      <c r="NVC39" s="472"/>
      <c r="NVD39" s="472"/>
      <c r="NVE39" s="472"/>
      <c r="NVF39" s="472"/>
      <c r="NVG39" s="472"/>
      <c r="NVH39" s="472"/>
      <c r="NVI39" s="472"/>
      <c r="NVJ39" s="472"/>
      <c r="NVK39" s="472"/>
      <c r="NVL39" s="472"/>
      <c r="NVM39" s="472"/>
      <c r="NVN39" s="472"/>
      <c r="NVO39" s="472"/>
      <c r="NVP39" s="472"/>
      <c r="NVQ39" s="472"/>
      <c r="NVR39" s="472"/>
      <c r="NVS39" s="472"/>
      <c r="NVT39" s="472"/>
      <c r="NVU39" s="472"/>
      <c r="NVV39" s="472"/>
      <c r="NVW39" s="472"/>
      <c r="NVX39" s="472"/>
      <c r="NVY39" s="472"/>
      <c r="NVZ39" s="472"/>
      <c r="NWA39" s="472"/>
      <c r="NWB39" s="472"/>
      <c r="NWC39" s="472"/>
      <c r="NWD39" s="472"/>
      <c r="NWE39" s="472"/>
      <c r="NWF39" s="472"/>
      <c r="NWG39" s="472"/>
      <c r="NWH39" s="472"/>
      <c r="NWI39" s="472"/>
      <c r="NWJ39" s="472"/>
      <c r="NWK39" s="472"/>
      <c r="NWL39" s="472"/>
      <c r="NWM39" s="472"/>
      <c r="NWN39" s="472"/>
      <c r="NWO39" s="472"/>
      <c r="NWP39" s="472"/>
      <c r="NWQ39" s="472"/>
      <c r="NWR39" s="472"/>
      <c r="NWS39" s="472"/>
      <c r="NWT39" s="472"/>
      <c r="NWU39" s="472"/>
      <c r="NWV39" s="472"/>
      <c r="NWW39" s="472"/>
      <c r="NWX39" s="472"/>
      <c r="NWY39" s="472"/>
      <c r="NWZ39" s="472"/>
      <c r="NXA39" s="472"/>
      <c r="NXB39" s="472"/>
      <c r="NXC39" s="472"/>
      <c r="NXD39" s="472"/>
      <c r="NXE39" s="472"/>
      <c r="NXF39" s="472"/>
      <c r="NXG39" s="472"/>
      <c r="NXH39" s="472"/>
      <c r="NXI39" s="472"/>
      <c r="NXJ39" s="472"/>
      <c r="NXK39" s="472"/>
      <c r="NXL39" s="472"/>
      <c r="NXM39" s="472"/>
      <c r="NXN39" s="472"/>
      <c r="NXO39" s="472"/>
      <c r="NXP39" s="472"/>
      <c r="NXQ39" s="472"/>
      <c r="NXR39" s="472"/>
      <c r="NXS39" s="472"/>
      <c r="NXT39" s="472"/>
      <c r="NXU39" s="472"/>
      <c r="NXV39" s="472"/>
      <c r="NXW39" s="472"/>
      <c r="NXX39" s="472"/>
      <c r="NXY39" s="472"/>
      <c r="NXZ39" s="472"/>
      <c r="NYA39" s="472"/>
      <c r="NYB39" s="472"/>
      <c r="NYC39" s="472"/>
      <c r="NYD39" s="472"/>
      <c r="NYE39" s="472"/>
      <c r="NYF39" s="472"/>
      <c r="NYG39" s="472"/>
      <c r="NYH39" s="472"/>
      <c r="NYI39" s="472"/>
      <c r="NYJ39" s="472"/>
      <c r="NYK39" s="472"/>
      <c r="NYL39" s="472"/>
      <c r="NYM39" s="472"/>
      <c r="NYN39" s="472"/>
      <c r="NYO39" s="472"/>
      <c r="NYP39" s="472"/>
      <c r="NYQ39" s="472"/>
      <c r="NYR39" s="472"/>
      <c r="NYS39" s="472"/>
      <c r="NYT39" s="472"/>
      <c r="NYU39" s="472"/>
      <c r="NYV39" s="472"/>
      <c r="NYW39" s="472"/>
      <c r="NYX39" s="472"/>
      <c r="NYY39" s="472"/>
      <c r="NYZ39" s="472"/>
      <c r="NZA39" s="472"/>
      <c r="NZB39" s="472"/>
      <c r="NZC39" s="472"/>
      <c r="NZD39" s="472"/>
      <c r="NZE39" s="472"/>
      <c r="NZF39" s="472"/>
      <c r="NZG39" s="472"/>
      <c r="NZH39" s="472"/>
      <c r="NZI39" s="472"/>
      <c r="NZJ39" s="472"/>
      <c r="NZK39" s="472"/>
      <c r="NZL39" s="472"/>
      <c r="NZM39" s="472"/>
      <c r="NZN39" s="472"/>
      <c r="NZO39" s="472"/>
      <c r="NZP39" s="472"/>
      <c r="NZQ39" s="472"/>
      <c r="NZR39" s="472"/>
      <c r="NZS39" s="472"/>
      <c r="NZT39" s="472"/>
      <c r="NZU39" s="472"/>
      <c r="NZV39" s="472"/>
      <c r="NZW39" s="472"/>
      <c r="NZX39" s="472"/>
      <c r="NZY39" s="472"/>
      <c r="NZZ39" s="472"/>
      <c r="OAA39" s="472"/>
      <c r="OAB39" s="472"/>
      <c r="OAC39" s="472"/>
      <c r="OAD39" s="472"/>
      <c r="OAE39" s="472"/>
      <c r="OAF39" s="472"/>
      <c r="OAG39" s="472"/>
      <c r="OAH39" s="472"/>
      <c r="OAI39" s="472"/>
      <c r="OAJ39" s="472"/>
      <c r="OAK39" s="472"/>
      <c r="OAL39" s="472"/>
      <c r="OAM39" s="472"/>
      <c r="OAN39" s="472"/>
      <c r="OAO39" s="472"/>
      <c r="OAP39" s="472"/>
      <c r="OAQ39" s="472"/>
      <c r="OAR39" s="472"/>
      <c r="OAS39" s="472"/>
      <c r="OAT39" s="472"/>
      <c r="OAU39" s="472"/>
      <c r="OAV39" s="472"/>
      <c r="OAW39" s="472"/>
      <c r="OAX39" s="472"/>
      <c r="OAY39" s="472"/>
      <c r="OAZ39" s="472"/>
      <c r="OBA39" s="472"/>
      <c r="OBB39" s="472"/>
      <c r="OBC39" s="472"/>
      <c r="OBD39" s="472"/>
      <c r="OBE39" s="472"/>
      <c r="OBF39" s="472"/>
      <c r="OBG39" s="472"/>
      <c r="OBH39" s="472"/>
      <c r="OBI39" s="472"/>
      <c r="OBJ39" s="472"/>
      <c r="OBK39" s="472"/>
      <c r="OBL39" s="472"/>
      <c r="OBM39" s="472"/>
      <c r="OBN39" s="472"/>
      <c r="OBO39" s="472"/>
      <c r="OBP39" s="472"/>
      <c r="OBQ39" s="472"/>
      <c r="OBR39" s="472"/>
      <c r="OBS39" s="472"/>
      <c r="OBT39" s="472"/>
      <c r="OBU39" s="472"/>
      <c r="OBV39" s="472"/>
      <c r="OBW39" s="472"/>
      <c r="OBX39" s="472"/>
      <c r="OBY39" s="472"/>
      <c r="OBZ39" s="472"/>
      <c r="OCA39" s="472"/>
      <c r="OCB39" s="472"/>
      <c r="OCC39" s="472"/>
      <c r="OCD39" s="472"/>
      <c r="OCE39" s="472"/>
      <c r="OCF39" s="472"/>
      <c r="OCG39" s="472"/>
      <c r="OCH39" s="472"/>
      <c r="OCI39" s="472"/>
      <c r="OCJ39" s="472"/>
      <c r="OCK39" s="472"/>
      <c r="OCL39" s="472"/>
      <c r="OCM39" s="472"/>
      <c r="OCN39" s="472"/>
      <c r="OCO39" s="472"/>
      <c r="OCP39" s="472"/>
      <c r="OCQ39" s="472"/>
      <c r="OCR39" s="472"/>
      <c r="OCS39" s="472"/>
      <c r="OCT39" s="472"/>
      <c r="OCU39" s="472"/>
      <c r="OCV39" s="472"/>
      <c r="OCW39" s="472"/>
      <c r="OCX39" s="472"/>
      <c r="OCY39" s="472"/>
      <c r="OCZ39" s="472"/>
      <c r="ODA39" s="472"/>
      <c r="ODB39" s="472"/>
      <c r="ODC39" s="472"/>
      <c r="ODD39" s="472"/>
      <c r="ODE39" s="472"/>
      <c r="ODF39" s="472"/>
      <c r="ODG39" s="472"/>
      <c r="ODH39" s="472"/>
      <c r="ODI39" s="472"/>
      <c r="ODJ39" s="472"/>
      <c r="ODK39" s="472"/>
      <c r="ODL39" s="472"/>
      <c r="ODM39" s="472"/>
      <c r="ODN39" s="472"/>
      <c r="ODO39" s="472"/>
      <c r="ODP39" s="472"/>
      <c r="ODQ39" s="472"/>
      <c r="ODR39" s="472"/>
      <c r="ODS39" s="472"/>
      <c r="ODT39" s="472"/>
      <c r="ODU39" s="472"/>
      <c r="ODV39" s="472"/>
      <c r="ODW39" s="472"/>
      <c r="ODX39" s="472"/>
      <c r="ODY39" s="472"/>
      <c r="ODZ39" s="472"/>
      <c r="OEA39" s="472"/>
      <c r="OEB39" s="472"/>
      <c r="OEC39" s="472"/>
      <c r="OED39" s="472"/>
      <c r="OEE39" s="472"/>
      <c r="OEF39" s="472"/>
      <c r="OEG39" s="472"/>
      <c r="OEH39" s="472"/>
      <c r="OEI39" s="472"/>
      <c r="OEJ39" s="472"/>
      <c r="OEK39" s="472"/>
      <c r="OEL39" s="472"/>
      <c r="OEM39" s="472"/>
      <c r="OEN39" s="472"/>
      <c r="OEO39" s="472"/>
      <c r="OEP39" s="472"/>
      <c r="OEQ39" s="472"/>
      <c r="OER39" s="472"/>
      <c r="OES39" s="472"/>
      <c r="OET39" s="472"/>
      <c r="OEU39" s="472"/>
      <c r="OEV39" s="472"/>
      <c r="OEW39" s="472"/>
      <c r="OEX39" s="472"/>
      <c r="OEY39" s="472"/>
      <c r="OEZ39" s="472"/>
      <c r="OFA39" s="472"/>
      <c r="OFB39" s="472"/>
      <c r="OFC39" s="472"/>
      <c r="OFD39" s="472"/>
      <c r="OFE39" s="472"/>
      <c r="OFF39" s="472"/>
      <c r="OFG39" s="472"/>
      <c r="OFH39" s="472"/>
      <c r="OFI39" s="472"/>
      <c r="OFJ39" s="472"/>
      <c r="OFK39" s="472"/>
      <c r="OFL39" s="472"/>
      <c r="OFM39" s="472"/>
      <c r="OFN39" s="472"/>
      <c r="OFO39" s="472"/>
      <c r="OFP39" s="472"/>
      <c r="OFQ39" s="472"/>
      <c r="OFR39" s="472"/>
      <c r="OFS39" s="472"/>
      <c r="OFT39" s="472"/>
      <c r="OFU39" s="472"/>
      <c r="OFV39" s="472"/>
      <c r="OFW39" s="472"/>
      <c r="OFX39" s="472"/>
      <c r="OFY39" s="472"/>
      <c r="OFZ39" s="472"/>
      <c r="OGA39" s="472"/>
      <c r="OGB39" s="472"/>
      <c r="OGC39" s="472"/>
      <c r="OGD39" s="472"/>
      <c r="OGE39" s="472"/>
      <c r="OGF39" s="472"/>
      <c r="OGG39" s="472"/>
      <c r="OGH39" s="472"/>
      <c r="OGI39" s="472"/>
      <c r="OGJ39" s="472"/>
      <c r="OGK39" s="472"/>
      <c r="OGL39" s="472"/>
      <c r="OGM39" s="472"/>
      <c r="OGN39" s="472"/>
      <c r="OGO39" s="472"/>
      <c r="OGP39" s="472"/>
      <c r="OGQ39" s="472"/>
      <c r="OGR39" s="472"/>
      <c r="OGS39" s="472"/>
      <c r="OGT39" s="472"/>
      <c r="OGU39" s="472"/>
      <c r="OGV39" s="472"/>
      <c r="OGW39" s="472"/>
      <c r="OGX39" s="472"/>
      <c r="OGY39" s="472"/>
      <c r="OGZ39" s="472"/>
      <c r="OHA39" s="472"/>
      <c r="OHB39" s="472"/>
      <c r="OHC39" s="472"/>
      <c r="OHD39" s="472"/>
      <c r="OHE39" s="472"/>
      <c r="OHF39" s="472"/>
      <c r="OHG39" s="472"/>
      <c r="OHH39" s="472"/>
      <c r="OHI39" s="472"/>
      <c r="OHJ39" s="472"/>
      <c r="OHK39" s="472"/>
      <c r="OHL39" s="472"/>
      <c r="OHM39" s="472"/>
      <c r="OHN39" s="472"/>
      <c r="OHO39" s="472"/>
      <c r="OHP39" s="472"/>
      <c r="OHQ39" s="472"/>
      <c r="OHR39" s="472"/>
      <c r="OHS39" s="472"/>
      <c r="OHT39" s="472"/>
      <c r="OHU39" s="472"/>
      <c r="OHV39" s="472"/>
      <c r="OHW39" s="472"/>
      <c r="OHX39" s="472"/>
      <c r="OHY39" s="472"/>
      <c r="OHZ39" s="472"/>
      <c r="OIA39" s="472"/>
      <c r="OIB39" s="472"/>
      <c r="OIC39" s="472"/>
      <c r="OID39" s="472"/>
      <c r="OIE39" s="472"/>
      <c r="OIF39" s="472"/>
      <c r="OIG39" s="472"/>
      <c r="OIH39" s="472"/>
      <c r="OII39" s="472"/>
      <c r="OIJ39" s="472"/>
      <c r="OIK39" s="472"/>
      <c r="OIL39" s="472"/>
      <c r="OIM39" s="472"/>
      <c r="OIN39" s="472"/>
      <c r="OIO39" s="472"/>
      <c r="OIP39" s="472"/>
      <c r="OIQ39" s="472"/>
      <c r="OIR39" s="472"/>
      <c r="OIS39" s="472"/>
      <c r="OIT39" s="472"/>
      <c r="OIU39" s="472"/>
      <c r="OIV39" s="472"/>
      <c r="OIW39" s="472"/>
      <c r="OIX39" s="472"/>
      <c r="OIY39" s="472"/>
      <c r="OIZ39" s="472"/>
      <c r="OJA39" s="472"/>
      <c r="OJB39" s="472"/>
      <c r="OJC39" s="472"/>
      <c r="OJD39" s="472"/>
      <c r="OJE39" s="472"/>
      <c r="OJF39" s="472"/>
      <c r="OJG39" s="472"/>
      <c r="OJH39" s="472"/>
      <c r="OJI39" s="472"/>
      <c r="OJJ39" s="472"/>
      <c r="OJK39" s="472"/>
      <c r="OJL39" s="472"/>
      <c r="OJM39" s="472"/>
      <c r="OJN39" s="472"/>
      <c r="OJO39" s="472"/>
      <c r="OJP39" s="472"/>
      <c r="OJQ39" s="472"/>
      <c r="OJR39" s="472"/>
      <c r="OJS39" s="472"/>
      <c r="OJT39" s="472"/>
      <c r="OJU39" s="472"/>
      <c r="OJV39" s="472"/>
      <c r="OJW39" s="472"/>
      <c r="OJX39" s="472"/>
      <c r="OJY39" s="472"/>
      <c r="OJZ39" s="472"/>
      <c r="OKA39" s="472"/>
      <c r="OKB39" s="472"/>
      <c r="OKC39" s="472"/>
      <c r="OKD39" s="472"/>
      <c r="OKE39" s="472"/>
      <c r="OKF39" s="472"/>
      <c r="OKG39" s="472"/>
      <c r="OKH39" s="472"/>
      <c r="OKI39" s="472"/>
      <c r="OKJ39" s="472"/>
      <c r="OKK39" s="472"/>
      <c r="OKL39" s="472"/>
      <c r="OKM39" s="472"/>
      <c r="OKN39" s="472"/>
      <c r="OKO39" s="472"/>
      <c r="OKP39" s="472"/>
      <c r="OKQ39" s="472"/>
      <c r="OKR39" s="472"/>
      <c r="OKS39" s="472"/>
      <c r="OKT39" s="472"/>
      <c r="OKU39" s="472"/>
      <c r="OKV39" s="472"/>
      <c r="OKW39" s="472"/>
      <c r="OKX39" s="472"/>
      <c r="OKY39" s="472"/>
      <c r="OKZ39" s="472"/>
      <c r="OLA39" s="472"/>
      <c r="OLB39" s="472"/>
      <c r="OLC39" s="472"/>
      <c r="OLD39" s="472"/>
      <c r="OLE39" s="472"/>
      <c r="OLF39" s="472"/>
      <c r="OLG39" s="472"/>
      <c r="OLH39" s="472"/>
      <c r="OLI39" s="472"/>
      <c r="OLJ39" s="472"/>
      <c r="OLK39" s="472"/>
      <c r="OLL39" s="472"/>
      <c r="OLM39" s="472"/>
      <c r="OLN39" s="472"/>
      <c r="OLO39" s="472"/>
      <c r="OLP39" s="472"/>
      <c r="OLQ39" s="472"/>
      <c r="OLR39" s="472"/>
      <c r="OLS39" s="472"/>
      <c r="OLT39" s="472"/>
      <c r="OLU39" s="472"/>
      <c r="OLV39" s="472"/>
      <c r="OLW39" s="472"/>
      <c r="OLX39" s="472"/>
      <c r="OLY39" s="472"/>
      <c r="OLZ39" s="472"/>
      <c r="OMA39" s="472"/>
      <c r="OMB39" s="472"/>
      <c r="OMC39" s="472"/>
      <c r="OMD39" s="472"/>
      <c r="OME39" s="472"/>
      <c r="OMF39" s="472"/>
      <c r="OMG39" s="472"/>
      <c r="OMH39" s="472"/>
      <c r="OMI39" s="472"/>
      <c r="OMJ39" s="472"/>
      <c r="OMK39" s="472"/>
      <c r="OML39" s="472"/>
      <c r="OMM39" s="472"/>
      <c r="OMN39" s="472"/>
      <c r="OMO39" s="472"/>
      <c r="OMP39" s="472"/>
      <c r="OMQ39" s="472"/>
      <c r="OMR39" s="472"/>
      <c r="OMS39" s="472"/>
      <c r="OMT39" s="472"/>
      <c r="OMU39" s="472"/>
      <c r="OMV39" s="472"/>
      <c r="OMW39" s="472"/>
      <c r="OMX39" s="472"/>
      <c r="OMY39" s="472"/>
      <c r="OMZ39" s="472"/>
      <c r="ONA39" s="472"/>
      <c r="ONB39" s="472"/>
      <c r="ONC39" s="472"/>
      <c r="OND39" s="472"/>
      <c r="ONE39" s="472"/>
      <c r="ONF39" s="472"/>
      <c r="ONG39" s="472"/>
      <c r="ONH39" s="472"/>
      <c r="ONI39" s="472"/>
      <c r="ONJ39" s="472"/>
      <c r="ONK39" s="472"/>
      <c r="ONL39" s="472"/>
      <c r="ONM39" s="472"/>
      <c r="ONN39" s="472"/>
      <c r="ONO39" s="472"/>
      <c r="ONP39" s="472"/>
      <c r="ONQ39" s="472"/>
      <c r="ONR39" s="472"/>
      <c r="ONS39" s="472"/>
      <c r="ONT39" s="472"/>
      <c r="ONU39" s="472"/>
      <c r="ONV39" s="472"/>
      <c r="ONW39" s="472"/>
      <c r="ONX39" s="472"/>
      <c r="ONY39" s="472"/>
      <c r="ONZ39" s="472"/>
      <c r="OOA39" s="472"/>
      <c r="OOB39" s="472"/>
      <c r="OOC39" s="472"/>
      <c r="OOD39" s="472"/>
      <c r="OOE39" s="472"/>
      <c r="OOF39" s="472"/>
      <c r="OOG39" s="472"/>
      <c r="OOH39" s="472"/>
      <c r="OOI39" s="472"/>
      <c r="OOJ39" s="472"/>
      <c r="OOK39" s="472"/>
      <c r="OOL39" s="472"/>
      <c r="OOM39" s="472"/>
      <c r="OON39" s="472"/>
      <c r="OOO39" s="472"/>
      <c r="OOP39" s="472"/>
      <c r="OOQ39" s="472"/>
      <c r="OOR39" s="472"/>
      <c r="OOS39" s="472"/>
      <c r="OOT39" s="472"/>
      <c r="OOU39" s="472"/>
      <c r="OOV39" s="472"/>
      <c r="OOW39" s="472"/>
      <c r="OOX39" s="472"/>
      <c r="OOY39" s="472"/>
      <c r="OOZ39" s="472"/>
      <c r="OPA39" s="472"/>
      <c r="OPB39" s="472"/>
      <c r="OPC39" s="472"/>
      <c r="OPD39" s="472"/>
      <c r="OPE39" s="472"/>
      <c r="OPF39" s="472"/>
      <c r="OPG39" s="472"/>
      <c r="OPH39" s="472"/>
      <c r="OPI39" s="472"/>
      <c r="OPJ39" s="472"/>
      <c r="OPK39" s="472"/>
      <c r="OPL39" s="472"/>
      <c r="OPM39" s="472"/>
      <c r="OPN39" s="472"/>
      <c r="OPO39" s="472"/>
      <c r="OPP39" s="472"/>
      <c r="OPQ39" s="472"/>
      <c r="OPR39" s="472"/>
      <c r="OPS39" s="472"/>
      <c r="OPT39" s="472"/>
      <c r="OPU39" s="472"/>
      <c r="OPV39" s="472"/>
      <c r="OPW39" s="472"/>
      <c r="OPX39" s="472"/>
      <c r="OPY39" s="472"/>
      <c r="OPZ39" s="472"/>
      <c r="OQA39" s="472"/>
      <c r="OQB39" s="472"/>
      <c r="OQC39" s="472"/>
      <c r="OQD39" s="472"/>
      <c r="OQE39" s="472"/>
      <c r="OQF39" s="472"/>
      <c r="OQG39" s="472"/>
      <c r="OQH39" s="472"/>
      <c r="OQI39" s="472"/>
      <c r="OQJ39" s="472"/>
      <c r="OQK39" s="472"/>
      <c r="OQL39" s="472"/>
      <c r="OQM39" s="472"/>
      <c r="OQN39" s="472"/>
      <c r="OQO39" s="472"/>
      <c r="OQP39" s="472"/>
      <c r="OQQ39" s="472"/>
      <c r="OQR39" s="472"/>
      <c r="OQS39" s="472"/>
      <c r="OQT39" s="472"/>
      <c r="OQU39" s="472"/>
      <c r="OQV39" s="472"/>
      <c r="OQW39" s="472"/>
      <c r="OQX39" s="472"/>
      <c r="OQY39" s="472"/>
      <c r="OQZ39" s="472"/>
      <c r="ORA39" s="472"/>
      <c r="ORB39" s="472"/>
      <c r="ORC39" s="472"/>
      <c r="ORD39" s="472"/>
      <c r="ORE39" s="472"/>
      <c r="ORF39" s="472"/>
      <c r="ORG39" s="472"/>
      <c r="ORH39" s="472"/>
      <c r="ORI39" s="472"/>
      <c r="ORJ39" s="472"/>
      <c r="ORK39" s="472"/>
      <c r="ORL39" s="472"/>
      <c r="ORM39" s="472"/>
      <c r="ORN39" s="472"/>
      <c r="ORO39" s="472"/>
      <c r="ORP39" s="472"/>
      <c r="ORQ39" s="472"/>
      <c r="ORR39" s="472"/>
      <c r="ORS39" s="472"/>
      <c r="ORT39" s="472"/>
      <c r="ORU39" s="472"/>
      <c r="ORV39" s="472"/>
      <c r="ORW39" s="472"/>
      <c r="ORX39" s="472"/>
      <c r="ORY39" s="472"/>
      <c r="ORZ39" s="472"/>
      <c r="OSA39" s="472"/>
      <c r="OSB39" s="472"/>
      <c r="OSC39" s="472"/>
      <c r="OSD39" s="472"/>
      <c r="OSE39" s="472"/>
      <c r="OSF39" s="472"/>
      <c r="OSG39" s="472"/>
      <c r="OSH39" s="472"/>
      <c r="OSI39" s="472"/>
      <c r="OSJ39" s="472"/>
      <c r="OSK39" s="472"/>
      <c r="OSL39" s="472"/>
      <c r="OSM39" s="472"/>
      <c r="OSN39" s="472"/>
      <c r="OSO39" s="472"/>
      <c r="OSP39" s="472"/>
      <c r="OSQ39" s="472"/>
      <c r="OSR39" s="472"/>
      <c r="OSS39" s="472"/>
      <c r="OST39" s="472"/>
      <c r="OSU39" s="472"/>
      <c r="OSV39" s="472"/>
      <c r="OSW39" s="472"/>
      <c r="OSX39" s="472"/>
      <c r="OSY39" s="472"/>
      <c r="OSZ39" s="472"/>
      <c r="OTA39" s="472"/>
      <c r="OTB39" s="472"/>
      <c r="OTC39" s="472"/>
      <c r="OTD39" s="472"/>
      <c r="OTE39" s="472"/>
      <c r="OTF39" s="472"/>
      <c r="OTG39" s="472"/>
      <c r="OTH39" s="472"/>
      <c r="OTI39" s="472"/>
      <c r="OTJ39" s="472"/>
      <c r="OTK39" s="472"/>
      <c r="OTL39" s="472"/>
      <c r="OTM39" s="472"/>
      <c r="OTN39" s="472"/>
      <c r="OTO39" s="472"/>
      <c r="OTP39" s="472"/>
      <c r="OTQ39" s="472"/>
      <c r="OTR39" s="472"/>
      <c r="OTS39" s="472"/>
      <c r="OTT39" s="472"/>
      <c r="OTU39" s="472"/>
      <c r="OTV39" s="472"/>
      <c r="OTW39" s="472"/>
      <c r="OTX39" s="472"/>
      <c r="OTY39" s="472"/>
      <c r="OTZ39" s="472"/>
      <c r="OUA39" s="472"/>
      <c r="OUB39" s="472"/>
      <c r="OUC39" s="472"/>
      <c r="OUD39" s="472"/>
      <c r="OUE39" s="472"/>
      <c r="OUF39" s="472"/>
      <c r="OUG39" s="472"/>
      <c r="OUH39" s="472"/>
      <c r="OUI39" s="472"/>
      <c r="OUJ39" s="472"/>
      <c r="OUK39" s="472"/>
      <c r="OUL39" s="472"/>
      <c r="OUM39" s="472"/>
      <c r="OUN39" s="472"/>
      <c r="OUO39" s="472"/>
      <c r="OUP39" s="472"/>
      <c r="OUQ39" s="472"/>
      <c r="OUR39" s="472"/>
      <c r="OUS39" s="472"/>
      <c r="OUT39" s="472"/>
      <c r="OUU39" s="472"/>
      <c r="OUV39" s="472"/>
      <c r="OUW39" s="472"/>
      <c r="OUX39" s="472"/>
      <c r="OUY39" s="472"/>
      <c r="OUZ39" s="472"/>
      <c r="OVA39" s="472"/>
      <c r="OVB39" s="472"/>
      <c r="OVC39" s="472"/>
      <c r="OVD39" s="472"/>
      <c r="OVE39" s="472"/>
      <c r="OVF39" s="472"/>
      <c r="OVG39" s="472"/>
      <c r="OVH39" s="472"/>
      <c r="OVI39" s="472"/>
      <c r="OVJ39" s="472"/>
      <c r="OVK39" s="472"/>
      <c r="OVL39" s="472"/>
      <c r="OVM39" s="472"/>
      <c r="OVN39" s="472"/>
      <c r="OVO39" s="472"/>
      <c r="OVP39" s="472"/>
      <c r="OVQ39" s="472"/>
      <c r="OVR39" s="472"/>
      <c r="OVS39" s="472"/>
      <c r="OVT39" s="472"/>
      <c r="OVU39" s="472"/>
      <c r="OVV39" s="472"/>
      <c r="OVW39" s="472"/>
      <c r="OVX39" s="472"/>
      <c r="OVY39" s="472"/>
      <c r="OVZ39" s="472"/>
      <c r="OWA39" s="472"/>
      <c r="OWB39" s="472"/>
      <c r="OWC39" s="472"/>
      <c r="OWD39" s="472"/>
      <c r="OWE39" s="472"/>
      <c r="OWF39" s="472"/>
      <c r="OWG39" s="472"/>
      <c r="OWH39" s="472"/>
      <c r="OWI39" s="472"/>
      <c r="OWJ39" s="472"/>
      <c r="OWK39" s="472"/>
      <c r="OWL39" s="472"/>
      <c r="OWM39" s="472"/>
      <c r="OWN39" s="472"/>
      <c r="OWO39" s="472"/>
      <c r="OWP39" s="472"/>
      <c r="OWQ39" s="472"/>
      <c r="OWR39" s="472"/>
      <c r="OWS39" s="472"/>
      <c r="OWT39" s="472"/>
      <c r="OWU39" s="472"/>
      <c r="OWV39" s="472"/>
      <c r="OWW39" s="472"/>
      <c r="OWX39" s="472"/>
      <c r="OWY39" s="472"/>
      <c r="OWZ39" s="472"/>
      <c r="OXA39" s="472"/>
      <c r="OXB39" s="472"/>
      <c r="OXC39" s="472"/>
      <c r="OXD39" s="472"/>
      <c r="OXE39" s="472"/>
      <c r="OXF39" s="472"/>
      <c r="OXG39" s="472"/>
      <c r="OXH39" s="472"/>
      <c r="OXI39" s="472"/>
      <c r="OXJ39" s="472"/>
      <c r="OXK39" s="472"/>
      <c r="OXL39" s="472"/>
      <c r="OXM39" s="472"/>
      <c r="OXN39" s="472"/>
      <c r="OXO39" s="472"/>
      <c r="OXP39" s="472"/>
      <c r="OXQ39" s="472"/>
      <c r="OXR39" s="472"/>
      <c r="OXS39" s="472"/>
      <c r="OXT39" s="472"/>
      <c r="OXU39" s="472"/>
      <c r="OXV39" s="472"/>
      <c r="OXW39" s="472"/>
      <c r="OXX39" s="472"/>
      <c r="OXY39" s="472"/>
      <c r="OXZ39" s="472"/>
      <c r="OYA39" s="472"/>
      <c r="OYB39" s="472"/>
      <c r="OYC39" s="472"/>
      <c r="OYD39" s="472"/>
      <c r="OYE39" s="472"/>
      <c r="OYF39" s="472"/>
      <c r="OYG39" s="472"/>
      <c r="OYH39" s="472"/>
      <c r="OYI39" s="472"/>
      <c r="OYJ39" s="472"/>
      <c r="OYK39" s="472"/>
      <c r="OYL39" s="472"/>
      <c r="OYM39" s="472"/>
      <c r="OYN39" s="472"/>
      <c r="OYO39" s="472"/>
      <c r="OYP39" s="472"/>
      <c r="OYQ39" s="472"/>
      <c r="OYR39" s="472"/>
      <c r="OYS39" s="472"/>
      <c r="OYT39" s="472"/>
      <c r="OYU39" s="472"/>
      <c r="OYV39" s="472"/>
      <c r="OYW39" s="472"/>
      <c r="OYX39" s="472"/>
      <c r="OYY39" s="472"/>
      <c r="OYZ39" s="472"/>
      <c r="OZA39" s="472"/>
      <c r="OZB39" s="472"/>
      <c r="OZC39" s="472"/>
      <c r="OZD39" s="472"/>
      <c r="OZE39" s="472"/>
      <c r="OZF39" s="472"/>
      <c r="OZG39" s="472"/>
      <c r="OZH39" s="472"/>
      <c r="OZI39" s="472"/>
      <c r="OZJ39" s="472"/>
      <c r="OZK39" s="472"/>
      <c r="OZL39" s="472"/>
      <c r="OZM39" s="472"/>
      <c r="OZN39" s="472"/>
      <c r="OZO39" s="472"/>
      <c r="OZP39" s="472"/>
      <c r="OZQ39" s="472"/>
      <c r="OZR39" s="472"/>
      <c r="OZS39" s="472"/>
      <c r="OZT39" s="472"/>
      <c r="OZU39" s="472"/>
      <c r="OZV39" s="472"/>
      <c r="OZW39" s="472"/>
      <c r="OZX39" s="472"/>
      <c r="OZY39" s="472"/>
      <c r="OZZ39" s="472"/>
      <c r="PAA39" s="472"/>
      <c r="PAB39" s="472"/>
      <c r="PAC39" s="472"/>
      <c r="PAD39" s="472"/>
      <c r="PAE39" s="472"/>
      <c r="PAF39" s="472"/>
      <c r="PAG39" s="472"/>
      <c r="PAH39" s="472"/>
      <c r="PAI39" s="472"/>
      <c r="PAJ39" s="472"/>
      <c r="PAK39" s="472"/>
      <c r="PAL39" s="472"/>
      <c r="PAM39" s="472"/>
      <c r="PAN39" s="472"/>
      <c r="PAO39" s="472"/>
      <c r="PAP39" s="472"/>
      <c r="PAQ39" s="472"/>
      <c r="PAR39" s="472"/>
      <c r="PAS39" s="472"/>
      <c r="PAT39" s="472"/>
      <c r="PAU39" s="472"/>
      <c r="PAV39" s="472"/>
      <c r="PAW39" s="472"/>
      <c r="PAX39" s="472"/>
      <c r="PAY39" s="472"/>
      <c r="PAZ39" s="472"/>
      <c r="PBA39" s="472"/>
      <c r="PBB39" s="472"/>
      <c r="PBC39" s="472"/>
      <c r="PBD39" s="472"/>
      <c r="PBE39" s="472"/>
      <c r="PBF39" s="472"/>
      <c r="PBG39" s="472"/>
      <c r="PBH39" s="472"/>
      <c r="PBI39" s="472"/>
      <c r="PBJ39" s="472"/>
      <c r="PBK39" s="472"/>
      <c r="PBL39" s="472"/>
      <c r="PBM39" s="472"/>
      <c r="PBN39" s="472"/>
      <c r="PBO39" s="472"/>
      <c r="PBP39" s="472"/>
      <c r="PBQ39" s="472"/>
      <c r="PBR39" s="472"/>
      <c r="PBS39" s="472"/>
      <c r="PBT39" s="472"/>
      <c r="PBU39" s="472"/>
      <c r="PBV39" s="472"/>
      <c r="PBW39" s="472"/>
      <c r="PBX39" s="472"/>
      <c r="PBY39" s="472"/>
      <c r="PBZ39" s="472"/>
      <c r="PCA39" s="472"/>
      <c r="PCB39" s="472"/>
      <c r="PCC39" s="472"/>
      <c r="PCD39" s="472"/>
      <c r="PCE39" s="472"/>
      <c r="PCF39" s="472"/>
      <c r="PCG39" s="472"/>
      <c r="PCH39" s="472"/>
      <c r="PCI39" s="472"/>
      <c r="PCJ39" s="472"/>
      <c r="PCK39" s="472"/>
      <c r="PCL39" s="472"/>
      <c r="PCM39" s="472"/>
      <c r="PCN39" s="472"/>
      <c r="PCO39" s="472"/>
      <c r="PCP39" s="472"/>
      <c r="PCQ39" s="472"/>
      <c r="PCR39" s="472"/>
      <c r="PCS39" s="472"/>
      <c r="PCT39" s="472"/>
      <c r="PCU39" s="472"/>
      <c r="PCV39" s="472"/>
      <c r="PCW39" s="472"/>
      <c r="PCX39" s="472"/>
      <c r="PCY39" s="472"/>
      <c r="PCZ39" s="472"/>
      <c r="PDA39" s="472"/>
      <c r="PDB39" s="472"/>
      <c r="PDC39" s="472"/>
      <c r="PDD39" s="472"/>
      <c r="PDE39" s="472"/>
      <c r="PDF39" s="472"/>
      <c r="PDG39" s="472"/>
      <c r="PDH39" s="472"/>
      <c r="PDI39" s="472"/>
      <c r="PDJ39" s="472"/>
      <c r="PDK39" s="472"/>
      <c r="PDL39" s="472"/>
      <c r="PDM39" s="472"/>
      <c r="PDN39" s="472"/>
      <c r="PDO39" s="472"/>
      <c r="PDP39" s="472"/>
      <c r="PDQ39" s="472"/>
      <c r="PDR39" s="472"/>
      <c r="PDS39" s="472"/>
      <c r="PDT39" s="472"/>
      <c r="PDU39" s="472"/>
      <c r="PDV39" s="472"/>
      <c r="PDW39" s="472"/>
      <c r="PDX39" s="472"/>
      <c r="PDY39" s="472"/>
      <c r="PDZ39" s="472"/>
      <c r="PEA39" s="472"/>
      <c r="PEB39" s="472"/>
      <c r="PEC39" s="472"/>
      <c r="PED39" s="472"/>
      <c r="PEE39" s="472"/>
      <c r="PEF39" s="472"/>
      <c r="PEG39" s="472"/>
      <c r="PEH39" s="472"/>
      <c r="PEI39" s="472"/>
      <c r="PEJ39" s="472"/>
      <c r="PEK39" s="472"/>
      <c r="PEL39" s="472"/>
      <c r="PEM39" s="472"/>
      <c r="PEN39" s="472"/>
      <c r="PEO39" s="472"/>
      <c r="PEP39" s="472"/>
      <c r="PEQ39" s="472"/>
      <c r="PER39" s="472"/>
      <c r="PES39" s="472"/>
      <c r="PET39" s="472"/>
      <c r="PEU39" s="472"/>
      <c r="PEV39" s="472"/>
      <c r="PEW39" s="472"/>
      <c r="PEX39" s="472"/>
      <c r="PEY39" s="472"/>
      <c r="PEZ39" s="472"/>
      <c r="PFA39" s="472"/>
      <c r="PFB39" s="472"/>
      <c r="PFC39" s="472"/>
      <c r="PFD39" s="472"/>
      <c r="PFE39" s="472"/>
      <c r="PFF39" s="472"/>
      <c r="PFG39" s="472"/>
      <c r="PFH39" s="472"/>
      <c r="PFI39" s="472"/>
      <c r="PFJ39" s="472"/>
      <c r="PFK39" s="472"/>
      <c r="PFL39" s="472"/>
      <c r="PFM39" s="472"/>
      <c r="PFN39" s="472"/>
      <c r="PFO39" s="472"/>
      <c r="PFP39" s="472"/>
      <c r="PFQ39" s="472"/>
      <c r="PFR39" s="472"/>
      <c r="PFS39" s="472"/>
      <c r="PFT39" s="472"/>
      <c r="PFU39" s="472"/>
      <c r="PFV39" s="472"/>
      <c r="PFW39" s="472"/>
      <c r="PFX39" s="472"/>
      <c r="PFY39" s="472"/>
      <c r="PFZ39" s="472"/>
      <c r="PGA39" s="472"/>
      <c r="PGB39" s="472"/>
      <c r="PGC39" s="472"/>
      <c r="PGD39" s="472"/>
      <c r="PGE39" s="472"/>
      <c r="PGF39" s="472"/>
      <c r="PGG39" s="472"/>
      <c r="PGH39" s="472"/>
      <c r="PGI39" s="472"/>
      <c r="PGJ39" s="472"/>
      <c r="PGK39" s="472"/>
      <c r="PGL39" s="472"/>
      <c r="PGM39" s="472"/>
      <c r="PGN39" s="472"/>
      <c r="PGO39" s="472"/>
      <c r="PGP39" s="472"/>
      <c r="PGQ39" s="472"/>
      <c r="PGR39" s="472"/>
      <c r="PGS39" s="472"/>
      <c r="PGT39" s="472"/>
      <c r="PGU39" s="472"/>
      <c r="PGV39" s="472"/>
      <c r="PGW39" s="472"/>
      <c r="PGX39" s="472"/>
      <c r="PGY39" s="472"/>
      <c r="PGZ39" s="472"/>
      <c r="PHA39" s="472"/>
      <c r="PHB39" s="472"/>
      <c r="PHC39" s="472"/>
      <c r="PHD39" s="472"/>
      <c r="PHE39" s="472"/>
      <c r="PHF39" s="472"/>
      <c r="PHG39" s="472"/>
      <c r="PHH39" s="472"/>
      <c r="PHI39" s="472"/>
      <c r="PHJ39" s="472"/>
      <c r="PHK39" s="472"/>
      <c r="PHL39" s="472"/>
      <c r="PHM39" s="472"/>
      <c r="PHN39" s="472"/>
      <c r="PHO39" s="472"/>
      <c r="PHP39" s="472"/>
      <c r="PHQ39" s="472"/>
      <c r="PHR39" s="472"/>
      <c r="PHS39" s="472"/>
      <c r="PHT39" s="472"/>
      <c r="PHU39" s="472"/>
      <c r="PHV39" s="472"/>
      <c r="PHW39" s="472"/>
      <c r="PHX39" s="472"/>
      <c r="PHY39" s="472"/>
      <c r="PHZ39" s="472"/>
      <c r="PIA39" s="472"/>
      <c r="PIB39" s="472"/>
      <c r="PIC39" s="472"/>
      <c r="PID39" s="472"/>
      <c r="PIE39" s="472"/>
      <c r="PIF39" s="472"/>
      <c r="PIG39" s="472"/>
      <c r="PIH39" s="472"/>
      <c r="PII39" s="472"/>
      <c r="PIJ39" s="472"/>
      <c r="PIK39" s="472"/>
      <c r="PIL39" s="472"/>
      <c r="PIM39" s="472"/>
      <c r="PIN39" s="472"/>
      <c r="PIO39" s="472"/>
      <c r="PIP39" s="472"/>
      <c r="PIQ39" s="472"/>
      <c r="PIR39" s="472"/>
      <c r="PIS39" s="472"/>
      <c r="PIT39" s="472"/>
      <c r="PIU39" s="472"/>
      <c r="PIV39" s="472"/>
      <c r="PIW39" s="472"/>
      <c r="PIX39" s="472"/>
      <c r="PIY39" s="472"/>
      <c r="PIZ39" s="472"/>
      <c r="PJA39" s="472"/>
      <c r="PJB39" s="472"/>
      <c r="PJC39" s="472"/>
      <c r="PJD39" s="472"/>
      <c r="PJE39" s="472"/>
      <c r="PJF39" s="472"/>
      <c r="PJG39" s="472"/>
      <c r="PJH39" s="472"/>
      <c r="PJI39" s="472"/>
      <c r="PJJ39" s="472"/>
      <c r="PJK39" s="472"/>
      <c r="PJL39" s="472"/>
      <c r="PJM39" s="472"/>
      <c r="PJN39" s="472"/>
      <c r="PJO39" s="472"/>
      <c r="PJP39" s="472"/>
      <c r="PJQ39" s="472"/>
      <c r="PJR39" s="472"/>
      <c r="PJS39" s="472"/>
      <c r="PJT39" s="472"/>
      <c r="PJU39" s="472"/>
      <c r="PJV39" s="472"/>
      <c r="PJW39" s="472"/>
      <c r="PJX39" s="472"/>
      <c r="PJY39" s="472"/>
      <c r="PJZ39" s="472"/>
      <c r="PKA39" s="472"/>
      <c r="PKB39" s="472"/>
      <c r="PKC39" s="472"/>
      <c r="PKD39" s="472"/>
      <c r="PKE39" s="472"/>
      <c r="PKF39" s="472"/>
      <c r="PKG39" s="472"/>
      <c r="PKH39" s="472"/>
      <c r="PKI39" s="472"/>
      <c r="PKJ39" s="472"/>
      <c r="PKK39" s="472"/>
      <c r="PKL39" s="472"/>
      <c r="PKM39" s="472"/>
      <c r="PKN39" s="472"/>
      <c r="PKO39" s="472"/>
      <c r="PKP39" s="472"/>
      <c r="PKQ39" s="472"/>
      <c r="PKR39" s="472"/>
      <c r="PKS39" s="472"/>
      <c r="PKT39" s="472"/>
      <c r="PKU39" s="472"/>
      <c r="PKV39" s="472"/>
      <c r="PKW39" s="472"/>
      <c r="PKX39" s="472"/>
      <c r="PKY39" s="472"/>
      <c r="PKZ39" s="472"/>
      <c r="PLA39" s="472"/>
      <c r="PLB39" s="472"/>
      <c r="PLC39" s="472"/>
      <c r="PLD39" s="472"/>
      <c r="PLE39" s="472"/>
      <c r="PLF39" s="472"/>
      <c r="PLG39" s="472"/>
      <c r="PLH39" s="472"/>
      <c r="PLI39" s="472"/>
      <c r="PLJ39" s="472"/>
      <c r="PLK39" s="472"/>
      <c r="PLL39" s="472"/>
      <c r="PLM39" s="472"/>
      <c r="PLN39" s="472"/>
      <c r="PLO39" s="472"/>
      <c r="PLP39" s="472"/>
      <c r="PLQ39" s="472"/>
      <c r="PLR39" s="472"/>
      <c r="PLS39" s="472"/>
      <c r="PLT39" s="472"/>
      <c r="PLU39" s="472"/>
      <c r="PLV39" s="472"/>
      <c r="PLW39" s="472"/>
      <c r="PLX39" s="472"/>
      <c r="PLY39" s="472"/>
      <c r="PLZ39" s="472"/>
      <c r="PMA39" s="472"/>
      <c r="PMB39" s="472"/>
      <c r="PMC39" s="472"/>
      <c r="PMD39" s="472"/>
      <c r="PME39" s="472"/>
      <c r="PMF39" s="472"/>
      <c r="PMG39" s="472"/>
      <c r="PMH39" s="472"/>
      <c r="PMI39" s="472"/>
      <c r="PMJ39" s="472"/>
      <c r="PMK39" s="472"/>
      <c r="PML39" s="472"/>
      <c r="PMM39" s="472"/>
      <c r="PMN39" s="472"/>
      <c r="PMO39" s="472"/>
      <c r="PMP39" s="472"/>
      <c r="PMQ39" s="472"/>
      <c r="PMR39" s="472"/>
      <c r="PMS39" s="472"/>
      <c r="PMT39" s="472"/>
      <c r="PMU39" s="472"/>
      <c r="PMV39" s="472"/>
      <c r="PMW39" s="472"/>
      <c r="PMX39" s="472"/>
      <c r="PMY39" s="472"/>
      <c r="PMZ39" s="472"/>
      <c r="PNA39" s="472"/>
      <c r="PNB39" s="472"/>
      <c r="PNC39" s="472"/>
      <c r="PND39" s="472"/>
      <c r="PNE39" s="472"/>
      <c r="PNF39" s="472"/>
      <c r="PNG39" s="472"/>
      <c r="PNH39" s="472"/>
      <c r="PNI39" s="472"/>
      <c r="PNJ39" s="472"/>
      <c r="PNK39" s="472"/>
      <c r="PNL39" s="472"/>
      <c r="PNM39" s="472"/>
      <c r="PNN39" s="472"/>
      <c r="PNO39" s="472"/>
      <c r="PNP39" s="472"/>
      <c r="PNQ39" s="472"/>
      <c r="PNR39" s="472"/>
      <c r="PNS39" s="472"/>
      <c r="PNT39" s="472"/>
      <c r="PNU39" s="472"/>
      <c r="PNV39" s="472"/>
      <c r="PNW39" s="472"/>
      <c r="PNX39" s="472"/>
      <c r="PNY39" s="472"/>
      <c r="PNZ39" s="472"/>
      <c r="POA39" s="472"/>
      <c r="POB39" s="472"/>
      <c r="POC39" s="472"/>
      <c r="POD39" s="472"/>
      <c r="POE39" s="472"/>
      <c r="POF39" s="472"/>
      <c r="POG39" s="472"/>
      <c r="POH39" s="472"/>
      <c r="POI39" s="472"/>
      <c r="POJ39" s="472"/>
      <c r="POK39" s="472"/>
      <c r="POL39" s="472"/>
      <c r="POM39" s="472"/>
      <c r="PON39" s="472"/>
      <c r="POO39" s="472"/>
      <c r="POP39" s="472"/>
      <c r="POQ39" s="472"/>
      <c r="POR39" s="472"/>
      <c r="POS39" s="472"/>
      <c r="POT39" s="472"/>
      <c r="POU39" s="472"/>
      <c r="POV39" s="472"/>
      <c r="POW39" s="472"/>
      <c r="POX39" s="472"/>
      <c r="POY39" s="472"/>
      <c r="POZ39" s="472"/>
      <c r="PPA39" s="472"/>
      <c r="PPB39" s="472"/>
      <c r="PPC39" s="472"/>
      <c r="PPD39" s="472"/>
      <c r="PPE39" s="472"/>
      <c r="PPF39" s="472"/>
      <c r="PPG39" s="472"/>
      <c r="PPH39" s="472"/>
      <c r="PPI39" s="472"/>
      <c r="PPJ39" s="472"/>
      <c r="PPK39" s="472"/>
      <c r="PPL39" s="472"/>
      <c r="PPM39" s="472"/>
      <c r="PPN39" s="472"/>
      <c r="PPO39" s="472"/>
      <c r="PPP39" s="472"/>
      <c r="PPQ39" s="472"/>
      <c r="PPR39" s="472"/>
      <c r="PPS39" s="472"/>
      <c r="PPT39" s="472"/>
      <c r="PPU39" s="472"/>
      <c r="PPV39" s="472"/>
      <c r="PPW39" s="472"/>
      <c r="PPX39" s="472"/>
      <c r="PPY39" s="472"/>
      <c r="PPZ39" s="472"/>
      <c r="PQA39" s="472"/>
      <c r="PQB39" s="472"/>
      <c r="PQC39" s="472"/>
      <c r="PQD39" s="472"/>
      <c r="PQE39" s="472"/>
      <c r="PQF39" s="472"/>
      <c r="PQG39" s="472"/>
      <c r="PQH39" s="472"/>
      <c r="PQI39" s="472"/>
      <c r="PQJ39" s="472"/>
      <c r="PQK39" s="472"/>
      <c r="PQL39" s="472"/>
      <c r="PQM39" s="472"/>
      <c r="PQN39" s="472"/>
      <c r="PQO39" s="472"/>
      <c r="PQP39" s="472"/>
      <c r="PQQ39" s="472"/>
      <c r="PQR39" s="472"/>
      <c r="PQS39" s="472"/>
      <c r="PQT39" s="472"/>
      <c r="PQU39" s="472"/>
      <c r="PQV39" s="472"/>
      <c r="PQW39" s="472"/>
      <c r="PQX39" s="472"/>
      <c r="PQY39" s="472"/>
      <c r="PQZ39" s="472"/>
      <c r="PRA39" s="472"/>
      <c r="PRB39" s="472"/>
      <c r="PRC39" s="472"/>
      <c r="PRD39" s="472"/>
      <c r="PRE39" s="472"/>
      <c r="PRF39" s="472"/>
      <c r="PRG39" s="472"/>
      <c r="PRH39" s="472"/>
      <c r="PRI39" s="472"/>
      <c r="PRJ39" s="472"/>
      <c r="PRK39" s="472"/>
      <c r="PRL39" s="472"/>
      <c r="PRM39" s="472"/>
      <c r="PRN39" s="472"/>
      <c r="PRO39" s="472"/>
      <c r="PRP39" s="472"/>
      <c r="PRQ39" s="472"/>
      <c r="PRR39" s="472"/>
      <c r="PRS39" s="472"/>
      <c r="PRT39" s="472"/>
      <c r="PRU39" s="472"/>
      <c r="PRV39" s="472"/>
      <c r="PRW39" s="472"/>
      <c r="PRX39" s="472"/>
      <c r="PRY39" s="472"/>
      <c r="PRZ39" s="472"/>
      <c r="PSA39" s="472"/>
      <c r="PSB39" s="472"/>
      <c r="PSC39" s="472"/>
      <c r="PSD39" s="472"/>
      <c r="PSE39" s="472"/>
      <c r="PSF39" s="472"/>
      <c r="PSG39" s="472"/>
      <c r="PSH39" s="472"/>
      <c r="PSI39" s="472"/>
      <c r="PSJ39" s="472"/>
      <c r="PSK39" s="472"/>
      <c r="PSL39" s="472"/>
      <c r="PSM39" s="472"/>
      <c r="PSN39" s="472"/>
      <c r="PSO39" s="472"/>
      <c r="PSP39" s="472"/>
      <c r="PSQ39" s="472"/>
      <c r="PSR39" s="472"/>
      <c r="PSS39" s="472"/>
      <c r="PST39" s="472"/>
      <c r="PSU39" s="472"/>
      <c r="PSV39" s="472"/>
      <c r="PSW39" s="472"/>
      <c r="PSX39" s="472"/>
      <c r="PSY39" s="472"/>
      <c r="PSZ39" s="472"/>
      <c r="PTA39" s="472"/>
      <c r="PTB39" s="472"/>
      <c r="PTC39" s="472"/>
      <c r="PTD39" s="472"/>
      <c r="PTE39" s="472"/>
      <c r="PTF39" s="472"/>
      <c r="PTG39" s="472"/>
      <c r="PTH39" s="472"/>
      <c r="PTI39" s="472"/>
      <c r="PTJ39" s="472"/>
      <c r="PTK39" s="472"/>
      <c r="PTL39" s="472"/>
      <c r="PTM39" s="472"/>
      <c r="PTN39" s="472"/>
      <c r="PTO39" s="472"/>
      <c r="PTP39" s="472"/>
      <c r="PTQ39" s="472"/>
      <c r="PTR39" s="472"/>
      <c r="PTS39" s="472"/>
      <c r="PTT39" s="472"/>
      <c r="PTU39" s="472"/>
      <c r="PTV39" s="472"/>
      <c r="PTW39" s="472"/>
      <c r="PTX39" s="472"/>
      <c r="PTY39" s="472"/>
      <c r="PTZ39" s="472"/>
      <c r="PUA39" s="472"/>
      <c r="PUB39" s="472"/>
      <c r="PUC39" s="472"/>
      <c r="PUD39" s="472"/>
      <c r="PUE39" s="472"/>
      <c r="PUF39" s="472"/>
      <c r="PUG39" s="472"/>
      <c r="PUH39" s="472"/>
      <c r="PUI39" s="472"/>
      <c r="PUJ39" s="472"/>
      <c r="PUK39" s="472"/>
      <c r="PUL39" s="472"/>
      <c r="PUM39" s="472"/>
      <c r="PUN39" s="472"/>
      <c r="PUO39" s="472"/>
      <c r="PUP39" s="472"/>
      <c r="PUQ39" s="472"/>
      <c r="PUR39" s="472"/>
      <c r="PUS39" s="472"/>
      <c r="PUT39" s="472"/>
      <c r="PUU39" s="472"/>
      <c r="PUV39" s="472"/>
      <c r="PUW39" s="472"/>
      <c r="PUX39" s="472"/>
      <c r="PUY39" s="472"/>
      <c r="PUZ39" s="472"/>
      <c r="PVA39" s="472"/>
      <c r="PVB39" s="472"/>
      <c r="PVC39" s="472"/>
      <c r="PVD39" s="472"/>
      <c r="PVE39" s="472"/>
      <c r="PVF39" s="472"/>
      <c r="PVG39" s="472"/>
      <c r="PVH39" s="472"/>
      <c r="PVI39" s="472"/>
      <c r="PVJ39" s="472"/>
      <c r="PVK39" s="472"/>
      <c r="PVL39" s="472"/>
      <c r="PVM39" s="472"/>
      <c r="PVN39" s="472"/>
      <c r="PVO39" s="472"/>
      <c r="PVP39" s="472"/>
      <c r="PVQ39" s="472"/>
      <c r="PVR39" s="472"/>
      <c r="PVS39" s="472"/>
      <c r="PVT39" s="472"/>
      <c r="PVU39" s="472"/>
      <c r="PVV39" s="472"/>
      <c r="PVW39" s="472"/>
      <c r="PVX39" s="472"/>
      <c r="PVY39" s="472"/>
      <c r="PVZ39" s="472"/>
      <c r="PWA39" s="472"/>
      <c r="PWB39" s="472"/>
      <c r="PWC39" s="472"/>
      <c r="PWD39" s="472"/>
      <c r="PWE39" s="472"/>
      <c r="PWF39" s="472"/>
      <c r="PWG39" s="472"/>
      <c r="PWH39" s="472"/>
      <c r="PWI39" s="472"/>
      <c r="PWJ39" s="472"/>
      <c r="PWK39" s="472"/>
      <c r="PWL39" s="472"/>
      <c r="PWM39" s="472"/>
      <c r="PWN39" s="472"/>
      <c r="PWO39" s="472"/>
      <c r="PWP39" s="472"/>
      <c r="PWQ39" s="472"/>
      <c r="PWR39" s="472"/>
      <c r="PWS39" s="472"/>
      <c r="PWT39" s="472"/>
      <c r="PWU39" s="472"/>
      <c r="PWV39" s="472"/>
      <c r="PWW39" s="472"/>
      <c r="PWX39" s="472"/>
      <c r="PWY39" s="472"/>
      <c r="PWZ39" s="472"/>
      <c r="PXA39" s="472"/>
      <c r="PXB39" s="472"/>
      <c r="PXC39" s="472"/>
      <c r="PXD39" s="472"/>
      <c r="PXE39" s="472"/>
      <c r="PXF39" s="472"/>
      <c r="PXG39" s="472"/>
      <c r="PXH39" s="472"/>
      <c r="PXI39" s="472"/>
      <c r="PXJ39" s="472"/>
      <c r="PXK39" s="472"/>
      <c r="PXL39" s="472"/>
      <c r="PXM39" s="472"/>
      <c r="PXN39" s="472"/>
      <c r="PXO39" s="472"/>
      <c r="PXP39" s="472"/>
      <c r="PXQ39" s="472"/>
      <c r="PXR39" s="472"/>
      <c r="PXS39" s="472"/>
      <c r="PXT39" s="472"/>
      <c r="PXU39" s="472"/>
      <c r="PXV39" s="472"/>
      <c r="PXW39" s="472"/>
      <c r="PXX39" s="472"/>
      <c r="PXY39" s="472"/>
      <c r="PXZ39" s="472"/>
      <c r="PYA39" s="472"/>
      <c r="PYB39" s="472"/>
      <c r="PYC39" s="472"/>
      <c r="PYD39" s="472"/>
      <c r="PYE39" s="472"/>
      <c r="PYF39" s="472"/>
      <c r="PYG39" s="472"/>
      <c r="PYH39" s="472"/>
      <c r="PYI39" s="472"/>
      <c r="PYJ39" s="472"/>
      <c r="PYK39" s="472"/>
      <c r="PYL39" s="472"/>
      <c r="PYM39" s="472"/>
      <c r="PYN39" s="472"/>
      <c r="PYO39" s="472"/>
      <c r="PYP39" s="472"/>
      <c r="PYQ39" s="472"/>
      <c r="PYR39" s="472"/>
      <c r="PYS39" s="472"/>
      <c r="PYT39" s="472"/>
      <c r="PYU39" s="472"/>
      <c r="PYV39" s="472"/>
      <c r="PYW39" s="472"/>
      <c r="PYX39" s="472"/>
      <c r="PYY39" s="472"/>
      <c r="PYZ39" s="472"/>
      <c r="PZA39" s="472"/>
      <c r="PZB39" s="472"/>
      <c r="PZC39" s="472"/>
      <c r="PZD39" s="472"/>
      <c r="PZE39" s="472"/>
      <c r="PZF39" s="472"/>
      <c r="PZG39" s="472"/>
      <c r="PZH39" s="472"/>
      <c r="PZI39" s="472"/>
      <c r="PZJ39" s="472"/>
      <c r="PZK39" s="472"/>
      <c r="PZL39" s="472"/>
      <c r="PZM39" s="472"/>
      <c r="PZN39" s="472"/>
      <c r="PZO39" s="472"/>
      <c r="PZP39" s="472"/>
      <c r="PZQ39" s="472"/>
      <c r="PZR39" s="472"/>
      <c r="PZS39" s="472"/>
      <c r="PZT39" s="472"/>
      <c r="PZU39" s="472"/>
      <c r="PZV39" s="472"/>
      <c r="PZW39" s="472"/>
      <c r="PZX39" s="472"/>
      <c r="PZY39" s="472"/>
      <c r="PZZ39" s="472"/>
      <c r="QAA39" s="472"/>
      <c r="QAB39" s="472"/>
      <c r="QAC39" s="472"/>
      <c r="QAD39" s="472"/>
      <c r="QAE39" s="472"/>
      <c r="QAF39" s="472"/>
      <c r="QAG39" s="472"/>
      <c r="QAH39" s="472"/>
      <c r="QAI39" s="472"/>
      <c r="QAJ39" s="472"/>
      <c r="QAK39" s="472"/>
      <c r="QAL39" s="472"/>
      <c r="QAM39" s="472"/>
      <c r="QAN39" s="472"/>
      <c r="QAO39" s="472"/>
      <c r="QAP39" s="472"/>
      <c r="QAQ39" s="472"/>
      <c r="QAR39" s="472"/>
      <c r="QAS39" s="472"/>
      <c r="QAT39" s="472"/>
      <c r="QAU39" s="472"/>
      <c r="QAV39" s="472"/>
      <c r="QAW39" s="472"/>
      <c r="QAX39" s="472"/>
      <c r="QAY39" s="472"/>
      <c r="QAZ39" s="472"/>
      <c r="QBA39" s="472"/>
      <c r="QBB39" s="472"/>
      <c r="QBC39" s="472"/>
      <c r="QBD39" s="472"/>
      <c r="QBE39" s="472"/>
      <c r="QBF39" s="472"/>
      <c r="QBG39" s="472"/>
      <c r="QBH39" s="472"/>
      <c r="QBI39" s="472"/>
      <c r="QBJ39" s="472"/>
      <c r="QBK39" s="472"/>
      <c r="QBL39" s="472"/>
      <c r="QBM39" s="472"/>
      <c r="QBN39" s="472"/>
      <c r="QBO39" s="472"/>
      <c r="QBP39" s="472"/>
      <c r="QBQ39" s="472"/>
      <c r="QBR39" s="472"/>
      <c r="QBS39" s="472"/>
      <c r="QBT39" s="472"/>
      <c r="QBU39" s="472"/>
      <c r="QBV39" s="472"/>
      <c r="QBW39" s="472"/>
      <c r="QBX39" s="472"/>
      <c r="QBY39" s="472"/>
      <c r="QBZ39" s="472"/>
      <c r="QCA39" s="472"/>
      <c r="QCB39" s="472"/>
      <c r="QCC39" s="472"/>
      <c r="QCD39" s="472"/>
      <c r="QCE39" s="472"/>
      <c r="QCF39" s="472"/>
      <c r="QCG39" s="472"/>
      <c r="QCH39" s="472"/>
      <c r="QCI39" s="472"/>
      <c r="QCJ39" s="472"/>
      <c r="QCK39" s="472"/>
      <c r="QCL39" s="472"/>
      <c r="QCM39" s="472"/>
      <c r="QCN39" s="472"/>
      <c r="QCO39" s="472"/>
      <c r="QCP39" s="472"/>
      <c r="QCQ39" s="472"/>
      <c r="QCR39" s="472"/>
      <c r="QCS39" s="472"/>
      <c r="QCT39" s="472"/>
      <c r="QCU39" s="472"/>
      <c r="QCV39" s="472"/>
      <c r="QCW39" s="472"/>
      <c r="QCX39" s="472"/>
      <c r="QCY39" s="472"/>
      <c r="QCZ39" s="472"/>
      <c r="QDA39" s="472"/>
      <c r="QDB39" s="472"/>
      <c r="QDC39" s="472"/>
      <c r="QDD39" s="472"/>
      <c r="QDE39" s="472"/>
      <c r="QDF39" s="472"/>
      <c r="QDG39" s="472"/>
      <c r="QDH39" s="472"/>
      <c r="QDI39" s="472"/>
      <c r="QDJ39" s="472"/>
      <c r="QDK39" s="472"/>
      <c r="QDL39" s="472"/>
      <c r="QDM39" s="472"/>
      <c r="QDN39" s="472"/>
      <c r="QDO39" s="472"/>
      <c r="QDP39" s="472"/>
      <c r="QDQ39" s="472"/>
      <c r="QDR39" s="472"/>
      <c r="QDS39" s="472"/>
      <c r="QDT39" s="472"/>
      <c r="QDU39" s="472"/>
      <c r="QDV39" s="472"/>
      <c r="QDW39" s="472"/>
      <c r="QDX39" s="472"/>
      <c r="QDY39" s="472"/>
      <c r="QDZ39" s="472"/>
      <c r="QEA39" s="472"/>
      <c r="QEB39" s="472"/>
      <c r="QEC39" s="472"/>
      <c r="QED39" s="472"/>
      <c r="QEE39" s="472"/>
      <c r="QEF39" s="472"/>
      <c r="QEG39" s="472"/>
      <c r="QEH39" s="472"/>
      <c r="QEI39" s="472"/>
      <c r="QEJ39" s="472"/>
      <c r="QEK39" s="472"/>
      <c r="QEL39" s="472"/>
      <c r="QEM39" s="472"/>
      <c r="QEN39" s="472"/>
      <c r="QEO39" s="472"/>
      <c r="QEP39" s="472"/>
      <c r="QEQ39" s="472"/>
      <c r="QER39" s="472"/>
      <c r="QES39" s="472"/>
      <c r="QET39" s="472"/>
      <c r="QEU39" s="472"/>
      <c r="QEV39" s="472"/>
      <c r="QEW39" s="472"/>
      <c r="QEX39" s="472"/>
      <c r="QEY39" s="472"/>
      <c r="QEZ39" s="472"/>
      <c r="QFA39" s="472"/>
      <c r="QFB39" s="472"/>
      <c r="QFC39" s="472"/>
      <c r="QFD39" s="472"/>
      <c r="QFE39" s="472"/>
      <c r="QFF39" s="472"/>
      <c r="QFG39" s="472"/>
      <c r="QFH39" s="472"/>
      <c r="QFI39" s="472"/>
      <c r="QFJ39" s="472"/>
      <c r="QFK39" s="472"/>
      <c r="QFL39" s="472"/>
      <c r="QFM39" s="472"/>
      <c r="QFN39" s="472"/>
      <c r="QFO39" s="472"/>
      <c r="QFP39" s="472"/>
      <c r="QFQ39" s="472"/>
      <c r="QFR39" s="472"/>
      <c r="QFS39" s="472"/>
      <c r="QFT39" s="472"/>
      <c r="QFU39" s="472"/>
      <c r="QFV39" s="472"/>
      <c r="QFW39" s="472"/>
      <c r="QFX39" s="472"/>
      <c r="QFY39" s="472"/>
      <c r="QFZ39" s="472"/>
      <c r="QGA39" s="472"/>
      <c r="QGB39" s="472"/>
      <c r="QGC39" s="472"/>
      <c r="QGD39" s="472"/>
      <c r="QGE39" s="472"/>
      <c r="QGF39" s="472"/>
      <c r="QGG39" s="472"/>
      <c r="QGH39" s="472"/>
      <c r="QGI39" s="472"/>
      <c r="QGJ39" s="472"/>
      <c r="QGK39" s="472"/>
      <c r="QGL39" s="472"/>
      <c r="QGM39" s="472"/>
      <c r="QGN39" s="472"/>
      <c r="QGO39" s="472"/>
      <c r="QGP39" s="472"/>
      <c r="QGQ39" s="472"/>
      <c r="QGR39" s="472"/>
      <c r="QGS39" s="472"/>
      <c r="QGT39" s="472"/>
      <c r="QGU39" s="472"/>
      <c r="QGV39" s="472"/>
      <c r="QGW39" s="472"/>
      <c r="QGX39" s="472"/>
      <c r="QGY39" s="472"/>
      <c r="QGZ39" s="472"/>
      <c r="QHA39" s="472"/>
      <c r="QHB39" s="472"/>
      <c r="QHC39" s="472"/>
      <c r="QHD39" s="472"/>
      <c r="QHE39" s="472"/>
      <c r="QHF39" s="472"/>
      <c r="QHG39" s="472"/>
      <c r="QHH39" s="472"/>
      <c r="QHI39" s="472"/>
      <c r="QHJ39" s="472"/>
      <c r="QHK39" s="472"/>
      <c r="QHL39" s="472"/>
      <c r="QHM39" s="472"/>
      <c r="QHN39" s="472"/>
      <c r="QHO39" s="472"/>
      <c r="QHP39" s="472"/>
      <c r="QHQ39" s="472"/>
      <c r="QHR39" s="472"/>
      <c r="QHS39" s="472"/>
      <c r="QHT39" s="472"/>
      <c r="QHU39" s="472"/>
      <c r="QHV39" s="472"/>
      <c r="QHW39" s="472"/>
      <c r="QHX39" s="472"/>
      <c r="QHY39" s="472"/>
      <c r="QHZ39" s="472"/>
      <c r="QIA39" s="472"/>
      <c r="QIB39" s="472"/>
      <c r="QIC39" s="472"/>
      <c r="QID39" s="472"/>
      <c r="QIE39" s="472"/>
      <c r="QIF39" s="472"/>
      <c r="QIG39" s="472"/>
      <c r="QIH39" s="472"/>
      <c r="QII39" s="472"/>
      <c r="QIJ39" s="472"/>
      <c r="QIK39" s="472"/>
      <c r="QIL39" s="472"/>
      <c r="QIM39" s="472"/>
      <c r="QIN39" s="472"/>
      <c r="QIO39" s="472"/>
      <c r="QIP39" s="472"/>
      <c r="QIQ39" s="472"/>
      <c r="QIR39" s="472"/>
      <c r="QIS39" s="472"/>
      <c r="QIT39" s="472"/>
      <c r="QIU39" s="472"/>
      <c r="QIV39" s="472"/>
      <c r="QIW39" s="472"/>
      <c r="QIX39" s="472"/>
      <c r="QIY39" s="472"/>
      <c r="QIZ39" s="472"/>
      <c r="QJA39" s="472"/>
      <c r="QJB39" s="472"/>
      <c r="QJC39" s="472"/>
      <c r="QJD39" s="472"/>
      <c r="QJE39" s="472"/>
      <c r="QJF39" s="472"/>
      <c r="QJG39" s="472"/>
      <c r="QJH39" s="472"/>
      <c r="QJI39" s="472"/>
      <c r="QJJ39" s="472"/>
      <c r="QJK39" s="472"/>
      <c r="QJL39" s="472"/>
      <c r="QJM39" s="472"/>
      <c r="QJN39" s="472"/>
      <c r="QJO39" s="472"/>
      <c r="QJP39" s="472"/>
      <c r="QJQ39" s="472"/>
      <c r="QJR39" s="472"/>
      <c r="QJS39" s="472"/>
      <c r="QJT39" s="472"/>
      <c r="QJU39" s="472"/>
      <c r="QJV39" s="472"/>
      <c r="QJW39" s="472"/>
      <c r="QJX39" s="472"/>
      <c r="QJY39" s="472"/>
      <c r="QJZ39" s="472"/>
      <c r="QKA39" s="472"/>
      <c r="QKB39" s="472"/>
      <c r="QKC39" s="472"/>
      <c r="QKD39" s="472"/>
      <c r="QKE39" s="472"/>
      <c r="QKF39" s="472"/>
      <c r="QKG39" s="472"/>
      <c r="QKH39" s="472"/>
      <c r="QKI39" s="472"/>
      <c r="QKJ39" s="472"/>
      <c r="QKK39" s="472"/>
      <c r="QKL39" s="472"/>
      <c r="QKM39" s="472"/>
      <c r="QKN39" s="472"/>
      <c r="QKO39" s="472"/>
      <c r="QKP39" s="472"/>
      <c r="QKQ39" s="472"/>
      <c r="QKR39" s="472"/>
      <c r="QKS39" s="472"/>
      <c r="QKT39" s="472"/>
      <c r="QKU39" s="472"/>
      <c r="QKV39" s="472"/>
      <c r="QKW39" s="472"/>
      <c r="QKX39" s="472"/>
      <c r="QKY39" s="472"/>
      <c r="QKZ39" s="472"/>
      <c r="QLA39" s="472"/>
      <c r="QLB39" s="472"/>
      <c r="QLC39" s="472"/>
      <c r="QLD39" s="472"/>
      <c r="QLE39" s="472"/>
      <c r="QLF39" s="472"/>
      <c r="QLG39" s="472"/>
      <c r="QLH39" s="472"/>
      <c r="QLI39" s="472"/>
      <c r="QLJ39" s="472"/>
      <c r="QLK39" s="472"/>
      <c r="QLL39" s="472"/>
      <c r="QLM39" s="472"/>
      <c r="QLN39" s="472"/>
      <c r="QLO39" s="472"/>
      <c r="QLP39" s="472"/>
      <c r="QLQ39" s="472"/>
      <c r="QLR39" s="472"/>
      <c r="QLS39" s="472"/>
      <c r="QLT39" s="472"/>
      <c r="QLU39" s="472"/>
      <c r="QLV39" s="472"/>
      <c r="QLW39" s="472"/>
      <c r="QLX39" s="472"/>
      <c r="QLY39" s="472"/>
      <c r="QLZ39" s="472"/>
      <c r="QMA39" s="472"/>
      <c r="QMB39" s="472"/>
      <c r="QMC39" s="472"/>
      <c r="QMD39" s="472"/>
      <c r="QME39" s="472"/>
      <c r="QMF39" s="472"/>
      <c r="QMG39" s="472"/>
      <c r="QMH39" s="472"/>
      <c r="QMI39" s="472"/>
      <c r="QMJ39" s="472"/>
      <c r="QMK39" s="472"/>
      <c r="QML39" s="472"/>
      <c r="QMM39" s="472"/>
      <c r="QMN39" s="472"/>
      <c r="QMO39" s="472"/>
      <c r="QMP39" s="472"/>
      <c r="QMQ39" s="472"/>
      <c r="QMR39" s="472"/>
      <c r="QMS39" s="472"/>
      <c r="QMT39" s="472"/>
      <c r="QMU39" s="472"/>
      <c r="QMV39" s="472"/>
      <c r="QMW39" s="472"/>
      <c r="QMX39" s="472"/>
      <c r="QMY39" s="472"/>
      <c r="QMZ39" s="472"/>
      <c r="QNA39" s="472"/>
      <c r="QNB39" s="472"/>
      <c r="QNC39" s="472"/>
      <c r="QND39" s="472"/>
      <c r="QNE39" s="472"/>
      <c r="QNF39" s="472"/>
      <c r="QNG39" s="472"/>
      <c r="QNH39" s="472"/>
      <c r="QNI39" s="472"/>
      <c r="QNJ39" s="472"/>
      <c r="QNK39" s="472"/>
      <c r="QNL39" s="472"/>
      <c r="QNM39" s="472"/>
      <c r="QNN39" s="472"/>
      <c r="QNO39" s="472"/>
      <c r="QNP39" s="472"/>
      <c r="QNQ39" s="472"/>
      <c r="QNR39" s="472"/>
      <c r="QNS39" s="472"/>
      <c r="QNT39" s="472"/>
      <c r="QNU39" s="472"/>
      <c r="QNV39" s="472"/>
      <c r="QNW39" s="472"/>
      <c r="QNX39" s="472"/>
      <c r="QNY39" s="472"/>
      <c r="QNZ39" s="472"/>
      <c r="QOA39" s="472"/>
      <c r="QOB39" s="472"/>
      <c r="QOC39" s="472"/>
      <c r="QOD39" s="472"/>
      <c r="QOE39" s="472"/>
      <c r="QOF39" s="472"/>
      <c r="QOG39" s="472"/>
      <c r="QOH39" s="472"/>
      <c r="QOI39" s="472"/>
      <c r="QOJ39" s="472"/>
      <c r="QOK39" s="472"/>
      <c r="QOL39" s="472"/>
      <c r="QOM39" s="472"/>
      <c r="QON39" s="472"/>
      <c r="QOO39" s="472"/>
      <c r="QOP39" s="472"/>
      <c r="QOQ39" s="472"/>
      <c r="QOR39" s="472"/>
      <c r="QOS39" s="472"/>
      <c r="QOT39" s="472"/>
      <c r="QOU39" s="472"/>
      <c r="QOV39" s="472"/>
      <c r="QOW39" s="472"/>
      <c r="QOX39" s="472"/>
      <c r="QOY39" s="472"/>
      <c r="QOZ39" s="472"/>
      <c r="QPA39" s="472"/>
      <c r="QPB39" s="472"/>
      <c r="QPC39" s="472"/>
      <c r="QPD39" s="472"/>
      <c r="QPE39" s="472"/>
      <c r="QPF39" s="472"/>
      <c r="QPG39" s="472"/>
      <c r="QPH39" s="472"/>
      <c r="QPI39" s="472"/>
      <c r="QPJ39" s="472"/>
      <c r="QPK39" s="472"/>
      <c r="QPL39" s="472"/>
      <c r="QPM39" s="472"/>
      <c r="QPN39" s="472"/>
      <c r="QPO39" s="472"/>
      <c r="QPP39" s="472"/>
      <c r="QPQ39" s="472"/>
      <c r="QPR39" s="472"/>
      <c r="QPS39" s="472"/>
      <c r="QPT39" s="472"/>
      <c r="QPU39" s="472"/>
      <c r="QPV39" s="472"/>
      <c r="QPW39" s="472"/>
      <c r="QPX39" s="472"/>
      <c r="QPY39" s="472"/>
      <c r="QPZ39" s="472"/>
      <c r="QQA39" s="472"/>
      <c r="QQB39" s="472"/>
      <c r="QQC39" s="472"/>
      <c r="QQD39" s="472"/>
      <c r="QQE39" s="472"/>
      <c r="QQF39" s="472"/>
      <c r="QQG39" s="472"/>
      <c r="QQH39" s="472"/>
      <c r="QQI39" s="472"/>
      <c r="QQJ39" s="472"/>
      <c r="QQK39" s="472"/>
      <c r="QQL39" s="472"/>
      <c r="QQM39" s="472"/>
      <c r="QQN39" s="472"/>
      <c r="QQO39" s="472"/>
      <c r="QQP39" s="472"/>
      <c r="QQQ39" s="472"/>
      <c r="QQR39" s="472"/>
      <c r="QQS39" s="472"/>
      <c r="QQT39" s="472"/>
      <c r="QQU39" s="472"/>
      <c r="QQV39" s="472"/>
      <c r="QQW39" s="472"/>
      <c r="QQX39" s="472"/>
      <c r="QQY39" s="472"/>
      <c r="QQZ39" s="472"/>
      <c r="QRA39" s="472"/>
      <c r="QRB39" s="472"/>
      <c r="QRC39" s="472"/>
      <c r="QRD39" s="472"/>
      <c r="QRE39" s="472"/>
      <c r="QRF39" s="472"/>
      <c r="QRG39" s="472"/>
      <c r="QRH39" s="472"/>
      <c r="QRI39" s="472"/>
      <c r="QRJ39" s="472"/>
      <c r="QRK39" s="472"/>
      <c r="QRL39" s="472"/>
      <c r="QRM39" s="472"/>
      <c r="QRN39" s="472"/>
      <c r="QRO39" s="472"/>
      <c r="QRP39" s="472"/>
      <c r="QRQ39" s="472"/>
      <c r="QRR39" s="472"/>
      <c r="QRS39" s="472"/>
      <c r="QRT39" s="472"/>
      <c r="QRU39" s="472"/>
      <c r="QRV39" s="472"/>
      <c r="QRW39" s="472"/>
      <c r="QRX39" s="472"/>
      <c r="QRY39" s="472"/>
      <c r="QRZ39" s="472"/>
      <c r="QSA39" s="472"/>
      <c r="QSB39" s="472"/>
      <c r="QSC39" s="472"/>
      <c r="QSD39" s="472"/>
      <c r="QSE39" s="472"/>
      <c r="QSF39" s="472"/>
      <c r="QSG39" s="472"/>
      <c r="QSH39" s="472"/>
      <c r="QSI39" s="472"/>
      <c r="QSJ39" s="472"/>
      <c r="QSK39" s="472"/>
      <c r="QSL39" s="472"/>
      <c r="QSM39" s="472"/>
      <c r="QSN39" s="472"/>
      <c r="QSO39" s="472"/>
      <c r="QSP39" s="472"/>
      <c r="QSQ39" s="472"/>
      <c r="QSR39" s="472"/>
      <c r="QSS39" s="472"/>
      <c r="QST39" s="472"/>
      <c r="QSU39" s="472"/>
      <c r="QSV39" s="472"/>
      <c r="QSW39" s="472"/>
      <c r="QSX39" s="472"/>
      <c r="QSY39" s="472"/>
      <c r="QSZ39" s="472"/>
      <c r="QTA39" s="472"/>
      <c r="QTB39" s="472"/>
      <c r="QTC39" s="472"/>
      <c r="QTD39" s="472"/>
      <c r="QTE39" s="472"/>
      <c r="QTF39" s="472"/>
      <c r="QTG39" s="472"/>
      <c r="QTH39" s="472"/>
      <c r="QTI39" s="472"/>
      <c r="QTJ39" s="472"/>
      <c r="QTK39" s="472"/>
      <c r="QTL39" s="472"/>
      <c r="QTM39" s="472"/>
      <c r="QTN39" s="472"/>
      <c r="QTO39" s="472"/>
      <c r="QTP39" s="472"/>
      <c r="QTQ39" s="472"/>
      <c r="QTR39" s="472"/>
      <c r="QTS39" s="472"/>
      <c r="QTT39" s="472"/>
      <c r="QTU39" s="472"/>
      <c r="QTV39" s="472"/>
      <c r="QTW39" s="472"/>
      <c r="QTX39" s="472"/>
      <c r="QTY39" s="472"/>
      <c r="QTZ39" s="472"/>
      <c r="QUA39" s="472"/>
      <c r="QUB39" s="472"/>
      <c r="QUC39" s="472"/>
      <c r="QUD39" s="472"/>
      <c r="QUE39" s="472"/>
      <c r="QUF39" s="472"/>
      <c r="QUG39" s="472"/>
      <c r="QUH39" s="472"/>
      <c r="QUI39" s="472"/>
      <c r="QUJ39" s="472"/>
      <c r="QUK39" s="472"/>
      <c r="QUL39" s="472"/>
      <c r="QUM39" s="472"/>
      <c r="QUN39" s="472"/>
      <c r="QUO39" s="472"/>
      <c r="QUP39" s="472"/>
      <c r="QUQ39" s="472"/>
      <c r="QUR39" s="472"/>
      <c r="QUS39" s="472"/>
      <c r="QUT39" s="472"/>
      <c r="QUU39" s="472"/>
      <c r="QUV39" s="472"/>
      <c r="QUW39" s="472"/>
      <c r="QUX39" s="472"/>
      <c r="QUY39" s="472"/>
      <c r="QUZ39" s="472"/>
      <c r="QVA39" s="472"/>
      <c r="QVB39" s="472"/>
      <c r="QVC39" s="472"/>
      <c r="QVD39" s="472"/>
      <c r="QVE39" s="472"/>
      <c r="QVF39" s="472"/>
      <c r="QVG39" s="472"/>
      <c r="QVH39" s="472"/>
      <c r="QVI39" s="472"/>
      <c r="QVJ39" s="472"/>
      <c r="QVK39" s="472"/>
      <c r="QVL39" s="472"/>
      <c r="QVM39" s="472"/>
      <c r="QVN39" s="472"/>
      <c r="QVO39" s="472"/>
      <c r="QVP39" s="472"/>
      <c r="QVQ39" s="472"/>
      <c r="QVR39" s="472"/>
      <c r="QVS39" s="472"/>
      <c r="QVT39" s="472"/>
      <c r="QVU39" s="472"/>
      <c r="QVV39" s="472"/>
      <c r="QVW39" s="472"/>
      <c r="QVX39" s="472"/>
      <c r="QVY39" s="472"/>
      <c r="QVZ39" s="472"/>
      <c r="QWA39" s="472"/>
      <c r="QWB39" s="472"/>
      <c r="QWC39" s="472"/>
      <c r="QWD39" s="472"/>
      <c r="QWE39" s="472"/>
      <c r="QWF39" s="472"/>
      <c r="QWG39" s="472"/>
      <c r="QWH39" s="472"/>
      <c r="QWI39" s="472"/>
      <c r="QWJ39" s="472"/>
      <c r="QWK39" s="472"/>
      <c r="QWL39" s="472"/>
      <c r="QWM39" s="472"/>
      <c r="QWN39" s="472"/>
      <c r="QWO39" s="472"/>
      <c r="QWP39" s="472"/>
      <c r="QWQ39" s="472"/>
      <c r="QWR39" s="472"/>
      <c r="QWS39" s="472"/>
      <c r="QWT39" s="472"/>
      <c r="QWU39" s="472"/>
      <c r="QWV39" s="472"/>
      <c r="QWW39" s="472"/>
      <c r="QWX39" s="472"/>
      <c r="QWY39" s="472"/>
      <c r="QWZ39" s="472"/>
      <c r="QXA39" s="472"/>
      <c r="QXB39" s="472"/>
      <c r="QXC39" s="472"/>
      <c r="QXD39" s="472"/>
      <c r="QXE39" s="472"/>
      <c r="QXF39" s="472"/>
      <c r="QXG39" s="472"/>
      <c r="QXH39" s="472"/>
      <c r="QXI39" s="472"/>
      <c r="QXJ39" s="472"/>
      <c r="QXK39" s="472"/>
      <c r="QXL39" s="472"/>
      <c r="QXM39" s="472"/>
      <c r="QXN39" s="472"/>
      <c r="QXO39" s="472"/>
      <c r="QXP39" s="472"/>
      <c r="QXQ39" s="472"/>
      <c r="QXR39" s="472"/>
      <c r="QXS39" s="472"/>
      <c r="QXT39" s="472"/>
      <c r="QXU39" s="472"/>
      <c r="QXV39" s="472"/>
      <c r="QXW39" s="472"/>
      <c r="QXX39" s="472"/>
      <c r="QXY39" s="472"/>
      <c r="QXZ39" s="472"/>
      <c r="QYA39" s="472"/>
      <c r="QYB39" s="472"/>
      <c r="QYC39" s="472"/>
      <c r="QYD39" s="472"/>
      <c r="QYE39" s="472"/>
      <c r="QYF39" s="472"/>
      <c r="QYG39" s="472"/>
      <c r="QYH39" s="472"/>
      <c r="QYI39" s="472"/>
      <c r="QYJ39" s="472"/>
      <c r="QYK39" s="472"/>
      <c r="QYL39" s="472"/>
      <c r="QYM39" s="472"/>
      <c r="QYN39" s="472"/>
      <c r="QYO39" s="472"/>
      <c r="QYP39" s="472"/>
      <c r="QYQ39" s="472"/>
      <c r="QYR39" s="472"/>
      <c r="QYS39" s="472"/>
      <c r="QYT39" s="472"/>
      <c r="QYU39" s="472"/>
      <c r="QYV39" s="472"/>
      <c r="QYW39" s="472"/>
      <c r="QYX39" s="472"/>
      <c r="QYY39" s="472"/>
      <c r="QYZ39" s="472"/>
      <c r="QZA39" s="472"/>
      <c r="QZB39" s="472"/>
      <c r="QZC39" s="472"/>
      <c r="QZD39" s="472"/>
      <c r="QZE39" s="472"/>
      <c r="QZF39" s="472"/>
      <c r="QZG39" s="472"/>
      <c r="QZH39" s="472"/>
      <c r="QZI39" s="472"/>
      <c r="QZJ39" s="472"/>
      <c r="QZK39" s="472"/>
      <c r="QZL39" s="472"/>
      <c r="QZM39" s="472"/>
      <c r="QZN39" s="472"/>
      <c r="QZO39" s="472"/>
      <c r="QZP39" s="472"/>
      <c r="QZQ39" s="472"/>
      <c r="QZR39" s="472"/>
      <c r="QZS39" s="472"/>
      <c r="QZT39" s="472"/>
      <c r="QZU39" s="472"/>
      <c r="QZV39" s="472"/>
      <c r="QZW39" s="472"/>
      <c r="QZX39" s="472"/>
      <c r="QZY39" s="472"/>
      <c r="QZZ39" s="472"/>
      <c r="RAA39" s="472"/>
      <c r="RAB39" s="472"/>
      <c r="RAC39" s="472"/>
      <c r="RAD39" s="472"/>
      <c r="RAE39" s="472"/>
      <c r="RAF39" s="472"/>
      <c r="RAG39" s="472"/>
      <c r="RAH39" s="472"/>
      <c r="RAI39" s="472"/>
      <c r="RAJ39" s="472"/>
      <c r="RAK39" s="472"/>
      <c r="RAL39" s="472"/>
      <c r="RAM39" s="472"/>
      <c r="RAN39" s="472"/>
      <c r="RAO39" s="472"/>
      <c r="RAP39" s="472"/>
      <c r="RAQ39" s="472"/>
      <c r="RAR39" s="472"/>
      <c r="RAS39" s="472"/>
      <c r="RAT39" s="472"/>
      <c r="RAU39" s="472"/>
      <c r="RAV39" s="472"/>
      <c r="RAW39" s="472"/>
      <c r="RAX39" s="472"/>
      <c r="RAY39" s="472"/>
      <c r="RAZ39" s="472"/>
      <c r="RBA39" s="472"/>
      <c r="RBB39" s="472"/>
      <c r="RBC39" s="472"/>
      <c r="RBD39" s="472"/>
      <c r="RBE39" s="472"/>
      <c r="RBF39" s="472"/>
      <c r="RBG39" s="472"/>
      <c r="RBH39" s="472"/>
      <c r="RBI39" s="472"/>
      <c r="RBJ39" s="472"/>
      <c r="RBK39" s="472"/>
      <c r="RBL39" s="472"/>
      <c r="RBM39" s="472"/>
      <c r="RBN39" s="472"/>
      <c r="RBO39" s="472"/>
      <c r="RBP39" s="472"/>
      <c r="RBQ39" s="472"/>
      <c r="RBR39" s="472"/>
      <c r="RBS39" s="472"/>
      <c r="RBT39" s="472"/>
      <c r="RBU39" s="472"/>
      <c r="RBV39" s="472"/>
      <c r="RBW39" s="472"/>
      <c r="RBX39" s="472"/>
      <c r="RBY39" s="472"/>
      <c r="RBZ39" s="472"/>
      <c r="RCA39" s="472"/>
      <c r="RCB39" s="472"/>
      <c r="RCC39" s="472"/>
      <c r="RCD39" s="472"/>
      <c r="RCE39" s="472"/>
      <c r="RCF39" s="472"/>
      <c r="RCG39" s="472"/>
      <c r="RCH39" s="472"/>
      <c r="RCI39" s="472"/>
      <c r="RCJ39" s="472"/>
      <c r="RCK39" s="472"/>
      <c r="RCL39" s="472"/>
      <c r="RCM39" s="472"/>
      <c r="RCN39" s="472"/>
      <c r="RCO39" s="472"/>
      <c r="RCP39" s="472"/>
      <c r="RCQ39" s="472"/>
      <c r="RCR39" s="472"/>
      <c r="RCS39" s="472"/>
      <c r="RCT39" s="472"/>
      <c r="RCU39" s="472"/>
      <c r="RCV39" s="472"/>
      <c r="RCW39" s="472"/>
      <c r="RCX39" s="472"/>
      <c r="RCY39" s="472"/>
      <c r="RCZ39" s="472"/>
      <c r="RDA39" s="472"/>
      <c r="RDB39" s="472"/>
      <c r="RDC39" s="472"/>
      <c r="RDD39" s="472"/>
      <c r="RDE39" s="472"/>
      <c r="RDF39" s="472"/>
      <c r="RDG39" s="472"/>
      <c r="RDH39" s="472"/>
      <c r="RDI39" s="472"/>
      <c r="RDJ39" s="472"/>
      <c r="RDK39" s="472"/>
      <c r="RDL39" s="472"/>
      <c r="RDM39" s="472"/>
      <c r="RDN39" s="472"/>
      <c r="RDO39" s="472"/>
      <c r="RDP39" s="472"/>
      <c r="RDQ39" s="472"/>
      <c r="RDR39" s="472"/>
      <c r="RDS39" s="472"/>
      <c r="RDT39" s="472"/>
      <c r="RDU39" s="472"/>
      <c r="RDV39" s="472"/>
      <c r="RDW39" s="472"/>
      <c r="RDX39" s="472"/>
      <c r="RDY39" s="472"/>
      <c r="RDZ39" s="472"/>
      <c r="REA39" s="472"/>
      <c r="REB39" s="472"/>
      <c r="REC39" s="472"/>
      <c r="RED39" s="472"/>
      <c r="REE39" s="472"/>
      <c r="REF39" s="472"/>
      <c r="REG39" s="472"/>
      <c r="REH39" s="472"/>
      <c r="REI39" s="472"/>
      <c r="REJ39" s="472"/>
      <c r="REK39" s="472"/>
      <c r="REL39" s="472"/>
      <c r="REM39" s="472"/>
      <c r="REN39" s="472"/>
      <c r="REO39" s="472"/>
      <c r="REP39" s="472"/>
      <c r="REQ39" s="472"/>
      <c r="RER39" s="472"/>
      <c r="RES39" s="472"/>
      <c r="RET39" s="472"/>
      <c r="REU39" s="472"/>
      <c r="REV39" s="472"/>
      <c r="REW39" s="472"/>
      <c r="REX39" s="472"/>
      <c r="REY39" s="472"/>
      <c r="REZ39" s="472"/>
      <c r="RFA39" s="472"/>
      <c r="RFB39" s="472"/>
      <c r="RFC39" s="472"/>
      <c r="RFD39" s="472"/>
      <c r="RFE39" s="472"/>
      <c r="RFF39" s="472"/>
      <c r="RFG39" s="472"/>
      <c r="RFH39" s="472"/>
      <c r="RFI39" s="472"/>
      <c r="RFJ39" s="472"/>
      <c r="RFK39" s="472"/>
      <c r="RFL39" s="472"/>
      <c r="RFM39" s="472"/>
      <c r="RFN39" s="472"/>
      <c r="RFO39" s="472"/>
      <c r="RFP39" s="472"/>
      <c r="RFQ39" s="472"/>
      <c r="RFR39" s="472"/>
      <c r="RFS39" s="472"/>
      <c r="RFT39" s="472"/>
      <c r="RFU39" s="472"/>
      <c r="RFV39" s="472"/>
      <c r="RFW39" s="472"/>
      <c r="RFX39" s="472"/>
      <c r="RFY39" s="472"/>
      <c r="RFZ39" s="472"/>
      <c r="RGA39" s="472"/>
      <c r="RGB39" s="472"/>
      <c r="RGC39" s="472"/>
      <c r="RGD39" s="472"/>
      <c r="RGE39" s="472"/>
      <c r="RGF39" s="472"/>
      <c r="RGG39" s="472"/>
      <c r="RGH39" s="472"/>
      <c r="RGI39" s="472"/>
      <c r="RGJ39" s="472"/>
      <c r="RGK39" s="472"/>
      <c r="RGL39" s="472"/>
      <c r="RGM39" s="472"/>
      <c r="RGN39" s="472"/>
      <c r="RGO39" s="472"/>
      <c r="RGP39" s="472"/>
      <c r="RGQ39" s="472"/>
      <c r="RGR39" s="472"/>
      <c r="RGS39" s="472"/>
      <c r="RGT39" s="472"/>
      <c r="RGU39" s="472"/>
      <c r="RGV39" s="472"/>
      <c r="RGW39" s="472"/>
      <c r="RGX39" s="472"/>
      <c r="RGY39" s="472"/>
      <c r="RGZ39" s="472"/>
      <c r="RHA39" s="472"/>
      <c r="RHB39" s="472"/>
      <c r="RHC39" s="472"/>
      <c r="RHD39" s="472"/>
      <c r="RHE39" s="472"/>
      <c r="RHF39" s="472"/>
      <c r="RHG39" s="472"/>
      <c r="RHH39" s="472"/>
      <c r="RHI39" s="472"/>
      <c r="RHJ39" s="472"/>
      <c r="RHK39" s="472"/>
      <c r="RHL39" s="472"/>
      <c r="RHM39" s="472"/>
      <c r="RHN39" s="472"/>
      <c r="RHO39" s="472"/>
      <c r="RHP39" s="472"/>
      <c r="RHQ39" s="472"/>
      <c r="RHR39" s="472"/>
      <c r="RHS39" s="472"/>
      <c r="RHT39" s="472"/>
      <c r="RHU39" s="472"/>
      <c r="RHV39" s="472"/>
      <c r="RHW39" s="472"/>
      <c r="RHX39" s="472"/>
      <c r="RHY39" s="472"/>
      <c r="RHZ39" s="472"/>
      <c r="RIA39" s="472"/>
      <c r="RIB39" s="472"/>
      <c r="RIC39" s="472"/>
      <c r="RID39" s="472"/>
      <c r="RIE39" s="472"/>
      <c r="RIF39" s="472"/>
      <c r="RIG39" s="472"/>
      <c r="RIH39" s="472"/>
      <c r="RII39" s="472"/>
      <c r="RIJ39" s="472"/>
      <c r="RIK39" s="472"/>
      <c r="RIL39" s="472"/>
      <c r="RIM39" s="472"/>
      <c r="RIN39" s="472"/>
      <c r="RIO39" s="472"/>
      <c r="RIP39" s="472"/>
      <c r="RIQ39" s="472"/>
      <c r="RIR39" s="472"/>
      <c r="RIS39" s="472"/>
      <c r="RIT39" s="472"/>
      <c r="RIU39" s="472"/>
      <c r="RIV39" s="472"/>
      <c r="RIW39" s="472"/>
      <c r="RIX39" s="472"/>
      <c r="RIY39" s="472"/>
      <c r="RIZ39" s="472"/>
      <c r="RJA39" s="472"/>
      <c r="RJB39" s="472"/>
      <c r="RJC39" s="472"/>
      <c r="RJD39" s="472"/>
      <c r="RJE39" s="472"/>
      <c r="RJF39" s="472"/>
      <c r="RJG39" s="472"/>
      <c r="RJH39" s="472"/>
      <c r="RJI39" s="472"/>
      <c r="RJJ39" s="472"/>
      <c r="RJK39" s="472"/>
      <c r="RJL39" s="472"/>
      <c r="RJM39" s="472"/>
      <c r="RJN39" s="472"/>
      <c r="RJO39" s="472"/>
      <c r="RJP39" s="472"/>
      <c r="RJQ39" s="472"/>
      <c r="RJR39" s="472"/>
      <c r="RJS39" s="472"/>
      <c r="RJT39" s="472"/>
      <c r="RJU39" s="472"/>
      <c r="RJV39" s="472"/>
      <c r="RJW39" s="472"/>
      <c r="RJX39" s="472"/>
      <c r="RJY39" s="472"/>
      <c r="RJZ39" s="472"/>
      <c r="RKA39" s="472"/>
      <c r="RKB39" s="472"/>
      <c r="RKC39" s="472"/>
      <c r="RKD39" s="472"/>
      <c r="RKE39" s="472"/>
      <c r="RKF39" s="472"/>
      <c r="RKG39" s="472"/>
      <c r="RKH39" s="472"/>
      <c r="RKI39" s="472"/>
      <c r="RKJ39" s="472"/>
      <c r="RKK39" s="472"/>
      <c r="RKL39" s="472"/>
      <c r="RKM39" s="472"/>
      <c r="RKN39" s="472"/>
      <c r="RKO39" s="472"/>
      <c r="RKP39" s="472"/>
      <c r="RKQ39" s="472"/>
      <c r="RKR39" s="472"/>
      <c r="RKS39" s="472"/>
      <c r="RKT39" s="472"/>
      <c r="RKU39" s="472"/>
      <c r="RKV39" s="472"/>
      <c r="RKW39" s="472"/>
      <c r="RKX39" s="472"/>
      <c r="RKY39" s="472"/>
      <c r="RKZ39" s="472"/>
      <c r="RLA39" s="472"/>
      <c r="RLB39" s="472"/>
      <c r="RLC39" s="472"/>
      <c r="RLD39" s="472"/>
      <c r="RLE39" s="472"/>
      <c r="RLF39" s="472"/>
      <c r="RLG39" s="472"/>
      <c r="RLH39" s="472"/>
      <c r="RLI39" s="472"/>
      <c r="RLJ39" s="472"/>
      <c r="RLK39" s="472"/>
      <c r="RLL39" s="472"/>
      <c r="RLM39" s="472"/>
      <c r="RLN39" s="472"/>
      <c r="RLO39" s="472"/>
      <c r="RLP39" s="472"/>
      <c r="RLQ39" s="472"/>
      <c r="RLR39" s="472"/>
      <c r="RLS39" s="472"/>
      <c r="RLT39" s="472"/>
      <c r="RLU39" s="472"/>
      <c r="RLV39" s="472"/>
      <c r="RLW39" s="472"/>
      <c r="RLX39" s="472"/>
      <c r="RLY39" s="472"/>
      <c r="RLZ39" s="472"/>
      <c r="RMA39" s="472"/>
      <c r="RMB39" s="472"/>
      <c r="RMC39" s="472"/>
      <c r="RMD39" s="472"/>
      <c r="RME39" s="472"/>
      <c r="RMF39" s="472"/>
      <c r="RMG39" s="472"/>
      <c r="RMH39" s="472"/>
      <c r="RMI39" s="472"/>
      <c r="RMJ39" s="472"/>
      <c r="RMK39" s="472"/>
      <c r="RML39" s="472"/>
      <c r="RMM39" s="472"/>
      <c r="RMN39" s="472"/>
      <c r="RMO39" s="472"/>
      <c r="RMP39" s="472"/>
      <c r="RMQ39" s="472"/>
      <c r="RMR39" s="472"/>
      <c r="RMS39" s="472"/>
      <c r="RMT39" s="472"/>
      <c r="RMU39" s="472"/>
      <c r="RMV39" s="472"/>
      <c r="RMW39" s="472"/>
      <c r="RMX39" s="472"/>
      <c r="RMY39" s="472"/>
      <c r="RMZ39" s="472"/>
      <c r="RNA39" s="472"/>
      <c r="RNB39" s="472"/>
      <c r="RNC39" s="472"/>
      <c r="RND39" s="472"/>
      <c r="RNE39" s="472"/>
      <c r="RNF39" s="472"/>
      <c r="RNG39" s="472"/>
      <c r="RNH39" s="472"/>
      <c r="RNI39" s="472"/>
      <c r="RNJ39" s="472"/>
      <c r="RNK39" s="472"/>
      <c r="RNL39" s="472"/>
      <c r="RNM39" s="472"/>
      <c r="RNN39" s="472"/>
      <c r="RNO39" s="472"/>
      <c r="RNP39" s="472"/>
      <c r="RNQ39" s="472"/>
      <c r="RNR39" s="472"/>
      <c r="RNS39" s="472"/>
      <c r="RNT39" s="472"/>
      <c r="RNU39" s="472"/>
      <c r="RNV39" s="472"/>
      <c r="RNW39" s="472"/>
      <c r="RNX39" s="472"/>
      <c r="RNY39" s="472"/>
      <c r="RNZ39" s="472"/>
      <c r="ROA39" s="472"/>
      <c r="ROB39" s="472"/>
      <c r="ROC39" s="472"/>
      <c r="ROD39" s="472"/>
      <c r="ROE39" s="472"/>
      <c r="ROF39" s="472"/>
      <c r="ROG39" s="472"/>
      <c r="ROH39" s="472"/>
      <c r="ROI39" s="472"/>
      <c r="ROJ39" s="472"/>
      <c r="ROK39" s="472"/>
      <c r="ROL39" s="472"/>
      <c r="ROM39" s="472"/>
      <c r="RON39" s="472"/>
      <c r="ROO39" s="472"/>
      <c r="ROP39" s="472"/>
      <c r="ROQ39" s="472"/>
      <c r="ROR39" s="472"/>
      <c r="ROS39" s="472"/>
      <c r="ROT39" s="472"/>
      <c r="ROU39" s="472"/>
      <c r="ROV39" s="472"/>
      <c r="ROW39" s="472"/>
      <c r="ROX39" s="472"/>
      <c r="ROY39" s="472"/>
      <c r="ROZ39" s="472"/>
      <c r="RPA39" s="472"/>
      <c r="RPB39" s="472"/>
      <c r="RPC39" s="472"/>
      <c r="RPD39" s="472"/>
      <c r="RPE39" s="472"/>
      <c r="RPF39" s="472"/>
      <c r="RPG39" s="472"/>
      <c r="RPH39" s="472"/>
      <c r="RPI39" s="472"/>
      <c r="RPJ39" s="472"/>
      <c r="RPK39" s="472"/>
      <c r="RPL39" s="472"/>
      <c r="RPM39" s="472"/>
      <c r="RPN39" s="472"/>
      <c r="RPO39" s="472"/>
      <c r="RPP39" s="472"/>
      <c r="RPQ39" s="472"/>
      <c r="RPR39" s="472"/>
      <c r="RPS39" s="472"/>
      <c r="RPT39" s="472"/>
      <c r="RPU39" s="472"/>
      <c r="RPV39" s="472"/>
      <c r="RPW39" s="472"/>
      <c r="RPX39" s="472"/>
      <c r="RPY39" s="472"/>
      <c r="RPZ39" s="472"/>
      <c r="RQA39" s="472"/>
      <c r="RQB39" s="472"/>
      <c r="RQC39" s="472"/>
      <c r="RQD39" s="472"/>
      <c r="RQE39" s="472"/>
      <c r="RQF39" s="472"/>
      <c r="RQG39" s="472"/>
      <c r="RQH39" s="472"/>
      <c r="RQI39" s="472"/>
      <c r="RQJ39" s="472"/>
      <c r="RQK39" s="472"/>
      <c r="RQL39" s="472"/>
      <c r="RQM39" s="472"/>
      <c r="RQN39" s="472"/>
      <c r="RQO39" s="472"/>
      <c r="RQP39" s="472"/>
      <c r="RQQ39" s="472"/>
      <c r="RQR39" s="472"/>
      <c r="RQS39" s="472"/>
      <c r="RQT39" s="472"/>
      <c r="RQU39" s="472"/>
      <c r="RQV39" s="472"/>
      <c r="RQW39" s="472"/>
      <c r="RQX39" s="472"/>
      <c r="RQY39" s="472"/>
      <c r="RQZ39" s="472"/>
      <c r="RRA39" s="472"/>
      <c r="RRB39" s="472"/>
      <c r="RRC39" s="472"/>
      <c r="RRD39" s="472"/>
      <c r="RRE39" s="472"/>
      <c r="RRF39" s="472"/>
      <c r="RRG39" s="472"/>
      <c r="RRH39" s="472"/>
      <c r="RRI39" s="472"/>
      <c r="RRJ39" s="472"/>
      <c r="RRK39" s="472"/>
      <c r="RRL39" s="472"/>
      <c r="RRM39" s="472"/>
      <c r="RRN39" s="472"/>
      <c r="RRO39" s="472"/>
      <c r="RRP39" s="472"/>
      <c r="RRQ39" s="472"/>
      <c r="RRR39" s="472"/>
      <c r="RRS39" s="472"/>
      <c r="RRT39" s="472"/>
      <c r="RRU39" s="472"/>
      <c r="RRV39" s="472"/>
      <c r="RRW39" s="472"/>
      <c r="RRX39" s="472"/>
      <c r="RRY39" s="472"/>
      <c r="RRZ39" s="472"/>
      <c r="RSA39" s="472"/>
      <c r="RSB39" s="472"/>
      <c r="RSC39" s="472"/>
      <c r="RSD39" s="472"/>
      <c r="RSE39" s="472"/>
      <c r="RSF39" s="472"/>
      <c r="RSG39" s="472"/>
      <c r="RSH39" s="472"/>
      <c r="RSI39" s="472"/>
      <c r="RSJ39" s="472"/>
      <c r="RSK39" s="472"/>
      <c r="RSL39" s="472"/>
      <c r="RSM39" s="472"/>
      <c r="RSN39" s="472"/>
      <c r="RSO39" s="472"/>
      <c r="RSP39" s="472"/>
      <c r="RSQ39" s="472"/>
      <c r="RSR39" s="472"/>
      <c r="RSS39" s="472"/>
      <c r="RST39" s="472"/>
      <c r="RSU39" s="472"/>
      <c r="RSV39" s="472"/>
      <c r="RSW39" s="472"/>
      <c r="RSX39" s="472"/>
      <c r="RSY39" s="472"/>
      <c r="RSZ39" s="472"/>
      <c r="RTA39" s="472"/>
      <c r="RTB39" s="472"/>
      <c r="RTC39" s="472"/>
      <c r="RTD39" s="472"/>
      <c r="RTE39" s="472"/>
      <c r="RTF39" s="472"/>
      <c r="RTG39" s="472"/>
      <c r="RTH39" s="472"/>
      <c r="RTI39" s="472"/>
      <c r="RTJ39" s="472"/>
      <c r="RTK39" s="472"/>
      <c r="RTL39" s="472"/>
      <c r="RTM39" s="472"/>
      <c r="RTN39" s="472"/>
      <c r="RTO39" s="472"/>
      <c r="RTP39" s="472"/>
      <c r="RTQ39" s="472"/>
      <c r="RTR39" s="472"/>
      <c r="RTS39" s="472"/>
      <c r="RTT39" s="472"/>
      <c r="RTU39" s="472"/>
      <c r="RTV39" s="472"/>
      <c r="RTW39" s="472"/>
      <c r="RTX39" s="472"/>
      <c r="RTY39" s="472"/>
      <c r="RTZ39" s="472"/>
      <c r="RUA39" s="472"/>
      <c r="RUB39" s="472"/>
      <c r="RUC39" s="472"/>
      <c r="RUD39" s="472"/>
      <c r="RUE39" s="472"/>
      <c r="RUF39" s="472"/>
      <c r="RUG39" s="472"/>
      <c r="RUH39" s="472"/>
      <c r="RUI39" s="472"/>
      <c r="RUJ39" s="472"/>
      <c r="RUK39" s="472"/>
      <c r="RUL39" s="472"/>
      <c r="RUM39" s="472"/>
      <c r="RUN39" s="472"/>
      <c r="RUO39" s="472"/>
      <c r="RUP39" s="472"/>
      <c r="RUQ39" s="472"/>
      <c r="RUR39" s="472"/>
      <c r="RUS39" s="472"/>
      <c r="RUT39" s="472"/>
      <c r="RUU39" s="472"/>
      <c r="RUV39" s="472"/>
      <c r="RUW39" s="472"/>
      <c r="RUX39" s="472"/>
      <c r="RUY39" s="472"/>
      <c r="RUZ39" s="472"/>
      <c r="RVA39" s="472"/>
      <c r="RVB39" s="472"/>
      <c r="RVC39" s="472"/>
      <c r="RVD39" s="472"/>
      <c r="RVE39" s="472"/>
      <c r="RVF39" s="472"/>
      <c r="RVG39" s="472"/>
      <c r="RVH39" s="472"/>
      <c r="RVI39" s="472"/>
      <c r="RVJ39" s="472"/>
      <c r="RVK39" s="472"/>
      <c r="RVL39" s="472"/>
      <c r="RVM39" s="472"/>
      <c r="RVN39" s="472"/>
      <c r="RVO39" s="472"/>
      <c r="RVP39" s="472"/>
      <c r="RVQ39" s="472"/>
      <c r="RVR39" s="472"/>
      <c r="RVS39" s="472"/>
      <c r="RVT39" s="472"/>
      <c r="RVU39" s="472"/>
      <c r="RVV39" s="472"/>
      <c r="RVW39" s="472"/>
      <c r="RVX39" s="472"/>
      <c r="RVY39" s="472"/>
      <c r="RVZ39" s="472"/>
      <c r="RWA39" s="472"/>
      <c r="RWB39" s="472"/>
      <c r="RWC39" s="472"/>
      <c r="RWD39" s="472"/>
      <c r="RWE39" s="472"/>
      <c r="RWF39" s="472"/>
      <c r="RWG39" s="472"/>
      <c r="RWH39" s="472"/>
      <c r="RWI39" s="472"/>
      <c r="RWJ39" s="472"/>
      <c r="RWK39" s="472"/>
      <c r="RWL39" s="472"/>
      <c r="RWM39" s="472"/>
      <c r="RWN39" s="472"/>
      <c r="RWO39" s="472"/>
      <c r="RWP39" s="472"/>
      <c r="RWQ39" s="472"/>
      <c r="RWR39" s="472"/>
      <c r="RWS39" s="472"/>
      <c r="RWT39" s="472"/>
      <c r="RWU39" s="472"/>
      <c r="RWV39" s="472"/>
      <c r="RWW39" s="472"/>
      <c r="RWX39" s="472"/>
      <c r="RWY39" s="472"/>
      <c r="RWZ39" s="472"/>
      <c r="RXA39" s="472"/>
      <c r="RXB39" s="472"/>
      <c r="RXC39" s="472"/>
      <c r="RXD39" s="472"/>
      <c r="RXE39" s="472"/>
      <c r="RXF39" s="472"/>
      <c r="RXG39" s="472"/>
      <c r="RXH39" s="472"/>
      <c r="RXI39" s="472"/>
      <c r="RXJ39" s="472"/>
      <c r="RXK39" s="472"/>
      <c r="RXL39" s="472"/>
      <c r="RXM39" s="472"/>
      <c r="RXN39" s="472"/>
      <c r="RXO39" s="472"/>
      <c r="RXP39" s="472"/>
      <c r="RXQ39" s="472"/>
      <c r="RXR39" s="472"/>
      <c r="RXS39" s="472"/>
      <c r="RXT39" s="472"/>
      <c r="RXU39" s="472"/>
      <c r="RXV39" s="472"/>
      <c r="RXW39" s="472"/>
      <c r="RXX39" s="472"/>
      <c r="RXY39" s="472"/>
      <c r="RXZ39" s="472"/>
      <c r="RYA39" s="472"/>
      <c r="RYB39" s="472"/>
      <c r="RYC39" s="472"/>
      <c r="RYD39" s="472"/>
      <c r="RYE39" s="472"/>
      <c r="RYF39" s="472"/>
      <c r="RYG39" s="472"/>
      <c r="RYH39" s="472"/>
      <c r="RYI39" s="472"/>
      <c r="RYJ39" s="472"/>
      <c r="RYK39" s="472"/>
      <c r="RYL39" s="472"/>
      <c r="RYM39" s="472"/>
      <c r="RYN39" s="472"/>
      <c r="RYO39" s="472"/>
      <c r="RYP39" s="472"/>
      <c r="RYQ39" s="472"/>
      <c r="RYR39" s="472"/>
      <c r="RYS39" s="472"/>
      <c r="RYT39" s="472"/>
      <c r="RYU39" s="472"/>
      <c r="RYV39" s="472"/>
      <c r="RYW39" s="472"/>
      <c r="RYX39" s="472"/>
      <c r="RYY39" s="472"/>
      <c r="RYZ39" s="472"/>
      <c r="RZA39" s="472"/>
      <c r="RZB39" s="472"/>
      <c r="RZC39" s="472"/>
      <c r="RZD39" s="472"/>
      <c r="RZE39" s="472"/>
      <c r="RZF39" s="472"/>
      <c r="RZG39" s="472"/>
      <c r="RZH39" s="472"/>
      <c r="RZI39" s="472"/>
      <c r="RZJ39" s="472"/>
      <c r="RZK39" s="472"/>
      <c r="RZL39" s="472"/>
      <c r="RZM39" s="472"/>
      <c r="RZN39" s="472"/>
      <c r="RZO39" s="472"/>
      <c r="RZP39" s="472"/>
      <c r="RZQ39" s="472"/>
      <c r="RZR39" s="472"/>
      <c r="RZS39" s="472"/>
      <c r="RZT39" s="472"/>
      <c r="RZU39" s="472"/>
      <c r="RZV39" s="472"/>
      <c r="RZW39" s="472"/>
      <c r="RZX39" s="472"/>
      <c r="RZY39" s="472"/>
      <c r="RZZ39" s="472"/>
      <c r="SAA39" s="472"/>
      <c r="SAB39" s="472"/>
      <c r="SAC39" s="472"/>
      <c r="SAD39" s="472"/>
      <c r="SAE39" s="472"/>
      <c r="SAF39" s="472"/>
      <c r="SAG39" s="472"/>
      <c r="SAH39" s="472"/>
      <c r="SAI39" s="472"/>
      <c r="SAJ39" s="472"/>
      <c r="SAK39" s="472"/>
      <c r="SAL39" s="472"/>
      <c r="SAM39" s="472"/>
      <c r="SAN39" s="472"/>
      <c r="SAO39" s="472"/>
      <c r="SAP39" s="472"/>
      <c r="SAQ39" s="472"/>
      <c r="SAR39" s="472"/>
      <c r="SAS39" s="472"/>
      <c r="SAT39" s="472"/>
      <c r="SAU39" s="472"/>
      <c r="SAV39" s="472"/>
      <c r="SAW39" s="472"/>
      <c r="SAX39" s="472"/>
      <c r="SAY39" s="472"/>
      <c r="SAZ39" s="472"/>
      <c r="SBA39" s="472"/>
      <c r="SBB39" s="472"/>
      <c r="SBC39" s="472"/>
      <c r="SBD39" s="472"/>
      <c r="SBE39" s="472"/>
      <c r="SBF39" s="472"/>
      <c r="SBG39" s="472"/>
      <c r="SBH39" s="472"/>
      <c r="SBI39" s="472"/>
      <c r="SBJ39" s="472"/>
      <c r="SBK39" s="472"/>
      <c r="SBL39" s="472"/>
      <c r="SBM39" s="472"/>
      <c r="SBN39" s="472"/>
      <c r="SBO39" s="472"/>
      <c r="SBP39" s="472"/>
      <c r="SBQ39" s="472"/>
      <c r="SBR39" s="472"/>
      <c r="SBS39" s="472"/>
      <c r="SBT39" s="472"/>
      <c r="SBU39" s="472"/>
      <c r="SBV39" s="472"/>
      <c r="SBW39" s="472"/>
      <c r="SBX39" s="472"/>
      <c r="SBY39" s="472"/>
      <c r="SBZ39" s="472"/>
      <c r="SCA39" s="472"/>
      <c r="SCB39" s="472"/>
      <c r="SCC39" s="472"/>
      <c r="SCD39" s="472"/>
      <c r="SCE39" s="472"/>
      <c r="SCF39" s="472"/>
      <c r="SCG39" s="472"/>
      <c r="SCH39" s="472"/>
      <c r="SCI39" s="472"/>
      <c r="SCJ39" s="472"/>
      <c r="SCK39" s="472"/>
      <c r="SCL39" s="472"/>
      <c r="SCM39" s="472"/>
      <c r="SCN39" s="472"/>
      <c r="SCO39" s="472"/>
      <c r="SCP39" s="472"/>
      <c r="SCQ39" s="472"/>
      <c r="SCR39" s="472"/>
      <c r="SCS39" s="472"/>
      <c r="SCT39" s="472"/>
      <c r="SCU39" s="472"/>
      <c r="SCV39" s="472"/>
      <c r="SCW39" s="472"/>
      <c r="SCX39" s="472"/>
      <c r="SCY39" s="472"/>
      <c r="SCZ39" s="472"/>
      <c r="SDA39" s="472"/>
      <c r="SDB39" s="472"/>
      <c r="SDC39" s="472"/>
      <c r="SDD39" s="472"/>
      <c r="SDE39" s="472"/>
      <c r="SDF39" s="472"/>
      <c r="SDG39" s="472"/>
      <c r="SDH39" s="472"/>
      <c r="SDI39" s="472"/>
      <c r="SDJ39" s="472"/>
      <c r="SDK39" s="472"/>
      <c r="SDL39" s="472"/>
      <c r="SDM39" s="472"/>
      <c r="SDN39" s="472"/>
      <c r="SDO39" s="472"/>
      <c r="SDP39" s="472"/>
      <c r="SDQ39" s="472"/>
      <c r="SDR39" s="472"/>
      <c r="SDS39" s="472"/>
      <c r="SDT39" s="472"/>
      <c r="SDU39" s="472"/>
      <c r="SDV39" s="472"/>
      <c r="SDW39" s="472"/>
      <c r="SDX39" s="472"/>
      <c r="SDY39" s="472"/>
      <c r="SDZ39" s="472"/>
      <c r="SEA39" s="472"/>
      <c r="SEB39" s="472"/>
      <c r="SEC39" s="472"/>
      <c r="SED39" s="472"/>
      <c r="SEE39" s="472"/>
      <c r="SEF39" s="472"/>
      <c r="SEG39" s="472"/>
      <c r="SEH39" s="472"/>
      <c r="SEI39" s="472"/>
      <c r="SEJ39" s="472"/>
      <c r="SEK39" s="472"/>
      <c r="SEL39" s="472"/>
      <c r="SEM39" s="472"/>
      <c r="SEN39" s="472"/>
      <c r="SEO39" s="472"/>
      <c r="SEP39" s="472"/>
      <c r="SEQ39" s="472"/>
      <c r="SER39" s="472"/>
      <c r="SES39" s="472"/>
      <c r="SET39" s="472"/>
      <c r="SEU39" s="472"/>
      <c r="SEV39" s="472"/>
      <c r="SEW39" s="472"/>
      <c r="SEX39" s="472"/>
      <c r="SEY39" s="472"/>
      <c r="SEZ39" s="472"/>
      <c r="SFA39" s="472"/>
      <c r="SFB39" s="472"/>
      <c r="SFC39" s="472"/>
      <c r="SFD39" s="472"/>
      <c r="SFE39" s="472"/>
      <c r="SFF39" s="472"/>
      <c r="SFG39" s="472"/>
      <c r="SFH39" s="472"/>
      <c r="SFI39" s="472"/>
      <c r="SFJ39" s="472"/>
      <c r="SFK39" s="472"/>
      <c r="SFL39" s="472"/>
      <c r="SFM39" s="472"/>
      <c r="SFN39" s="472"/>
      <c r="SFO39" s="472"/>
      <c r="SFP39" s="472"/>
      <c r="SFQ39" s="472"/>
      <c r="SFR39" s="472"/>
      <c r="SFS39" s="472"/>
      <c r="SFT39" s="472"/>
      <c r="SFU39" s="472"/>
      <c r="SFV39" s="472"/>
      <c r="SFW39" s="472"/>
      <c r="SFX39" s="472"/>
      <c r="SFY39" s="472"/>
      <c r="SFZ39" s="472"/>
      <c r="SGA39" s="472"/>
      <c r="SGB39" s="472"/>
      <c r="SGC39" s="472"/>
      <c r="SGD39" s="472"/>
      <c r="SGE39" s="472"/>
      <c r="SGF39" s="472"/>
      <c r="SGG39" s="472"/>
      <c r="SGH39" s="472"/>
      <c r="SGI39" s="472"/>
      <c r="SGJ39" s="472"/>
      <c r="SGK39" s="472"/>
      <c r="SGL39" s="472"/>
      <c r="SGM39" s="472"/>
      <c r="SGN39" s="472"/>
      <c r="SGO39" s="472"/>
      <c r="SGP39" s="472"/>
      <c r="SGQ39" s="472"/>
      <c r="SGR39" s="472"/>
      <c r="SGS39" s="472"/>
      <c r="SGT39" s="472"/>
      <c r="SGU39" s="472"/>
      <c r="SGV39" s="472"/>
      <c r="SGW39" s="472"/>
      <c r="SGX39" s="472"/>
      <c r="SGY39" s="472"/>
      <c r="SGZ39" s="472"/>
      <c r="SHA39" s="472"/>
      <c r="SHB39" s="472"/>
      <c r="SHC39" s="472"/>
      <c r="SHD39" s="472"/>
      <c r="SHE39" s="472"/>
      <c r="SHF39" s="472"/>
      <c r="SHG39" s="472"/>
      <c r="SHH39" s="472"/>
      <c r="SHI39" s="472"/>
      <c r="SHJ39" s="472"/>
      <c r="SHK39" s="472"/>
      <c r="SHL39" s="472"/>
      <c r="SHM39" s="472"/>
      <c r="SHN39" s="472"/>
      <c r="SHO39" s="472"/>
      <c r="SHP39" s="472"/>
      <c r="SHQ39" s="472"/>
      <c r="SHR39" s="472"/>
      <c r="SHS39" s="472"/>
      <c r="SHT39" s="472"/>
      <c r="SHU39" s="472"/>
      <c r="SHV39" s="472"/>
      <c r="SHW39" s="472"/>
      <c r="SHX39" s="472"/>
      <c r="SHY39" s="472"/>
      <c r="SHZ39" s="472"/>
      <c r="SIA39" s="472"/>
      <c r="SIB39" s="472"/>
      <c r="SIC39" s="472"/>
      <c r="SID39" s="472"/>
      <c r="SIE39" s="472"/>
      <c r="SIF39" s="472"/>
      <c r="SIG39" s="472"/>
      <c r="SIH39" s="472"/>
      <c r="SII39" s="472"/>
      <c r="SIJ39" s="472"/>
      <c r="SIK39" s="472"/>
      <c r="SIL39" s="472"/>
      <c r="SIM39" s="472"/>
      <c r="SIN39" s="472"/>
      <c r="SIO39" s="472"/>
      <c r="SIP39" s="472"/>
      <c r="SIQ39" s="472"/>
      <c r="SIR39" s="472"/>
      <c r="SIS39" s="472"/>
      <c r="SIT39" s="472"/>
      <c r="SIU39" s="472"/>
      <c r="SIV39" s="472"/>
      <c r="SIW39" s="472"/>
      <c r="SIX39" s="472"/>
      <c r="SIY39" s="472"/>
      <c r="SIZ39" s="472"/>
      <c r="SJA39" s="472"/>
      <c r="SJB39" s="472"/>
      <c r="SJC39" s="472"/>
      <c r="SJD39" s="472"/>
      <c r="SJE39" s="472"/>
      <c r="SJF39" s="472"/>
      <c r="SJG39" s="472"/>
      <c r="SJH39" s="472"/>
      <c r="SJI39" s="472"/>
      <c r="SJJ39" s="472"/>
      <c r="SJK39" s="472"/>
      <c r="SJL39" s="472"/>
      <c r="SJM39" s="472"/>
      <c r="SJN39" s="472"/>
      <c r="SJO39" s="472"/>
      <c r="SJP39" s="472"/>
      <c r="SJQ39" s="472"/>
      <c r="SJR39" s="472"/>
      <c r="SJS39" s="472"/>
      <c r="SJT39" s="472"/>
      <c r="SJU39" s="472"/>
      <c r="SJV39" s="472"/>
      <c r="SJW39" s="472"/>
      <c r="SJX39" s="472"/>
      <c r="SJY39" s="472"/>
      <c r="SJZ39" s="472"/>
      <c r="SKA39" s="472"/>
      <c r="SKB39" s="472"/>
      <c r="SKC39" s="472"/>
      <c r="SKD39" s="472"/>
      <c r="SKE39" s="472"/>
      <c r="SKF39" s="472"/>
      <c r="SKG39" s="472"/>
      <c r="SKH39" s="472"/>
      <c r="SKI39" s="472"/>
      <c r="SKJ39" s="472"/>
      <c r="SKK39" s="472"/>
      <c r="SKL39" s="472"/>
      <c r="SKM39" s="472"/>
      <c r="SKN39" s="472"/>
      <c r="SKO39" s="472"/>
      <c r="SKP39" s="472"/>
      <c r="SKQ39" s="472"/>
      <c r="SKR39" s="472"/>
      <c r="SKS39" s="472"/>
      <c r="SKT39" s="472"/>
      <c r="SKU39" s="472"/>
      <c r="SKV39" s="472"/>
      <c r="SKW39" s="472"/>
      <c r="SKX39" s="472"/>
      <c r="SKY39" s="472"/>
      <c r="SKZ39" s="472"/>
      <c r="SLA39" s="472"/>
      <c r="SLB39" s="472"/>
      <c r="SLC39" s="472"/>
      <c r="SLD39" s="472"/>
      <c r="SLE39" s="472"/>
      <c r="SLF39" s="472"/>
      <c r="SLG39" s="472"/>
      <c r="SLH39" s="472"/>
      <c r="SLI39" s="472"/>
      <c r="SLJ39" s="472"/>
      <c r="SLK39" s="472"/>
      <c r="SLL39" s="472"/>
      <c r="SLM39" s="472"/>
      <c r="SLN39" s="472"/>
      <c r="SLO39" s="472"/>
      <c r="SLP39" s="472"/>
      <c r="SLQ39" s="472"/>
      <c r="SLR39" s="472"/>
      <c r="SLS39" s="472"/>
      <c r="SLT39" s="472"/>
      <c r="SLU39" s="472"/>
      <c r="SLV39" s="472"/>
      <c r="SLW39" s="472"/>
      <c r="SLX39" s="472"/>
      <c r="SLY39" s="472"/>
      <c r="SLZ39" s="472"/>
      <c r="SMA39" s="472"/>
      <c r="SMB39" s="472"/>
      <c r="SMC39" s="472"/>
      <c r="SMD39" s="472"/>
      <c r="SME39" s="472"/>
      <c r="SMF39" s="472"/>
      <c r="SMG39" s="472"/>
      <c r="SMH39" s="472"/>
      <c r="SMI39" s="472"/>
      <c r="SMJ39" s="472"/>
      <c r="SMK39" s="472"/>
      <c r="SML39" s="472"/>
      <c r="SMM39" s="472"/>
      <c r="SMN39" s="472"/>
      <c r="SMO39" s="472"/>
      <c r="SMP39" s="472"/>
      <c r="SMQ39" s="472"/>
      <c r="SMR39" s="472"/>
      <c r="SMS39" s="472"/>
      <c r="SMT39" s="472"/>
      <c r="SMU39" s="472"/>
      <c r="SMV39" s="472"/>
      <c r="SMW39" s="472"/>
      <c r="SMX39" s="472"/>
      <c r="SMY39" s="472"/>
      <c r="SMZ39" s="472"/>
      <c r="SNA39" s="472"/>
      <c r="SNB39" s="472"/>
      <c r="SNC39" s="472"/>
      <c r="SND39" s="472"/>
      <c r="SNE39" s="472"/>
      <c r="SNF39" s="472"/>
      <c r="SNG39" s="472"/>
      <c r="SNH39" s="472"/>
      <c r="SNI39" s="472"/>
      <c r="SNJ39" s="472"/>
      <c r="SNK39" s="472"/>
      <c r="SNL39" s="472"/>
      <c r="SNM39" s="472"/>
      <c r="SNN39" s="472"/>
      <c r="SNO39" s="472"/>
      <c r="SNP39" s="472"/>
      <c r="SNQ39" s="472"/>
      <c r="SNR39" s="472"/>
      <c r="SNS39" s="472"/>
      <c r="SNT39" s="472"/>
      <c r="SNU39" s="472"/>
      <c r="SNV39" s="472"/>
      <c r="SNW39" s="472"/>
      <c r="SNX39" s="472"/>
      <c r="SNY39" s="472"/>
      <c r="SNZ39" s="472"/>
      <c r="SOA39" s="472"/>
      <c r="SOB39" s="472"/>
      <c r="SOC39" s="472"/>
      <c r="SOD39" s="472"/>
      <c r="SOE39" s="472"/>
      <c r="SOF39" s="472"/>
      <c r="SOG39" s="472"/>
      <c r="SOH39" s="472"/>
      <c r="SOI39" s="472"/>
      <c r="SOJ39" s="472"/>
      <c r="SOK39" s="472"/>
      <c r="SOL39" s="472"/>
      <c r="SOM39" s="472"/>
      <c r="SON39" s="472"/>
      <c r="SOO39" s="472"/>
      <c r="SOP39" s="472"/>
      <c r="SOQ39" s="472"/>
      <c r="SOR39" s="472"/>
      <c r="SOS39" s="472"/>
      <c r="SOT39" s="472"/>
      <c r="SOU39" s="472"/>
      <c r="SOV39" s="472"/>
      <c r="SOW39" s="472"/>
      <c r="SOX39" s="472"/>
      <c r="SOY39" s="472"/>
      <c r="SOZ39" s="472"/>
      <c r="SPA39" s="472"/>
      <c r="SPB39" s="472"/>
      <c r="SPC39" s="472"/>
      <c r="SPD39" s="472"/>
      <c r="SPE39" s="472"/>
      <c r="SPF39" s="472"/>
      <c r="SPG39" s="472"/>
      <c r="SPH39" s="472"/>
      <c r="SPI39" s="472"/>
      <c r="SPJ39" s="472"/>
      <c r="SPK39" s="472"/>
      <c r="SPL39" s="472"/>
      <c r="SPM39" s="472"/>
      <c r="SPN39" s="472"/>
      <c r="SPO39" s="472"/>
      <c r="SPP39" s="472"/>
      <c r="SPQ39" s="472"/>
      <c r="SPR39" s="472"/>
      <c r="SPS39" s="472"/>
      <c r="SPT39" s="472"/>
      <c r="SPU39" s="472"/>
      <c r="SPV39" s="472"/>
      <c r="SPW39" s="472"/>
      <c r="SPX39" s="472"/>
      <c r="SPY39" s="472"/>
      <c r="SPZ39" s="472"/>
      <c r="SQA39" s="472"/>
      <c r="SQB39" s="472"/>
      <c r="SQC39" s="472"/>
      <c r="SQD39" s="472"/>
      <c r="SQE39" s="472"/>
      <c r="SQF39" s="472"/>
      <c r="SQG39" s="472"/>
      <c r="SQH39" s="472"/>
      <c r="SQI39" s="472"/>
      <c r="SQJ39" s="472"/>
      <c r="SQK39" s="472"/>
      <c r="SQL39" s="472"/>
      <c r="SQM39" s="472"/>
      <c r="SQN39" s="472"/>
      <c r="SQO39" s="472"/>
      <c r="SQP39" s="472"/>
      <c r="SQQ39" s="472"/>
      <c r="SQR39" s="472"/>
      <c r="SQS39" s="472"/>
      <c r="SQT39" s="472"/>
      <c r="SQU39" s="472"/>
      <c r="SQV39" s="472"/>
      <c r="SQW39" s="472"/>
      <c r="SQX39" s="472"/>
      <c r="SQY39" s="472"/>
      <c r="SQZ39" s="472"/>
      <c r="SRA39" s="472"/>
      <c r="SRB39" s="472"/>
      <c r="SRC39" s="472"/>
      <c r="SRD39" s="472"/>
      <c r="SRE39" s="472"/>
      <c r="SRF39" s="472"/>
      <c r="SRG39" s="472"/>
      <c r="SRH39" s="472"/>
      <c r="SRI39" s="472"/>
      <c r="SRJ39" s="472"/>
      <c r="SRK39" s="472"/>
      <c r="SRL39" s="472"/>
      <c r="SRM39" s="472"/>
      <c r="SRN39" s="472"/>
      <c r="SRO39" s="472"/>
      <c r="SRP39" s="472"/>
      <c r="SRQ39" s="472"/>
      <c r="SRR39" s="472"/>
      <c r="SRS39" s="472"/>
      <c r="SRT39" s="472"/>
      <c r="SRU39" s="472"/>
      <c r="SRV39" s="472"/>
      <c r="SRW39" s="472"/>
      <c r="SRX39" s="472"/>
      <c r="SRY39" s="472"/>
      <c r="SRZ39" s="472"/>
      <c r="SSA39" s="472"/>
      <c r="SSB39" s="472"/>
      <c r="SSC39" s="472"/>
      <c r="SSD39" s="472"/>
      <c r="SSE39" s="472"/>
      <c r="SSF39" s="472"/>
      <c r="SSG39" s="472"/>
      <c r="SSH39" s="472"/>
      <c r="SSI39" s="472"/>
      <c r="SSJ39" s="472"/>
      <c r="SSK39" s="472"/>
      <c r="SSL39" s="472"/>
      <c r="SSM39" s="472"/>
      <c r="SSN39" s="472"/>
      <c r="SSO39" s="472"/>
      <c r="SSP39" s="472"/>
      <c r="SSQ39" s="472"/>
      <c r="SSR39" s="472"/>
      <c r="SSS39" s="472"/>
      <c r="SST39" s="472"/>
      <c r="SSU39" s="472"/>
      <c r="SSV39" s="472"/>
      <c r="SSW39" s="472"/>
      <c r="SSX39" s="472"/>
      <c r="SSY39" s="472"/>
      <c r="SSZ39" s="472"/>
      <c r="STA39" s="472"/>
      <c r="STB39" s="472"/>
      <c r="STC39" s="472"/>
      <c r="STD39" s="472"/>
      <c r="STE39" s="472"/>
      <c r="STF39" s="472"/>
      <c r="STG39" s="472"/>
      <c r="STH39" s="472"/>
      <c r="STI39" s="472"/>
      <c r="STJ39" s="472"/>
      <c r="STK39" s="472"/>
      <c r="STL39" s="472"/>
      <c r="STM39" s="472"/>
      <c r="STN39" s="472"/>
      <c r="STO39" s="472"/>
      <c r="STP39" s="472"/>
      <c r="STQ39" s="472"/>
      <c r="STR39" s="472"/>
      <c r="STS39" s="472"/>
      <c r="STT39" s="472"/>
      <c r="STU39" s="472"/>
      <c r="STV39" s="472"/>
      <c r="STW39" s="472"/>
      <c r="STX39" s="472"/>
      <c r="STY39" s="472"/>
      <c r="STZ39" s="472"/>
      <c r="SUA39" s="472"/>
      <c r="SUB39" s="472"/>
      <c r="SUC39" s="472"/>
      <c r="SUD39" s="472"/>
      <c r="SUE39" s="472"/>
      <c r="SUF39" s="472"/>
      <c r="SUG39" s="472"/>
      <c r="SUH39" s="472"/>
      <c r="SUI39" s="472"/>
      <c r="SUJ39" s="472"/>
      <c r="SUK39" s="472"/>
      <c r="SUL39" s="472"/>
      <c r="SUM39" s="472"/>
      <c r="SUN39" s="472"/>
      <c r="SUO39" s="472"/>
      <c r="SUP39" s="472"/>
      <c r="SUQ39" s="472"/>
      <c r="SUR39" s="472"/>
      <c r="SUS39" s="472"/>
      <c r="SUT39" s="472"/>
      <c r="SUU39" s="472"/>
      <c r="SUV39" s="472"/>
      <c r="SUW39" s="472"/>
      <c r="SUX39" s="472"/>
      <c r="SUY39" s="472"/>
      <c r="SUZ39" s="472"/>
      <c r="SVA39" s="472"/>
      <c r="SVB39" s="472"/>
      <c r="SVC39" s="472"/>
      <c r="SVD39" s="472"/>
      <c r="SVE39" s="472"/>
      <c r="SVF39" s="472"/>
      <c r="SVG39" s="472"/>
      <c r="SVH39" s="472"/>
      <c r="SVI39" s="472"/>
      <c r="SVJ39" s="472"/>
      <c r="SVK39" s="472"/>
      <c r="SVL39" s="472"/>
      <c r="SVM39" s="472"/>
      <c r="SVN39" s="472"/>
      <c r="SVO39" s="472"/>
      <c r="SVP39" s="472"/>
      <c r="SVQ39" s="472"/>
      <c r="SVR39" s="472"/>
      <c r="SVS39" s="472"/>
      <c r="SVT39" s="472"/>
      <c r="SVU39" s="472"/>
      <c r="SVV39" s="472"/>
      <c r="SVW39" s="472"/>
      <c r="SVX39" s="472"/>
      <c r="SVY39" s="472"/>
      <c r="SVZ39" s="472"/>
      <c r="SWA39" s="472"/>
      <c r="SWB39" s="472"/>
      <c r="SWC39" s="472"/>
      <c r="SWD39" s="472"/>
      <c r="SWE39" s="472"/>
      <c r="SWF39" s="472"/>
      <c r="SWG39" s="472"/>
      <c r="SWH39" s="472"/>
      <c r="SWI39" s="472"/>
      <c r="SWJ39" s="472"/>
      <c r="SWK39" s="472"/>
      <c r="SWL39" s="472"/>
      <c r="SWM39" s="472"/>
      <c r="SWN39" s="472"/>
      <c r="SWO39" s="472"/>
      <c r="SWP39" s="472"/>
      <c r="SWQ39" s="472"/>
      <c r="SWR39" s="472"/>
      <c r="SWS39" s="472"/>
      <c r="SWT39" s="472"/>
      <c r="SWU39" s="472"/>
      <c r="SWV39" s="472"/>
      <c r="SWW39" s="472"/>
      <c r="SWX39" s="472"/>
      <c r="SWY39" s="472"/>
      <c r="SWZ39" s="472"/>
      <c r="SXA39" s="472"/>
      <c r="SXB39" s="472"/>
      <c r="SXC39" s="472"/>
      <c r="SXD39" s="472"/>
      <c r="SXE39" s="472"/>
      <c r="SXF39" s="472"/>
      <c r="SXG39" s="472"/>
      <c r="SXH39" s="472"/>
      <c r="SXI39" s="472"/>
      <c r="SXJ39" s="472"/>
      <c r="SXK39" s="472"/>
      <c r="SXL39" s="472"/>
      <c r="SXM39" s="472"/>
      <c r="SXN39" s="472"/>
      <c r="SXO39" s="472"/>
      <c r="SXP39" s="472"/>
      <c r="SXQ39" s="472"/>
      <c r="SXR39" s="472"/>
      <c r="SXS39" s="472"/>
      <c r="SXT39" s="472"/>
      <c r="SXU39" s="472"/>
      <c r="SXV39" s="472"/>
      <c r="SXW39" s="472"/>
      <c r="SXX39" s="472"/>
      <c r="SXY39" s="472"/>
      <c r="SXZ39" s="472"/>
      <c r="SYA39" s="472"/>
      <c r="SYB39" s="472"/>
      <c r="SYC39" s="472"/>
      <c r="SYD39" s="472"/>
      <c r="SYE39" s="472"/>
      <c r="SYF39" s="472"/>
      <c r="SYG39" s="472"/>
      <c r="SYH39" s="472"/>
      <c r="SYI39" s="472"/>
      <c r="SYJ39" s="472"/>
      <c r="SYK39" s="472"/>
      <c r="SYL39" s="472"/>
      <c r="SYM39" s="472"/>
      <c r="SYN39" s="472"/>
      <c r="SYO39" s="472"/>
      <c r="SYP39" s="472"/>
      <c r="SYQ39" s="472"/>
      <c r="SYR39" s="472"/>
      <c r="SYS39" s="472"/>
      <c r="SYT39" s="472"/>
      <c r="SYU39" s="472"/>
      <c r="SYV39" s="472"/>
      <c r="SYW39" s="472"/>
      <c r="SYX39" s="472"/>
      <c r="SYY39" s="472"/>
      <c r="SYZ39" s="472"/>
      <c r="SZA39" s="472"/>
      <c r="SZB39" s="472"/>
      <c r="SZC39" s="472"/>
      <c r="SZD39" s="472"/>
      <c r="SZE39" s="472"/>
      <c r="SZF39" s="472"/>
      <c r="SZG39" s="472"/>
      <c r="SZH39" s="472"/>
      <c r="SZI39" s="472"/>
      <c r="SZJ39" s="472"/>
      <c r="SZK39" s="472"/>
      <c r="SZL39" s="472"/>
      <c r="SZM39" s="472"/>
      <c r="SZN39" s="472"/>
      <c r="SZO39" s="472"/>
      <c r="SZP39" s="472"/>
      <c r="SZQ39" s="472"/>
      <c r="SZR39" s="472"/>
      <c r="SZS39" s="472"/>
      <c r="SZT39" s="472"/>
      <c r="SZU39" s="472"/>
      <c r="SZV39" s="472"/>
      <c r="SZW39" s="472"/>
      <c r="SZX39" s="472"/>
      <c r="SZY39" s="472"/>
      <c r="SZZ39" s="472"/>
      <c r="TAA39" s="472"/>
      <c r="TAB39" s="472"/>
      <c r="TAC39" s="472"/>
      <c r="TAD39" s="472"/>
      <c r="TAE39" s="472"/>
      <c r="TAF39" s="472"/>
      <c r="TAG39" s="472"/>
      <c r="TAH39" s="472"/>
      <c r="TAI39" s="472"/>
      <c r="TAJ39" s="472"/>
      <c r="TAK39" s="472"/>
      <c r="TAL39" s="472"/>
      <c r="TAM39" s="472"/>
      <c r="TAN39" s="472"/>
      <c r="TAO39" s="472"/>
      <c r="TAP39" s="472"/>
      <c r="TAQ39" s="472"/>
      <c r="TAR39" s="472"/>
      <c r="TAS39" s="472"/>
      <c r="TAT39" s="472"/>
      <c r="TAU39" s="472"/>
      <c r="TAV39" s="472"/>
      <c r="TAW39" s="472"/>
      <c r="TAX39" s="472"/>
      <c r="TAY39" s="472"/>
      <c r="TAZ39" s="472"/>
      <c r="TBA39" s="472"/>
      <c r="TBB39" s="472"/>
      <c r="TBC39" s="472"/>
      <c r="TBD39" s="472"/>
      <c r="TBE39" s="472"/>
      <c r="TBF39" s="472"/>
      <c r="TBG39" s="472"/>
      <c r="TBH39" s="472"/>
      <c r="TBI39" s="472"/>
      <c r="TBJ39" s="472"/>
      <c r="TBK39" s="472"/>
      <c r="TBL39" s="472"/>
      <c r="TBM39" s="472"/>
      <c r="TBN39" s="472"/>
      <c r="TBO39" s="472"/>
      <c r="TBP39" s="472"/>
      <c r="TBQ39" s="472"/>
      <c r="TBR39" s="472"/>
      <c r="TBS39" s="472"/>
      <c r="TBT39" s="472"/>
      <c r="TBU39" s="472"/>
      <c r="TBV39" s="472"/>
      <c r="TBW39" s="472"/>
      <c r="TBX39" s="472"/>
      <c r="TBY39" s="472"/>
      <c r="TBZ39" s="472"/>
      <c r="TCA39" s="472"/>
      <c r="TCB39" s="472"/>
      <c r="TCC39" s="472"/>
      <c r="TCD39" s="472"/>
      <c r="TCE39" s="472"/>
      <c r="TCF39" s="472"/>
      <c r="TCG39" s="472"/>
      <c r="TCH39" s="472"/>
      <c r="TCI39" s="472"/>
      <c r="TCJ39" s="472"/>
      <c r="TCK39" s="472"/>
      <c r="TCL39" s="472"/>
      <c r="TCM39" s="472"/>
      <c r="TCN39" s="472"/>
      <c r="TCO39" s="472"/>
      <c r="TCP39" s="472"/>
      <c r="TCQ39" s="472"/>
      <c r="TCR39" s="472"/>
      <c r="TCS39" s="472"/>
      <c r="TCT39" s="472"/>
      <c r="TCU39" s="472"/>
      <c r="TCV39" s="472"/>
      <c r="TCW39" s="472"/>
      <c r="TCX39" s="472"/>
      <c r="TCY39" s="472"/>
      <c r="TCZ39" s="472"/>
      <c r="TDA39" s="472"/>
      <c r="TDB39" s="472"/>
      <c r="TDC39" s="472"/>
      <c r="TDD39" s="472"/>
      <c r="TDE39" s="472"/>
      <c r="TDF39" s="472"/>
      <c r="TDG39" s="472"/>
      <c r="TDH39" s="472"/>
      <c r="TDI39" s="472"/>
      <c r="TDJ39" s="472"/>
      <c r="TDK39" s="472"/>
      <c r="TDL39" s="472"/>
      <c r="TDM39" s="472"/>
      <c r="TDN39" s="472"/>
      <c r="TDO39" s="472"/>
      <c r="TDP39" s="472"/>
      <c r="TDQ39" s="472"/>
      <c r="TDR39" s="472"/>
      <c r="TDS39" s="472"/>
      <c r="TDT39" s="472"/>
      <c r="TDU39" s="472"/>
      <c r="TDV39" s="472"/>
      <c r="TDW39" s="472"/>
      <c r="TDX39" s="472"/>
      <c r="TDY39" s="472"/>
      <c r="TDZ39" s="472"/>
      <c r="TEA39" s="472"/>
      <c r="TEB39" s="472"/>
      <c r="TEC39" s="472"/>
      <c r="TED39" s="472"/>
      <c r="TEE39" s="472"/>
      <c r="TEF39" s="472"/>
      <c r="TEG39" s="472"/>
      <c r="TEH39" s="472"/>
      <c r="TEI39" s="472"/>
      <c r="TEJ39" s="472"/>
      <c r="TEK39" s="472"/>
      <c r="TEL39" s="472"/>
      <c r="TEM39" s="472"/>
      <c r="TEN39" s="472"/>
      <c r="TEO39" s="472"/>
      <c r="TEP39" s="472"/>
      <c r="TEQ39" s="472"/>
      <c r="TER39" s="472"/>
      <c r="TES39" s="472"/>
      <c r="TET39" s="472"/>
      <c r="TEU39" s="472"/>
      <c r="TEV39" s="472"/>
      <c r="TEW39" s="472"/>
      <c r="TEX39" s="472"/>
      <c r="TEY39" s="472"/>
      <c r="TEZ39" s="472"/>
      <c r="TFA39" s="472"/>
      <c r="TFB39" s="472"/>
      <c r="TFC39" s="472"/>
      <c r="TFD39" s="472"/>
      <c r="TFE39" s="472"/>
      <c r="TFF39" s="472"/>
      <c r="TFG39" s="472"/>
      <c r="TFH39" s="472"/>
      <c r="TFI39" s="472"/>
      <c r="TFJ39" s="472"/>
      <c r="TFK39" s="472"/>
      <c r="TFL39" s="472"/>
      <c r="TFM39" s="472"/>
      <c r="TFN39" s="472"/>
      <c r="TFO39" s="472"/>
      <c r="TFP39" s="472"/>
      <c r="TFQ39" s="472"/>
      <c r="TFR39" s="472"/>
      <c r="TFS39" s="472"/>
      <c r="TFT39" s="472"/>
      <c r="TFU39" s="472"/>
      <c r="TFV39" s="472"/>
      <c r="TFW39" s="472"/>
      <c r="TFX39" s="472"/>
      <c r="TFY39" s="472"/>
      <c r="TFZ39" s="472"/>
      <c r="TGA39" s="472"/>
      <c r="TGB39" s="472"/>
      <c r="TGC39" s="472"/>
      <c r="TGD39" s="472"/>
      <c r="TGE39" s="472"/>
      <c r="TGF39" s="472"/>
      <c r="TGG39" s="472"/>
      <c r="TGH39" s="472"/>
      <c r="TGI39" s="472"/>
      <c r="TGJ39" s="472"/>
      <c r="TGK39" s="472"/>
      <c r="TGL39" s="472"/>
      <c r="TGM39" s="472"/>
      <c r="TGN39" s="472"/>
      <c r="TGO39" s="472"/>
      <c r="TGP39" s="472"/>
      <c r="TGQ39" s="472"/>
      <c r="TGR39" s="472"/>
      <c r="TGS39" s="472"/>
      <c r="TGT39" s="472"/>
      <c r="TGU39" s="472"/>
      <c r="TGV39" s="472"/>
      <c r="TGW39" s="472"/>
      <c r="TGX39" s="472"/>
      <c r="TGY39" s="472"/>
      <c r="TGZ39" s="472"/>
      <c r="THA39" s="472"/>
      <c r="THB39" s="472"/>
      <c r="THC39" s="472"/>
      <c r="THD39" s="472"/>
      <c r="THE39" s="472"/>
      <c r="THF39" s="472"/>
      <c r="THG39" s="472"/>
      <c r="THH39" s="472"/>
      <c r="THI39" s="472"/>
      <c r="THJ39" s="472"/>
      <c r="THK39" s="472"/>
      <c r="THL39" s="472"/>
      <c r="THM39" s="472"/>
      <c r="THN39" s="472"/>
      <c r="THO39" s="472"/>
      <c r="THP39" s="472"/>
      <c r="THQ39" s="472"/>
      <c r="THR39" s="472"/>
      <c r="THS39" s="472"/>
      <c r="THT39" s="472"/>
      <c r="THU39" s="472"/>
      <c r="THV39" s="472"/>
      <c r="THW39" s="472"/>
      <c r="THX39" s="472"/>
      <c r="THY39" s="472"/>
      <c r="THZ39" s="472"/>
      <c r="TIA39" s="472"/>
      <c r="TIB39" s="472"/>
      <c r="TIC39" s="472"/>
      <c r="TID39" s="472"/>
      <c r="TIE39" s="472"/>
      <c r="TIF39" s="472"/>
      <c r="TIG39" s="472"/>
      <c r="TIH39" s="472"/>
      <c r="TII39" s="472"/>
      <c r="TIJ39" s="472"/>
      <c r="TIK39" s="472"/>
      <c r="TIL39" s="472"/>
      <c r="TIM39" s="472"/>
      <c r="TIN39" s="472"/>
      <c r="TIO39" s="472"/>
      <c r="TIP39" s="472"/>
      <c r="TIQ39" s="472"/>
      <c r="TIR39" s="472"/>
      <c r="TIS39" s="472"/>
      <c r="TIT39" s="472"/>
      <c r="TIU39" s="472"/>
      <c r="TIV39" s="472"/>
      <c r="TIW39" s="472"/>
      <c r="TIX39" s="472"/>
      <c r="TIY39" s="472"/>
      <c r="TIZ39" s="472"/>
      <c r="TJA39" s="472"/>
      <c r="TJB39" s="472"/>
      <c r="TJC39" s="472"/>
      <c r="TJD39" s="472"/>
      <c r="TJE39" s="472"/>
      <c r="TJF39" s="472"/>
      <c r="TJG39" s="472"/>
      <c r="TJH39" s="472"/>
      <c r="TJI39" s="472"/>
      <c r="TJJ39" s="472"/>
      <c r="TJK39" s="472"/>
      <c r="TJL39" s="472"/>
      <c r="TJM39" s="472"/>
      <c r="TJN39" s="472"/>
      <c r="TJO39" s="472"/>
      <c r="TJP39" s="472"/>
      <c r="TJQ39" s="472"/>
      <c r="TJR39" s="472"/>
      <c r="TJS39" s="472"/>
      <c r="TJT39" s="472"/>
      <c r="TJU39" s="472"/>
      <c r="TJV39" s="472"/>
      <c r="TJW39" s="472"/>
      <c r="TJX39" s="472"/>
      <c r="TJY39" s="472"/>
      <c r="TJZ39" s="472"/>
      <c r="TKA39" s="472"/>
      <c r="TKB39" s="472"/>
      <c r="TKC39" s="472"/>
      <c r="TKD39" s="472"/>
      <c r="TKE39" s="472"/>
      <c r="TKF39" s="472"/>
      <c r="TKG39" s="472"/>
      <c r="TKH39" s="472"/>
      <c r="TKI39" s="472"/>
      <c r="TKJ39" s="472"/>
      <c r="TKK39" s="472"/>
      <c r="TKL39" s="472"/>
      <c r="TKM39" s="472"/>
      <c r="TKN39" s="472"/>
      <c r="TKO39" s="472"/>
      <c r="TKP39" s="472"/>
      <c r="TKQ39" s="472"/>
      <c r="TKR39" s="472"/>
      <c r="TKS39" s="472"/>
      <c r="TKT39" s="472"/>
      <c r="TKU39" s="472"/>
      <c r="TKV39" s="472"/>
      <c r="TKW39" s="472"/>
      <c r="TKX39" s="472"/>
      <c r="TKY39" s="472"/>
      <c r="TKZ39" s="472"/>
      <c r="TLA39" s="472"/>
      <c r="TLB39" s="472"/>
      <c r="TLC39" s="472"/>
      <c r="TLD39" s="472"/>
      <c r="TLE39" s="472"/>
      <c r="TLF39" s="472"/>
      <c r="TLG39" s="472"/>
      <c r="TLH39" s="472"/>
      <c r="TLI39" s="472"/>
      <c r="TLJ39" s="472"/>
      <c r="TLK39" s="472"/>
      <c r="TLL39" s="472"/>
      <c r="TLM39" s="472"/>
      <c r="TLN39" s="472"/>
      <c r="TLO39" s="472"/>
      <c r="TLP39" s="472"/>
      <c r="TLQ39" s="472"/>
      <c r="TLR39" s="472"/>
      <c r="TLS39" s="472"/>
      <c r="TLT39" s="472"/>
      <c r="TLU39" s="472"/>
      <c r="TLV39" s="472"/>
      <c r="TLW39" s="472"/>
      <c r="TLX39" s="472"/>
      <c r="TLY39" s="472"/>
      <c r="TLZ39" s="472"/>
      <c r="TMA39" s="472"/>
      <c r="TMB39" s="472"/>
      <c r="TMC39" s="472"/>
      <c r="TMD39" s="472"/>
      <c r="TME39" s="472"/>
      <c r="TMF39" s="472"/>
      <c r="TMG39" s="472"/>
      <c r="TMH39" s="472"/>
      <c r="TMI39" s="472"/>
      <c r="TMJ39" s="472"/>
      <c r="TMK39" s="472"/>
      <c r="TML39" s="472"/>
      <c r="TMM39" s="472"/>
      <c r="TMN39" s="472"/>
      <c r="TMO39" s="472"/>
      <c r="TMP39" s="472"/>
      <c r="TMQ39" s="472"/>
      <c r="TMR39" s="472"/>
      <c r="TMS39" s="472"/>
      <c r="TMT39" s="472"/>
      <c r="TMU39" s="472"/>
      <c r="TMV39" s="472"/>
      <c r="TMW39" s="472"/>
      <c r="TMX39" s="472"/>
      <c r="TMY39" s="472"/>
      <c r="TMZ39" s="472"/>
      <c r="TNA39" s="472"/>
      <c r="TNB39" s="472"/>
      <c r="TNC39" s="472"/>
      <c r="TND39" s="472"/>
      <c r="TNE39" s="472"/>
      <c r="TNF39" s="472"/>
      <c r="TNG39" s="472"/>
      <c r="TNH39" s="472"/>
      <c r="TNI39" s="472"/>
      <c r="TNJ39" s="472"/>
      <c r="TNK39" s="472"/>
      <c r="TNL39" s="472"/>
      <c r="TNM39" s="472"/>
      <c r="TNN39" s="472"/>
      <c r="TNO39" s="472"/>
      <c r="TNP39" s="472"/>
      <c r="TNQ39" s="472"/>
      <c r="TNR39" s="472"/>
      <c r="TNS39" s="472"/>
      <c r="TNT39" s="472"/>
      <c r="TNU39" s="472"/>
      <c r="TNV39" s="472"/>
      <c r="TNW39" s="472"/>
      <c r="TNX39" s="472"/>
      <c r="TNY39" s="472"/>
      <c r="TNZ39" s="472"/>
      <c r="TOA39" s="472"/>
      <c r="TOB39" s="472"/>
      <c r="TOC39" s="472"/>
      <c r="TOD39" s="472"/>
      <c r="TOE39" s="472"/>
      <c r="TOF39" s="472"/>
      <c r="TOG39" s="472"/>
      <c r="TOH39" s="472"/>
      <c r="TOI39" s="472"/>
      <c r="TOJ39" s="472"/>
      <c r="TOK39" s="472"/>
      <c r="TOL39" s="472"/>
      <c r="TOM39" s="472"/>
      <c r="TON39" s="472"/>
      <c r="TOO39" s="472"/>
      <c r="TOP39" s="472"/>
      <c r="TOQ39" s="472"/>
      <c r="TOR39" s="472"/>
      <c r="TOS39" s="472"/>
      <c r="TOT39" s="472"/>
      <c r="TOU39" s="472"/>
      <c r="TOV39" s="472"/>
      <c r="TOW39" s="472"/>
      <c r="TOX39" s="472"/>
      <c r="TOY39" s="472"/>
      <c r="TOZ39" s="472"/>
      <c r="TPA39" s="472"/>
      <c r="TPB39" s="472"/>
      <c r="TPC39" s="472"/>
      <c r="TPD39" s="472"/>
      <c r="TPE39" s="472"/>
      <c r="TPF39" s="472"/>
      <c r="TPG39" s="472"/>
      <c r="TPH39" s="472"/>
      <c r="TPI39" s="472"/>
      <c r="TPJ39" s="472"/>
      <c r="TPK39" s="472"/>
      <c r="TPL39" s="472"/>
      <c r="TPM39" s="472"/>
      <c r="TPN39" s="472"/>
      <c r="TPO39" s="472"/>
      <c r="TPP39" s="472"/>
      <c r="TPQ39" s="472"/>
      <c r="TPR39" s="472"/>
      <c r="TPS39" s="472"/>
      <c r="TPT39" s="472"/>
      <c r="TPU39" s="472"/>
      <c r="TPV39" s="472"/>
      <c r="TPW39" s="472"/>
      <c r="TPX39" s="472"/>
      <c r="TPY39" s="472"/>
      <c r="TPZ39" s="472"/>
      <c r="TQA39" s="472"/>
      <c r="TQB39" s="472"/>
      <c r="TQC39" s="472"/>
      <c r="TQD39" s="472"/>
      <c r="TQE39" s="472"/>
      <c r="TQF39" s="472"/>
      <c r="TQG39" s="472"/>
      <c r="TQH39" s="472"/>
      <c r="TQI39" s="472"/>
      <c r="TQJ39" s="472"/>
      <c r="TQK39" s="472"/>
      <c r="TQL39" s="472"/>
      <c r="TQM39" s="472"/>
      <c r="TQN39" s="472"/>
      <c r="TQO39" s="472"/>
      <c r="TQP39" s="472"/>
      <c r="TQQ39" s="472"/>
      <c r="TQR39" s="472"/>
      <c r="TQS39" s="472"/>
      <c r="TQT39" s="472"/>
      <c r="TQU39" s="472"/>
      <c r="TQV39" s="472"/>
      <c r="TQW39" s="472"/>
      <c r="TQX39" s="472"/>
      <c r="TQY39" s="472"/>
      <c r="TQZ39" s="472"/>
      <c r="TRA39" s="472"/>
      <c r="TRB39" s="472"/>
      <c r="TRC39" s="472"/>
      <c r="TRD39" s="472"/>
      <c r="TRE39" s="472"/>
      <c r="TRF39" s="472"/>
      <c r="TRG39" s="472"/>
      <c r="TRH39" s="472"/>
      <c r="TRI39" s="472"/>
      <c r="TRJ39" s="472"/>
      <c r="TRK39" s="472"/>
      <c r="TRL39" s="472"/>
      <c r="TRM39" s="472"/>
      <c r="TRN39" s="472"/>
      <c r="TRO39" s="472"/>
      <c r="TRP39" s="472"/>
      <c r="TRQ39" s="472"/>
      <c r="TRR39" s="472"/>
      <c r="TRS39" s="472"/>
      <c r="TRT39" s="472"/>
      <c r="TRU39" s="472"/>
      <c r="TRV39" s="472"/>
      <c r="TRW39" s="472"/>
      <c r="TRX39" s="472"/>
      <c r="TRY39" s="472"/>
      <c r="TRZ39" s="472"/>
      <c r="TSA39" s="472"/>
      <c r="TSB39" s="472"/>
      <c r="TSC39" s="472"/>
      <c r="TSD39" s="472"/>
      <c r="TSE39" s="472"/>
      <c r="TSF39" s="472"/>
      <c r="TSG39" s="472"/>
      <c r="TSH39" s="472"/>
      <c r="TSI39" s="472"/>
      <c r="TSJ39" s="472"/>
      <c r="TSK39" s="472"/>
      <c r="TSL39" s="472"/>
      <c r="TSM39" s="472"/>
      <c r="TSN39" s="472"/>
      <c r="TSO39" s="472"/>
      <c r="TSP39" s="472"/>
      <c r="TSQ39" s="472"/>
      <c r="TSR39" s="472"/>
      <c r="TSS39" s="472"/>
      <c r="TST39" s="472"/>
      <c r="TSU39" s="472"/>
      <c r="TSV39" s="472"/>
      <c r="TSW39" s="472"/>
      <c r="TSX39" s="472"/>
      <c r="TSY39" s="472"/>
      <c r="TSZ39" s="472"/>
      <c r="TTA39" s="472"/>
      <c r="TTB39" s="472"/>
      <c r="TTC39" s="472"/>
      <c r="TTD39" s="472"/>
      <c r="TTE39" s="472"/>
      <c r="TTF39" s="472"/>
      <c r="TTG39" s="472"/>
      <c r="TTH39" s="472"/>
      <c r="TTI39" s="472"/>
      <c r="TTJ39" s="472"/>
      <c r="TTK39" s="472"/>
      <c r="TTL39" s="472"/>
      <c r="TTM39" s="472"/>
      <c r="TTN39" s="472"/>
      <c r="TTO39" s="472"/>
      <c r="TTP39" s="472"/>
      <c r="TTQ39" s="472"/>
      <c r="TTR39" s="472"/>
      <c r="TTS39" s="472"/>
      <c r="TTT39" s="472"/>
      <c r="TTU39" s="472"/>
      <c r="TTV39" s="472"/>
      <c r="TTW39" s="472"/>
      <c r="TTX39" s="472"/>
      <c r="TTY39" s="472"/>
      <c r="TTZ39" s="472"/>
      <c r="TUA39" s="472"/>
      <c r="TUB39" s="472"/>
      <c r="TUC39" s="472"/>
      <c r="TUD39" s="472"/>
      <c r="TUE39" s="472"/>
      <c r="TUF39" s="472"/>
      <c r="TUG39" s="472"/>
      <c r="TUH39" s="472"/>
      <c r="TUI39" s="472"/>
      <c r="TUJ39" s="472"/>
      <c r="TUK39" s="472"/>
      <c r="TUL39" s="472"/>
      <c r="TUM39" s="472"/>
      <c r="TUN39" s="472"/>
      <c r="TUO39" s="472"/>
      <c r="TUP39" s="472"/>
      <c r="TUQ39" s="472"/>
      <c r="TUR39" s="472"/>
      <c r="TUS39" s="472"/>
      <c r="TUT39" s="472"/>
      <c r="TUU39" s="472"/>
      <c r="TUV39" s="472"/>
      <c r="TUW39" s="472"/>
      <c r="TUX39" s="472"/>
      <c r="TUY39" s="472"/>
      <c r="TUZ39" s="472"/>
      <c r="TVA39" s="472"/>
      <c r="TVB39" s="472"/>
      <c r="TVC39" s="472"/>
      <c r="TVD39" s="472"/>
      <c r="TVE39" s="472"/>
      <c r="TVF39" s="472"/>
      <c r="TVG39" s="472"/>
      <c r="TVH39" s="472"/>
      <c r="TVI39" s="472"/>
      <c r="TVJ39" s="472"/>
      <c r="TVK39" s="472"/>
      <c r="TVL39" s="472"/>
      <c r="TVM39" s="472"/>
      <c r="TVN39" s="472"/>
      <c r="TVO39" s="472"/>
      <c r="TVP39" s="472"/>
      <c r="TVQ39" s="472"/>
      <c r="TVR39" s="472"/>
      <c r="TVS39" s="472"/>
      <c r="TVT39" s="472"/>
      <c r="TVU39" s="472"/>
      <c r="TVV39" s="472"/>
      <c r="TVW39" s="472"/>
      <c r="TVX39" s="472"/>
      <c r="TVY39" s="472"/>
      <c r="TVZ39" s="472"/>
      <c r="TWA39" s="472"/>
      <c r="TWB39" s="472"/>
      <c r="TWC39" s="472"/>
      <c r="TWD39" s="472"/>
      <c r="TWE39" s="472"/>
      <c r="TWF39" s="472"/>
      <c r="TWG39" s="472"/>
      <c r="TWH39" s="472"/>
      <c r="TWI39" s="472"/>
      <c r="TWJ39" s="472"/>
      <c r="TWK39" s="472"/>
      <c r="TWL39" s="472"/>
      <c r="TWM39" s="472"/>
      <c r="TWN39" s="472"/>
      <c r="TWO39" s="472"/>
      <c r="TWP39" s="472"/>
      <c r="TWQ39" s="472"/>
      <c r="TWR39" s="472"/>
      <c r="TWS39" s="472"/>
      <c r="TWT39" s="472"/>
      <c r="TWU39" s="472"/>
      <c r="TWV39" s="472"/>
      <c r="TWW39" s="472"/>
      <c r="TWX39" s="472"/>
      <c r="TWY39" s="472"/>
      <c r="TWZ39" s="472"/>
      <c r="TXA39" s="472"/>
      <c r="TXB39" s="472"/>
      <c r="TXC39" s="472"/>
      <c r="TXD39" s="472"/>
      <c r="TXE39" s="472"/>
      <c r="TXF39" s="472"/>
      <c r="TXG39" s="472"/>
      <c r="TXH39" s="472"/>
      <c r="TXI39" s="472"/>
      <c r="TXJ39" s="472"/>
      <c r="TXK39" s="472"/>
      <c r="TXL39" s="472"/>
      <c r="TXM39" s="472"/>
      <c r="TXN39" s="472"/>
      <c r="TXO39" s="472"/>
      <c r="TXP39" s="472"/>
      <c r="TXQ39" s="472"/>
      <c r="TXR39" s="472"/>
      <c r="TXS39" s="472"/>
      <c r="TXT39" s="472"/>
      <c r="TXU39" s="472"/>
      <c r="TXV39" s="472"/>
      <c r="TXW39" s="472"/>
      <c r="TXX39" s="472"/>
      <c r="TXY39" s="472"/>
      <c r="TXZ39" s="472"/>
      <c r="TYA39" s="472"/>
      <c r="TYB39" s="472"/>
      <c r="TYC39" s="472"/>
      <c r="TYD39" s="472"/>
      <c r="TYE39" s="472"/>
      <c r="TYF39" s="472"/>
      <c r="TYG39" s="472"/>
      <c r="TYH39" s="472"/>
      <c r="TYI39" s="472"/>
      <c r="TYJ39" s="472"/>
      <c r="TYK39" s="472"/>
      <c r="TYL39" s="472"/>
      <c r="TYM39" s="472"/>
      <c r="TYN39" s="472"/>
      <c r="TYO39" s="472"/>
      <c r="TYP39" s="472"/>
      <c r="TYQ39" s="472"/>
      <c r="TYR39" s="472"/>
      <c r="TYS39" s="472"/>
      <c r="TYT39" s="472"/>
      <c r="TYU39" s="472"/>
      <c r="TYV39" s="472"/>
      <c r="TYW39" s="472"/>
      <c r="TYX39" s="472"/>
      <c r="TYY39" s="472"/>
      <c r="TYZ39" s="472"/>
      <c r="TZA39" s="472"/>
      <c r="TZB39" s="472"/>
      <c r="TZC39" s="472"/>
      <c r="TZD39" s="472"/>
      <c r="TZE39" s="472"/>
      <c r="TZF39" s="472"/>
      <c r="TZG39" s="472"/>
      <c r="TZH39" s="472"/>
      <c r="TZI39" s="472"/>
      <c r="TZJ39" s="472"/>
      <c r="TZK39" s="472"/>
      <c r="TZL39" s="472"/>
      <c r="TZM39" s="472"/>
      <c r="TZN39" s="472"/>
      <c r="TZO39" s="472"/>
      <c r="TZP39" s="472"/>
      <c r="TZQ39" s="472"/>
      <c r="TZR39" s="472"/>
      <c r="TZS39" s="472"/>
      <c r="TZT39" s="472"/>
      <c r="TZU39" s="472"/>
      <c r="TZV39" s="472"/>
      <c r="TZW39" s="472"/>
      <c r="TZX39" s="472"/>
      <c r="TZY39" s="472"/>
      <c r="TZZ39" s="472"/>
      <c r="UAA39" s="472"/>
      <c r="UAB39" s="472"/>
      <c r="UAC39" s="472"/>
      <c r="UAD39" s="472"/>
      <c r="UAE39" s="472"/>
      <c r="UAF39" s="472"/>
      <c r="UAG39" s="472"/>
      <c r="UAH39" s="472"/>
      <c r="UAI39" s="472"/>
      <c r="UAJ39" s="472"/>
      <c r="UAK39" s="472"/>
      <c r="UAL39" s="472"/>
      <c r="UAM39" s="472"/>
      <c r="UAN39" s="472"/>
      <c r="UAO39" s="472"/>
      <c r="UAP39" s="472"/>
      <c r="UAQ39" s="472"/>
      <c r="UAR39" s="472"/>
      <c r="UAS39" s="472"/>
      <c r="UAT39" s="472"/>
      <c r="UAU39" s="472"/>
      <c r="UAV39" s="472"/>
      <c r="UAW39" s="472"/>
      <c r="UAX39" s="472"/>
      <c r="UAY39" s="472"/>
      <c r="UAZ39" s="472"/>
      <c r="UBA39" s="472"/>
      <c r="UBB39" s="472"/>
      <c r="UBC39" s="472"/>
      <c r="UBD39" s="472"/>
      <c r="UBE39" s="472"/>
      <c r="UBF39" s="472"/>
      <c r="UBG39" s="472"/>
      <c r="UBH39" s="472"/>
      <c r="UBI39" s="472"/>
      <c r="UBJ39" s="472"/>
      <c r="UBK39" s="472"/>
      <c r="UBL39" s="472"/>
      <c r="UBM39" s="472"/>
      <c r="UBN39" s="472"/>
      <c r="UBO39" s="472"/>
      <c r="UBP39" s="472"/>
      <c r="UBQ39" s="472"/>
      <c r="UBR39" s="472"/>
      <c r="UBS39" s="472"/>
      <c r="UBT39" s="472"/>
      <c r="UBU39" s="472"/>
      <c r="UBV39" s="472"/>
      <c r="UBW39" s="472"/>
      <c r="UBX39" s="472"/>
      <c r="UBY39" s="472"/>
      <c r="UBZ39" s="472"/>
      <c r="UCA39" s="472"/>
      <c r="UCB39" s="472"/>
      <c r="UCC39" s="472"/>
      <c r="UCD39" s="472"/>
      <c r="UCE39" s="472"/>
      <c r="UCF39" s="472"/>
      <c r="UCG39" s="472"/>
      <c r="UCH39" s="472"/>
      <c r="UCI39" s="472"/>
      <c r="UCJ39" s="472"/>
      <c r="UCK39" s="472"/>
      <c r="UCL39" s="472"/>
      <c r="UCM39" s="472"/>
      <c r="UCN39" s="472"/>
      <c r="UCO39" s="472"/>
      <c r="UCP39" s="472"/>
      <c r="UCQ39" s="472"/>
      <c r="UCR39" s="472"/>
      <c r="UCS39" s="472"/>
      <c r="UCT39" s="472"/>
      <c r="UCU39" s="472"/>
      <c r="UCV39" s="472"/>
      <c r="UCW39" s="472"/>
      <c r="UCX39" s="472"/>
      <c r="UCY39" s="472"/>
      <c r="UCZ39" s="472"/>
      <c r="UDA39" s="472"/>
      <c r="UDB39" s="472"/>
      <c r="UDC39" s="472"/>
      <c r="UDD39" s="472"/>
      <c r="UDE39" s="472"/>
      <c r="UDF39" s="472"/>
      <c r="UDG39" s="472"/>
      <c r="UDH39" s="472"/>
      <c r="UDI39" s="472"/>
      <c r="UDJ39" s="472"/>
      <c r="UDK39" s="472"/>
      <c r="UDL39" s="472"/>
      <c r="UDM39" s="472"/>
      <c r="UDN39" s="472"/>
      <c r="UDO39" s="472"/>
      <c r="UDP39" s="472"/>
      <c r="UDQ39" s="472"/>
      <c r="UDR39" s="472"/>
      <c r="UDS39" s="472"/>
      <c r="UDT39" s="472"/>
      <c r="UDU39" s="472"/>
      <c r="UDV39" s="472"/>
      <c r="UDW39" s="472"/>
      <c r="UDX39" s="472"/>
      <c r="UDY39" s="472"/>
      <c r="UDZ39" s="472"/>
      <c r="UEA39" s="472"/>
      <c r="UEB39" s="472"/>
      <c r="UEC39" s="472"/>
      <c r="UED39" s="472"/>
      <c r="UEE39" s="472"/>
      <c r="UEF39" s="472"/>
      <c r="UEG39" s="472"/>
      <c r="UEH39" s="472"/>
      <c r="UEI39" s="472"/>
      <c r="UEJ39" s="472"/>
      <c r="UEK39" s="472"/>
      <c r="UEL39" s="472"/>
      <c r="UEM39" s="472"/>
      <c r="UEN39" s="472"/>
      <c r="UEO39" s="472"/>
      <c r="UEP39" s="472"/>
      <c r="UEQ39" s="472"/>
      <c r="UER39" s="472"/>
      <c r="UES39" s="472"/>
      <c r="UET39" s="472"/>
      <c r="UEU39" s="472"/>
      <c r="UEV39" s="472"/>
      <c r="UEW39" s="472"/>
      <c r="UEX39" s="472"/>
      <c r="UEY39" s="472"/>
      <c r="UEZ39" s="472"/>
      <c r="UFA39" s="472"/>
      <c r="UFB39" s="472"/>
      <c r="UFC39" s="472"/>
      <c r="UFD39" s="472"/>
      <c r="UFE39" s="472"/>
      <c r="UFF39" s="472"/>
      <c r="UFG39" s="472"/>
      <c r="UFH39" s="472"/>
      <c r="UFI39" s="472"/>
      <c r="UFJ39" s="472"/>
      <c r="UFK39" s="472"/>
      <c r="UFL39" s="472"/>
      <c r="UFM39" s="472"/>
      <c r="UFN39" s="472"/>
      <c r="UFO39" s="472"/>
      <c r="UFP39" s="472"/>
      <c r="UFQ39" s="472"/>
      <c r="UFR39" s="472"/>
      <c r="UFS39" s="472"/>
      <c r="UFT39" s="472"/>
      <c r="UFU39" s="472"/>
      <c r="UFV39" s="472"/>
      <c r="UFW39" s="472"/>
      <c r="UFX39" s="472"/>
      <c r="UFY39" s="472"/>
      <c r="UFZ39" s="472"/>
      <c r="UGA39" s="472"/>
      <c r="UGB39" s="472"/>
      <c r="UGC39" s="472"/>
      <c r="UGD39" s="472"/>
      <c r="UGE39" s="472"/>
      <c r="UGF39" s="472"/>
      <c r="UGG39" s="472"/>
      <c r="UGH39" s="472"/>
      <c r="UGI39" s="472"/>
      <c r="UGJ39" s="472"/>
      <c r="UGK39" s="472"/>
      <c r="UGL39" s="472"/>
      <c r="UGM39" s="472"/>
      <c r="UGN39" s="472"/>
      <c r="UGO39" s="472"/>
      <c r="UGP39" s="472"/>
      <c r="UGQ39" s="472"/>
      <c r="UGR39" s="472"/>
      <c r="UGS39" s="472"/>
      <c r="UGT39" s="472"/>
      <c r="UGU39" s="472"/>
      <c r="UGV39" s="472"/>
      <c r="UGW39" s="472"/>
      <c r="UGX39" s="472"/>
      <c r="UGY39" s="472"/>
      <c r="UGZ39" s="472"/>
      <c r="UHA39" s="472"/>
      <c r="UHB39" s="472"/>
      <c r="UHC39" s="472"/>
      <c r="UHD39" s="472"/>
      <c r="UHE39" s="472"/>
      <c r="UHF39" s="472"/>
      <c r="UHG39" s="472"/>
      <c r="UHH39" s="472"/>
      <c r="UHI39" s="472"/>
      <c r="UHJ39" s="472"/>
      <c r="UHK39" s="472"/>
      <c r="UHL39" s="472"/>
      <c r="UHM39" s="472"/>
      <c r="UHN39" s="472"/>
      <c r="UHO39" s="472"/>
      <c r="UHP39" s="472"/>
      <c r="UHQ39" s="472"/>
      <c r="UHR39" s="472"/>
      <c r="UHS39" s="472"/>
      <c r="UHT39" s="472"/>
      <c r="UHU39" s="472"/>
      <c r="UHV39" s="472"/>
      <c r="UHW39" s="472"/>
      <c r="UHX39" s="472"/>
      <c r="UHY39" s="472"/>
      <c r="UHZ39" s="472"/>
      <c r="UIA39" s="472"/>
      <c r="UIB39" s="472"/>
      <c r="UIC39" s="472"/>
      <c r="UID39" s="472"/>
      <c r="UIE39" s="472"/>
      <c r="UIF39" s="472"/>
      <c r="UIG39" s="472"/>
      <c r="UIH39" s="472"/>
      <c r="UII39" s="472"/>
      <c r="UIJ39" s="472"/>
      <c r="UIK39" s="472"/>
      <c r="UIL39" s="472"/>
      <c r="UIM39" s="472"/>
      <c r="UIN39" s="472"/>
      <c r="UIO39" s="472"/>
      <c r="UIP39" s="472"/>
      <c r="UIQ39" s="472"/>
      <c r="UIR39" s="472"/>
      <c r="UIS39" s="472"/>
      <c r="UIT39" s="472"/>
      <c r="UIU39" s="472"/>
      <c r="UIV39" s="472"/>
      <c r="UIW39" s="472"/>
      <c r="UIX39" s="472"/>
      <c r="UIY39" s="472"/>
      <c r="UIZ39" s="472"/>
      <c r="UJA39" s="472"/>
      <c r="UJB39" s="472"/>
      <c r="UJC39" s="472"/>
      <c r="UJD39" s="472"/>
      <c r="UJE39" s="472"/>
      <c r="UJF39" s="472"/>
      <c r="UJG39" s="472"/>
      <c r="UJH39" s="472"/>
      <c r="UJI39" s="472"/>
      <c r="UJJ39" s="472"/>
      <c r="UJK39" s="472"/>
      <c r="UJL39" s="472"/>
      <c r="UJM39" s="472"/>
      <c r="UJN39" s="472"/>
      <c r="UJO39" s="472"/>
      <c r="UJP39" s="472"/>
      <c r="UJQ39" s="472"/>
      <c r="UJR39" s="472"/>
      <c r="UJS39" s="472"/>
      <c r="UJT39" s="472"/>
      <c r="UJU39" s="472"/>
      <c r="UJV39" s="472"/>
      <c r="UJW39" s="472"/>
      <c r="UJX39" s="472"/>
      <c r="UJY39" s="472"/>
      <c r="UJZ39" s="472"/>
      <c r="UKA39" s="472"/>
      <c r="UKB39" s="472"/>
      <c r="UKC39" s="472"/>
      <c r="UKD39" s="472"/>
      <c r="UKE39" s="472"/>
      <c r="UKF39" s="472"/>
      <c r="UKG39" s="472"/>
      <c r="UKH39" s="472"/>
      <c r="UKI39" s="472"/>
      <c r="UKJ39" s="472"/>
      <c r="UKK39" s="472"/>
      <c r="UKL39" s="472"/>
      <c r="UKM39" s="472"/>
      <c r="UKN39" s="472"/>
      <c r="UKO39" s="472"/>
      <c r="UKP39" s="472"/>
      <c r="UKQ39" s="472"/>
      <c r="UKR39" s="472"/>
      <c r="UKS39" s="472"/>
      <c r="UKT39" s="472"/>
      <c r="UKU39" s="472"/>
      <c r="UKV39" s="472"/>
      <c r="UKW39" s="472"/>
      <c r="UKX39" s="472"/>
      <c r="UKY39" s="472"/>
      <c r="UKZ39" s="472"/>
      <c r="ULA39" s="472"/>
      <c r="ULB39" s="472"/>
      <c r="ULC39" s="472"/>
      <c r="ULD39" s="472"/>
      <c r="ULE39" s="472"/>
      <c r="ULF39" s="472"/>
      <c r="ULG39" s="472"/>
      <c r="ULH39" s="472"/>
      <c r="ULI39" s="472"/>
      <c r="ULJ39" s="472"/>
      <c r="ULK39" s="472"/>
      <c r="ULL39" s="472"/>
      <c r="ULM39" s="472"/>
      <c r="ULN39" s="472"/>
      <c r="ULO39" s="472"/>
      <c r="ULP39" s="472"/>
      <c r="ULQ39" s="472"/>
      <c r="ULR39" s="472"/>
      <c r="ULS39" s="472"/>
      <c r="ULT39" s="472"/>
      <c r="ULU39" s="472"/>
      <c r="ULV39" s="472"/>
      <c r="ULW39" s="472"/>
      <c r="ULX39" s="472"/>
      <c r="ULY39" s="472"/>
      <c r="ULZ39" s="472"/>
      <c r="UMA39" s="472"/>
      <c r="UMB39" s="472"/>
      <c r="UMC39" s="472"/>
      <c r="UMD39" s="472"/>
      <c r="UME39" s="472"/>
      <c r="UMF39" s="472"/>
      <c r="UMG39" s="472"/>
      <c r="UMH39" s="472"/>
      <c r="UMI39" s="472"/>
      <c r="UMJ39" s="472"/>
      <c r="UMK39" s="472"/>
      <c r="UML39" s="472"/>
      <c r="UMM39" s="472"/>
      <c r="UMN39" s="472"/>
      <c r="UMO39" s="472"/>
      <c r="UMP39" s="472"/>
      <c r="UMQ39" s="472"/>
      <c r="UMR39" s="472"/>
      <c r="UMS39" s="472"/>
      <c r="UMT39" s="472"/>
      <c r="UMU39" s="472"/>
      <c r="UMV39" s="472"/>
      <c r="UMW39" s="472"/>
      <c r="UMX39" s="472"/>
      <c r="UMY39" s="472"/>
      <c r="UMZ39" s="472"/>
      <c r="UNA39" s="472"/>
      <c r="UNB39" s="472"/>
      <c r="UNC39" s="472"/>
      <c r="UND39" s="472"/>
      <c r="UNE39" s="472"/>
      <c r="UNF39" s="472"/>
      <c r="UNG39" s="472"/>
      <c r="UNH39" s="472"/>
      <c r="UNI39" s="472"/>
      <c r="UNJ39" s="472"/>
      <c r="UNK39" s="472"/>
      <c r="UNL39" s="472"/>
      <c r="UNM39" s="472"/>
      <c r="UNN39" s="472"/>
      <c r="UNO39" s="472"/>
      <c r="UNP39" s="472"/>
      <c r="UNQ39" s="472"/>
      <c r="UNR39" s="472"/>
      <c r="UNS39" s="472"/>
      <c r="UNT39" s="472"/>
      <c r="UNU39" s="472"/>
      <c r="UNV39" s="472"/>
      <c r="UNW39" s="472"/>
      <c r="UNX39" s="472"/>
      <c r="UNY39" s="472"/>
      <c r="UNZ39" s="472"/>
      <c r="UOA39" s="472"/>
      <c r="UOB39" s="472"/>
      <c r="UOC39" s="472"/>
      <c r="UOD39" s="472"/>
      <c r="UOE39" s="472"/>
      <c r="UOF39" s="472"/>
      <c r="UOG39" s="472"/>
      <c r="UOH39" s="472"/>
      <c r="UOI39" s="472"/>
      <c r="UOJ39" s="472"/>
      <c r="UOK39" s="472"/>
      <c r="UOL39" s="472"/>
      <c r="UOM39" s="472"/>
      <c r="UON39" s="472"/>
      <c r="UOO39" s="472"/>
      <c r="UOP39" s="472"/>
      <c r="UOQ39" s="472"/>
      <c r="UOR39" s="472"/>
      <c r="UOS39" s="472"/>
      <c r="UOT39" s="472"/>
      <c r="UOU39" s="472"/>
      <c r="UOV39" s="472"/>
      <c r="UOW39" s="472"/>
      <c r="UOX39" s="472"/>
      <c r="UOY39" s="472"/>
      <c r="UOZ39" s="472"/>
      <c r="UPA39" s="472"/>
      <c r="UPB39" s="472"/>
      <c r="UPC39" s="472"/>
      <c r="UPD39" s="472"/>
      <c r="UPE39" s="472"/>
      <c r="UPF39" s="472"/>
      <c r="UPG39" s="472"/>
      <c r="UPH39" s="472"/>
      <c r="UPI39" s="472"/>
      <c r="UPJ39" s="472"/>
      <c r="UPK39" s="472"/>
      <c r="UPL39" s="472"/>
      <c r="UPM39" s="472"/>
      <c r="UPN39" s="472"/>
      <c r="UPO39" s="472"/>
      <c r="UPP39" s="472"/>
      <c r="UPQ39" s="472"/>
      <c r="UPR39" s="472"/>
      <c r="UPS39" s="472"/>
      <c r="UPT39" s="472"/>
      <c r="UPU39" s="472"/>
      <c r="UPV39" s="472"/>
      <c r="UPW39" s="472"/>
      <c r="UPX39" s="472"/>
      <c r="UPY39" s="472"/>
      <c r="UPZ39" s="472"/>
      <c r="UQA39" s="472"/>
      <c r="UQB39" s="472"/>
      <c r="UQC39" s="472"/>
      <c r="UQD39" s="472"/>
      <c r="UQE39" s="472"/>
      <c r="UQF39" s="472"/>
      <c r="UQG39" s="472"/>
      <c r="UQH39" s="472"/>
      <c r="UQI39" s="472"/>
      <c r="UQJ39" s="472"/>
      <c r="UQK39" s="472"/>
      <c r="UQL39" s="472"/>
      <c r="UQM39" s="472"/>
      <c r="UQN39" s="472"/>
      <c r="UQO39" s="472"/>
      <c r="UQP39" s="472"/>
      <c r="UQQ39" s="472"/>
      <c r="UQR39" s="472"/>
      <c r="UQS39" s="472"/>
      <c r="UQT39" s="472"/>
      <c r="UQU39" s="472"/>
      <c r="UQV39" s="472"/>
      <c r="UQW39" s="472"/>
      <c r="UQX39" s="472"/>
      <c r="UQY39" s="472"/>
      <c r="UQZ39" s="472"/>
      <c r="URA39" s="472"/>
      <c r="URB39" s="472"/>
      <c r="URC39" s="472"/>
      <c r="URD39" s="472"/>
      <c r="URE39" s="472"/>
      <c r="URF39" s="472"/>
      <c r="URG39" s="472"/>
      <c r="URH39" s="472"/>
      <c r="URI39" s="472"/>
      <c r="URJ39" s="472"/>
      <c r="URK39" s="472"/>
      <c r="URL39" s="472"/>
      <c r="URM39" s="472"/>
      <c r="URN39" s="472"/>
      <c r="URO39" s="472"/>
      <c r="URP39" s="472"/>
      <c r="URQ39" s="472"/>
      <c r="URR39" s="472"/>
      <c r="URS39" s="472"/>
      <c r="URT39" s="472"/>
      <c r="URU39" s="472"/>
      <c r="URV39" s="472"/>
      <c r="URW39" s="472"/>
      <c r="URX39" s="472"/>
      <c r="URY39" s="472"/>
      <c r="URZ39" s="472"/>
      <c r="USA39" s="472"/>
      <c r="USB39" s="472"/>
      <c r="USC39" s="472"/>
      <c r="USD39" s="472"/>
      <c r="USE39" s="472"/>
      <c r="USF39" s="472"/>
      <c r="USG39" s="472"/>
      <c r="USH39" s="472"/>
      <c r="USI39" s="472"/>
      <c r="USJ39" s="472"/>
      <c r="USK39" s="472"/>
      <c r="USL39" s="472"/>
      <c r="USM39" s="472"/>
      <c r="USN39" s="472"/>
      <c r="USO39" s="472"/>
      <c r="USP39" s="472"/>
      <c r="USQ39" s="472"/>
      <c r="USR39" s="472"/>
      <c r="USS39" s="472"/>
      <c r="UST39" s="472"/>
      <c r="USU39" s="472"/>
      <c r="USV39" s="472"/>
      <c r="USW39" s="472"/>
      <c r="USX39" s="472"/>
      <c r="USY39" s="472"/>
      <c r="USZ39" s="472"/>
      <c r="UTA39" s="472"/>
      <c r="UTB39" s="472"/>
      <c r="UTC39" s="472"/>
      <c r="UTD39" s="472"/>
      <c r="UTE39" s="472"/>
      <c r="UTF39" s="472"/>
      <c r="UTG39" s="472"/>
      <c r="UTH39" s="472"/>
      <c r="UTI39" s="472"/>
      <c r="UTJ39" s="472"/>
      <c r="UTK39" s="472"/>
      <c r="UTL39" s="472"/>
      <c r="UTM39" s="472"/>
      <c r="UTN39" s="472"/>
      <c r="UTO39" s="472"/>
      <c r="UTP39" s="472"/>
      <c r="UTQ39" s="472"/>
      <c r="UTR39" s="472"/>
      <c r="UTS39" s="472"/>
      <c r="UTT39" s="472"/>
      <c r="UTU39" s="472"/>
      <c r="UTV39" s="472"/>
      <c r="UTW39" s="472"/>
      <c r="UTX39" s="472"/>
      <c r="UTY39" s="472"/>
      <c r="UTZ39" s="472"/>
      <c r="UUA39" s="472"/>
      <c r="UUB39" s="472"/>
      <c r="UUC39" s="472"/>
      <c r="UUD39" s="472"/>
      <c r="UUE39" s="472"/>
      <c r="UUF39" s="472"/>
      <c r="UUG39" s="472"/>
      <c r="UUH39" s="472"/>
      <c r="UUI39" s="472"/>
      <c r="UUJ39" s="472"/>
      <c r="UUK39" s="472"/>
      <c r="UUL39" s="472"/>
      <c r="UUM39" s="472"/>
      <c r="UUN39" s="472"/>
      <c r="UUO39" s="472"/>
      <c r="UUP39" s="472"/>
      <c r="UUQ39" s="472"/>
      <c r="UUR39" s="472"/>
      <c r="UUS39" s="472"/>
      <c r="UUT39" s="472"/>
      <c r="UUU39" s="472"/>
      <c r="UUV39" s="472"/>
      <c r="UUW39" s="472"/>
      <c r="UUX39" s="472"/>
      <c r="UUY39" s="472"/>
      <c r="UUZ39" s="472"/>
      <c r="UVA39" s="472"/>
      <c r="UVB39" s="472"/>
      <c r="UVC39" s="472"/>
      <c r="UVD39" s="472"/>
      <c r="UVE39" s="472"/>
      <c r="UVF39" s="472"/>
      <c r="UVG39" s="472"/>
      <c r="UVH39" s="472"/>
      <c r="UVI39" s="472"/>
      <c r="UVJ39" s="472"/>
      <c r="UVK39" s="472"/>
      <c r="UVL39" s="472"/>
      <c r="UVM39" s="472"/>
      <c r="UVN39" s="472"/>
      <c r="UVO39" s="472"/>
      <c r="UVP39" s="472"/>
      <c r="UVQ39" s="472"/>
      <c r="UVR39" s="472"/>
      <c r="UVS39" s="472"/>
      <c r="UVT39" s="472"/>
      <c r="UVU39" s="472"/>
      <c r="UVV39" s="472"/>
      <c r="UVW39" s="472"/>
      <c r="UVX39" s="472"/>
      <c r="UVY39" s="472"/>
      <c r="UVZ39" s="472"/>
      <c r="UWA39" s="472"/>
      <c r="UWB39" s="472"/>
      <c r="UWC39" s="472"/>
      <c r="UWD39" s="472"/>
      <c r="UWE39" s="472"/>
      <c r="UWF39" s="472"/>
      <c r="UWG39" s="472"/>
      <c r="UWH39" s="472"/>
      <c r="UWI39" s="472"/>
      <c r="UWJ39" s="472"/>
      <c r="UWK39" s="472"/>
      <c r="UWL39" s="472"/>
      <c r="UWM39" s="472"/>
      <c r="UWN39" s="472"/>
      <c r="UWO39" s="472"/>
      <c r="UWP39" s="472"/>
      <c r="UWQ39" s="472"/>
      <c r="UWR39" s="472"/>
      <c r="UWS39" s="472"/>
      <c r="UWT39" s="472"/>
      <c r="UWU39" s="472"/>
      <c r="UWV39" s="472"/>
      <c r="UWW39" s="472"/>
      <c r="UWX39" s="472"/>
      <c r="UWY39" s="472"/>
      <c r="UWZ39" s="472"/>
      <c r="UXA39" s="472"/>
      <c r="UXB39" s="472"/>
      <c r="UXC39" s="472"/>
      <c r="UXD39" s="472"/>
      <c r="UXE39" s="472"/>
      <c r="UXF39" s="472"/>
      <c r="UXG39" s="472"/>
      <c r="UXH39" s="472"/>
      <c r="UXI39" s="472"/>
      <c r="UXJ39" s="472"/>
      <c r="UXK39" s="472"/>
      <c r="UXL39" s="472"/>
      <c r="UXM39" s="472"/>
      <c r="UXN39" s="472"/>
      <c r="UXO39" s="472"/>
      <c r="UXP39" s="472"/>
      <c r="UXQ39" s="472"/>
      <c r="UXR39" s="472"/>
      <c r="UXS39" s="472"/>
      <c r="UXT39" s="472"/>
      <c r="UXU39" s="472"/>
      <c r="UXV39" s="472"/>
      <c r="UXW39" s="472"/>
      <c r="UXX39" s="472"/>
      <c r="UXY39" s="472"/>
      <c r="UXZ39" s="472"/>
      <c r="UYA39" s="472"/>
      <c r="UYB39" s="472"/>
      <c r="UYC39" s="472"/>
      <c r="UYD39" s="472"/>
      <c r="UYE39" s="472"/>
      <c r="UYF39" s="472"/>
      <c r="UYG39" s="472"/>
      <c r="UYH39" s="472"/>
      <c r="UYI39" s="472"/>
      <c r="UYJ39" s="472"/>
      <c r="UYK39" s="472"/>
      <c r="UYL39" s="472"/>
      <c r="UYM39" s="472"/>
      <c r="UYN39" s="472"/>
      <c r="UYO39" s="472"/>
      <c r="UYP39" s="472"/>
      <c r="UYQ39" s="472"/>
      <c r="UYR39" s="472"/>
      <c r="UYS39" s="472"/>
      <c r="UYT39" s="472"/>
      <c r="UYU39" s="472"/>
      <c r="UYV39" s="472"/>
      <c r="UYW39" s="472"/>
      <c r="UYX39" s="472"/>
      <c r="UYY39" s="472"/>
      <c r="UYZ39" s="472"/>
      <c r="UZA39" s="472"/>
      <c r="UZB39" s="472"/>
      <c r="UZC39" s="472"/>
      <c r="UZD39" s="472"/>
      <c r="UZE39" s="472"/>
      <c r="UZF39" s="472"/>
      <c r="UZG39" s="472"/>
      <c r="UZH39" s="472"/>
      <c r="UZI39" s="472"/>
      <c r="UZJ39" s="472"/>
      <c r="UZK39" s="472"/>
      <c r="UZL39" s="472"/>
      <c r="UZM39" s="472"/>
      <c r="UZN39" s="472"/>
      <c r="UZO39" s="472"/>
      <c r="UZP39" s="472"/>
      <c r="UZQ39" s="472"/>
      <c r="UZR39" s="472"/>
      <c r="UZS39" s="472"/>
      <c r="UZT39" s="472"/>
      <c r="UZU39" s="472"/>
      <c r="UZV39" s="472"/>
      <c r="UZW39" s="472"/>
      <c r="UZX39" s="472"/>
      <c r="UZY39" s="472"/>
      <c r="UZZ39" s="472"/>
      <c r="VAA39" s="472"/>
      <c r="VAB39" s="472"/>
      <c r="VAC39" s="472"/>
      <c r="VAD39" s="472"/>
      <c r="VAE39" s="472"/>
      <c r="VAF39" s="472"/>
      <c r="VAG39" s="472"/>
      <c r="VAH39" s="472"/>
      <c r="VAI39" s="472"/>
      <c r="VAJ39" s="472"/>
      <c r="VAK39" s="472"/>
      <c r="VAL39" s="472"/>
      <c r="VAM39" s="472"/>
      <c r="VAN39" s="472"/>
      <c r="VAO39" s="472"/>
      <c r="VAP39" s="472"/>
      <c r="VAQ39" s="472"/>
      <c r="VAR39" s="472"/>
      <c r="VAS39" s="472"/>
      <c r="VAT39" s="472"/>
      <c r="VAU39" s="472"/>
      <c r="VAV39" s="472"/>
      <c r="VAW39" s="472"/>
      <c r="VAX39" s="472"/>
      <c r="VAY39" s="472"/>
      <c r="VAZ39" s="472"/>
      <c r="VBA39" s="472"/>
      <c r="VBB39" s="472"/>
      <c r="VBC39" s="472"/>
      <c r="VBD39" s="472"/>
      <c r="VBE39" s="472"/>
      <c r="VBF39" s="472"/>
      <c r="VBG39" s="472"/>
      <c r="VBH39" s="472"/>
      <c r="VBI39" s="472"/>
      <c r="VBJ39" s="472"/>
      <c r="VBK39" s="472"/>
      <c r="VBL39" s="472"/>
      <c r="VBM39" s="472"/>
      <c r="VBN39" s="472"/>
      <c r="VBO39" s="472"/>
      <c r="VBP39" s="472"/>
      <c r="VBQ39" s="472"/>
      <c r="VBR39" s="472"/>
      <c r="VBS39" s="472"/>
      <c r="VBT39" s="472"/>
      <c r="VBU39" s="472"/>
      <c r="VBV39" s="472"/>
      <c r="VBW39" s="472"/>
      <c r="VBX39" s="472"/>
      <c r="VBY39" s="472"/>
      <c r="VBZ39" s="472"/>
      <c r="VCA39" s="472"/>
      <c r="VCB39" s="472"/>
      <c r="VCC39" s="472"/>
      <c r="VCD39" s="472"/>
      <c r="VCE39" s="472"/>
      <c r="VCF39" s="472"/>
      <c r="VCG39" s="472"/>
      <c r="VCH39" s="472"/>
      <c r="VCI39" s="472"/>
      <c r="VCJ39" s="472"/>
      <c r="VCK39" s="472"/>
      <c r="VCL39" s="472"/>
      <c r="VCM39" s="472"/>
      <c r="VCN39" s="472"/>
      <c r="VCO39" s="472"/>
      <c r="VCP39" s="472"/>
      <c r="VCQ39" s="472"/>
      <c r="VCR39" s="472"/>
      <c r="VCS39" s="472"/>
      <c r="VCT39" s="472"/>
      <c r="VCU39" s="472"/>
      <c r="VCV39" s="472"/>
      <c r="VCW39" s="472"/>
      <c r="VCX39" s="472"/>
      <c r="VCY39" s="472"/>
      <c r="VCZ39" s="472"/>
      <c r="VDA39" s="472"/>
      <c r="VDB39" s="472"/>
      <c r="VDC39" s="472"/>
      <c r="VDD39" s="472"/>
      <c r="VDE39" s="472"/>
      <c r="VDF39" s="472"/>
      <c r="VDG39" s="472"/>
      <c r="VDH39" s="472"/>
      <c r="VDI39" s="472"/>
      <c r="VDJ39" s="472"/>
      <c r="VDK39" s="472"/>
      <c r="VDL39" s="472"/>
      <c r="VDM39" s="472"/>
      <c r="VDN39" s="472"/>
      <c r="VDO39" s="472"/>
      <c r="VDP39" s="472"/>
      <c r="VDQ39" s="472"/>
      <c r="VDR39" s="472"/>
      <c r="VDS39" s="472"/>
      <c r="VDT39" s="472"/>
      <c r="VDU39" s="472"/>
      <c r="VDV39" s="472"/>
      <c r="VDW39" s="472"/>
      <c r="VDX39" s="472"/>
      <c r="VDY39" s="472"/>
      <c r="VDZ39" s="472"/>
      <c r="VEA39" s="472"/>
      <c r="VEB39" s="472"/>
      <c r="VEC39" s="472"/>
      <c r="VED39" s="472"/>
      <c r="VEE39" s="472"/>
      <c r="VEF39" s="472"/>
      <c r="VEG39" s="472"/>
      <c r="VEH39" s="472"/>
      <c r="VEI39" s="472"/>
      <c r="VEJ39" s="472"/>
      <c r="VEK39" s="472"/>
      <c r="VEL39" s="472"/>
      <c r="VEM39" s="472"/>
      <c r="VEN39" s="472"/>
      <c r="VEO39" s="472"/>
      <c r="VEP39" s="472"/>
      <c r="VEQ39" s="472"/>
      <c r="VER39" s="472"/>
      <c r="VES39" s="472"/>
      <c r="VET39" s="472"/>
      <c r="VEU39" s="472"/>
      <c r="VEV39" s="472"/>
      <c r="VEW39" s="472"/>
      <c r="VEX39" s="472"/>
      <c r="VEY39" s="472"/>
      <c r="VEZ39" s="472"/>
      <c r="VFA39" s="472"/>
      <c r="VFB39" s="472"/>
      <c r="VFC39" s="472"/>
      <c r="VFD39" s="472"/>
      <c r="VFE39" s="472"/>
      <c r="VFF39" s="472"/>
      <c r="VFG39" s="472"/>
      <c r="VFH39" s="472"/>
      <c r="VFI39" s="472"/>
      <c r="VFJ39" s="472"/>
      <c r="VFK39" s="472"/>
      <c r="VFL39" s="472"/>
      <c r="VFM39" s="472"/>
      <c r="VFN39" s="472"/>
      <c r="VFO39" s="472"/>
      <c r="VFP39" s="472"/>
      <c r="VFQ39" s="472"/>
      <c r="VFR39" s="472"/>
      <c r="VFS39" s="472"/>
      <c r="VFT39" s="472"/>
      <c r="VFU39" s="472"/>
      <c r="VFV39" s="472"/>
      <c r="VFW39" s="472"/>
      <c r="VFX39" s="472"/>
      <c r="VFY39" s="472"/>
      <c r="VFZ39" s="472"/>
      <c r="VGA39" s="472"/>
      <c r="VGB39" s="472"/>
      <c r="VGC39" s="472"/>
      <c r="VGD39" s="472"/>
      <c r="VGE39" s="472"/>
      <c r="VGF39" s="472"/>
      <c r="VGG39" s="472"/>
      <c r="VGH39" s="472"/>
      <c r="VGI39" s="472"/>
      <c r="VGJ39" s="472"/>
      <c r="VGK39" s="472"/>
      <c r="VGL39" s="472"/>
      <c r="VGM39" s="472"/>
      <c r="VGN39" s="472"/>
      <c r="VGO39" s="472"/>
      <c r="VGP39" s="472"/>
      <c r="VGQ39" s="472"/>
      <c r="VGR39" s="472"/>
      <c r="VGS39" s="472"/>
      <c r="VGT39" s="472"/>
      <c r="VGU39" s="472"/>
      <c r="VGV39" s="472"/>
      <c r="VGW39" s="472"/>
      <c r="VGX39" s="472"/>
      <c r="VGY39" s="472"/>
      <c r="VGZ39" s="472"/>
      <c r="VHA39" s="472"/>
      <c r="VHB39" s="472"/>
      <c r="VHC39" s="472"/>
      <c r="VHD39" s="472"/>
      <c r="VHE39" s="472"/>
      <c r="VHF39" s="472"/>
      <c r="VHG39" s="472"/>
      <c r="VHH39" s="472"/>
      <c r="VHI39" s="472"/>
      <c r="VHJ39" s="472"/>
      <c r="VHK39" s="472"/>
      <c r="VHL39" s="472"/>
      <c r="VHM39" s="472"/>
      <c r="VHN39" s="472"/>
      <c r="VHO39" s="472"/>
      <c r="VHP39" s="472"/>
      <c r="VHQ39" s="472"/>
      <c r="VHR39" s="472"/>
      <c r="VHS39" s="472"/>
      <c r="VHT39" s="472"/>
      <c r="VHU39" s="472"/>
      <c r="VHV39" s="472"/>
      <c r="VHW39" s="472"/>
      <c r="VHX39" s="472"/>
      <c r="VHY39" s="472"/>
      <c r="VHZ39" s="472"/>
      <c r="VIA39" s="472"/>
      <c r="VIB39" s="472"/>
      <c r="VIC39" s="472"/>
      <c r="VID39" s="472"/>
      <c r="VIE39" s="472"/>
      <c r="VIF39" s="472"/>
      <c r="VIG39" s="472"/>
      <c r="VIH39" s="472"/>
      <c r="VII39" s="472"/>
      <c r="VIJ39" s="472"/>
      <c r="VIK39" s="472"/>
      <c r="VIL39" s="472"/>
      <c r="VIM39" s="472"/>
      <c r="VIN39" s="472"/>
      <c r="VIO39" s="472"/>
      <c r="VIP39" s="472"/>
      <c r="VIQ39" s="472"/>
      <c r="VIR39" s="472"/>
      <c r="VIS39" s="472"/>
      <c r="VIT39" s="472"/>
      <c r="VIU39" s="472"/>
      <c r="VIV39" s="472"/>
      <c r="VIW39" s="472"/>
      <c r="VIX39" s="472"/>
      <c r="VIY39" s="472"/>
      <c r="VIZ39" s="472"/>
      <c r="VJA39" s="472"/>
      <c r="VJB39" s="472"/>
      <c r="VJC39" s="472"/>
      <c r="VJD39" s="472"/>
      <c r="VJE39" s="472"/>
      <c r="VJF39" s="472"/>
      <c r="VJG39" s="472"/>
      <c r="VJH39" s="472"/>
      <c r="VJI39" s="472"/>
      <c r="VJJ39" s="472"/>
      <c r="VJK39" s="472"/>
      <c r="VJL39" s="472"/>
      <c r="VJM39" s="472"/>
      <c r="VJN39" s="472"/>
      <c r="VJO39" s="472"/>
      <c r="VJP39" s="472"/>
      <c r="VJQ39" s="472"/>
      <c r="VJR39" s="472"/>
      <c r="VJS39" s="472"/>
      <c r="VJT39" s="472"/>
      <c r="VJU39" s="472"/>
      <c r="VJV39" s="472"/>
      <c r="VJW39" s="472"/>
      <c r="VJX39" s="472"/>
      <c r="VJY39" s="472"/>
      <c r="VJZ39" s="472"/>
      <c r="VKA39" s="472"/>
      <c r="VKB39" s="472"/>
      <c r="VKC39" s="472"/>
      <c r="VKD39" s="472"/>
      <c r="VKE39" s="472"/>
      <c r="VKF39" s="472"/>
      <c r="VKG39" s="472"/>
      <c r="VKH39" s="472"/>
      <c r="VKI39" s="472"/>
      <c r="VKJ39" s="472"/>
      <c r="VKK39" s="472"/>
      <c r="VKL39" s="472"/>
      <c r="VKM39" s="472"/>
      <c r="VKN39" s="472"/>
      <c r="VKO39" s="472"/>
      <c r="VKP39" s="472"/>
      <c r="VKQ39" s="472"/>
      <c r="VKR39" s="472"/>
      <c r="VKS39" s="472"/>
      <c r="VKT39" s="472"/>
      <c r="VKU39" s="472"/>
      <c r="VKV39" s="472"/>
      <c r="VKW39" s="472"/>
      <c r="VKX39" s="472"/>
      <c r="VKY39" s="472"/>
      <c r="VKZ39" s="472"/>
      <c r="VLA39" s="472"/>
      <c r="VLB39" s="472"/>
      <c r="VLC39" s="472"/>
      <c r="VLD39" s="472"/>
      <c r="VLE39" s="472"/>
      <c r="VLF39" s="472"/>
      <c r="VLG39" s="472"/>
      <c r="VLH39" s="472"/>
      <c r="VLI39" s="472"/>
      <c r="VLJ39" s="472"/>
      <c r="VLK39" s="472"/>
      <c r="VLL39" s="472"/>
      <c r="VLM39" s="472"/>
      <c r="VLN39" s="472"/>
      <c r="VLO39" s="472"/>
      <c r="VLP39" s="472"/>
      <c r="VLQ39" s="472"/>
      <c r="VLR39" s="472"/>
      <c r="VLS39" s="472"/>
      <c r="VLT39" s="472"/>
      <c r="VLU39" s="472"/>
      <c r="VLV39" s="472"/>
      <c r="VLW39" s="472"/>
      <c r="VLX39" s="472"/>
      <c r="VLY39" s="472"/>
      <c r="VLZ39" s="472"/>
      <c r="VMA39" s="472"/>
      <c r="VMB39" s="472"/>
      <c r="VMC39" s="472"/>
      <c r="VMD39" s="472"/>
      <c r="VME39" s="472"/>
      <c r="VMF39" s="472"/>
      <c r="VMG39" s="472"/>
      <c r="VMH39" s="472"/>
      <c r="VMI39" s="472"/>
      <c r="VMJ39" s="472"/>
      <c r="VMK39" s="472"/>
      <c r="VML39" s="472"/>
      <c r="VMM39" s="472"/>
      <c r="VMN39" s="472"/>
      <c r="VMO39" s="472"/>
      <c r="VMP39" s="472"/>
      <c r="VMQ39" s="472"/>
      <c r="VMR39" s="472"/>
      <c r="VMS39" s="472"/>
      <c r="VMT39" s="472"/>
      <c r="VMU39" s="472"/>
      <c r="VMV39" s="472"/>
      <c r="VMW39" s="472"/>
      <c r="VMX39" s="472"/>
      <c r="VMY39" s="472"/>
      <c r="VMZ39" s="472"/>
      <c r="VNA39" s="472"/>
      <c r="VNB39" s="472"/>
      <c r="VNC39" s="472"/>
      <c r="VND39" s="472"/>
      <c r="VNE39" s="472"/>
      <c r="VNF39" s="472"/>
      <c r="VNG39" s="472"/>
      <c r="VNH39" s="472"/>
      <c r="VNI39" s="472"/>
      <c r="VNJ39" s="472"/>
      <c r="VNK39" s="472"/>
      <c r="VNL39" s="472"/>
      <c r="VNM39" s="472"/>
      <c r="VNN39" s="472"/>
      <c r="VNO39" s="472"/>
      <c r="VNP39" s="472"/>
      <c r="VNQ39" s="472"/>
      <c r="VNR39" s="472"/>
      <c r="VNS39" s="472"/>
      <c r="VNT39" s="472"/>
      <c r="VNU39" s="472"/>
      <c r="VNV39" s="472"/>
      <c r="VNW39" s="472"/>
      <c r="VNX39" s="472"/>
      <c r="VNY39" s="472"/>
      <c r="VNZ39" s="472"/>
      <c r="VOA39" s="472"/>
      <c r="VOB39" s="472"/>
      <c r="VOC39" s="472"/>
      <c r="VOD39" s="472"/>
      <c r="VOE39" s="472"/>
      <c r="VOF39" s="472"/>
      <c r="VOG39" s="472"/>
      <c r="VOH39" s="472"/>
      <c r="VOI39" s="472"/>
      <c r="VOJ39" s="472"/>
      <c r="VOK39" s="472"/>
      <c r="VOL39" s="472"/>
      <c r="VOM39" s="472"/>
      <c r="VON39" s="472"/>
      <c r="VOO39" s="472"/>
      <c r="VOP39" s="472"/>
      <c r="VOQ39" s="472"/>
      <c r="VOR39" s="472"/>
      <c r="VOS39" s="472"/>
      <c r="VOT39" s="472"/>
      <c r="VOU39" s="472"/>
      <c r="VOV39" s="472"/>
      <c r="VOW39" s="472"/>
      <c r="VOX39" s="472"/>
      <c r="VOY39" s="472"/>
      <c r="VOZ39" s="472"/>
      <c r="VPA39" s="472"/>
      <c r="VPB39" s="472"/>
      <c r="VPC39" s="472"/>
      <c r="VPD39" s="472"/>
      <c r="VPE39" s="472"/>
      <c r="VPF39" s="472"/>
      <c r="VPG39" s="472"/>
      <c r="VPH39" s="472"/>
      <c r="VPI39" s="472"/>
      <c r="VPJ39" s="472"/>
      <c r="VPK39" s="472"/>
      <c r="VPL39" s="472"/>
      <c r="VPM39" s="472"/>
      <c r="VPN39" s="472"/>
      <c r="VPO39" s="472"/>
      <c r="VPP39" s="472"/>
      <c r="VPQ39" s="472"/>
      <c r="VPR39" s="472"/>
      <c r="VPS39" s="472"/>
      <c r="VPT39" s="472"/>
      <c r="VPU39" s="472"/>
      <c r="VPV39" s="472"/>
      <c r="VPW39" s="472"/>
      <c r="VPX39" s="472"/>
      <c r="VPY39" s="472"/>
      <c r="VPZ39" s="472"/>
      <c r="VQA39" s="472"/>
      <c r="VQB39" s="472"/>
      <c r="VQC39" s="472"/>
      <c r="VQD39" s="472"/>
      <c r="VQE39" s="472"/>
      <c r="VQF39" s="472"/>
      <c r="VQG39" s="472"/>
      <c r="VQH39" s="472"/>
      <c r="VQI39" s="472"/>
      <c r="VQJ39" s="472"/>
      <c r="VQK39" s="472"/>
      <c r="VQL39" s="472"/>
      <c r="VQM39" s="472"/>
      <c r="VQN39" s="472"/>
      <c r="VQO39" s="472"/>
      <c r="VQP39" s="472"/>
      <c r="VQQ39" s="472"/>
      <c r="VQR39" s="472"/>
      <c r="VQS39" s="472"/>
      <c r="VQT39" s="472"/>
      <c r="VQU39" s="472"/>
      <c r="VQV39" s="472"/>
      <c r="VQW39" s="472"/>
      <c r="VQX39" s="472"/>
      <c r="VQY39" s="472"/>
      <c r="VQZ39" s="472"/>
      <c r="VRA39" s="472"/>
      <c r="VRB39" s="472"/>
      <c r="VRC39" s="472"/>
      <c r="VRD39" s="472"/>
      <c r="VRE39" s="472"/>
      <c r="VRF39" s="472"/>
      <c r="VRG39" s="472"/>
      <c r="VRH39" s="472"/>
      <c r="VRI39" s="472"/>
      <c r="VRJ39" s="472"/>
      <c r="VRK39" s="472"/>
      <c r="VRL39" s="472"/>
      <c r="VRM39" s="472"/>
      <c r="VRN39" s="472"/>
      <c r="VRO39" s="472"/>
      <c r="VRP39" s="472"/>
      <c r="VRQ39" s="472"/>
      <c r="VRR39" s="472"/>
      <c r="VRS39" s="472"/>
      <c r="VRT39" s="472"/>
      <c r="VRU39" s="472"/>
      <c r="VRV39" s="472"/>
      <c r="VRW39" s="472"/>
      <c r="VRX39" s="472"/>
      <c r="VRY39" s="472"/>
      <c r="VRZ39" s="472"/>
      <c r="VSA39" s="472"/>
      <c r="VSB39" s="472"/>
      <c r="VSC39" s="472"/>
      <c r="VSD39" s="472"/>
      <c r="VSE39" s="472"/>
      <c r="VSF39" s="472"/>
      <c r="VSG39" s="472"/>
      <c r="VSH39" s="472"/>
      <c r="VSI39" s="472"/>
      <c r="VSJ39" s="472"/>
      <c r="VSK39" s="472"/>
      <c r="VSL39" s="472"/>
      <c r="VSM39" s="472"/>
      <c r="VSN39" s="472"/>
      <c r="VSO39" s="472"/>
      <c r="VSP39" s="472"/>
      <c r="VSQ39" s="472"/>
      <c r="VSR39" s="472"/>
      <c r="VSS39" s="472"/>
      <c r="VST39" s="472"/>
      <c r="VSU39" s="472"/>
      <c r="VSV39" s="472"/>
      <c r="VSW39" s="472"/>
      <c r="VSX39" s="472"/>
      <c r="VSY39" s="472"/>
      <c r="VSZ39" s="472"/>
      <c r="VTA39" s="472"/>
      <c r="VTB39" s="472"/>
      <c r="VTC39" s="472"/>
      <c r="VTD39" s="472"/>
      <c r="VTE39" s="472"/>
      <c r="VTF39" s="472"/>
      <c r="VTG39" s="472"/>
      <c r="VTH39" s="472"/>
      <c r="VTI39" s="472"/>
      <c r="VTJ39" s="472"/>
      <c r="VTK39" s="472"/>
      <c r="VTL39" s="472"/>
      <c r="VTM39" s="472"/>
      <c r="VTN39" s="472"/>
      <c r="VTO39" s="472"/>
      <c r="VTP39" s="472"/>
      <c r="VTQ39" s="472"/>
      <c r="VTR39" s="472"/>
      <c r="VTS39" s="472"/>
      <c r="VTT39" s="472"/>
      <c r="VTU39" s="472"/>
      <c r="VTV39" s="472"/>
      <c r="VTW39" s="472"/>
      <c r="VTX39" s="472"/>
      <c r="VTY39" s="472"/>
      <c r="VTZ39" s="472"/>
      <c r="VUA39" s="472"/>
      <c r="VUB39" s="472"/>
      <c r="VUC39" s="472"/>
      <c r="VUD39" s="472"/>
      <c r="VUE39" s="472"/>
      <c r="VUF39" s="472"/>
      <c r="VUG39" s="472"/>
      <c r="VUH39" s="472"/>
      <c r="VUI39" s="472"/>
      <c r="VUJ39" s="472"/>
      <c r="VUK39" s="472"/>
      <c r="VUL39" s="472"/>
      <c r="VUM39" s="472"/>
      <c r="VUN39" s="472"/>
      <c r="VUO39" s="472"/>
      <c r="VUP39" s="472"/>
      <c r="VUQ39" s="472"/>
      <c r="VUR39" s="472"/>
      <c r="VUS39" s="472"/>
      <c r="VUT39" s="472"/>
      <c r="VUU39" s="472"/>
      <c r="VUV39" s="472"/>
      <c r="VUW39" s="472"/>
      <c r="VUX39" s="472"/>
      <c r="VUY39" s="472"/>
      <c r="VUZ39" s="472"/>
      <c r="VVA39" s="472"/>
      <c r="VVB39" s="472"/>
      <c r="VVC39" s="472"/>
      <c r="VVD39" s="472"/>
      <c r="VVE39" s="472"/>
      <c r="VVF39" s="472"/>
      <c r="VVG39" s="472"/>
      <c r="VVH39" s="472"/>
      <c r="VVI39" s="472"/>
      <c r="VVJ39" s="472"/>
      <c r="VVK39" s="472"/>
      <c r="VVL39" s="472"/>
      <c r="VVM39" s="472"/>
      <c r="VVN39" s="472"/>
      <c r="VVO39" s="472"/>
      <c r="VVP39" s="472"/>
      <c r="VVQ39" s="472"/>
      <c r="VVR39" s="472"/>
      <c r="VVS39" s="472"/>
      <c r="VVT39" s="472"/>
      <c r="VVU39" s="472"/>
      <c r="VVV39" s="472"/>
      <c r="VVW39" s="472"/>
      <c r="VVX39" s="472"/>
      <c r="VVY39" s="472"/>
      <c r="VVZ39" s="472"/>
      <c r="VWA39" s="472"/>
      <c r="VWB39" s="472"/>
      <c r="VWC39" s="472"/>
      <c r="VWD39" s="472"/>
      <c r="VWE39" s="472"/>
      <c r="VWF39" s="472"/>
      <c r="VWG39" s="472"/>
      <c r="VWH39" s="472"/>
      <c r="VWI39" s="472"/>
      <c r="VWJ39" s="472"/>
      <c r="VWK39" s="472"/>
      <c r="VWL39" s="472"/>
      <c r="VWM39" s="472"/>
      <c r="VWN39" s="472"/>
      <c r="VWO39" s="472"/>
      <c r="VWP39" s="472"/>
      <c r="VWQ39" s="472"/>
      <c r="VWR39" s="472"/>
      <c r="VWS39" s="472"/>
      <c r="VWT39" s="472"/>
      <c r="VWU39" s="472"/>
      <c r="VWV39" s="472"/>
      <c r="VWW39" s="472"/>
      <c r="VWX39" s="472"/>
      <c r="VWY39" s="472"/>
      <c r="VWZ39" s="472"/>
      <c r="VXA39" s="472"/>
      <c r="VXB39" s="472"/>
      <c r="VXC39" s="472"/>
      <c r="VXD39" s="472"/>
      <c r="VXE39" s="472"/>
      <c r="VXF39" s="472"/>
      <c r="VXG39" s="472"/>
      <c r="VXH39" s="472"/>
      <c r="VXI39" s="472"/>
      <c r="VXJ39" s="472"/>
      <c r="VXK39" s="472"/>
      <c r="VXL39" s="472"/>
      <c r="VXM39" s="472"/>
      <c r="VXN39" s="472"/>
      <c r="VXO39" s="472"/>
      <c r="VXP39" s="472"/>
      <c r="VXQ39" s="472"/>
      <c r="VXR39" s="472"/>
      <c r="VXS39" s="472"/>
      <c r="VXT39" s="472"/>
      <c r="VXU39" s="472"/>
      <c r="VXV39" s="472"/>
      <c r="VXW39" s="472"/>
      <c r="VXX39" s="472"/>
      <c r="VXY39" s="472"/>
      <c r="VXZ39" s="472"/>
      <c r="VYA39" s="472"/>
      <c r="VYB39" s="472"/>
      <c r="VYC39" s="472"/>
      <c r="VYD39" s="472"/>
      <c r="VYE39" s="472"/>
      <c r="VYF39" s="472"/>
      <c r="VYG39" s="472"/>
      <c r="VYH39" s="472"/>
      <c r="VYI39" s="472"/>
      <c r="VYJ39" s="472"/>
      <c r="VYK39" s="472"/>
      <c r="VYL39" s="472"/>
      <c r="VYM39" s="472"/>
      <c r="VYN39" s="472"/>
      <c r="VYO39" s="472"/>
      <c r="VYP39" s="472"/>
      <c r="VYQ39" s="472"/>
      <c r="VYR39" s="472"/>
      <c r="VYS39" s="472"/>
      <c r="VYT39" s="472"/>
      <c r="VYU39" s="472"/>
      <c r="VYV39" s="472"/>
      <c r="VYW39" s="472"/>
      <c r="VYX39" s="472"/>
      <c r="VYY39" s="472"/>
      <c r="VYZ39" s="472"/>
      <c r="VZA39" s="472"/>
      <c r="VZB39" s="472"/>
      <c r="VZC39" s="472"/>
      <c r="VZD39" s="472"/>
      <c r="VZE39" s="472"/>
      <c r="VZF39" s="472"/>
      <c r="VZG39" s="472"/>
      <c r="VZH39" s="472"/>
      <c r="VZI39" s="472"/>
      <c r="VZJ39" s="472"/>
      <c r="VZK39" s="472"/>
      <c r="VZL39" s="472"/>
      <c r="VZM39" s="472"/>
      <c r="VZN39" s="472"/>
      <c r="VZO39" s="472"/>
      <c r="VZP39" s="472"/>
      <c r="VZQ39" s="472"/>
      <c r="VZR39" s="472"/>
      <c r="VZS39" s="472"/>
      <c r="VZT39" s="472"/>
      <c r="VZU39" s="472"/>
      <c r="VZV39" s="472"/>
      <c r="VZW39" s="472"/>
      <c r="VZX39" s="472"/>
      <c r="VZY39" s="472"/>
      <c r="VZZ39" s="472"/>
      <c r="WAA39" s="472"/>
      <c r="WAB39" s="472"/>
      <c r="WAC39" s="472"/>
      <c r="WAD39" s="472"/>
      <c r="WAE39" s="472"/>
      <c r="WAF39" s="472"/>
      <c r="WAG39" s="472"/>
      <c r="WAH39" s="472"/>
      <c r="WAI39" s="472"/>
      <c r="WAJ39" s="472"/>
      <c r="WAK39" s="472"/>
      <c r="WAL39" s="472"/>
      <c r="WAM39" s="472"/>
      <c r="WAN39" s="472"/>
      <c r="WAO39" s="472"/>
      <c r="WAP39" s="472"/>
      <c r="WAQ39" s="472"/>
      <c r="WAR39" s="472"/>
      <c r="WAS39" s="472"/>
      <c r="WAT39" s="472"/>
      <c r="WAU39" s="472"/>
      <c r="WAV39" s="472"/>
      <c r="WAW39" s="472"/>
      <c r="WAX39" s="472"/>
      <c r="WAY39" s="472"/>
      <c r="WAZ39" s="472"/>
      <c r="WBA39" s="472"/>
      <c r="WBB39" s="472"/>
      <c r="WBC39" s="472"/>
      <c r="WBD39" s="472"/>
      <c r="WBE39" s="472"/>
      <c r="WBF39" s="472"/>
      <c r="WBG39" s="472"/>
      <c r="WBH39" s="472"/>
      <c r="WBI39" s="472"/>
      <c r="WBJ39" s="472"/>
      <c r="WBK39" s="472"/>
      <c r="WBL39" s="472"/>
      <c r="WBM39" s="472"/>
      <c r="WBN39" s="472"/>
      <c r="WBO39" s="472"/>
      <c r="WBP39" s="472"/>
      <c r="WBQ39" s="472"/>
      <c r="WBR39" s="472"/>
      <c r="WBS39" s="472"/>
      <c r="WBT39" s="472"/>
      <c r="WBU39" s="472"/>
      <c r="WBV39" s="472"/>
      <c r="WBW39" s="472"/>
      <c r="WBX39" s="472"/>
      <c r="WBY39" s="472"/>
      <c r="WBZ39" s="472"/>
      <c r="WCA39" s="472"/>
      <c r="WCB39" s="472"/>
      <c r="WCC39" s="472"/>
      <c r="WCD39" s="472"/>
      <c r="WCE39" s="472"/>
      <c r="WCF39" s="472"/>
      <c r="WCG39" s="472"/>
      <c r="WCH39" s="472"/>
      <c r="WCI39" s="472"/>
      <c r="WCJ39" s="472"/>
      <c r="WCK39" s="472"/>
      <c r="WCL39" s="472"/>
      <c r="WCM39" s="472"/>
      <c r="WCN39" s="472"/>
      <c r="WCO39" s="472"/>
      <c r="WCP39" s="472"/>
      <c r="WCQ39" s="472"/>
      <c r="WCR39" s="472"/>
      <c r="WCS39" s="472"/>
      <c r="WCT39" s="472"/>
      <c r="WCU39" s="472"/>
      <c r="WCV39" s="472"/>
      <c r="WCW39" s="472"/>
      <c r="WCX39" s="472"/>
      <c r="WCY39" s="472"/>
      <c r="WCZ39" s="472"/>
      <c r="WDA39" s="472"/>
      <c r="WDB39" s="472"/>
      <c r="WDC39" s="472"/>
      <c r="WDD39" s="472"/>
      <c r="WDE39" s="472"/>
      <c r="WDF39" s="472"/>
      <c r="WDG39" s="472"/>
      <c r="WDH39" s="472"/>
      <c r="WDI39" s="472"/>
      <c r="WDJ39" s="472"/>
      <c r="WDK39" s="472"/>
      <c r="WDL39" s="472"/>
      <c r="WDM39" s="472"/>
      <c r="WDN39" s="472"/>
      <c r="WDO39" s="472"/>
      <c r="WDP39" s="472"/>
      <c r="WDQ39" s="472"/>
      <c r="WDR39" s="472"/>
      <c r="WDS39" s="472"/>
      <c r="WDT39" s="472"/>
      <c r="WDU39" s="472"/>
      <c r="WDV39" s="472"/>
      <c r="WDW39" s="472"/>
      <c r="WDX39" s="472"/>
      <c r="WDY39" s="472"/>
      <c r="WDZ39" s="472"/>
      <c r="WEA39" s="472"/>
      <c r="WEB39" s="472"/>
      <c r="WEC39" s="472"/>
      <c r="WED39" s="472"/>
      <c r="WEE39" s="472"/>
      <c r="WEF39" s="472"/>
      <c r="WEG39" s="472"/>
      <c r="WEH39" s="472"/>
      <c r="WEI39" s="472"/>
      <c r="WEJ39" s="472"/>
      <c r="WEK39" s="472"/>
      <c r="WEL39" s="472"/>
      <c r="WEM39" s="472"/>
      <c r="WEN39" s="472"/>
      <c r="WEO39" s="472"/>
      <c r="WEP39" s="472"/>
      <c r="WEQ39" s="472"/>
      <c r="WER39" s="472"/>
      <c r="WES39" s="472"/>
      <c r="WET39" s="472"/>
      <c r="WEU39" s="472"/>
      <c r="WEV39" s="472"/>
      <c r="WEW39" s="472"/>
      <c r="WEX39" s="472"/>
      <c r="WEY39" s="472"/>
      <c r="WEZ39" s="472"/>
      <c r="WFA39" s="472"/>
      <c r="WFB39" s="472"/>
      <c r="WFC39" s="472"/>
      <c r="WFD39" s="472"/>
      <c r="WFE39" s="472"/>
      <c r="WFF39" s="472"/>
      <c r="WFG39" s="472"/>
      <c r="WFH39" s="472"/>
      <c r="WFI39" s="472"/>
      <c r="WFJ39" s="472"/>
      <c r="WFK39" s="472"/>
      <c r="WFL39" s="472"/>
      <c r="WFM39" s="472"/>
      <c r="WFN39" s="472"/>
      <c r="WFO39" s="472"/>
      <c r="WFP39" s="472"/>
      <c r="WFQ39" s="472"/>
      <c r="WFR39" s="472"/>
      <c r="WFS39" s="472"/>
      <c r="WFT39" s="472"/>
      <c r="WFU39" s="472"/>
      <c r="WFV39" s="472"/>
      <c r="WFW39" s="472"/>
      <c r="WFX39" s="472"/>
      <c r="WFY39" s="472"/>
      <c r="WFZ39" s="472"/>
      <c r="WGA39" s="472"/>
      <c r="WGB39" s="472"/>
      <c r="WGC39" s="472"/>
      <c r="WGD39" s="472"/>
      <c r="WGE39" s="472"/>
      <c r="WGF39" s="472"/>
      <c r="WGG39" s="472"/>
      <c r="WGH39" s="472"/>
      <c r="WGI39" s="472"/>
      <c r="WGJ39" s="472"/>
      <c r="WGK39" s="472"/>
      <c r="WGL39" s="472"/>
      <c r="WGM39" s="472"/>
      <c r="WGN39" s="472"/>
      <c r="WGO39" s="472"/>
      <c r="WGP39" s="472"/>
      <c r="WGQ39" s="472"/>
      <c r="WGR39" s="472"/>
      <c r="WGS39" s="472"/>
      <c r="WGT39" s="472"/>
      <c r="WGU39" s="472"/>
      <c r="WGV39" s="472"/>
      <c r="WGW39" s="472"/>
      <c r="WGX39" s="472"/>
      <c r="WGY39" s="472"/>
      <c r="WGZ39" s="472"/>
      <c r="WHA39" s="472"/>
      <c r="WHB39" s="472"/>
      <c r="WHC39" s="472"/>
      <c r="WHD39" s="472"/>
      <c r="WHE39" s="472"/>
      <c r="WHF39" s="472"/>
      <c r="WHG39" s="472"/>
      <c r="WHH39" s="472"/>
      <c r="WHI39" s="472"/>
      <c r="WHJ39" s="472"/>
      <c r="WHK39" s="472"/>
      <c r="WHL39" s="472"/>
      <c r="WHM39" s="472"/>
      <c r="WHN39" s="472"/>
      <c r="WHO39" s="472"/>
      <c r="WHP39" s="472"/>
      <c r="WHQ39" s="472"/>
      <c r="WHR39" s="472"/>
      <c r="WHS39" s="472"/>
      <c r="WHT39" s="472"/>
      <c r="WHU39" s="472"/>
      <c r="WHV39" s="472"/>
      <c r="WHW39" s="472"/>
      <c r="WHX39" s="472"/>
      <c r="WHY39" s="472"/>
      <c r="WHZ39" s="472"/>
      <c r="WIA39" s="472"/>
      <c r="WIB39" s="472"/>
      <c r="WIC39" s="472"/>
      <c r="WID39" s="472"/>
      <c r="WIE39" s="472"/>
      <c r="WIF39" s="472"/>
      <c r="WIG39" s="472"/>
      <c r="WIH39" s="472"/>
      <c r="WII39" s="472"/>
      <c r="WIJ39" s="472"/>
      <c r="WIK39" s="472"/>
      <c r="WIL39" s="472"/>
      <c r="WIM39" s="472"/>
      <c r="WIN39" s="472"/>
      <c r="WIO39" s="472"/>
      <c r="WIP39" s="472"/>
      <c r="WIQ39" s="472"/>
      <c r="WIR39" s="472"/>
      <c r="WIS39" s="472"/>
      <c r="WIT39" s="472"/>
      <c r="WIU39" s="472"/>
      <c r="WIV39" s="472"/>
      <c r="WIW39" s="472"/>
      <c r="WIX39" s="472"/>
      <c r="WIY39" s="472"/>
      <c r="WIZ39" s="472"/>
      <c r="WJA39" s="472"/>
      <c r="WJB39" s="472"/>
      <c r="WJC39" s="472"/>
      <c r="WJD39" s="472"/>
      <c r="WJE39" s="472"/>
      <c r="WJF39" s="472"/>
      <c r="WJG39" s="472"/>
      <c r="WJH39" s="472"/>
      <c r="WJI39" s="472"/>
      <c r="WJJ39" s="472"/>
      <c r="WJK39" s="472"/>
      <c r="WJL39" s="472"/>
      <c r="WJM39" s="472"/>
      <c r="WJN39" s="472"/>
      <c r="WJO39" s="472"/>
      <c r="WJP39" s="472"/>
      <c r="WJQ39" s="472"/>
      <c r="WJR39" s="472"/>
      <c r="WJS39" s="472"/>
      <c r="WJT39" s="472"/>
      <c r="WJU39" s="472"/>
      <c r="WJV39" s="472"/>
      <c r="WJW39" s="472"/>
      <c r="WJX39" s="472"/>
      <c r="WJY39" s="472"/>
      <c r="WJZ39" s="472"/>
      <c r="WKA39" s="472"/>
      <c r="WKB39" s="472"/>
      <c r="WKC39" s="472"/>
      <c r="WKD39" s="472"/>
      <c r="WKE39" s="472"/>
      <c r="WKF39" s="472"/>
      <c r="WKG39" s="472"/>
      <c r="WKH39" s="472"/>
      <c r="WKI39" s="472"/>
      <c r="WKJ39" s="472"/>
      <c r="WKK39" s="472"/>
      <c r="WKL39" s="472"/>
      <c r="WKM39" s="472"/>
      <c r="WKN39" s="472"/>
      <c r="WKO39" s="472"/>
      <c r="WKP39" s="472"/>
      <c r="WKQ39" s="472"/>
      <c r="WKR39" s="472"/>
      <c r="WKS39" s="472"/>
      <c r="WKT39" s="472"/>
      <c r="WKU39" s="472"/>
      <c r="WKV39" s="472"/>
      <c r="WKW39" s="472"/>
      <c r="WKX39" s="472"/>
      <c r="WKY39" s="472"/>
      <c r="WKZ39" s="472"/>
      <c r="WLA39" s="472"/>
      <c r="WLB39" s="472"/>
      <c r="WLC39" s="472"/>
      <c r="WLD39" s="472"/>
      <c r="WLE39" s="472"/>
      <c r="WLF39" s="472"/>
      <c r="WLG39" s="472"/>
      <c r="WLH39" s="472"/>
      <c r="WLI39" s="472"/>
      <c r="WLJ39" s="472"/>
      <c r="WLK39" s="472"/>
      <c r="WLL39" s="472"/>
      <c r="WLM39" s="472"/>
      <c r="WLN39" s="472"/>
      <c r="WLO39" s="472"/>
      <c r="WLP39" s="472"/>
      <c r="WLQ39" s="472"/>
      <c r="WLR39" s="472"/>
      <c r="WLS39" s="472"/>
      <c r="WLT39" s="472"/>
      <c r="WLU39" s="472"/>
      <c r="WLV39" s="472"/>
      <c r="WLW39" s="472"/>
      <c r="WLX39" s="472"/>
      <c r="WLY39" s="472"/>
      <c r="WLZ39" s="472"/>
      <c r="WMA39" s="472"/>
      <c r="WMB39" s="472"/>
      <c r="WMC39" s="472"/>
      <c r="WMD39" s="472"/>
      <c r="WME39" s="472"/>
      <c r="WMF39" s="472"/>
      <c r="WMG39" s="472"/>
      <c r="WMH39" s="472"/>
      <c r="WMI39" s="472"/>
      <c r="WMJ39" s="472"/>
      <c r="WMK39" s="472"/>
      <c r="WML39" s="472"/>
      <c r="WMM39" s="472"/>
      <c r="WMN39" s="472"/>
      <c r="WMO39" s="472"/>
      <c r="WMP39" s="472"/>
      <c r="WMQ39" s="472"/>
      <c r="WMR39" s="472"/>
      <c r="WMS39" s="472"/>
      <c r="WMT39" s="472"/>
      <c r="WMU39" s="472"/>
      <c r="WMV39" s="472"/>
      <c r="WMW39" s="472"/>
      <c r="WMX39" s="472"/>
      <c r="WMY39" s="472"/>
      <c r="WMZ39" s="472"/>
      <c r="WNA39" s="472"/>
      <c r="WNB39" s="472"/>
      <c r="WNC39" s="472"/>
      <c r="WND39" s="472"/>
      <c r="WNE39" s="472"/>
      <c r="WNF39" s="472"/>
      <c r="WNG39" s="472"/>
      <c r="WNH39" s="472"/>
      <c r="WNI39" s="472"/>
      <c r="WNJ39" s="472"/>
      <c r="WNK39" s="472"/>
      <c r="WNL39" s="472"/>
      <c r="WNM39" s="472"/>
      <c r="WNN39" s="472"/>
      <c r="WNO39" s="472"/>
      <c r="WNP39" s="472"/>
      <c r="WNQ39" s="472"/>
      <c r="WNR39" s="472"/>
      <c r="WNS39" s="472"/>
      <c r="WNT39" s="472"/>
      <c r="WNU39" s="472"/>
      <c r="WNV39" s="472"/>
      <c r="WNW39" s="472"/>
      <c r="WNX39" s="472"/>
      <c r="WNY39" s="472"/>
      <c r="WNZ39" s="472"/>
      <c r="WOA39" s="472"/>
      <c r="WOB39" s="472"/>
      <c r="WOC39" s="472"/>
      <c r="WOD39" s="472"/>
      <c r="WOE39" s="472"/>
      <c r="WOF39" s="472"/>
      <c r="WOG39" s="472"/>
      <c r="WOH39" s="472"/>
      <c r="WOI39" s="472"/>
      <c r="WOJ39" s="472"/>
      <c r="WOK39" s="472"/>
      <c r="WOL39" s="472"/>
      <c r="WOM39" s="472"/>
      <c r="WON39" s="472"/>
      <c r="WOO39" s="472"/>
      <c r="WOP39" s="472"/>
      <c r="WOQ39" s="472"/>
      <c r="WOR39" s="472"/>
      <c r="WOS39" s="472"/>
      <c r="WOT39" s="472"/>
      <c r="WOU39" s="472"/>
      <c r="WOV39" s="472"/>
      <c r="WOW39" s="472"/>
      <c r="WOX39" s="472"/>
      <c r="WOY39" s="472"/>
      <c r="WOZ39" s="472"/>
      <c r="WPA39" s="472"/>
      <c r="WPB39" s="472"/>
      <c r="WPC39" s="472"/>
      <c r="WPD39" s="472"/>
      <c r="WPE39" s="472"/>
      <c r="WPF39" s="472"/>
      <c r="WPG39" s="472"/>
      <c r="WPH39" s="472"/>
      <c r="WPI39" s="472"/>
      <c r="WPJ39" s="472"/>
      <c r="WPK39" s="472"/>
      <c r="WPL39" s="472"/>
      <c r="WPM39" s="472"/>
      <c r="WPN39" s="472"/>
      <c r="WPO39" s="472"/>
      <c r="WPP39" s="472"/>
      <c r="WPQ39" s="472"/>
      <c r="WPR39" s="472"/>
      <c r="WPS39" s="472"/>
      <c r="WPT39" s="472"/>
      <c r="WPU39" s="472"/>
      <c r="WPV39" s="472"/>
      <c r="WPW39" s="472"/>
      <c r="WPX39" s="472"/>
      <c r="WPY39" s="472"/>
      <c r="WPZ39" s="472"/>
      <c r="WQA39" s="472"/>
      <c r="WQB39" s="472"/>
      <c r="WQC39" s="472"/>
      <c r="WQD39" s="472"/>
      <c r="WQE39" s="472"/>
      <c r="WQF39" s="472"/>
      <c r="WQG39" s="472"/>
      <c r="WQH39" s="472"/>
      <c r="WQI39" s="472"/>
      <c r="WQJ39" s="472"/>
      <c r="WQK39" s="472"/>
      <c r="WQL39" s="472"/>
      <c r="WQM39" s="472"/>
      <c r="WQN39" s="472"/>
      <c r="WQO39" s="472"/>
      <c r="WQP39" s="472"/>
      <c r="WQQ39" s="472"/>
      <c r="WQR39" s="472"/>
      <c r="WQS39" s="472"/>
      <c r="WQT39" s="472"/>
      <c r="WQU39" s="472"/>
      <c r="WQV39" s="472"/>
      <c r="WQW39" s="472"/>
      <c r="WQX39" s="472"/>
      <c r="WQY39" s="472"/>
      <c r="WQZ39" s="472"/>
      <c r="WRA39" s="472"/>
      <c r="WRB39" s="472"/>
      <c r="WRC39" s="472"/>
      <c r="WRD39" s="472"/>
      <c r="WRE39" s="472"/>
      <c r="WRF39" s="472"/>
      <c r="WRG39" s="472"/>
      <c r="WRH39" s="472"/>
      <c r="WRI39" s="472"/>
      <c r="WRJ39" s="472"/>
      <c r="WRK39" s="472"/>
      <c r="WRL39" s="472"/>
      <c r="WRM39" s="472"/>
      <c r="WRN39" s="472"/>
      <c r="WRO39" s="472"/>
      <c r="WRP39" s="472"/>
      <c r="WRQ39" s="472"/>
      <c r="WRR39" s="472"/>
      <c r="WRS39" s="472"/>
      <c r="WRT39" s="472"/>
      <c r="WRU39" s="472"/>
      <c r="WRV39" s="472"/>
      <c r="WRW39" s="472"/>
      <c r="WRX39" s="472"/>
      <c r="WRY39" s="472"/>
      <c r="WRZ39" s="472"/>
      <c r="WSA39" s="472"/>
      <c r="WSB39" s="472"/>
      <c r="WSC39" s="472"/>
      <c r="WSD39" s="472"/>
      <c r="WSE39" s="472"/>
      <c r="WSF39" s="472"/>
      <c r="WSG39" s="472"/>
      <c r="WSH39" s="472"/>
      <c r="WSI39" s="472"/>
      <c r="WSJ39" s="472"/>
      <c r="WSK39" s="472"/>
      <c r="WSL39" s="472"/>
      <c r="WSM39" s="472"/>
      <c r="WSN39" s="472"/>
      <c r="WSO39" s="472"/>
      <c r="WSP39" s="472"/>
      <c r="WSQ39" s="472"/>
      <c r="WSR39" s="472"/>
      <c r="WSS39" s="472"/>
      <c r="WST39" s="472"/>
      <c r="WSU39" s="472"/>
      <c r="WSV39" s="472"/>
      <c r="WSW39" s="472"/>
      <c r="WSX39" s="472"/>
      <c r="WSY39" s="472"/>
      <c r="WSZ39" s="472"/>
      <c r="WTA39" s="472"/>
      <c r="WTB39" s="472"/>
      <c r="WTC39" s="472"/>
      <c r="WTD39" s="472"/>
      <c r="WTE39" s="472"/>
      <c r="WTF39" s="472"/>
      <c r="WTG39" s="472"/>
      <c r="WTH39" s="472"/>
      <c r="WTI39" s="472"/>
      <c r="WTJ39" s="472"/>
      <c r="WTK39" s="472"/>
      <c r="WTL39" s="472"/>
      <c r="WTM39" s="472"/>
      <c r="WTN39" s="472"/>
      <c r="WTO39" s="472"/>
      <c r="WTP39" s="472"/>
      <c r="WTQ39" s="472"/>
      <c r="WTR39" s="472"/>
      <c r="WTS39" s="472"/>
      <c r="WTT39" s="472"/>
      <c r="WTU39" s="472"/>
      <c r="WTV39" s="472"/>
      <c r="WTW39" s="472"/>
      <c r="WTX39" s="472"/>
      <c r="WTY39" s="472"/>
      <c r="WTZ39" s="472"/>
      <c r="WUA39" s="472"/>
      <c r="WUB39" s="472"/>
      <c r="WUC39" s="472"/>
      <c r="WUD39" s="472"/>
      <c r="WUE39" s="472"/>
      <c r="WUF39" s="472"/>
      <c r="WUG39" s="472"/>
      <c r="WUH39" s="472"/>
      <c r="WUI39" s="472"/>
      <c r="WUJ39" s="472"/>
      <c r="WUK39" s="472"/>
      <c r="WUL39" s="472"/>
      <c r="WUM39" s="472"/>
      <c r="WUN39" s="472"/>
      <c r="WUO39" s="472"/>
      <c r="WUP39" s="472"/>
      <c r="WUQ39" s="472"/>
      <c r="WUR39" s="472"/>
      <c r="WUS39" s="472"/>
      <c r="WUT39" s="472"/>
      <c r="WUU39" s="472"/>
      <c r="WUV39" s="472"/>
      <c r="WUW39" s="472"/>
      <c r="WUX39" s="472"/>
      <c r="WUY39" s="472"/>
      <c r="WUZ39" s="472"/>
      <c r="WVA39" s="472"/>
      <c r="WVB39" s="472"/>
      <c r="WVC39" s="472"/>
      <c r="WVD39" s="472"/>
      <c r="WVE39" s="472"/>
      <c r="WVF39" s="472"/>
      <c r="WVG39" s="472"/>
      <c r="WVH39" s="472"/>
      <c r="WVI39" s="472"/>
      <c r="WVJ39" s="472"/>
      <c r="WVK39" s="472"/>
      <c r="WVL39" s="472"/>
      <c r="WVM39" s="472"/>
      <c r="WVN39" s="472"/>
      <c r="WVO39" s="472"/>
      <c r="WVP39" s="472"/>
      <c r="WVQ39" s="472"/>
      <c r="WVR39" s="472"/>
      <c r="WVS39" s="472"/>
      <c r="WVT39" s="472"/>
      <c r="WVU39" s="472"/>
      <c r="WVV39" s="472"/>
      <c r="WVW39" s="472"/>
      <c r="WVX39" s="472"/>
      <c r="WVY39" s="472"/>
      <c r="WVZ39" s="472"/>
      <c r="WWA39" s="472"/>
      <c r="WWB39" s="472"/>
      <c r="WWC39" s="472"/>
      <c r="WWD39" s="472"/>
      <c r="WWE39" s="472"/>
      <c r="WWF39" s="472"/>
      <c r="WWG39" s="472"/>
      <c r="WWH39" s="472"/>
      <c r="WWI39" s="472"/>
      <c r="WWJ39" s="472"/>
      <c r="WWK39" s="472"/>
      <c r="WWL39" s="472"/>
      <c r="WWM39" s="472"/>
      <c r="WWN39" s="472"/>
      <c r="WWO39" s="472"/>
      <c r="WWP39" s="472"/>
      <c r="WWQ39" s="472"/>
      <c r="WWR39" s="472"/>
      <c r="WWS39" s="472"/>
      <c r="WWT39" s="472"/>
      <c r="WWU39" s="472"/>
      <c r="WWV39" s="472"/>
      <c r="WWW39" s="472"/>
      <c r="WWX39" s="472"/>
      <c r="WWY39" s="472"/>
      <c r="WWZ39" s="472"/>
      <c r="WXA39" s="472"/>
      <c r="WXB39" s="472"/>
      <c r="WXC39" s="472"/>
      <c r="WXD39" s="472"/>
      <c r="WXE39" s="472"/>
      <c r="WXF39" s="472"/>
      <c r="WXG39" s="472"/>
      <c r="WXH39" s="472"/>
      <c r="WXI39" s="472"/>
      <c r="WXJ39" s="472"/>
      <c r="WXK39" s="472"/>
      <c r="WXL39" s="472"/>
      <c r="WXM39" s="472"/>
      <c r="WXN39" s="472"/>
      <c r="WXO39" s="472"/>
      <c r="WXP39" s="472"/>
      <c r="WXQ39" s="472"/>
      <c r="WXR39" s="472"/>
      <c r="WXS39" s="472"/>
      <c r="WXT39" s="472"/>
      <c r="WXU39" s="472"/>
      <c r="WXV39" s="472"/>
      <c r="WXW39" s="472"/>
      <c r="WXX39" s="472"/>
      <c r="WXY39" s="472"/>
      <c r="WXZ39" s="472"/>
      <c r="WYA39" s="472"/>
      <c r="WYB39" s="472"/>
      <c r="WYC39" s="472"/>
      <c r="WYD39" s="472"/>
      <c r="WYE39" s="472"/>
      <c r="WYF39" s="472"/>
      <c r="WYG39" s="472"/>
      <c r="WYH39" s="472"/>
      <c r="WYI39" s="472"/>
      <c r="WYJ39" s="472"/>
      <c r="WYK39" s="472"/>
      <c r="WYL39" s="472"/>
      <c r="WYM39" s="472"/>
      <c r="WYN39" s="472"/>
      <c r="WYO39" s="472"/>
      <c r="WYP39" s="472"/>
      <c r="WYQ39" s="472"/>
      <c r="WYR39" s="472"/>
      <c r="WYS39" s="472"/>
      <c r="WYT39" s="472"/>
      <c r="WYU39" s="472"/>
      <c r="WYV39" s="472"/>
      <c r="WYW39" s="472"/>
      <c r="WYX39" s="472"/>
      <c r="WYY39" s="472"/>
      <c r="WYZ39" s="472"/>
      <c r="WZA39" s="472"/>
      <c r="WZB39" s="472"/>
      <c r="WZC39" s="472"/>
      <c r="WZD39" s="472"/>
      <c r="WZE39" s="472"/>
      <c r="WZF39" s="472"/>
      <c r="WZG39" s="472"/>
      <c r="WZH39" s="472"/>
      <c r="WZI39" s="472"/>
      <c r="WZJ39" s="472"/>
      <c r="WZK39" s="472"/>
      <c r="WZL39" s="472"/>
      <c r="WZM39" s="472"/>
      <c r="WZN39" s="472"/>
      <c r="WZO39" s="472"/>
      <c r="WZP39" s="472"/>
      <c r="WZQ39" s="472"/>
      <c r="WZR39" s="472"/>
      <c r="WZS39" s="472"/>
      <c r="WZT39" s="472"/>
      <c r="WZU39" s="472"/>
      <c r="WZV39" s="472"/>
      <c r="WZW39" s="472"/>
      <c r="WZX39" s="472"/>
      <c r="WZY39" s="472"/>
      <c r="WZZ39" s="472"/>
      <c r="XAA39" s="472"/>
      <c r="XAB39" s="472"/>
      <c r="XAC39" s="472"/>
      <c r="XAD39" s="472"/>
      <c r="XAE39" s="472"/>
      <c r="XAF39" s="472"/>
      <c r="XAG39" s="472"/>
      <c r="XAH39" s="472"/>
      <c r="XAI39" s="472"/>
      <c r="XAJ39" s="472"/>
      <c r="XAK39" s="472"/>
      <c r="XAL39" s="472"/>
      <c r="XAM39" s="472"/>
      <c r="XAN39" s="472"/>
      <c r="XAO39" s="472"/>
      <c r="XAP39" s="472"/>
      <c r="XAQ39" s="472"/>
      <c r="XAR39" s="472"/>
      <c r="XAS39" s="472"/>
      <c r="XAT39" s="472"/>
      <c r="XAU39" s="472"/>
      <c r="XAV39" s="472"/>
      <c r="XAW39" s="472"/>
      <c r="XAX39" s="472"/>
      <c r="XAY39" s="472"/>
      <c r="XAZ39" s="472"/>
      <c r="XBA39" s="472"/>
      <c r="XBB39" s="472"/>
      <c r="XBC39" s="472"/>
      <c r="XBD39" s="472"/>
      <c r="XBE39" s="472"/>
      <c r="XBF39" s="472"/>
      <c r="XBG39" s="472"/>
      <c r="XBH39" s="472"/>
      <c r="XBI39" s="472"/>
      <c r="XBJ39" s="472"/>
      <c r="XBK39" s="472"/>
      <c r="XBL39" s="472"/>
      <c r="XBM39" s="472"/>
      <c r="XBN39" s="472"/>
      <c r="XBO39" s="472"/>
      <c r="XBP39" s="472"/>
      <c r="XBQ39" s="472"/>
      <c r="XBR39" s="472"/>
      <c r="XBS39" s="472"/>
      <c r="XBT39" s="472"/>
      <c r="XBU39" s="472"/>
      <c r="XBV39" s="472"/>
      <c r="XBW39" s="472"/>
      <c r="XBX39" s="472"/>
      <c r="XBY39" s="472"/>
      <c r="XBZ39" s="472"/>
      <c r="XCA39" s="472"/>
      <c r="XCB39" s="472"/>
      <c r="XCC39" s="472"/>
      <c r="XCD39" s="472"/>
      <c r="XCE39" s="472"/>
      <c r="XCF39" s="472"/>
      <c r="XCG39" s="472"/>
      <c r="XCH39" s="472"/>
      <c r="XCI39" s="472"/>
      <c r="XCJ39" s="472"/>
      <c r="XCK39" s="472"/>
      <c r="XCL39" s="472"/>
      <c r="XCM39" s="472"/>
      <c r="XCN39" s="472"/>
      <c r="XCO39" s="472"/>
      <c r="XCP39" s="472"/>
      <c r="XCQ39" s="472"/>
      <c r="XCR39" s="472"/>
      <c r="XCS39" s="472"/>
      <c r="XCT39" s="472"/>
      <c r="XCU39" s="472"/>
      <c r="XCV39" s="472"/>
      <c r="XCW39" s="472"/>
      <c r="XCX39" s="472"/>
      <c r="XCY39" s="472"/>
      <c r="XCZ39" s="472"/>
      <c r="XDA39" s="472"/>
      <c r="XDB39" s="472"/>
      <c r="XDC39" s="472"/>
      <c r="XDD39" s="472"/>
      <c r="XDE39" s="472"/>
      <c r="XDF39" s="472"/>
      <c r="XDG39" s="472"/>
      <c r="XDH39" s="472"/>
      <c r="XDI39" s="472"/>
      <c r="XDJ39" s="472"/>
      <c r="XDK39" s="472"/>
      <c r="XDL39" s="472"/>
      <c r="XDM39" s="472"/>
      <c r="XDN39" s="472"/>
      <c r="XDO39" s="472"/>
      <c r="XDP39" s="472"/>
      <c r="XDQ39" s="472"/>
      <c r="XDR39" s="472"/>
      <c r="XDS39" s="472"/>
      <c r="XDT39" s="472"/>
      <c r="XDU39" s="472"/>
      <c r="XDV39" s="472"/>
      <c r="XDW39" s="472"/>
      <c r="XDX39" s="472"/>
      <c r="XDY39" s="472"/>
      <c r="XDZ39" s="472"/>
      <c r="XEA39" s="472"/>
      <c r="XEB39" s="472"/>
      <c r="XEC39" s="472"/>
      <c r="XED39" s="472"/>
      <c r="XEE39" s="472"/>
      <c r="XEF39" s="472"/>
      <c r="XEG39" s="472"/>
      <c r="XEH39" s="472"/>
      <c r="XEI39" s="472"/>
      <c r="XEJ39" s="472"/>
      <c r="XEK39" s="472"/>
      <c r="XEL39" s="472"/>
      <c r="XEM39" s="472"/>
      <c r="XEN39" s="472"/>
      <c r="XEO39" s="472"/>
      <c r="XEP39" s="472"/>
      <c r="XEQ39" s="472"/>
      <c r="XER39" s="472"/>
      <c r="XES39" s="472"/>
      <c r="XET39" s="472"/>
      <c r="XEU39" s="472"/>
      <c r="XEV39" s="472"/>
      <c r="XEW39" s="472"/>
      <c r="XEX39" s="472"/>
      <c r="XEY39" s="472"/>
      <c r="XEZ39" s="472"/>
      <c r="XFA39" s="472"/>
      <c r="XFB39" s="472"/>
      <c r="XFC39" s="472"/>
      <c r="XFD39" s="472"/>
    </row>
    <row r="40" spans="1:16384" s="465" customFormat="1" ht="15">
      <c r="B40" s="472"/>
      <c r="D40" s="469"/>
      <c r="E40" s="469"/>
      <c r="F40" s="469"/>
      <c r="G40" s="469"/>
      <c r="H40" s="466"/>
      <c r="I40" s="466"/>
    </row>
    <row r="41" spans="1:16384" s="464" customFormat="1" ht="15">
      <c r="B41" s="471" t="s">
        <v>216</v>
      </c>
      <c r="D41" s="470"/>
      <c r="E41" s="470"/>
      <c r="F41" s="470"/>
      <c r="G41" s="470"/>
      <c r="H41" s="466"/>
      <c r="I41" s="466"/>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row>
    <row r="42" spans="1:16384" s="464" customFormat="1" ht="15" outlineLevel="1">
      <c r="B42" s="458" t="s">
        <v>606</v>
      </c>
      <c r="D42" s="470"/>
      <c r="E42" s="467">
        <f>E25/E5</f>
        <v>0.52299158518698607</v>
      </c>
      <c r="F42" s="467">
        <f t="shared" ref="E42:H45" si="6">F25/F5</f>
        <v>0.49947049012955552</v>
      </c>
      <c r="G42" s="467">
        <f t="shared" si="6"/>
        <v>0.31698656819380755</v>
      </c>
      <c r="H42" s="467">
        <f t="shared" si="6"/>
        <v>0.50469608820031497</v>
      </c>
      <c r="I42" s="466"/>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row>
    <row r="43" spans="1:16384" s="464" customFormat="1" ht="15" outlineLevel="1">
      <c r="B43" s="458" t="s">
        <v>608</v>
      </c>
      <c r="D43" s="470"/>
      <c r="E43" s="467">
        <f t="shared" si="6"/>
        <v>0.65484126087447747</v>
      </c>
      <c r="F43" s="467">
        <f t="shared" si="6"/>
        <v>0.66551834641884311</v>
      </c>
      <c r="G43" s="467">
        <f t="shared" si="6"/>
        <v>0.66085744886605868</v>
      </c>
      <c r="H43" s="467">
        <f t="shared" si="6"/>
        <v>0.65367113651351949</v>
      </c>
      <c r="I43" s="466"/>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row>
    <row r="44" spans="1:16384" s="464" customFormat="1" ht="15" outlineLevel="1">
      <c r="B44" s="458" t="s">
        <v>215</v>
      </c>
      <c r="D44" s="470"/>
      <c r="E44" s="467">
        <f t="shared" si="6"/>
        <v>0.41748183465578215</v>
      </c>
      <c r="F44" s="467">
        <f t="shared" si="6"/>
        <v>0.40039101940410848</v>
      </c>
      <c r="G44" s="467">
        <f t="shared" si="6"/>
        <v>0.42402780889335345</v>
      </c>
      <c r="H44" s="467">
        <f t="shared" si="6"/>
        <v>0.42714924618946704</v>
      </c>
      <c r="I44" s="466"/>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row>
    <row r="45" spans="1:16384" s="464" customFormat="1" ht="15" outlineLevel="1">
      <c r="B45" s="458" t="s">
        <v>214</v>
      </c>
      <c r="D45" s="470"/>
      <c r="E45" s="467">
        <f t="shared" si="6"/>
        <v>0.35976496824719278</v>
      </c>
      <c r="F45" s="467">
        <f t="shared" si="6"/>
        <v>0.34166740655242833</v>
      </c>
      <c r="G45" s="467">
        <f t="shared" si="6"/>
        <v>0.38837312505547172</v>
      </c>
      <c r="H45" s="467">
        <f t="shared" si="6"/>
        <v>0.37212509060052679</v>
      </c>
      <c r="I45" s="466"/>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row>
    <row r="46" spans="1:16384" s="465" customFormat="1" outlineLevel="1">
      <c r="B46" s="458" t="s">
        <v>213</v>
      </c>
      <c r="D46" s="469"/>
      <c r="E46" s="469" t="s">
        <v>716</v>
      </c>
      <c r="F46" s="469" t="s">
        <v>716</v>
      </c>
      <c r="G46" s="469" t="s">
        <v>716</v>
      </c>
      <c r="H46" s="469" t="s">
        <v>716</v>
      </c>
      <c r="I46" s="466"/>
    </row>
    <row r="47" spans="1:16384" s="465" customFormat="1" outlineLevel="1">
      <c r="B47" s="458" t="s">
        <v>212</v>
      </c>
      <c r="D47" s="469"/>
      <c r="E47" s="469" t="s">
        <v>716</v>
      </c>
      <c r="F47" s="469" t="s">
        <v>716</v>
      </c>
      <c r="G47" s="469" t="s">
        <v>716</v>
      </c>
      <c r="H47" s="469" t="s">
        <v>716</v>
      </c>
      <c r="I47" s="466"/>
    </row>
    <row r="48" spans="1:16384" s="465" customFormat="1" outlineLevel="1">
      <c r="B48" s="458" t="s">
        <v>211</v>
      </c>
      <c r="D48" s="469"/>
      <c r="E48" s="469" t="s">
        <v>716</v>
      </c>
      <c r="F48" s="469" t="s">
        <v>716</v>
      </c>
      <c r="G48" s="469" t="s">
        <v>716</v>
      </c>
      <c r="H48" s="469" t="s">
        <v>716</v>
      </c>
      <c r="I48" s="466"/>
    </row>
    <row r="49" spans="2:32" s="465" customFormat="1" outlineLevel="1">
      <c r="B49" s="458"/>
      <c r="D49" s="469"/>
      <c r="E49" s="469"/>
      <c r="F49" s="469"/>
      <c r="G49" s="469"/>
      <c r="H49" s="469"/>
      <c r="I49" s="466"/>
    </row>
    <row r="50" spans="2:32" s="464" customFormat="1" ht="15">
      <c r="B50" s="468" t="s">
        <v>622</v>
      </c>
      <c r="D50" s="467"/>
      <c r="E50" s="467">
        <f>E36/E13</f>
        <v>0.25749530162393419</v>
      </c>
      <c r="F50" s="467">
        <f>F36/F13</f>
        <v>0.24111998722280509</v>
      </c>
      <c r="G50" s="467">
        <f>G36/G13</f>
        <v>0.19610837766149769</v>
      </c>
      <c r="H50" s="467">
        <f>H36/H13</f>
        <v>0.24847202753957784</v>
      </c>
      <c r="I50" s="466"/>
      <c r="J50" s="465"/>
      <c r="K50" s="465"/>
      <c r="L50" s="465"/>
      <c r="M50" s="465"/>
      <c r="N50" s="465"/>
      <c r="O50" s="465"/>
      <c r="P50" s="465"/>
      <c r="Q50" s="465"/>
      <c r="R50" s="465"/>
      <c r="S50" s="465"/>
      <c r="T50" s="465"/>
      <c r="U50" s="465"/>
      <c r="V50" s="465"/>
      <c r="W50" s="465"/>
      <c r="X50" s="465"/>
      <c r="Y50" s="465"/>
      <c r="Z50" s="465"/>
      <c r="AA50" s="465"/>
      <c r="AB50" s="465"/>
      <c r="AC50" s="465"/>
      <c r="AD50" s="465"/>
      <c r="AE50" s="465"/>
      <c r="AF50" s="465"/>
    </row>
    <row r="51" spans="2:32">
      <c r="B51" s="458"/>
      <c r="C51" s="456"/>
      <c r="D51" s="457"/>
      <c r="E51" s="460"/>
      <c r="F51" s="457"/>
      <c r="G51" s="457"/>
      <c r="H51" s="457"/>
      <c r="I51" s="460"/>
      <c r="J51" s="456"/>
      <c r="K51" s="456"/>
      <c r="L51" s="456"/>
      <c r="M51" s="459"/>
      <c r="N51" s="456"/>
    </row>
    <row r="52" spans="2:32">
      <c r="B52" s="458" t="s">
        <v>333</v>
      </c>
      <c r="C52" s="456" t="s">
        <v>331</v>
      </c>
      <c r="D52" s="457" t="s">
        <v>331</v>
      </c>
      <c r="E52" s="460">
        <v>263639</v>
      </c>
      <c r="F52" s="460">
        <v>63418</v>
      </c>
      <c r="G52" s="460">
        <v>62776</v>
      </c>
      <c r="H52" s="460">
        <v>62419</v>
      </c>
      <c r="I52" s="460"/>
      <c r="J52" s="456"/>
      <c r="K52" s="456"/>
      <c r="L52" s="456"/>
      <c r="M52" s="459"/>
      <c r="N52" s="456"/>
    </row>
    <row r="53" spans="2:32">
      <c r="B53" s="463" t="s">
        <v>332</v>
      </c>
      <c r="C53" s="456" t="s">
        <v>331</v>
      </c>
      <c r="D53" s="457" t="s">
        <v>331</v>
      </c>
      <c r="E53" s="460">
        <v>16623</v>
      </c>
      <c r="F53" s="460">
        <v>3718</v>
      </c>
      <c r="G53" s="460">
        <v>2174</v>
      </c>
      <c r="H53" s="460">
        <v>21698</v>
      </c>
      <c r="I53" s="460"/>
      <c r="J53" s="456"/>
      <c r="K53" s="456"/>
      <c r="L53" s="456"/>
      <c r="M53" s="459"/>
      <c r="N53" s="456"/>
    </row>
    <row r="54" spans="2:32">
      <c r="B54" s="456" t="s">
        <v>331</v>
      </c>
      <c r="C54" s="456" t="s">
        <v>331</v>
      </c>
      <c r="D54" s="457" t="s">
        <v>331</v>
      </c>
      <c r="E54" s="457" t="s">
        <v>331</v>
      </c>
      <c r="F54" s="457" t="s">
        <v>331</v>
      </c>
      <c r="G54" s="457" t="s">
        <v>331</v>
      </c>
      <c r="H54" s="457"/>
      <c r="I54" s="457"/>
      <c r="J54" s="456"/>
      <c r="K54" s="456"/>
      <c r="L54" s="456"/>
      <c r="M54" s="456"/>
      <c r="N54" s="456"/>
    </row>
    <row r="55" spans="2:32" ht="15">
      <c r="B55" s="462"/>
      <c r="C55" s="456"/>
      <c r="D55" s="457"/>
      <c r="E55" s="460"/>
      <c r="F55" s="460"/>
      <c r="G55" s="457" t="s">
        <v>331</v>
      </c>
      <c r="H55" s="457"/>
      <c r="I55" s="460"/>
      <c r="J55" s="456"/>
      <c r="K55" s="456"/>
      <c r="L55" s="456"/>
      <c r="M55" s="459"/>
      <c r="N55" s="456"/>
    </row>
    <row r="56" spans="2:32">
      <c r="B56" s="456"/>
      <c r="C56" s="456"/>
      <c r="D56" s="457"/>
      <c r="E56" s="457"/>
      <c r="F56" s="457"/>
      <c r="G56" s="457" t="s">
        <v>331</v>
      </c>
      <c r="H56" s="457"/>
      <c r="I56" s="457"/>
      <c r="J56" s="456"/>
      <c r="K56" s="456"/>
      <c r="L56" s="456"/>
      <c r="M56" s="456"/>
      <c r="N56" s="456"/>
    </row>
    <row r="57" spans="2:32">
      <c r="B57" s="458"/>
      <c r="C57" s="456"/>
      <c r="D57" s="457"/>
      <c r="E57" s="460"/>
      <c r="F57" s="460"/>
      <c r="G57" s="457" t="s">
        <v>331</v>
      </c>
      <c r="H57" s="457"/>
      <c r="I57" s="460"/>
      <c r="J57" s="458"/>
      <c r="K57" s="456"/>
      <c r="L57" s="456"/>
      <c r="M57" s="459"/>
      <c r="N57" s="458"/>
    </row>
    <row r="58" spans="2:32">
      <c r="B58" s="456"/>
      <c r="C58" s="456"/>
      <c r="D58" s="457"/>
      <c r="E58" s="457"/>
      <c r="F58" s="457"/>
      <c r="G58" s="457" t="s">
        <v>331</v>
      </c>
      <c r="H58" s="457"/>
      <c r="I58" s="457"/>
      <c r="J58" s="456"/>
      <c r="K58" s="456"/>
      <c r="L58" s="456"/>
      <c r="M58" s="456"/>
      <c r="N58" s="456"/>
    </row>
    <row r="59" spans="2:32">
      <c r="B59" s="458"/>
      <c r="C59" s="456"/>
      <c r="D59" s="457"/>
      <c r="E59" s="457"/>
      <c r="F59" s="457"/>
      <c r="G59" s="457" t="s">
        <v>331</v>
      </c>
      <c r="H59" s="457"/>
      <c r="I59" s="457"/>
      <c r="J59" s="456"/>
      <c r="K59" s="456"/>
      <c r="L59" s="456"/>
      <c r="M59" s="456"/>
      <c r="N59" s="456"/>
    </row>
    <row r="60" spans="2:32">
      <c r="B60" s="458"/>
      <c r="C60" s="456"/>
      <c r="D60" s="457"/>
      <c r="E60" s="460"/>
      <c r="F60" s="457"/>
      <c r="G60" s="457" t="s">
        <v>331</v>
      </c>
      <c r="H60" s="457"/>
      <c r="I60" s="460"/>
      <c r="J60" s="456"/>
      <c r="K60" s="456"/>
      <c r="L60" s="456"/>
      <c r="M60" s="459"/>
      <c r="N60" s="456"/>
    </row>
    <row r="61" spans="2:32">
      <c r="B61" s="458"/>
      <c r="C61" s="456"/>
      <c r="D61" s="457"/>
      <c r="E61" s="460"/>
      <c r="F61" s="457"/>
      <c r="G61" s="457" t="s">
        <v>331</v>
      </c>
      <c r="H61" s="457"/>
      <c r="I61" s="460"/>
      <c r="J61" s="458"/>
      <c r="K61" s="456"/>
      <c r="L61" s="456"/>
      <c r="M61" s="459"/>
      <c r="N61" s="458"/>
    </row>
    <row r="62" spans="2:32">
      <c r="B62" s="458"/>
      <c r="C62" s="456"/>
      <c r="D62" s="457"/>
      <c r="E62" s="460"/>
      <c r="F62" s="457"/>
      <c r="G62" s="457" t="s">
        <v>331</v>
      </c>
      <c r="H62" s="457"/>
      <c r="I62" s="460"/>
      <c r="J62" s="458"/>
      <c r="K62" s="456"/>
      <c r="L62" s="456"/>
      <c r="M62" s="459"/>
      <c r="N62" s="458"/>
    </row>
    <row r="63" spans="2:32">
      <c r="B63" s="458"/>
      <c r="C63" s="456"/>
      <c r="D63" s="457"/>
      <c r="E63" s="457"/>
      <c r="F63" s="457"/>
      <c r="G63" s="457" t="s">
        <v>331</v>
      </c>
      <c r="H63" s="457"/>
      <c r="I63" s="460"/>
      <c r="J63" s="458"/>
      <c r="K63" s="456"/>
      <c r="L63" s="456"/>
      <c r="M63" s="459"/>
      <c r="N63" s="458"/>
    </row>
    <row r="64" spans="2:32">
      <c r="B64" s="458"/>
      <c r="D64" s="461"/>
      <c r="E64" s="461"/>
      <c r="F64" s="461"/>
      <c r="G64" s="461"/>
      <c r="H64" s="461"/>
      <c r="I64" s="461"/>
    </row>
    <row r="65" spans="2:14">
      <c r="B65" s="458"/>
      <c r="C65" s="456"/>
      <c r="D65" s="457"/>
      <c r="E65" s="460"/>
      <c r="F65" s="457"/>
      <c r="G65" s="457" t="s">
        <v>331</v>
      </c>
      <c r="H65" s="457"/>
      <c r="I65" s="460"/>
      <c r="J65" s="456"/>
      <c r="K65" s="456"/>
      <c r="L65" s="456"/>
      <c r="M65" s="459"/>
      <c r="N65" s="458"/>
    </row>
    <row r="66" spans="2:14">
      <c r="B66" s="458"/>
      <c r="D66" s="461"/>
      <c r="E66" s="461"/>
      <c r="F66" s="461"/>
      <c r="G66" s="461"/>
      <c r="H66" s="461"/>
      <c r="I66" s="461"/>
    </row>
    <row r="67" spans="2:14">
      <c r="B67" s="456"/>
      <c r="C67" s="456"/>
      <c r="D67" s="457"/>
      <c r="E67" s="457"/>
      <c r="F67" s="457"/>
      <c r="G67" s="457" t="s">
        <v>331</v>
      </c>
      <c r="H67" s="457"/>
      <c r="I67" s="457"/>
      <c r="J67" s="456"/>
      <c r="K67" s="456"/>
      <c r="L67" s="456"/>
      <c r="M67" s="456"/>
      <c r="N67" s="456"/>
    </row>
    <row r="68" spans="2:14">
      <c r="B68" s="458"/>
      <c r="C68" s="456"/>
      <c r="D68" s="457"/>
      <c r="E68" s="460"/>
      <c r="F68" s="457"/>
      <c r="G68" s="457" t="s">
        <v>331</v>
      </c>
      <c r="H68" s="457"/>
      <c r="I68" s="460"/>
      <c r="J68" s="458"/>
      <c r="K68" s="456"/>
      <c r="L68" s="456"/>
      <c r="M68" s="459"/>
      <c r="N68" s="458"/>
    </row>
    <row r="69" spans="2:14">
      <c r="B69" s="456"/>
      <c r="C69" s="456"/>
      <c r="D69" s="457"/>
      <c r="E69" s="457"/>
      <c r="F69" s="457"/>
      <c r="G69" s="457" t="s">
        <v>331</v>
      </c>
      <c r="H69" s="457"/>
      <c r="I69" s="457"/>
      <c r="J69" s="456"/>
      <c r="K69" s="456"/>
      <c r="L69" s="456"/>
      <c r="M69" s="456"/>
      <c r="N69" s="456"/>
    </row>
    <row r="70" spans="2:14">
      <c r="B70" s="458"/>
      <c r="C70" s="456"/>
      <c r="D70" s="1281"/>
      <c r="E70" s="1282"/>
      <c r="F70" s="457"/>
      <c r="G70" s="457" t="s">
        <v>331</v>
      </c>
      <c r="H70" s="1281"/>
      <c r="I70" s="1282"/>
      <c r="J70" s="458"/>
      <c r="K70" s="456"/>
      <c r="L70" s="1283"/>
      <c r="M70" s="1284"/>
      <c r="N70" s="458"/>
    </row>
    <row r="71" spans="2:14">
      <c r="B71" s="456"/>
      <c r="C71" s="456"/>
      <c r="D71" s="457"/>
      <c r="E71" s="457"/>
      <c r="F71" s="457"/>
      <c r="G71" s="457" t="s">
        <v>331</v>
      </c>
      <c r="H71" s="457"/>
      <c r="I71" s="457"/>
      <c r="J71" s="456"/>
      <c r="K71" s="456"/>
      <c r="L71" s="456"/>
      <c r="M71" s="456"/>
      <c r="N71" s="456"/>
    </row>
  </sheetData>
  <mergeCells count="3">
    <mergeCell ref="D70:E70"/>
    <mergeCell ref="H70:I70"/>
    <mergeCell ref="L70:M70"/>
  </mergeCells>
  <phoneticPr fontId="107" type="noConversion"/>
  <pageMargins left="0.39370100000000002" right="0.39370100000000002" top="0.39370100000000002" bottom="0.39370100000000002" header="0.5" footer="0.5"/>
  <headerFooter alignWithMargins="0"/>
  <legacyDrawing r:id="rId1"/>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sheetPr codeName="Sheet15" enableFormatConditionsCalculation="0"/>
  <dimension ref="A2:XFD75"/>
  <sheetViews>
    <sheetView showGridLines="0" zoomScaleNormal="100" workbookViewId="0">
      <pane ySplit="3" topLeftCell="A28" activePane="bottomLeft" state="frozen"/>
      <selection activeCell="B1" sqref="B1"/>
      <selection pane="bottomLeft" activeCell="B1" sqref="B1"/>
    </sheetView>
  </sheetViews>
  <sheetFormatPr defaultColWidth="8.85546875" defaultRowHeight="14.25" outlineLevelCol="1"/>
  <cols>
    <col min="1" max="1" width="5.7109375" style="455" customWidth="1"/>
    <col min="2" max="2" width="53.28515625" style="455" customWidth="1"/>
    <col min="3" max="4" width="10.28515625" style="455" customWidth="1"/>
    <col min="5" max="5" width="13.140625" style="455" customWidth="1"/>
    <col min="6" max="8" width="11" style="455" customWidth="1" outlineLevel="1"/>
    <col min="9" max="9" width="13.140625" style="455" customWidth="1" outlineLevel="1"/>
    <col min="10" max="10" width="10.28515625" style="455" customWidth="1"/>
    <col min="11" max="12" width="18.85546875" style="455" customWidth="1"/>
    <col min="13" max="13" width="13.140625" style="455" customWidth="1"/>
    <col min="14" max="257" width="10.28515625" style="455" customWidth="1"/>
    <col min="258" max="258" width="53.28515625" style="455" customWidth="1"/>
    <col min="259" max="260" width="10.28515625" style="455" customWidth="1"/>
    <col min="261" max="261" width="13.140625" style="455" customWidth="1"/>
    <col min="262" max="264" width="10.28515625" style="455" customWidth="1"/>
    <col min="265" max="265" width="13.140625" style="455" customWidth="1"/>
    <col min="266" max="268" width="10.28515625" style="455" customWidth="1"/>
    <col min="269" max="269" width="13.140625" style="455" customWidth="1"/>
    <col min="270" max="513" width="10.28515625" style="455" customWidth="1"/>
    <col min="514" max="514" width="53.28515625" style="455" customWidth="1"/>
    <col min="515" max="516" width="10.28515625" style="455" customWidth="1"/>
    <col min="517" max="517" width="13.140625" style="455" customWidth="1"/>
    <col min="518" max="520" width="10.28515625" style="455" customWidth="1"/>
    <col min="521" max="521" width="13.140625" style="455" customWidth="1"/>
    <col min="522" max="524" width="10.28515625" style="455" customWidth="1"/>
    <col min="525" max="525" width="13.140625" style="455" customWidth="1"/>
    <col min="526" max="769" width="10.28515625" style="455" customWidth="1"/>
    <col min="770" max="770" width="53.28515625" style="455" customWidth="1"/>
    <col min="771" max="772" width="10.28515625" style="455" customWidth="1"/>
    <col min="773" max="773" width="13.140625" style="455" customWidth="1"/>
    <col min="774" max="776" width="10.28515625" style="455" customWidth="1"/>
    <col min="777" max="777" width="13.140625" style="455" customWidth="1"/>
    <col min="778" max="780" width="10.28515625" style="455" customWidth="1"/>
    <col min="781" max="781" width="13.140625" style="455" customWidth="1"/>
    <col min="782" max="1025" width="10.28515625" style="455" customWidth="1"/>
    <col min="1026" max="1026" width="53.28515625" style="455" customWidth="1"/>
    <col min="1027" max="1028" width="10.28515625" style="455" customWidth="1"/>
    <col min="1029" max="1029" width="13.140625" style="455" customWidth="1"/>
    <col min="1030" max="1032" width="10.28515625" style="455" customWidth="1"/>
    <col min="1033" max="1033" width="13.140625" style="455" customWidth="1"/>
    <col min="1034" max="1036" width="10.28515625" style="455" customWidth="1"/>
    <col min="1037" max="1037" width="13.140625" style="455" customWidth="1"/>
    <col min="1038" max="1281" width="10.28515625" style="455" customWidth="1"/>
    <col min="1282" max="1282" width="53.28515625" style="455" customWidth="1"/>
    <col min="1283" max="1284" width="10.28515625" style="455" customWidth="1"/>
    <col min="1285" max="1285" width="13.140625" style="455" customWidth="1"/>
    <col min="1286" max="1288" width="10.28515625" style="455" customWidth="1"/>
    <col min="1289" max="1289" width="13.140625" style="455" customWidth="1"/>
    <col min="1290" max="1292" width="10.28515625" style="455" customWidth="1"/>
    <col min="1293" max="1293" width="13.140625" style="455" customWidth="1"/>
    <col min="1294" max="1537" width="10.28515625" style="455" customWidth="1"/>
    <col min="1538" max="1538" width="53.28515625" style="455" customWidth="1"/>
    <col min="1539" max="1540" width="10.28515625" style="455" customWidth="1"/>
    <col min="1541" max="1541" width="13.140625" style="455" customWidth="1"/>
    <col min="1542" max="1544" width="10.28515625" style="455" customWidth="1"/>
    <col min="1545" max="1545" width="13.140625" style="455" customWidth="1"/>
    <col min="1546" max="1548" width="10.28515625" style="455" customWidth="1"/>
    <col min="1549" max="1549" width="13.140625" style="455" customWidth="1"/>
    <col min="1550" max="1793" width="10.28515625" style="455" customWidth="1"/>
    <col min="1794" max="1794" width="53.28515625" style="455" customWidth="1"/>
    <col min="1795" max="1796" width="10.28515625" style="455" customWidth="1"/>
    <col min="1797" max="1797" width="13.140625" style="455" customWidth="1"/>
    <col min="1798" max="1800" width="10.28515625" style="455" customWidth="1"/>
    <col min="1801" max="1801" width="13.140625" style="455" customWidth="1"/>
    <col min="1802" max="1804" width="10.28515625" style="455" customWidth="1"/>
    <col min="1805" max="1805" width="13.140625" style="455" customWidth="1"/>
    <col min="1806" max="2049" width="10.28515625" style="455" customWidth="1"/>
    <col min="2050" max="2050" width="53.28515625" style="455" customWidth="1"/>
    <col min="2051" max="2052" width="10.28515625" style="455" customWidth="1"/>
    <col min="2053" max="2053" width="13.140625" style="455" customWidth="1"/>
    <col min="2054" max="2056" width="10.28515625" style="455" customWidth="1"/>
    <col min="2057" max="2057" width="13.140625" style="455" customWidth="1"/>
    <col min="2058" max="2060" width="10.28515625" style="455" customWidth="1"/>
    <col min="2061" max="2061" width="13.140625" style="455" customWidth="1"/>
    <col min="2062" max="2305" width="10.28515625" style="455" customWidth="1"/>
    <col min="2306" max="2306" width="53.28515625" style="455" customWidth="1"/>
    <col min="2307" max="2308" width="10.28515625" style="455" customWidth="1"/>
    <col min="2309" max="2309" width="13.140625" style="455" customWidth="1"/>
    <col min="2310" max="2312" width="10.28515625" style="455" customWidth="1"/>
    <col min="2313" max="2313" width="13.140625" style="455" customWidth="1"/>
    <col min="2314" max="2316" width="10.28515625" style="455" customWidth="1"/>
    <col min="2317" max="2317" width="13.140625" style="455" customWidth="1"/>
    <col min="2318" max="2561" width="10.28515625" style="455" customWidth="1"/>
    <col min="2562" max="2562" width="53.28515625" style="455" customWidth="1"/>
    <col min="2563" max="2564" width="10.28515625" style="455" customWidth="1"/>
    <col min="2565" max="2565" width="13.140625" style="455" customWidth="1"/>
    <col min="2566" max="2568" width="10.28515625" style="455" customWidth="1"/>
    <col min="2569" max="2569" width="13.140625" style="455" customWidth="1"/>
    <col min="2570" max="2572" width="10.28515625" style="455" customWidth="1"/>
    <col min="2573" max="2573" width="13.140625" style="455" customWidth="1"/>
    <col min="2574" max="2817" width="10.28515625" style="455" customWidth="1"/>
    <col min="2818" max="2818" width="53.28515625" style="455" customWidth="1"/>
    <col min="2819" max="2820" width="10.28515625" style="455" customWidth="1"/>
    <col min="2821" max="2821" width="13.140625" style="455" customWidth="1"/>
    <col min="2822" max="2824" width="10.28515625" style="455" customWidth="1"/>
    <col min="2825" max="2825" width="13.140625" style="455" customWidth="1"/>
    <col min="2826" max="2828" width="10.28515625" style="455" customWidth="1"/>
    <col min="2829" max="2829" width="13.140625" style="455" customWidth="1"/>
    <col min="2830" max="3073" width="10.28515625" style="455" customWidth="1"/>
    <col min="3074" max="3074" width="53.28515625" style="455" customWidth="1"/>
    <col min="3075" max="3076" width="10.28515625" style="455" customWidth="1"/>
    <col min="3077" max="3077" width="13.140625" style="455" customWidth="1"/>
    <col min="3078" max="3080" width="10.28515625" style="455" customWidth="1"/>
    <col min="3081" max="3081" width="13.140625" style="455" customWidth="1"/>
    <col min="3082" max="3084" width="10.28515625" style="455" customWidth="1"/>
    <col min="3085" max="3085" width="13.140625" style="455" customWidth="1"/>
    <col min="3086" max="3329" width="10.28515625" style="455" customWidth="1"/>
    <col min="3330" max="3330" width="53.28515625" style="455" customWidth="1"/>
    <col min="3331" max="3332" width="10.28515625" style="455" customWidth="1"/>
    <col min="3333" max="3333" width="13.140625" style="455" customWidth="1"/>
    <col min="3334" max="3336" width="10.28515625" style="455" customWidth="1"/>
    <col min="3337" max="3337" width="13.140625" style="455" customWidth="1"/>
    <col min="3338" max="3340" width="10.28515625" style="455" customWidth="1"/>
    <col min="3341" max="3341" width="13.140625" style="455" customWidth="1"/>
    <col min="3342" max="3585" width="10.28515625" style="455" customWidth="1"/>
    <col min="3586" max="3586" width="53.28515625" style="455" customWidth="1"/>
    <col min="3587" max="3588" width="10.28515625" style="455" customWidth="1"/>
    <col min="3589" max="3589" width="13.140625" style="455" customWidth="1"/>
    <col min="3590" max="3592" width="10.28515625" style="455" customWidth="1"/>
    <col min="3593" max="3593" width="13.140625" style="455" customWidth="1"/>
    <col min="3594" max="3596" width="10.28515625" style="455" customWidth="1"/>
    <col min="3597" max="3597" width="13.140625" style="455" customWidth="1"/>
    <col min="3598" max="3841" width="10.28515625" style="455" customWidth="1"/>
    <col min="3842" max="3842" width="53.28515625" style="455" customWidth="1"/>
    <col min="3843" max="3844" width="10.28515625" style="455" customWidth="1"/>
    <col min="3845" max="3845" width="13.140625" style="455" customWidth="1"/>
    <col min="3846" max="3848" width="10.28515625" style="455" customWidth="1"/>
    <col min="3849" max="3849" width="13.140625" style="455" customWidth="1"/>
    <col min="3850" max="3852" width="10.28515625" style="455" customWidth="1"/>
    <col min="3853" max="3853" width="13.140625" style="455" customWidth="1"/>
    <col min="3854" max="4097" width="10.28515625" style="455" customWidth="1"/>
    <col min="4098" max="4098" width="53.28515625" style="455" customWidth="1"/>
    <col min="4099" max="4100" width="10.28515625" style="455" customWidth="1"/>
    <col min="4101" max="4101" width="13.140625" style="455" customWidth="1"/>
    <col min="4102" max="4104" width="10.28515625" style="455" customWidth="1"/>
    <col min="4105" max="4105" width="13.140625" style="455" customWidth="1"/>
    <col min="4106" max="4108" width="10.28515625" style="455" customWidth="1"/>
    <col min="4109" max="4109" width="13.140625" style="455" customWidth="1"/>
    <col min="4110" max="4353" width="10.28515625" style="455" customWidth="1"/>
    <col min="4354" max="4354" width="53.28515625" style="455" customWidth="1"/>
    <col min="4355" max="4356" width="10.28515625" style="455" customWidth="1"/>
    <col min="4357" max="4357" width="13.140625" style="455" customWidth="1"/>
    <col min="4358" max="4360" width="10.28515625" style="455" customWidth="1"/>
    <col min="4361" max="4361" width="13.140625" style="455" customWidth="1"/>
    <col min="4362" max="4364" width="10.28515625" style="455" customWidth="1"/>
    <col min="4365" max="4365" width="13.140625" style="455" customWidth="1"/>
    <col min="4366" max="4609" width="10.28515625" style="455" customWidth="1"/>
    <col min="4610" max="4610" width="53.28515625" style="455" customWidth="1"/>
    <col min="4611" max="4612" width="10.28515625" style="455" customWidth="1"/>
    <col min="4613" max="4613" width="13.140625" style="455" customWidth="1"/>
    <col min="4614" max="4616" width="10.28515625" style="455" customWidth="1"/>
    <col min="4617" max="4617" width="13.140625" style="455" customWidth="1"/>
    <col min="4618" max="4620" width="10.28515625" style="455" customWidth="1"/>
    <col min="4621" max="4621" width="13.140625" style="455" customWidth="1"/>
    <col min="4622" max="4865" width="10.28515625" style="455" customWidth="1"/>
    <col min="4866" max="4866" width="53.28515625" style="455" customWidth="1"/>
    <col min="4867" max="4868" width="10.28515625" style="455" customWidth="1"/>
    <col min="4869" max="4869" width="13.140625" style="455" customWidth="1"/>
    <col min="4870" max="4872" width="10.28515625" style="455" customWidth="1"/>
    <col min="4873" max="4873" width="13.140625" style="455" customWidth="1"/>
    <col min="4874" max="4876" width="10.28515625" style="455" customWidth="1"/>
    <col min="4877" max="4877" width="13.140625" style="455" customWidth="1"/>
    <col min="4878" max="5121" width="10.28515625" style="455" customWidth="1"/>
    <col min="5122" max="5122" width="53.28515625" style="455" customWidth="1"/>
    <col min="5123" max="5124" width="10.28515625" style="455" customWidth="1"/>
    <col min="5125" max="5125" width="13.140625" style="455" customWidth="1"/>
    <col min="5126" max="5128" width="10.28515625" style="455" customWidth="1"/>
    <col min="5129" max="5129" width="13.140625" style="455" customWidth="1"/>
    <col min="5130" max="5132" width="10.28515625" style="455" customWidth="1"/>
    <col min="5133" max="5133" width="13.140625" style="455" customWidth="1"/>
    <col min="5134" max="5377" width="10.28515625" style="455" customWidth="1"/>
    <col min="5378" max="5378" width="53.28515625" style="455" customWidth="1"/>
    <col min="5379" max="5380" width="10.28515625" style="455" customWidth="1"/>
    <col min="5381" max="5381" width="13.140625" style="455" customWidth="1"/>
    <col min="5382" max="5384" width="10.28515625" style="455" customWidth="1"/>
    <col min="5385" max="5385" width="13.140625" style="455" customWidth="1"/>
    <col min="5386" max="5388" width="10.28515625" style="455" customWidth="1"/>
    <col min="5389" max="5389" width="13.140625" style="455" customWidth="1"/>
    <col min="5390" max="5633" width="10.28515625" style="455" customWidth="1"/>
    <col min="5634" max="5634" width="53.28515625" style="455" customWidth="1"/>
    <col min="5635" max="5636" width="10.28515625" style="455" customWidth="1"/>
    <col min="5637" max="5637" width="13.140625" style="455" customWidth="1"/>
    <col min="5638" max="5640" width="10.28515625" style="455" customWidth="1"/>
    <col min="5641" max="5641" width="13.140625" style="455" customWidth="1"/>
    <col min="5642" max="5644" width="10.28515625" style="455" customWidth="1"/>
    <col min="5645" max="5645" width="13.140625" style="455" customWidth="1"/>
    <col min="5646" max="5889" width="10.28515625" style="455" customWidth="1"/>
    <col min="5890" max="5890" width="53.28515625" style="455" customWidth="1"/>
    <col min="5891" max="5892" width="10.28515625" style="455" customWidth="1"/>
    <col min="5893" max="5893" width="13.140625" style="455" customWidth="1"/>
    <col min="5894" max="5896" width="10.28515625" style="455" customWidth="1"/>
    <col min="5897" max="5897" width="13.140625" style="455" customWidth="1"/>
    <col min="5898" max="5900" width="10.28515625" style="455" customWidth="1"/>
    <col min="5901" max="5901" width="13.140625" style="455" customWidth="1"/>
    <col min="5902" max="6145" width="10.28515625" style="455" customWidth="1"/>
    <col min="6146" max="6146" width="53.28515625" style="455" customWidth="1"/>
    <col min="6147" max="6148" width="10.28515625" style="455" customWidth="1"/>
    <col min="6149" max="6149" width="13.140625" style="455" customWidth="1"/>
    <col min="6150" max="6152" width="10.28515625" style="455" customWidth="1"/>
    <col min="6153" max="6153" width="13.140625" style="455" customWidth="1"/>
    <col min="6154" max="6156" width="10.28515625" style="455" customWidth="1"/>
    <col min="6157" max="6157" width="13.140625" style="455" customWidth="1"/>
    <col min="6158" max="6401" width="10.28515625" style="455" customWidth="1"/>
    <col min="6402" max="6402" width="53.28515625" style="455" customWidth="1"/>
    <col min="6403" max="6404" width="10.28515625" style="455" customWidth="1"/>
    <col min="6405" max="6405" width="13.140625" style="455" customWidth="1"/>
    <col min="6406" max="6408" width="10.28515625" style="455" customWidth="1"/>
    <col min="6409" max="6409" width="13.140625" style="455" customWidth="1"/>
    <col min="6410" max="6412" width="10.28515625" style="455" customWidth="1"/>
    <col min="6413" max="6413" width="13.140625" style="455" customWidth="1"/>
    <col min="6414" max="6657" width="10.28515625" style="455" customWidth="1"/>
    <col min="6658" max="6658" width="53.28515625" style="455" customWidth="1"/>
    <col min="6659" max="6660" width="10.28515625" style="455" customWidth="1"/>
    <col min="6661" max="6661" width="13.140625" style="455" customWidth="1"/>
    <col min="6662" max="6664" width="10.28515625" style="455" customWidth="1"/>
    <col min="6665" max="6665" width="13.140625" style="455" customWidth="1"/>
    <col min="6666" max="6668" width="10.28515625" style="455" customWidth="1"/>
    <col min="6669" max="6669" width="13.140625" style="455" customWidth="1"/>
    <col min="6670" max="6913" width="10.28515625" style="455" customWidth="1"/>
    <col min="6914" max="6914" width="53.28515625" style="455" customWidth="1"/>
    <col min="6915" max="6916" width="10.28515625" style="455" customWidth="1"/>
    <col min="6917" max="6917" width="13.140625" style="455" customWidth="1"/>
    <col min="6918" max="6920" width="10.28515625" style="455" customWidth="1"/>
    <col min="6921" max="6921" width="13.140625" style="455" customWidth="1"/>
    <col min="6922" max="6924" width="10.28515625" style="455" customWidth="1"/>
    <col min="6925" max="6925" width="13.140625" style="455" customWidth="1"/>
    <col min="6926" max="7169" width="10.28515625" style="455" customWidth="1"/>
    <col min="7170" max="7170" width="53.28515625" style="455" customWidth="1"/>
    <col min="7171" max="7172" width="10.28515625" style="455" customWidth="1"/>
    <col min="7173" max="7173" width="13.140625" style="455" customWidth="1"/>
    <col min="7174" max="7176" width="10.28515625" style="455" customWidth="1"/>
    <col min="7177" max="7177" width="13.140625" style="455" customWidth="1"/>
    <col min="7178" max="7180" width="10.28515625" style="455" customWidth="1"/>
    <col min="7181" max="7181" width="13.140625" style="455" customWidth="1"/>
    <col min="7182" max="7425" width="10.28515625" style="455" customWidth="1"/>
    <col min="7426" max="7426" width="53.28515625" style="455" customWidth="1"/>
    <col min="7427" max="7428" width="10.28515625" style="455" customWidth="1"/>
    <col min="7429" max="7429" width="13.140625" style="455" customWidth="1"/>
    <col min="7430" max="7432" width="10.28515625" style="455" customWidth="1"/>
    <col min="7433" max="7433" width="13.140625" style="455" customWidth="1"/>
    <col min="7434" max="7436" width="10.28515625" style="455" customWidth="1"/>
    <col min="7437" max="7437" width="13.140625" style="455" customWidth="1"/>
    <col min="7438" max="7681" width="10.28515625" style="455" customWidth="1"/>
    <col min="7682" max="7682" width="53.28515625" style="455" customWidth="1"/>
    <col min="7683" max="7684" width="10.28515625" style="455" customWidth="1"/>
    <col min="7685" max="7685" width="13.140625" style="455" customWidth="1"/>
    <col min="7686" max="7688" width="10.28515625" style="455" customWidth="1"/>
    <col min="7689" max="7689" width="13.140625" style="455" customWidth="1"/>
    <col min="7690" max="7692" width="10.28515625" style="455" customWidth="1"/>
    <col min="7693" max="7693" width="13.140625" style="455" customWidth="1"/>
    <col min="7694" max="7937" width="10.28515625" style="455" customWidth="1"/>
    <col min="7938" max="7938" width="53.28515625" style="455" customWidth="1"/>
    <col min="7939" max="7940" width="10.28515625" style="455" customWidth="1"/>
    <col min="7941" max="7941" width="13.140625" style="455" customWidth="1"/>
    <col min="7942" max="7944" width="10.28515625" style="455" customWidth="1"/>
    <col min="7945" max="7945" width="13.140625" style="455" customWidth="1"/>
    <col min="7946" max="7948" width="10.28515625" style="455" customWidth="1"/>
    <col min="7949" max="7949" width="13.140625" style="455" customWidth="1"/>
    <col min="7950" max="8193" width="10.28515625" style="455" customWidth="1"/>
    <col min="8194" max="8194" width="53.28515625" style="455" customWidth="1"/>
    <col min="8195" max="8196" width="10.28515625" style="455" customWidth="1"/>
    <col min="8197" max="8197" width="13.140625" style="455" customWidth="1"/>
    <col min="8198" max="8200" width="10.28515625" style="455" customWidth="1"/>
    <col min="8201" max="8201" width="13.140625" style="455" customWidth="1"/>
    <col min="8202" max="8204" width="10.28515625" style="455" customWidth="1"/>
    <col min="8205" max="8205" width="13.140625" style="455" customWidth="1"/>
    <col min="8206" max="8449" width="10.28515625" style="455" customWidth="1"/>
    <col min="8450" max="8450" width="53.28515625" style="455" customWidth="1"/>
    <col min="8451" max="8452" width="10.28515625" style="455" customWidth="1"/>
    <col min="8453" max="8453" width="13.140625" style="455" customWidth="1"/>
    <col min="8454" max="8456" width="10.28515625" style="455" customWidth="1"/>
    <col min="8457" max="8457" width="13.140625" style="455" customWidth="1"/>
    <col min="8458" max="8460" width="10.28515625" style="455" customWidth="1"/>
    <col min="8461" max="8461" width="13.140625" style="455" customWidth="1"/>
    <col min="8462" max="8705" width="10.28515625" style="455" customWidth="1"/>
    <col min="8706" max="8706" width="53.28515625" style="455" customWidth="1"/>
    <col min="8707" max="8708" width="10.28515625" style="455" customWidth="1"/>
    <col min="8709" max="8709" width="13.140625" style="455" customWidth="1"/>
    <col min="8710" max="8712" width="10.28515625" style="455" customWidth="1"/>
    <col min="8713" max="8713" width="13.140625" style="455" customWidth="1"/>
    <col min="8714" max="8716" width="10.28515625" style="455" customWidth="1"/>
    <col min="8717" max="8717" width="13.140625" style="455" customWidth="1"/>
    <col min="8718" max="8961" width="10.28515625" style="455" customWidth="1"/>
    <col min="8962" max="8962" width="53.28515625" style="455" customWidth="1"/>
    <col min="8963" max="8964" width="10.28515625" style="455" customWidth="1"/>
    <col min="8965" max="8965" width="13.140625" style="455" customWidth="1"/>
    <col min="8966" max="8968" width="10.28515625" style="455" customWidth="1"/>
    <col min="8969" max="8969" width="13.140625" style="455" customWidth="1"/>
    <col min="8970" max="8972" width="10.28515625" style="455" customWidth="1"/>
    <col min="8973" max="8973" width="13.140625" style="455" customWidth="1"/>
    <col min="8974" max="9217" width="10.28515625" style="455" customWidth="1"/>
    <col min="9218" max="9218" width="53.28515625" style="455" customWidth="1"/>
    <col min="9219" max="9220" width="10.28515625" style="455" customWidth="1"/>
    <col min="9221" max="9221" width="13.140625" style="455" customWidth="1"/>
    <col min="9222" max="9224" width="10.28515625" style="455" customWidth="1"/>
    <col min="9225" max="9225" width="13.140625" style="455" customWidth="1"/>
    <col min="9226" max="9228" width="10.28515625" style="455" customWidth="1"/>
    <col min="9229" max="9229" width="13.140625" style="455" customWidth="1"/>
    <col min="9230" max="9473" width="10.28515625" style="455" customWidth="1"/>
    <col min="9474" max="9474" width="53.28515625" style="455" customWidth="1"/>
    <col min="9475" max="9476" width="10.28515625" style="455" customWidth="1"/>
    <col min="9477" max="9477" width="13.140625" style="455" customWidth="1"/>
    <col min="9478" max="9480" width="10.28515625" style="455" customWidth="1"/>
    <col min="9481" max="9481" width="13.140625" style="455" customWidth="1"/>
    <col min="9482" max="9484" width="10.28515625" style="455" customWidth="1"/>
    <col min="9485" max="9485" width="13.140625" style="455" customWidth="1"/>
    <col min="9486" max="9729" width="10.28515625" style="455" customWidth="1"/>
    <col min="9730" max="9730" width="53.28515625" style="455" customWidth="1"/>
    <col min="9731" max="9732" width="10.28515625" style="455" customWidth="1"/>
    <col min="9733" max="9733" width="13.140625" style="455" customWidth="1"/>
    <col min="9734" max="9736" width="10.28515625" style="455" customWidth="1"/>
    <col min="9737" max="9737" width="13.140625" style="455" customWidth="1"/>
    <col min="9738" max="9740" width="10.28515625" style="455" customWidth="1"/>
    <col min="9741" max="9741" width="13.140625" style="455" customWidth="1"/>
    <col min="9742" max="9985" width="10.28515625" style="455" customWidth="1"/>
    <col min="9986" max="9986" width="53.28515625" style="455" customWidth="1"/>
    <col min="9987" max="9988" width="10.28515625" style="455" customWidth="1"/>
    <col min="9989" max="9989" width="13.140625" style="455" customWidth="1"/>
    <col min="9990" max="9992" width="10.28515625" style="455" customWidth="1"/>
    <col min="9993" max="9993" width="13.140625" style="455" customWidth="1"/>
    <col min="9994" max="9996" width="10.28515625" style="455" customWidth="1"/>
    <col min="9997" max="9997" width="13.140625" style="455" customWidth="1"/>
    <col min="9998" max="10241" width="10.28515625" style="455" customWidth="1"/>
    <col min="10242" max="10242" width="53.28515625" style="455" customWidth="1"/>
    <col min="10243" max="10244" width="10.28515625" style="455" customWidth="1"/>
    <col min="10245" max="10245" width="13.140625" style="455" customWidth="1"/>
    <col min="10246" max="10248" width="10.28515625" style="455" customWidth="1"/>
    <col min="10249" max="10249" width="13.140625" style="455" customWidth="1"/>
    <col min="10250" max="10252" width="10.28515625" style="455" customWidth="1"/>
    <col min="10253" max="10253" width="13.140625" style="455" customWidth="1"/>
    <col min="10254" max="10497" width="10.28515625" style="455" customWidth="1"/>
    <col min="10498" max="10498" width="53.28515625" style="455" customWidth="1"/>
    <col min="10499" max="10500" width="10.28515625" style="455" customWidth="1"/>
    <col min="10501" max="10501" width="13.140625" style="455" customWidth="1"/>
    <col min="10502" max="10504" width="10.28515625" style="455" customWidth="1"/>
    <col min="10505" max="10505" width="13.140625" style="455" customWidth="1"/>
    <col min="10506" max="10508" width="10.28515625" style="455" customWidth="1"/>
    <col min="10509" max="10509" width="13.140625" style="455" customWidth="1"/>
    <col min="10510" max="10753" width="10.28515625" style="455" customWidth="1"/>
    <col min="10754" max="10754" width="53.28515625" style="455" customWidth="1"/>
    <col min="10755" max="10756" width="10.28515625" style="455" customWidth="1"/>
    <col min="10757" max="10757" width="13.140625" style="455" customWidth="1"/>
    <col min="10758" max="10760" width="10.28515625" style="455" customWidth="1"/>
    <col min="10761" max="10761" width="13.140625" style="455" customWidth="1"/>
    <col min="10762" max="10764" width="10.28515625" style="455" customWidth="1"/>
    <col min="10765" max="10765" width="13.140625" style="455" customWidth="1"/>
    <col min="10766" max="11009" width="10.28515625" style="455" customWidth="1"/>
    <col min="11010" max="11010" width="53.28515625" style="455" customWidth="1"/>
    <col min="11011" max="11012" width="10.28515625" style="455" customWidth="1"/>
    <col min="11013" max="11013" width="13.140625" style="455" customWidth="1"/>
    <col min="11014" max="11016" width="10.28515625" style="455" customWidth="1"/>
    <col min="11017" max="11017" width="13.140625" style="455" customWidth="1"/>
    <col min="11018" max="11020" width="10.28515625" style="455" customWidth="1"/>
    <col min="11021" max="11021" width="13.140625" style="455" customWidth="1"/>
    <col min="11022" max="11265" width="10.28515625" style="455" customWidth="1"/>
    <col min="11266" max="11266" width="53.28515625" style="455" customWidth="1"/>
    <col min="11267" max="11268" width="10.28515625" style="455" customWidth="1"/>
    <col min="11269" max="11269" width="13.140625" style="455" customWidth="1"/>
    <col min="11270" max="11272" width="10.28515625" style="455" customWidth="1"/>
    <col min="11273" max="11273" width="13.140625" style="455" customWidth="1"/>
    <col min="11274" max="11276" width="10.28515625" style="455" customWidth="1"/>
    <col min="11277" max="11277" width="13.140625" style="455" customWidth="1"/>
    <col min="11278" max="11521" width="10.28515625" style="455" customWidth="1"/>
    <col min="11522" max="11522" width="53.28515625" style="455" customWidth="1"/>
    <col min="11523" max="11524" width="10.28515625" style="455" customWidth="1"/>
    <col min="11525" max="11525" width="13.140625" style="455" customWidth="1"/>
    <col min="11526" max="11528" width="10.28515625" style="455" customWidth="1"/>
    <col min="11529" max="11529" width="13.140625" style="455" customWidth="1"/>
    <col min="11530" max="11532" width="10.28515625" style="455" customWidth="1"/>
    <col min="11533" max="11533" width="13.140625" style="455" customWidth="1"/>
    <col min="11534" max="11777" width="10.28515625" style="455" customWidth="1"/>
    <col min="11778" max="11778" width="53.28515625" style="455" customWidth="1"/>
    <col min="11779" max="11780" width="10.28515625" style="455" customWidth="1"/>
    <col min="11781" max="11781" width="13.140625" style="455" customWidth="1"/>
    <col min="11782" max="11784" width="10.28515625" style="455" customWidth="1"/>
    <col min="11785" max="11785" width="13.140625" style="455" customWidth="1"/>
    <col min="11786" max="11788" width="10.28515625" style="455" customWidth="1"/>
    <col min="11789" max="11789" width="13.140625" style="455" customWidth="1"/>
    <col min="11790" max="12033" width="10.28515625" style="455" customWidth="1"/>
    <col min="12034" max="12034" width="53.28515625" style="455" customWidth="1"/>
    <col min="12035" max="12036" width="10.28515625" style="455" customWidth="1"/>
    <col min="12037" max="12037" width="13.140625" style="455" customWidth="1"/>
    <col min="12038" max="12040" width="10.28515625" style="455" customWidth="1"/>
    <col min="12041" max="12041" width="13.140625" style="455" customWidth="1"/>
    <col min="12042" max="12044" width="10.28515625" style="455" customWidth="1"/>
    <col min="12045" max="12045" width="13.140625" style="455" customWidth="1"/>
    <col min="12046" max="12289" width="10.28515625" style="455" customWidth="1"/>
    <col min="12290" max="12290" width="53.28515625" style="455" customWidth="1"/>
    <col min="12291" max="12292" width="10.28515625" style="455" customWidth="1"/>
    <col min="12293" max="12293" width="13.140625" style="455" customWidth="1"/>
    <col min="12294" max="12296" width="10.28515625" style="455" customWidth="1"/>
    <col min="12297" max="12297" width="13.140625" style="455" customWidth="1"/>
    <col min="12298" max="12300" width="10.28515625" style="455" customWidth="1"/>
    <col min="12301" max="12301" width="13.140625" style="455" customWidth="1"/>
    <col min="12302" max="12545" width="10.28515625" style="455" customWidth="1"/>
    <col min="12546" max="12546" width="53.28515625" style="455" customWidth="1"/>
    <col min="12547" max="12548" width="10.28515625" style="455" customWidth="1"/>
    <col min="12549" max="12549" width="13.140625" style="455" customWidth="1"/>
    <col min="12550" max="12552" width="10.28515625" style="455" customWidth="1"/>
    <col min="12553" max="12553" width="13.140625" style="455" customWidth="1"/>
    <col min="12554" max="12556" width="10.28515625" style="455" customWidth="1"/>
    <col min="12557" max="12557" width="13.140625" style="455" customWidth="1"/>
    <col min="12558" max="12801" width="10.28515625" style="455" customWidth="1"/>
    <col min="12802" max="12802" width="53.28515625" style="455" customWidth="1"/>
    <col min="12803" max="12804" width="10.28515625" style="455" customWidth="1"/>
    <col min="12805" max="12805" width="13.140625" style="455" customWidth="1"/>
    <col min="12806" max="12808" width="10.28515625" style="455" customWidth="1"/>
    <col min="12809" max="12809" width="13.140625" style="455" customWidth="1"/>
    <col min="12810" max="12812" width="10.28515625" style="455" customWidth="1"/>
    <col min="12813" max="12813" width="13.140625" style="455" customWidth="1"/>
    <col min="12814" max="13057" width="10.28515625" style="455" customWidth="1"/>
    <col min="13058" max="13058" width="53.28515625" style="455" customWidth="1"/>
    <col min="13059" max="13060" width="10.28515625" style="455" customWidth="1"/>
    <col min="13061" max="13061" width="13.140625" style="455" customWidth="1"/>
    <col min="13062" max="13064" width="10.28515625" style="455" customWidth="1"/>
    <col min="13065" max="13065" width="13.140625" style="455" customWidth="1"/>
    <col min="13066" max="13068" width="10.28515625" style="455" customWidth="1"/>
    <col min="13069" max="13069" width="13.140625" style="455" customWidth="1"/>
    <col min="13070" max="13313" width="10.28515625" style="455" customWidth="1"/>
    <col min="13314" max="13314" width="53.28515625" style="455" customWidth="1"/>
    <col min="13315" max="13316" width="10.28515625" style="455" customWidth="1"/>
    <col min="13317" max="13317" width="13.140625" style="455" customWidth="1"/>
    <col min="13318" max="13320" width="10.28515625" style="455" customWidth="1"/>
    <col min="13321" max="13321" width="13.140625" style="455" customWidth="1"/>
    <col min="13322" max="13324" width="10.28515625" style="455" customWidth="1"/>
    <col min="13325" max="13325" width="13.140625" style="455" customWidth="1"/>
    <col min="13326" max="13569" width="10.28515625" style="455" customWidth="1"/>
    <col min="13570" max="13570" width="53.28515625" style="455" customWidth="1"/>
    <col min="13571" max="13572" width="10.28515625" style="455" customWidth="1"/>
    <col min="13573" max="13573" width="13.140625" style="455" customWidth="1"/>
    <col min="13574" max="13576" width="10.28515625" style="455" customWidth="1"/>
    <col min="13577" max="13577" width="13.140625" style="455" customWidth="1"/>
    <col min="13578" max="13580" width="10.28515625" style="455" customWidth="1"/>
    <col min="13581" max="13581" width="13.140625" style="455" customWidth="1"/>
    <col min="13582" max="13825" width="10.28515625" style="455" customWidth="1"/>
    <col min="13826" max="13826" width="53.28515625" style="455" customWidth="1"/>
    <col min="13827" max="13828" width="10.28515625" style="455" customWidth="1"/>
    <col min="13829" max="13829" width="13.140625" style="455" customWidth="1"/>
    <col min="13830" max="13832" width="10.28515625" style="455" customWidth="1"/>
    <col min="13833" max="13833" width="13.140625" style="455" customWidth="1"/>
    <col min="13834" max="13836" width="10.28515625" style="455" customWidth="1"/>
    <col min="13837" max="13837" width="13.140625" style="455" customWidth="1"/>
    <col min="13838" max="14081" width="10.28515625" style="455" customWidth="1"/>
    <col min="14082" max="14082" width="53.28515625" style="455" customWidth="1"/>
    <col min="14083" max="14084" width="10.28515625" style="455" customWidth="1"/>
    <col min="14085" max="14085" width="13.140625" style="455" customWidth="1"/>
    <col min="14086" max="14088" width="10.28515625" style="455" customWidth="1"/>
    <col min="14089" max="14089" width="13.140625" style="455" customWidth="1"/>
    <col min="14090" max="14092" width="10.28515625" style="455" customWidth="1"/>
    <col min="14093" max="14093" width="13.140625" style="455" customWidth="1"/>
    <col min="14094" max="14337" width="10.28515625" style="455" customWidth="1"/>
    <col min="14338" max="14338" width="53.28515625" style="455" customWidth="1"/>
    <col min="14339" max="14340" width="10.28515625" style="455" customWidth="1"/>
    <col min="14341" max="14341" width="13.140625" style="455" customWidth="1"/>
    <col min="14342" max="14344" width="10.28515625" style="455" customWidth="1"/>
    <col min="14345" max="14345" width="13.140625" style="455" customWidth="1"/>
    <col min="14346" max="14348" width="10.28515625" style="455" customWidth="1"/>
    <col min="14349" max="14349" width="13.140625" style="455" customWidth="1"/>
    <col min="14350" max="14593" width="10.28515625" style="455" customWidth="1"/>
    <col min="14594" max="14594" width="53.28515625" style="455" customWidth="1"/>
    <col min="14595" max="14596" width="10.28515625" style="455" customWidth="1"/>
    <col min="14597" max="14597" width="13.140625" style="455" customWidth="1"/>
    <col min="14598" max="14600" width="10.28515625" style="455" customWidth="1"/>
    <col min="14601" max="14601" width="13.140625" style="455" customWidth="1"/>
    <col min="14602" max="14604" width="10.28515625" style="455" customWidth="1"/>
    <col min="14605" max="14605" width="13.140625" style="455" customWidth="1"/>
    <col min="14606" max="14849" width="10.28515625" style="455" customWidth="1"/>
    <col min="14850" max="14850" width="53.28515625" style="455" customWidth="1"/>
    <col min="14851" max="14852" width="10.28515625" style="455" customWidth="1"/>
    <col min="14853" max="14853" width="13.140625" style="455" customWidth="1"/>
    <col min="14854" max="14856" width="10.28515625" style="455" customWidth="1"/>
    <col min="14857" max="14857" width="13.140625" style="455" customWidth="1"/>
    <col min="14858" max="14860" width="10.28515625" style="455" customWidth="1"/>
    <col min="14861" max="14861" width="13.140625" style="455" customWidth="1"/>
    <col min="14862" max="15105" width="10.28515625" style="455" customWidth="1"/>
    <col min="15106" max="15106" width="53.28515625" style="455" customWidth="1"/>
    <col min="15107" max="15108" width="10.28515625" style="455" customWidth="1"/>
    <col min="15109" max="15109" width="13.140625" style="455" customWidth="1"/>
    <col min="15110" max="15112" width="10.28515625" style="455" customWidth="1"/>
    <col min="15113" max="15113" width="13.140625" style="455" customWidth="1"/>
    <col min="15114" max="15116" width="10.28515625" style="455" customWidth="1"/>
    <col min="15117" max="15117" width="13.140625" style="455" customWidth="1"/>
    <col min="15118" max="15361" width="10.28515625" style="455" customWidth="1"/>
    <col min="15362" max="15362" width="53.28515625" style="455" customWidth="1"/>
    <col min="15363" max="15364" width="10.28515625" style="455" customWidth="1"/>
    <col min="15365" max="15365" width="13.140625" style="455" customWidth="1"/>
    <col min="15366" max="15368" width="10.28515625" style="455" customWidth="1"/>
    <col min="15369" max="15369" width="13.140625" style="455" customWidth="1"/>
    <col min="15370" max="15372" width="10.28515625" style="455" customWidth="1"/>
    <col min="15373" max="15373" width="13.140625" style="455" customWidth="1"/>
    <col min="15374" max="15617" width="10.28515625" style="455" customWidth="1"/>
    <col min="15618" max="15618" width="53.28515625" style="455" customWidth="1"/>
    <col min="15619" max="15620" width="10.28515625" style="455" customWidth="1"/>
    <col min="15621" max="15621" width="13.140625" style="455" customWidth="1"/>
    <col min="15622" max="15624" width="10.28515625" style="455" customWidth="1"/>
    <col min="15625" max="15625" width="13.140625" style="455" customWidth="1"/>
    <col min="15626" max="15628" width="10.28515625" style="455" customWidth="1"/>
    <col min="15629" max="15629" width="13.140625" style="455" customWidth="1"/>
    <col min="15630" max="15873" width="10.28515625" style="455" customWidth="1"/>
    <col min="15874" max="15874" width="53.28515625" style="455" customWidth="1"/>
    <col min="15875" max="15876" width="10.28515625" style="455" customWidth="1"/>
    <col min="15877" max="15877" width="13.140625" style="455" customWidth="1"/>
    <col min="15878" max="15880" width="10.28515625" style="455" customWidth="1"/>
    <col min="15881" max="15881" width="13.140625" style="455" customWidth="1"/>
    <col min="15882" max="15884" width="10.28515625" style="455" customWidth="1"/>
    <col min="15885" max="15885" width="13.140625" style="455" customWidth="1"/>
    <col min="15886" max="16129" width="10.28515625" style="455" customWidth="1"/>
    <col min="16130" max="16130" width="53.28515625" style="455" customWidth="1"/>
    <col min="16131" max="16132" width="10.28515625" style="455" customWidth="1"/>
    <col min="16133" max="16133" width="13.140625" style="455" customWidth="1"/>
    <col min="16134" max="16136" width="10.28515625" style="455" customWidth="1"/>
    <col min="16137" max="16137" width="13.140625" style="455" customWidth="1"/>
    <col min="16138" max="16140" width="10.28515625" style="455" customWidth="1"/>
    <col min="16141" max="16141" width="13.140625" style="455" customWidth="1"/>
    <col min="16142" max="16384" width="10.28515625" style="455" customWidth="1"/>
  </cols>
  <sheetData>
    <row r="2" spans="2:14" ht="15">
      <c r="B2" s="497" t="s">
        <v>242</v>
      </c>
      <c r="C2" s="496" t="s">
        <v>331</v>
      </c>
      <c r="D2" s="495" t="s">
        <v>331</v>
      </c>
      <c r="E2" s="494"/>
      <c r="F2" s="494"/>
      <c r="G2" s="494"/>
      <c r="H2" s="494"/>
      <c r="I2" s="494"/>
      <c r="J2" s="494"/>
      <c r="K2" s="494"/>
      <c r="L2" s="494"/>
    </row>
    <row r="3" spans="2:14" s="488" customFormat="1" ht="15">
      <c r="B3" s="493"/>
      <c r="C3" s="493" t="s">
        <v>331</v>
      </c>
      <c r="D3" s="492"/>
      <c r="E3" s="491" t="s">
        <v>231</v>
      </c>
      <c r="F3" s="490" t="s">
        <v>230</v>
      </c>
      <c r="G3" s="490" t="s">
        <v>229</v>
      </c>
      <c r="H3" s="490" t="s">
        <v>228</v>
      </c>
      <c r="I3" s="491" t="s">
        <v>227</v>
      </c>
      <c r="J3" s="490" t="s">
        <v>226</v>
      </c>
      <c r="K3" s="490" t="s">
        <v>241</v>
      </c>
      <c r="L3" s="489" t="s">
        <v>240</v>
      </c>
      <c r="M3" s="505"/>
      <c r="N3" s="505"/>
    </row>
    <row r="4" spans="2:14" ht="15">
      <c r="B4" s="462" t="s">
        <v>223</v>
      </c>
      <c r="C4" s="456" t="s">
        <v>331</v>
      </c>
      <c r="D4" s="456" t="s">
        <v>331</v>
      </c>
      <c r="E4" s="456" t="s">
        <v>331</v>
      </c>
      <c r="F4" s="456" t="s">
        <v>331</v>
      </c>
      <c r="G4" s="456" t="s">
        <v>331</v>
      </c>
      <c r="H4" s="456"/>
      <c r="I4" s="456"/>
      <c r="J4" s="456"/>
      <c r="K4" s="456"/>
      <c r="L4" s="456"/>
      <c r="M4" s="456"/>
      <c r="N4" s="456"/>
    </row>
    <row r="5" spans="2:14">
      <c r="B5" s="458" t="s">
        <v>606</v>
      </c>
      <c r="C5" s="456" t="s">
        <v>331</v>
      </c>
      <c r="D5" s="487"/>
      <c r="E5" s="500">
        <v>4002985</v>
      </c>
      <c r="F5" s="499">
        <v>1335034</v>
      </c>
      <c r="G5" s="499">
        <v>1299196</v>
      </c>
      <c r="H5" s="499">
        <v>1294318</v>
      </c>
      <c r="I5" s="504"/>
      <c r="J5" s="456"/>
      <c r="K5" s="460"/>
      <c r="L5" s="460"/>
      <c r="M5" s="485"/>
      <c r="N5" s="456"/>
    </row>
    <row r="6" spans="2:14">
      <c r="B6" s="458" t="s">
        <v>608</v>
      </c>
      <c r="C6" s="456" t="s">
        <v>331</v>
      </c>
      <c r="D6" s="457" t="s">
        <v>331</v>
      </c>
      <c r="E6" s="500">
        <v>1547765</v>
      </c>
      <c r="F6" s="499">
        <v>393620</v>
      </c>
      <c r="G6" s="499">
        <v>418766</v>
      </c>
      <c r="H6" s="499">
        <v>393055</v>
      </c>
      <c r="I6" s="503"/>
      <c r="J6" s="456"/>
      <c r="K6" s="460"/>
      <c r="L6" s="460"/>
      <c r="M6" s="459"/>
      <c r="N6" s="456"/>
    </row>
    <row r="7" spans="2:14">
      <c r="B7" s="458" t="s">
        <v>215</v>
      </c>
      <c r="C7" s="456" t="s">
        <v>331</v>
      </c>
      <c r="D7" s="457" t="s">
        <v>331</v>
      </c>
      <c r="E7" s="500">
        <v>1425428</v>
      </c>
      <c r="F7" s="499">
        <v>372953</v>
      </c>
      <c r="G7" s="499">
        <v>391891</v>
      </c>
      <c r="H7" s="499">
        <v>361252</v>
      </c>
      <c r="I7" s="503"/>
      <c r="J7" s="456"/>
      <c r="K7" s="460"/>
      <c r="L7" s="460"/>
      <c r="M7" s="459"/>
      <c r="N7" s="456"/>
    </row>
    <row r="8" spans="2:14">
      <c r="B8" s="458" t="s">
        <v>609</v>
      </c>
      <c r="C8" s="456" t="s">
        <v>331</v>
      </c>
      <c r="D8" s="457" t="s">
        <v>331</v>
      </c>
      <c r="E8" s="500">
        <v>514883</v>
      </c>
      <c r="F8" s="499">
        <v>120400</v>
      </c>
      <c r="G8" s="499">
        <v>120909</v>
      </c>
      <c r="H8" s="499">
        <v>123168</v>
      </c>
      <c r="I8" s="503"/>
      <c r="J8" s="456"/>
      <c r="K8" s="460"/>
      <c r="L8" s="460"/>
      <c r="M8" s="459"/>
      <c r="N8" s="456"/>
    </row>
    <row r="9" spans="2:14">
      <c r="B9" s="458" t="s">
        <v>235</v>
      </c>
      <c r="C9" s="456" t="s">
        <v>331</v>
      </c>
      <c r="D9" s="457" t="s">
        <v>331</v>
      </c>
      <c r="E9" s="500">
        <v>204806</v>
      </c>
      <c r="F9" s="499">
        <v>46624</v>
      </c>
      <c r="G9" s="499">
        <v>52086</v>
      </c>
      <c r="H9" s="499">
        <v>51211</v>
      </c>
      <c r="I9" s="457"/>
      <c r="J9" s="456"/>
      <c r="K9" s="457"/>
      <c r="L9" s="457"/>
      <c r="M9" s="456"/>
      <c r="N9" s="456"/>
    </row>
    <row r="10" spans="2:14">
      <c r="B10" s="458" t="s">
        <v>610</v>
      </c>
      <c r="C10" s="456"/>
      <c r="D10" s="457"/>
      <c r="E10" s="500">
        <v>485661</v>
      </c>
      <c r="F10" s="499">
        <v>113123</v>
      </c>
      <c r="G10" s="499">
        <v>132900</v>
      </c>
      <c r="H10" s="499">
        <v>127567</v>
      </c>
      <c r="I10" s="457"/>
      <c r="J10" s="456"/>
      <c r="K10" s="457"/>
      <c r="L10" s="457"/>
      <c r="M10" s="456"/>
      <c r="N10" s="456"/>
    </row>
    <row r="11" spans="2:14">
      <c r="B11" s="458" t="s">
        <v>239</v>
      </c>
      <c r="C11" s="456"/>
      <c r="D11" s="457"/>
      <c r="E11" s="500">
        <v>351207</v>
      </c>
      <c r="F11" s="499">
        <v>90539</v>
      </c>
      <c r="G11" s="499">
        <v>90938</v>
      </c>
      <c r="H11" s="499">
        <v>87682</v>
      </c>
      <c r="I11" s="457"/>
      <c r="J11" s="456"/>
      <c r="K11" s="457"/>
      <c r="L11" s="457"/>
      <c r="M11" s="456"/>
      <c r="N11" s="456"/>
    </row>
    <row r="12" spans="2:14">
      <c r="B12" s="458"/>
      <c r="C12" s="456"/>
      <c r="D12" s="457"/>
      <c r="E12" s="457"/>
      <c r="F12" s="457"/>
      <c r="G12" s="457"/>
      <c r="H12" s="457"/>
      <c r="I12" s="457"/>
      <c r="J12" s="456"/>
      <c r="K12" s="457"/>
      <c r="L12" s="457"/>
      <c r="M12" s="456"/>
      <c r="N12" s="456"/>
    </row>
    <row r="13" spans="2:14">
      <c r="B13" s="458" t="s">
        <v>222</v>
      </c>
      <c r="C13" s="456" t="s">
        <v>331</v>
      </c>
      <c r="D13" s="457" t="s">
        <v>331</v>
      </c>
      <c r="E13" s="460">
        <f>SUM(E5:E12)</f>
        <v>8532735</v>
      </c>
      <c r="F13" s="460">
        <f>SUM(F5:F12)</f>
        <v>2472293</v>
      </c>
      <c r="G13" s="460">
        <f>SUM(G5:G12)</f>
        <v>2506686</v>
      </c>
      <c r="H13" s="460">
        <f>SUM(H5:H12)</f>
        <v>2438253</v>
      </c>
      <c r="I13" s="460"/>
      <c r="J13" s="460"/>
      <c r="K13" s="460"/>
      <c r="L13" s="460"/>
      <c r="M13" s="459"/>
      <c r="N13" s="456"/>
    </row>
    <row r="14" spans="2:14">
      <c r="B14" s="458" t="s">
        <v>221</v>
      </c>
      <c r="C14" s="456" t="s">
        <v>331</v>
      </c>
      <c r="D14" s="457" t="s">
        <v>331</v>
      </c>
      <c r="E14" s="500">
        <v>-683423</v>
      </c>
      <c r="F14" s="499">
        <v>-184703</v>
      </c>
      <c r="G14" s="499">
        <v>-182921</v>
      </c>
      <c r="H14" s="499">
        <v>-183275</v>
      </c>
      <c r="I14" s="460"/>
      <c r="J14" s="458"/>
      <c r="K14" s="460"/>
      <c r="L14" s="460"/>
      <c r="M14" s="459"/>
      <c r="N14" s="458"/>
    </row>
    <row r="15" spans="2:14">
      <c r="B15" s="456" t="s">
        <v>331</v>
      </c>
      <c r="C15" s="456" t="s">
        <v>331</v>
      </c>
      <c r="D15" s="457" t="s">
        <v>331</v>
      </c>
      <c r="E15" s="457" t="s">
        <v>331</v>
      </c>
      <c r="F15" s="457"/>
      <c r="G15" s="457"/>
      <c r="H15" s="457"/>
      <c r="I15" s="457"/>
      <c r="J15" s="456"/>
      <c r="K15" s="456"/>
      <c r="L15" s="456"/>
      <c r="M15" s="456"/>
      <c r="N15" s="456"/>
    </row>
    <row r="16" spans="2:14">
      <c r="B16" s="458" t="s">
        <v>220</v>
      </c>
      <c r="C16" s="456" t="s">
        <v>331</v>
      </c>
      <c r="D16" s="457" t="s">
        <v>331</v>
      </c>
      <c r="E16" s="460">
        <f>E13+E14</f>
        <v>7849312</v>
      </c>
      <c r="F16" s="460">
        <f>F13+F14</f>
        <v>2287590</v>
      </c>
      <c r="G16" s="460">
        <f>G13+G14</f>
        <v>2323765</v>
      </c>
      <c r="H16" s="460">
        <f>H13+H14</f>
        <v>2254978</v>
      </c>
      <c r="I16" s="460"/>
      <c r="J16" s="460"/>
      <c r="K16" s="460"/>
      <c r="L16" s="460"/>
      <c r="M16" s="459"/>
      <c r="N16" s="456"/>
    </row>
    <row r="17" spans="2:16384">
      <c r="B17" s="456" t="s">
        <v>331</v>
      </c>
      <c r="C17" s="456" t="s">
        <v>331</v>
      </c>
      <c r="D17" s="457" t="s">
        <v>331</v>
      </c>
      <c r="E17" s="457" t="s">
        <v>331</v>
      </c>
      <c r="F17" s="457"/>
      <c r="G17" s="457"/>
      <c r="H17" s="457"/>
      <c r="I17" s="457"/>
      <c r="J17" s="456"/>
      <c r="K17" s="456"/>
      <c r="L17" s="456"/>
      <c r="M17" s="456"/>
      <c r="N17" s="456"/>
    </row>
    <row r="18" spans="2:16384" ht="15">
      <c r="B18" s="462" t="s">
        <v>219</v>
      </c>
      <c r="C18" s="456" t="s">
        <v>331</v>
      </c>
      <c r="D18" s="457" t="s">
        <v>331</v>
      </c>
      <c r="E18" s="457" t="s">
        <v>331</v>
      </c>
      <c r="F18" s="457"/>
      <c r="G18" s="457"/>
      <c r="H18" s="457"/>
      <c r="I18" s="457"/>
      <c r="J18" s="456"/>
      <c r="K18" s="456"/>
      <c r="L18" s="456"/>
      <c r="M18" s="456"/>
      <c r="N18" s="456"/>
    </row>
    <row r="19" spans="2:16384">
      <c r="B19" s="458" t="s">
        <v>606</v>
      </c>
      <c r="C19" s="456" t="s">
        <v>331</v>
      </c>
      <c r="D19" s="457" t="s">
        <v>331</v>
      </c>
      <c r="E19" s="500">
        <v>-2515279</v>
      </c>
      <c r="F19" s="499">
        <v>-867474</v>
      </c>
      <c r="G19" s="499">
        <v>-826211</v>
      </c>
      <c r="H19" s="499">
        <v>-826072</v>
      </c>
      <c r="I19" s="460"/>
      <c r="J19" s="456"/>
      <c r="K19" s="456"/>
      <c r="L19" s="456"/>
      <c r="M19" s="459"/>
      <c r="N19" s="456"/>
    </row>
    <row r="20" spans="2:16384">
      <c r="B20" s="458" t="s">
        <v>608</v>
      </c>
      <c r="C20" s="456" t="s">
        <v>331</v>
      </c>
      <c r="D20" s="457" t="s">
        <v>331</v>
      </c>
      <c r="E20" s="500">
        <v>-485751</v>
      </c>
      <c r="F20" s="499">
        <v>-126155</v>
      </c>
      <c r="G20" s="499">
        <v>-129897</v>
      </c>
      <c r="H20" s="499">
        <v>-128546</v>
      </c>
      <c r="I20" s="460"/>
      <c r="J20" s="456"/>
      <c r="K20" s="456"/>
      <c r="L20" s="456"/>
      <c r="M20" s="459"/>
      <c r="N20" s="456"/>
    </row>
    <row r="21" spans="2:16384">
      <c r="B21" s="458" t="s">
        <v>215</v>
      </c>
      <c r="C21" s="456" t="s">
        <v>331</v>
      </c>
      <c r="D21" s="457" t="s">
        <v>331</v>
      </c>
      <c r="E21" s="500">
        <v>-829018</v>
      </c>
      <c r="F21" s="499">
        <v>-211639</v>
      </c>
      <c r="G21" s="499">
        <v>-222567</v>
      </c>
      <c r="H21" s="499">
        <v>-209686</v>
      </c>
      <c r="I21" s="460"/>
      <c r="J21" s="456"/>
      <c r="K21" s="456"/>
      <c r="L21" s="456"/>
      <c r="M21" s="459"/>
      <c r="N21" s="456"/>
    </row>
    <row r="22" spans="2:16384">
      <c r="B22" s="458" t="s">
        <v>609</v>
      </c>
      <c r="C22" s="456" t="s">
        <v>331</v>
      </c>
      <c r="D22" s="457" t="s">
        <v>331</v>
      </c>
      <c r="E22" s="500">
        <v>-375559</v>
      </c>
      <c r="F22" s="499">
        <v>-88788</v>
      </c>
      <c r="G22" s="499">
        <v>-88559</v>
      </c>
      <c r="H22" s="499">
        <v>-92888</v>
      </c>
      <c r="I22" s="460"/>
      <c r="J22" s="456"/>
      <c r="K22" s="456"/>
      <c r="L22" s="456"/>
      <c r="M22" s="459"/>
      <c r="N22" s="456"/>
    </row>
    <row r="23" spans="2:16384">
      <c r="B23" s="458" t="s">
        <v>235</v>
      </c>
      <c r="C23" s="456" t="s">
        <v>331</v>
      </c>
      <c r="D23" s="457" t="s">
        <v>331</v>
      </c>
      <c r="E23" s="500">
        <v>-124063</v>
      </c>
      <c r="F23" s="499">
        <v>-27583</v>
      </c>
      <c r="G23" s="499">
        <v>-29241</v>
      </c>
      <c r="H23" s="499">
        <v>-29064</v>
      </c>
      <c r="I23" s="460"/>
      <c r="J23" s="456"/>
      <c r="K23" s="456"/>
      <c r="L23" s="456"/>
      <c r="M23" s="459"/>
      <c r="N23" s="456"/>
    </row>
    <row r="24" spans="2:16384">
      <c r="B24" s="458" t="s">
        <v>610</v>
      </c>
      <c r="C24" s="456"/>
      <c r="D24" s="457"/>
      <c r="E24" s="500">
        <v>-345484</v>
      </c>
      <c r="F24" s="499">
        <v>-86222</v>
      </c>
      <c r="G24" s="499">
        <v>-88835</v>
      </c>
      <c r="H24" s="499">
        <v>-88616</v>
      </c>
      <c r="I24" s="460"/>
      <c r="J24" s="456"/>
      <c r="K24" s="456"/>
      <c r="L24" s="456"/>
      <c r="M24" s="459"/>
      <c r="N24" s="456"/>
    </row>
    <row r="25" spans="2:16384">
      <c r="B25" s="458" t="s">
        <v>239</v>
      </c>
      <c r="C25" s="456"/>
      <c r="D25" s="457"/>
      <c r="E25" s="500">
        <v>-351207</v>
      </c>
      <c r="F25" s="499">
        <v>-90539</v>
      </c>
      <c r="G25" s="499">
        <v>-90938</v>
      </c>
      <c r="H25" s="499">
        <v>-87682</v>
      </c>
      <c r="I25" s="460"/>
      <c r="J25" s="456"/>
      <c r="K25" s="456"/>
      <c r="L25" s="456"/>
      <c r="M25" s="459"/>
      <c r="N25" s="456"/>
    </row>
    <row r="26" spans="2:16384">
      <c r="B26" s="458" t="s">
        <v>238</v>
      </c>
      <c r="C26" s="456"/>
      <c r="D26" s="457"/>
      <c r="E26" s="500">
        <v>-1182505</v>
      </c>
      <c r="F26" s="499">
        <v>-303289</v>
      </c>
      <c r="G26" s="499">
        <v>-309478</v>
      </c>
      <c r="H26" s="499">
        <v>-319106</v>
      </c>
      <c r="I26" s="460"/>
      <c r="J26" s="456"/>
      <c r="K26" s="456"/>
      <c r="L26" s="456"/>
      <c r="M26" s="459"/>
      <c r="N26" s="456"/>
    </row>
    <row r="27" spans="2:16384">
      <c r="B27" s="458" t="s">
        <v>237</v>
      </c>
      <c r="C27" s="456" t="s">
        <v>331</v>
      </c>
      <c r="D27" s="457" t="s">
        <v>331</v>
      </c>
      <c r="E27" s="500">
        <v>-174971</v>
      </c>
      <c r="F27" s="499">
        <v>-42260</v>
      </c>
      <c r="G27" s="499">
        <v>-42540</v>
      </c>
      <c r="H27" s="499">
        <v>-62992</v>
      </c>
      <c r="I27" s="460"/>
      <c r="J27" s="456"/>
      <c r="K27" s="456"/>
      <c r="L27" s="456"/>
      <c r="M27" s="459"/>
      <c r="N27" s="456"/>
    </row>
    <row r="28" spans="2:16384">
      <c r="B28" s="458" t="s">
        <v>236</v>
      </c>
      <c r="C28" s="456" t="s">
        <v>331</v>
      </c>
      <c r="D28" s="457" t="s">
        <v>331</v>
      </c>
      <c r="E28" s="500">
        <v>-316</v>
      </c>
      <c r="F28" s="460" t="s">
        <v>716</v>
      </c>
      <c r="G28" s="460" t="s">
        <v>716</v>
      </c>
      <c r="H28" s="499">
        <v>-765</v>
      </c>
      <c r="I28" s="460"/>
      <c r="J28" s="456"/>
      <c r="K28" s="456"/>
      <c r="L28" s="456"/>
      <c r="M28" s="459"/>
      <c r="N28" s="456"/>
    </row>
    <row r="29" spans="2:16384" ht="15">
      <c r="B29" s="472"/>
      <c r="C29" s="472"/>
      <c r="D29" s="481"/>
      <c r="E29" s="481"/>
      <c r="F29" s="481"/>
      <c r="G29" s="481"/>
      <c r="H29" s="481"/>
      <c r="I29" s="481"/>
      <c r="J29" s="472"/>
      <c r="K29" s="472"/>
      <c r="L29" s="472"/>
      <c r="M29" s="472"/>
      <c r="N29" s="472"/>
      <c r="O29" s="472"/>
      <c r="P29" s="472"/>
      <c r="Q29" s="472"/>
      <c r="R29" s="472"/>
      <c r="S29" s="472"/>
      <c r="T29" s="472"/>
      <c r="U29" s="472"/>
      <c r="V29" s="472"/>
      <c r="W29" s="472"/>
      <c r="X29" s="472"/>
      <c r="Y29" s="472"/>
      <c r="Z29" s="472"/>
      <c r="AA29" s="472"/>
      <c r="AB29" s="472"/>
      <c r="AC29" s="472"/>
      <c r="AD29" s="472"/>
      <c r="AE29" s="472"/>
      <c r="AF29" s="472"/>
      <c r="AG29" s="472"/>
      <c r="AH29" s="472"/>
      <c r="AI29" s="472"/>
      <c r="AJ29" s="472"/>
      <c r="AK29" s="472"/>
      <c r="AL29" s="472"/>
      <c r="AM29" s="472"/>
      <c r="AN29" s="472"/>
      <c r="AO29" s="472"/>
      <c r="AP29" s="472"/>
      <c r="AQ29" s="472"/>
      <c r="AR29" s="472"/>
      <c r="AS29" s="472"/>
      <c r="AT29" s="472"/>
      <c r="AU29" s="472"/>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c r="BR29" s="472"/>
      <c r="BS29" s="472"/>
      <c r="BT29" s="472"/>
      <c r="BU29" s="472"/>
      <c r="BV29" s="472"/>
      <c r="BW29" s="472"/>
      <c r="BX29" s="472"/>
      <c r="BY29" s="472"/>
      <c r="BZ29" s="472"/>
      <c r="CA29" s="472"/>
      <c r="CB29" s="472"/>
      <c r="CC29" s="472"/>
      <c r="CD29" s="472"/>
      <c r="CE29" s="472"/>
      <c r="CF29" s="472"/>
      <c r="CG29" s="472"/>
      <c r="CH29" s="472"/>
      <c r="CI29" s="472"/>
      <c r="CJ29" s="472"/>
      <c r="CK29" s="472"/>
      <c r="CL29" s="472"/>
      <c r="CM29" s="472"/>
      <c r="CN29" s="472"/>
      <c r="CO29" s="472"/>
      <c r="CP29" s="472"/>
      <c r="CQ29" s="472"/>
      <c r="CR29" s="472"/>
      <c r="CS29" s="472"/>
      <c r="CT29" s="472"/>
      <c r="CU29" s="472"/>
      <c r="CV29" s="472"/>
      <c r="CW29" s="472"/>
      <c r="CX29" s="472"/>
      <c r="CY29" s="472"/>
      <c r="CZ29" s="472"/>
      <c r="DA29" s="472"/>
      <c r="DB29" s="472"/>
      <c r="DC29" s="472"/>
      <c r="DD29" s="472"/>
      <c r="DE29" s="472"/>
      <c r="DF29" s="472"/>
      <c r="DG29" s="472"/>
      <c r="DH29" s="472"/>
      <c r="DI29" s="472"/>
      <c r="DJ29" s="472"/>
      <c r="DK29" s="472"/>
      <c r="DL29" s="472"/>
      <c r="DM29" s="472"/>
      <c r="DN29" s="472"/>
      <c r="DO29" s="472"/>
      <c r="DP29" s="472"/>
      <c r="DQ29" s="472"/>
      <c r="DR29" s="472"/>
      <c r="DS29" s="472"/>
      <c r="DT29" s="472"/>
      <c r="DU29" s="472"/>
      <c r="DV29" s="472"/>
      <c r="DW29" s="472"/>
      <c r="DX29" s="472"/>
      <c r="DY29" s="472"/>
      <c r="DZ29" s="472"/>
      <c r="EA29" s="472"/>
      <c r="EB29" s="472"/>
      <c r="EC29" s="472"/>
      <c r="ED29" s="472"/>
      <c r="EE29" s="472"/>
      <c r="EF29" s="472"/>
      <c r="EG29" s="472"/>
      <c r="EH29" s="472"/>
      <c r="EI29" s="472"/>
      <c r="EJ29" s="472"/>
      <c r="EK29" s="472"/>
      <c r="EL29" s="472"/>
      <c r="EM29" s="472"/>
      <c r="EN29" s="472"/>
      <c r="EO29" s="472"/>
      <c r="EP29" s="472"/>
      <c r="EQ29" s="472"/>
      <c r="ER29" s="472"/>
      <c r="ES29" s="472"/>
      <c r="ET29" s="472"/>
      <c r="EU29" s="472"/>
      <c r="EV29" s="472"/>
      <c r="EW29" s="472"/>
      <c r="EX29" s="472"/>
      <c r="EY29" s="472"/>
      <c r="EZ29" s="472"/>
      <c r="FA29" s="472"/>
      <c r="FB29" s="472"/>
      <c r="FC29" s="472"/>
      <c r="FD29" s="472"/>
      <c r="FE29" s="472"/>
      <c r="FF29" s="472"/>
      <c r="FG29" s="472"/>
      <c r="FH29" s="472"/>
      <c r="FI29" s="472"/>
      <c r="FJ29" s="472"/>
      <c r="FK29" s="472"/>
      <c r="FL29" s="472"/>
      <c r="FM29" s="472"/>
      <c r="FN29" s="472"/>
      <c r="FO29" s="472"/>
      <c r="FP29" s="472"/>
      <c r="FQ29" s="472"/>
      <c r="FR29" s="472"/>
      <c r="FS29" s="472"/>
      <c r="FT29" s="472"/>
      <c r="FU29" s="472"/>
      <c r="FV29" s="472"/>
      <c r="FW29" s="472"/>
      <c r="FX29" s="472"/>
      <c r="FY29" s="472"/>
      <c r="FZ29" s="472"/>
      <c r="GA29" s="472"/>
      <c r="GB29" s="472"/>
      <c r="GC29" s="472"/>
      <c r="GD29" s="472"/>
      <c r="GE29" s="472"/>
      <c r="GF29" s="472"/>
      <c r="GG29" s="472"/>
      <c r="GH29" s="472"/>
      <c r="GI29" s="472"/>
      <c r="GJ29" s="472"/>
      <c r="GK29" s="472"/>
      <c r="GL29" s="472"/>
      <c r="GM29" s="472"/>
      <c r="GN29" s="472"/>
      <c r="GO29" s="472"/>
      <c r="GP29" s="472"/>
      <c r="GQ29" s="472"/>
      <c r="GR29" s="472"/>
      <c r="GS29" s="472"/>
      <c r="GT29" s="472"/>
      <c r="GU29" s="472"/>
      <c r="GV29" s="472"/>
      <c r="GW29" s="472"/>
      <c r="GX29" s="472"/>
      <c r="GY29" s="472"/>
      <c r="GZ29" s="472"/>
      <c r="HA29" s="472"/>
      <c r="HB29" s="472"/>
      <c r="HC29" s="472"/>
      <c r="HD29" s="472"/>
      <c r="HE29" s="472"/>
      <c r="HF29" s="472"/>
      <c r="HG29" s="472"/>
      <c r="HH29" s="472"/>
      <c r="HI29" s="472"/>
      <c r="HJ29" s="472"/>
      <c r="HK29" s="472"/>
      <c r="HL29" s="472"/>
      <c r="HM29" s="472"/>
      <c r="HN29" s="472"/>
      <c r="HO29" s="472"/>
      <c r="HP29" s="472"/>
      <c r="HQ29" s="472"/>
      <c r="HR29" s="472"/>
      <c r="HS29" s="472"/>
      <c r="HT29" s="472"/>
      <c r="HU29" s="472"/>
      <c r="HV29" s="472"/>
      <c r="HW29" s="472"/>
      <c r="HX29" s="472"/>
      <c r="HY29" s="472"/>
      <c r="HZ29" s="472"/>
      <c r="IA29" s="472"/>
      <c r="IB29" s="472"/>
      <c r="IC29" s="472"/>
      <c r="ID29" s="472"/>
      <c r="IE29" s="472"/>
      <c r="IF29" s="472"/>
      <c r="IG29" s="472"/>
      <c r="IH29" s="472"/>
      <c r="II29" s="472"/>
      <c r="IJ29" s="472"/>
      <c r="IK29" s="472"/>
      <c r="IL29" s="472"/>
      <c r="IM29" s="472"/>
      <c r="IN29" s="472"/>
      <c r="IO29" s="472"/>
      <c r="IP29" s="472"/>
      <c r="IQ29" s="472"/>
      <c r="IR29" s="472"/>
      <c r="IS29" s="472"/>
      <c r="IT29" s="472"/>
      <c r="IU29" s="472"/>
      <c r="IV29" s="472"/>
      <c r="IW29" s="472"/>
      <c r="IX29" s="472"/>
      <c r="IY29" s="472"/>
      <c r="IZ29" s="472"/>
      <c r="JA29" s="472"/>
      <c r="JB29" s="472"/>
      <c r="JC29" s="472"/>
      <c r="JD29" s="472"/>
      <c r="JE29" s="472"/>
      <c r="JF29" s="472"/>
      <c r="JG29" s="472"/>
      <c r="JH29" s="472"/>
      <c r="JI29" s="472"/>
      <c r="JJ29" s="472"/>
      <c r="JK29" s="472"/>
      <c r="JL29" s="472"/>
      <c r="JM29" s="472"/>
      <c r="JN29" s="472"/>
      <c r="JO29" s="472"/>
      <c r="JP29" s="472"/>
      <c r="JQ29" s="472"/>
      <c r="JR29" s="472"/>
      <c r="JS29" s="472"/>
      <c r="JT29" s="472"/>
      <c r="JU29" s="472"/>
      <c r="JV29" s="472"/>
      <c r="JW29" s="472"/>
      <c r="JX29" s="472"/>
      <c r="JY29" s="472"/>
      <c r="JZ29" s="472"/>
      <c r="KA29" s="472"/>
      <c r="KB29" s="472"/>
      <c r="KC29" s="472"/>
      <c r="KD29" s="472"/>
      <c r="KE29" s="472"/>
      <c r="KF29" s="472"/>
      <c r="KG29" s="472"/>
      <c r="KH29" s="472"/>
      <c r="KI29" s="472"/>
      <c r="KJ29" s="472"/>
      <c r="KK29" s="472"/>
      <c r="KL29" s="472"/>
      <c r="KM29" s="472"/>
      <c r="KN29" s="472"/>
      <c r="KO29" s="472"/>
      <c r="KP29" s="472"/>
      <c r="KQ29" s="472"/>
      <c r="KR29" s="472"/>
      <c r="KS29" s="472"/>
      <c r="KT29" s="472"/>
      <c r="KU29" s="472"/>
      <c r="KV29" s="472"/>
      <c r="KW29" s="472"/>
      <c r="KX29" s="472"/>
      <c r="KY29" s="472"/>
      <c r="KZ29" s="472"/>
      <c r="LA29" s="472"/>
      <c r="LB29" s="472"/>
      <c r="LC29" s="472"/>
      <c r="LD29" s="472"/>
      <c r="LE29" s="472"/>
      <c r="LF29" s="472"/>
      <c r="LG29" s="472"/>
      <c r="LH29" s="472"/>
      <c r="LI29" s="472"/>
      <c r="LJ29" s="472"/>
      <c r="LK29" s="472"/>
      <c r="LL29" s="472"/>
      <c r="LM29" s="472"/>
      <c r="LN29" s="472"/>
      <c r="LO29" s="472"/>
      <c r="LP29" s="472"/>
      <c r="LQ29" s="472"/>
      <c r="LR29" s="472"/>
      <c r="LS29" s="472"/>
      <c r="LT29" s="472"/>
      <c r="LU29" s="472"/>
      <c r="LV29" s="472"/>
      <c r="LW29" s="472"/>
      <c r="LX29" s="472"/>
      <c r="LY29" s="472"/>
      <c r="LZ29" s="472"/>
      <c r="MA29" s="472"/>
      <c r="MB29" s="472"/>
      <c r="MC29" s="472"/>
      <c r="MD29" s="472"/>
      <c r="ME29" s="472"/>
      <c r="MF29" s="472"/>
      <c r="MG29" s="472"/>
      <c r="MH29" s="472"/>
      <c r="MI29" s="472"/>
      <c r="MJ29" s="472"/>
      <c r="MK29" s="472"/>
      <c r="ML29" s="472"/>
      <c r="MM29" s="472"/>
      <c r="MN29" s="472"/>
      <c r="MO29" s="472"/>
      <c r="MP29" s="472"/>
      <c r="MQ29" s="472"/>
      <c r="MR29" s="472"/>
      <c r="MS29" s="472"/>
      <c r="MT29" s="472"/>
      <c r="MU29" s="472"/>
      <c r="MV29" s="472"/>
      <c r="MW29" s="472"/>
      <c r="MX29" s="472"/>
      <c r="MY29" s="472"/>
      <c r="MZ29" s="472"/>
      <c r="NA29" s="472"/>
      <c r="NB29" s="472"/>
      <c r="NC29" s="472"/>
      <c r="ND29" s="472"/>
      <c r="NE29" s="472"/>
      <c r="NF29" s="472"/>
      <c r="NG29" s="472"/>
      <c r="NH29" s="472"/>
      <c r="NI29" s="472"/>
      <c r="NJ29" s="472"/>
      <c r="NK29" s="472"/>
      <c r="NL29" s="472"/>
      <c r="NM29" s="472"/>
      <c r="NN29" s="472"/>
      <c r="NO29" s="472"/>
      <c r="NP29" s="472"/>
      <c r="NQ29" s="472"/>
      <c r="NR29" s="472"/>
      <c r="NS29" s="472"/>
      <c r="NT29" s="472"/>
      <c r="NU29" s="472"/>
      <c r="NV29" s="472"/>
      <c r="NW29" s="472"/>
      <c r="NX29" s="472"/>
      <c r="NY29" s="472"/>
      <c r="NZ29" s="472"/>
      <c r="OA29" s="472"/>
      <c r="OB29" s="472"/>
      <c r="OC29" s="472"/>
      <c r="OD29" s="472"/>
      <c r="OE29" s="472"/>
      <c r="OF29" s="472"/>
      <c r="OG29" s="472"/>
      <c r="OH29" s="472"/>
      <c r="OI29" s="472"/>
      <c r="OJ29" s="472"/>
      <c r="OK29" s="472"/>
      <c r="OL29" s="472"/>
      <c r="OM29" s="472"/>
      <c r="ON29" s="472"/>
      <c r="OO29" s="472"/>
      <c r="OP29" s="472"/>
      <c r="OQ29" s="472"/>
      <c r="OR29" s="472"/>
      <c r="OS29" s="472"/>
      <c r="OT29" s="472"/>
      <c r="OU29" s="472"/>
      <c r="OV29" s="472"/>
      <c r="OW29" s="472"/>
      <c r="OX29" s="472"/>
      <c r="OY29" s="472"/>
      <c r="OZ29" s="472"/>
      <c r="PA29" s="472"/>
      <c r="PB29" s="472"/>
      <c r="PC29" s="472"/>
      <c r="PD29" s="472"/>
      <c r="PE29" s="472"/>
      <c r="PF29" s="472"/>
      <c r="PG29" s="472"/>
      <c r="PH29" s="472"/>
      <c r="PI29" s="472"/>
      <c r="PJ29" s="472"/>
      <c r="PK29" s="472"/>
      <c r="PL29" s="472"/>
      <c r="PM29" s="472"/>
      <c r="PN29" s="472"/>
      <c r="PO29" s="472"/>
      <c r="PP29" s="472"/>
      <c r="PQ29" s="472"/>
      <c r="PR29" s="472"/>
      <c r="PS29" s="472"/>
      <c r="PT29" s="472"/>
      <c r="PU29" s="472"/>
      <c r="PV29" s="472"/>
      <c r="PW29" s="472"/>
      <c r="PX29" s="472"/>
      <c r="PY29" s="472"/>
      <c r="PZ29" s="472"/>
      <c r="QA29" s="472"/>
      <c r="QB29" s="472"/>
      <c r="QC29" s="472"/>
      <c r="QD29" s="472"/>
      <c r="QE29" s="472"/>
      <c r="QF29" s="472"/>
      <c r="QG29" s="472"/>
      <c r="QH29" s="472"/>
      <c r="QI29" s="472"/>
      <c r="QJ29" s="472"/>
      <c r="QK29" s="472"/>
      <c r="QL29" s="472"/>
      <c r="QM29" s="472"/>
      <c r="QN29" s="472"/>
      <c r="QO29" s="472"/>
      <c r="QP29" s="472"/>
      <c r="QQ29" s="472"/>
      <c r="QR29" s="472"/>
      <c r="QS29" s="472"/>
      <c r="QT29" s="472"/>
      <c r="QU29" s="472"/>
      <c r="QV29" s="472"/>
      <c r="QW29" s="472"/>
      <c r="QX29" s="472"/>
      <c r="QY29" s="472"/>
      <c r="QZ29" s="472"/>
      <c r="RA29" s="472"/>
      <c r="RB29" s="472"/>
      <c r="RC29" s="472"/>
      <c r="RD29" s="472"/>
      <c r="RE29" s="472"/>
      <c r="RF29" s="472"/>
      <c r="RG29" s="472"/>
      <c r="RH29" s="472"/>
      <c r="RI29" s="472"/>
      <c r="RJ29" s="472"/>
      <c r="RK29" s="472"/>
      <c r="RL29" s="472"/>
      <c r="RM29" s="472"/>
      <c r="RN29" s="472"/>
      <c r="RO29" s="472"/>
      <c r="RP29" s="472"/>
      <c r="RQ29" s="472"/>
      <c r="RR29" s="472"/>
      <c r="RS29" s="472"/>
      <c r="RT29" s="472"/>
      <c r="RU29" s="472"/>
      <c r="RV29" s="472"/>
      <c r="RW29" s="472"/>
      <c r="RX29" s="472"/>
      <c r="RY29" s="472"/>
      <c r="RZ29" s="472"/>
      <c r="SA29" s="472"/>
      <c r="SB29" s="472"/>
      <c r="SC29" s="472"/>
      <c r="SD29" s="472"/>
      <c r="SE29" s="472"/>
      <c r="SF29" s="472"/>
      <c r="SG29" s="472"/>
      <c r="SH29" s="472"/>
      <c r="SI29" s="472"/>
      <c r="SJ29" s="472"/>
      <c r="SK29" s="472"/>
      <c r="SL29" s="472"/>
      <c r="SM29" s="472"/>
      <c r="SN29" s="472"/>
      <c r="SO29" s="472"/>
      <c r="SP29" s="472"/>
      <c r="SQ29" s="472"/>
      <c r="SR29" s="472"/>
      <c r="SS29" s="472"/>
      <c r="ST29" s="472"/>
      <c r="SU29" s="472"/>
      <c r="SV29" s="472"/>
      <c r="SW29" s="472"/>
      <c r="SX29" s="472"/>
      <c r="SY29" s="472"/>
      <c r="SZ29" s="472"/>
      <c r="TA29" s="472"/>
      <c r="TB29" s="472"/>
      <c r="TC29" s="472"/>
      <c r="TD29" s="472"/>
      <c r="TE29" s="472"/>
      <c r="TF29" s="472"/>
      <c r="TG29" s="472"/>
      <c r="TH29" s="472"/>
      <c r="TI29" s="472"/>
      <c r="TJ29" s="472"/>
      <c r="TK29" s="472"/>
      <c r="TL29" s="472"/>
      <c r="TM29" s="472"/>
      <c r="TN29" s="472"/>
      <c r="TO29" s="472"/>
      <c r="TP29" s="472"/>
      <c r="TQ29" s="472"/>
      <c r="TR29" s="472"/>
      <c r="TS29" s="472"/>
      <c r="TT29" s="472"/>
      <c r="TU29" s="472"/>
      <c r="TV29" s="472"/>
      <c r="TW29" s="472"/>
      <c r="TX29" s="472"/>
      <c r="TY29" s="472"/>
      <c r="TZ29" s="472"/>
      <c r="UA29" s="472"/>
      <c r="UB29" s="472"/>
      <c r="UC29" s="472"/>
      <c r="UD29" s="472"/>
      <c r="UE29" s="472"/>
      <c r="UF29" s="472"/>
      <c r="UG29" s="472"/>
      <c r="UH29" s="472"/>
      <c r="UI29" s="472"/>
      <c r="UJ29" s="472"/>
      <c r="UK29" s="472"/>
      <c r="UL29" s="472"/>
      <c r="UM29" s="472"/>
      <c r="UN29" s="472"/>
      <c r="UO29" s="472"/>
      <c r="UP29" s="472"/>
      <c r="UQ29" s="472"/>
      <c r="UR29" s="472"/>
      <c r="US29" s="472"/>
      <c r="UT29" s="472"/>
      <c r="UU29" s="472"/>
      <c r="UV29" s="472"/>
      <c r="UW29" s="472"/>
      <c r="UX29" s="472"/>
      <c r="UY29" s="472"/>
      <c r="UZ29" s="472"/>
      <c r="VA29" s="472"/>
      <c r="VB29" s="472"/>
      <c r="VC29" s="472"/>
      <c r="VD29" s="472"/>
      <c r="VE29" s="472"/>
      <c r="VF29" s="472"/>
      <c r="VG29" s="472"/>
      <c r="VH29" s="472"/>
      <c r="VI29" s="472"/>
      <c r="VJ29" s="472"/>
      <c r="VK29" s="472"/>
      <c r="VL29" s="472"/>
      <c r="VM29" s="472"/>
      <c r="VN29" s="472"/>
      <c r="VO29" s="472"/>
      <c r="VP29" s="472"/>
      <c r="VQ29" s="472"/>
      <c r="VR29" s="472"/>
      <c r="VS29" s="472"/>
      <c r="VT29" s="472"/>
      <c r="VU29" s="472"/>
      <c r="VV29" s="472"/>
      <c r="VW29" s="472"/>
      <c r="VX29" s="472"/>
      <c r="VY29" s="472"/>
      <c r="VZ29" s="472"/>
      <c r="WA29" s="472"/>
      <c r="WB29" s="472"/>
      <c r="WC29" s="472"/>
      <c r="WD29" s="472"/>
      <c r="WE29" s="472"/>
      <c r="WF29" s="472"/>
      <c r="WG29" s="472"/>
      <c r="WH29" s="472"/>
      <c r="WI29" s="472"/>
      <c r="WJ29" s="472"/>
      <c r="WK29" s="472"/>
      <c r="WL29" s="472"/>
      <c r="WM29" s="472"/>
      <c r="WN29" s="472"/>
      <c r="WO29" s="472"/>
      <c r="WP29" s="472"/>
      <c r="WQ29" s="472"/>
      <c r="WR29" s="472"/>
      <c r="WS29" s="472"/>
      <c r="WT29" s="472"/>
      <c r="WU29" s="472"/>
      <c r="WV29" s="472"/>
      <c r="WW29" s="472"/>
      <c r="WX29" s="472"/>
      <c r="WY29" s="472"/>
      <c r="WZ29" s="472"/>
      <c r="XA29" s="472"/>
      <c r="XB29" s="472"/>
      <c r="XC29" s="472"/>
      <c r="XD29" s="472"/>
      <c r="XE29" s="472"/>
      <c r="XF29" s="472"/>
      <c r="XG29" s="472"/>
      <c r="XH29" s="472"/>
      <c r="XI29" s="472"/>
      <c r="XJ29" s="472"/>
      <c r="XK29" s="472"/>
      <c r="XL29" s="472"/>
      <c r="XM29" s="472"/>
      <c r="XN29" s="472"/>
      <c r="XO29" s="472"/>
      <c r="XP29" s="472"/>
      <c r="XQ29" s="472"/>
      <c r="XR29" s="472"/>
      <c r="XS29" s="472"/>
      <c r="XT29" s="472"/>
      <c r="XU29" s="472"/>
      <c r="XV29" s="472"/>
      <c r="XW29" s="472"/>
      <c r="XX29" s="472"/>
      <c r="XY29" s="472"/>
      <c r="XZ29" s="472"/>
      <c r="YA29" s="472"/>
      <c r="YB29" s="472"/>
      <c r="YC29" s="472"/>
      <c r="YD29" s="472"/>
      <c r="YE29" s="472"/>
      <c r="YF29" s="472"/>
      <c r="YG29" s="472"/>
      <c r="YH29" s="472"/>
      <c r="YI29" s="472"/>
      <c r="YJ29" s="472"/>
      <c r="YK29" s="472"/>
      <c r="YL29" s="472"/>
      <c r="YM29" s="472"/>
      <c r="YN29" s="472"/>
      <c r="YO29" s="472"/>
      <c r="YP29" s="472"/>
      <c r="YQ29" s="472"/>
      <c r="YR29" s="472"/>
      <c r="YS29" s="472"/>
      <c r="YT29" s="472"/>
      <c r="YU29" s="472"/>
      <c r="YV29" s="472"/>
      <c r="YW29" s="472"/>
      <c r="YX29" s="472"/>
      <c r="YY29" s="472"/>
      <c r="YZ29" s="472"/>
      <c r="ZA29" s="472"/>
      <c r="ZB29" s="472"/>
      <c r="ZC29" s="472"/>
      <c r="ZD29" s="472"/>
      <c r="ZE29" s="472"/>
      <c r="ZF29" s="472"/>
      <c r="ZG29" s="472"/>
      <c r="ZH29" s="472"/>
      <c r="ZI29" s="472"/>
      <c r="ZJ29" s="472"/>
      <c r="ZK29" s="472"/>
      <c r="ZL29" s="472"/>
      <c r="ZM29" s="472"/>
      <c r="ZN29" s="472"/>
      <c r="ZO29" s="472"/>
      <c r="ZP29" s="472"/>
      <c r="ZQ29" s="472"/>
      <c r="ZR29" s="472"/>
      <c r="ZS29" s="472"/>
      <c r="ZT29" s="472"/>
      <c r="ZU29" s="472"/>
      <c r="ZV29" s="472"/>
      <c r="ZW29" s="472"/>
      <c r="ZX29" s="472"/>
      <c r="ZY29" s="472"/>
      <c r="ZZ29" s="472"/>
      <c r="AAA29" s="472"/>
      <c r="AAB29" s="472"/>
      <c r="AAC29" s="472"/>
      <c r="AAD29" s="472"/>
      <c r="AAE29" s="472"/>
      <c r="AAF29" s="472"/>
      <c r="AAG29" s="472"/>
      <c r="AAH29" s="472"/>
      <c r="AAI29" s="472"/>
      <c r="AAJ29" s="472"/>
      <c r="AAK29" s="472"/>
      <c r="AAL29" s="472"/>
      <c r="AAM29" s="472"/>
      <c r="AAN29" s="472"/>
      <c r="AAO29" s="472"/>
      <c r="AAP29" s="472"/>
      <c r="AAQ29" s="472"/>
      <c r="AAR29" s="472"/>
      <c r="AAS29" s="472"/>
      <c r="AAT29" s="472"/>
      <c r="AAU29" s="472"/>
      <c r="AAV29" s="472"/>
      <c r="AAW29" s="472"/>
      <c r="AAX29" s="472"/>
      <c r="AAY29" s="472"/>
      <c r="AAZ29" s="472"/>
      <c r="ABA29" s="472"/>
      <c r="ABB29" s="472"/>
      <c r="ABC29" s="472"/>
      <c r="ABD29" s="472"/>
      <c r="ABE29" s="472"/>
      <c r="ABF29" s="472"/>
      <c r="ABG29" s="472"/>
      <c r="ABH29" s="472"/>
      <c r="ABI29" s="472"/>
      <c r="ABJ29" s="472"/>
      <c r="ABK29" s="472"/>
      <c r="ABL29" s="472"/>
      <c r="ABM29" s="472"/>
      <c r="ABN29" s="472"/>
      <c r="ABO29" s="472"/>
      <c r="ABP29" s="472"/>
      <c r="ABQ29" s="472"/>
      <c r="ABR29" s="472"/>
      <c r="ABS29" s="472"/>
      <c r="ABT29" s="472"/>
      <c r="ABU29" s="472"/>
      <c r="ABV29" s="472"/>
      <c r="ABW29" s="472"/>
      <c r="ABX29" s="472"/>
      <c r="ABY29" s="472"/>
      <c r="ABZ29" s="472"/>
      <c r="ACA29" s="472"/>
      <c r="ACB29" s="472"/>
      <c r="ACC29" s="472"/>
      <c r="ACD29" s="472"/>
      <c r="ACE29" s="472"/>
      <c r="ACF29" s="472"/>
      <c r="ACG29" s="472"/>
      <c r="ACH29" s="472"/>
      <c r="ACI29" s="472"/>
      <c r="ACJ29" s="472"/>
      <c r="ACK29" s="472"/>
      <c r="ACL29" s="472"/>
      <c r="ACM29" s="472"/>
      <c r="ACN29" s="472"/>
      <c r="ACO29" s="472"/>
      <c r="ACP29" s="472"/>
      <c r="ACQ29" s="472"/>
      <c r="ACR29" s="472"/>
      <c r="ACS29" s="472"/>
      <c r="ACT29" s="472"/>
      <c r="ACU29" s="472"/>
      <c r="ACV29" s="472"/>
      <c r="ACW29" s="472"/>
      <c r="ACX29" s="472"/>
      <c r="ACY29" s="472"/>
      <c r="ACZ29" s="472"/>
      <c r="ADA29" s="472"/>
      <c r="ADB29" s="472"/>
      <c r="ADC29" s="472"/>
      <c r="ADD29" s="472"/>
      <c r="ADE29" s="472"/>
      <c r="ADF29" s="472"/>
      <c r="ADG29" s="472"/>
      <c r="ADH29" s="472"/>
      <c r="ADI29" s="472"/>
      <c r="ADJ29" s="472"/>
      <c r="ADK29" s="472"/>
      <c r="ADL29" s="472"/>
      <c r="ADM29" s="472"/>
      <c r="ADN29" s="472"/>
      <c r="ADO29" s="472"/>
      <c r="ADP29" s="472"/>
      <c r="ADQ29" s="472"/>
      <c r="ADR29" s="472"/>
      <c r="ADS29" s="472"/>
      <c r="ADT29" s="472"/>
      <c r="ADU29" s="472"/>
      <c r="ADV29" s="472"/>
      <c r="ADW29" s="472"/>
      <c r="ADX29" s="472"/>
      <c r="ADY29" s="472"/>
      <c r="ADZ29" s="472"/>
      <c r="AEA29" s="472"/>
      <c r="AEB29" s="472"/>
      <c r="AEC29" s="472"/>
      <c r="AED29" s="472"/>
      <c r="AEE29" s="472"/>
      <c r="AEF29" s="472"/>
      <c r="AEG29" s="472"/>
      <c r="AEH29" s="472"/>
      <c r="AEI29" s="472"/>
      <c r="AEJ29" s="472"/>
      <c r="AEK29" s="472"/>
      <c r="AEL29" s="472"/>
      <c r="AEM29" s="472"/>
      <c r="AEN29" s="472"/>
      <c r="AEO29" s="472"/>
      <c r="AEP29" s="472"/>
      <c r="AEQ29" s="472"/>
      <c r="AER29" s="472"/>
      <c r="AES29" s="472"/>
      <c r="AET29" s="472"/>
      <c r="AEU29" s="472"/>
      <c r="AEV29" s="472"/>
      <c r="AEW29" s="472"/>
      <c r="AEX29" s="472"/>
      <c r="AEY29" s="472"/>
      <c r="AEZ29" s="472"/>
      <c r="AFA29" s="472"/>
      <c r="AFB29" s="472"/>
      <c r="AFC29" s="472"/>
      <c r="AFD29" s="472"/>
      <c r="AFE29" s="472"/>
      <c r="AFF29" s="472"/>
      <c r="AFG29" s="472"/>
      <c r="AFH29" s="472"/>
      <c r="AFI29" s="472"/>
      <c r="AFJ29" s="472"/>
      <c r="AFK29" s="472"/>
      <c r="AFL29" s="472"/>
      <c r="AFM29" s="472"/>
      <c r="AFN29" s="472"/>
      <c r="AFO29" s="472"/>
      <c r="AFP29" s="472"/>
      <c r="AFQ29" s="472"/>
      <c r="AFR29" s="472"/>
      <c r="AFS29" s="472"/>
      <c r="AFT29" s="472"/>
      <c r="AFU29" s="472"/>
      <c r="AFV29" s="472"/>
      <c r="AFW29" s="472"/>
      <c r="AFX29" s="472"/>
      <c r="AFY29" s="472"/>
      <c r="AFZ29" s="472"/>
      <c r="AGA29" s="472"/>
      <c r="AGB29" s="472"/>
      <c r="AGC29" s="472"/>
      <c r="AGD29" s="472"/>
      <c r="AGE29" s="472"/>
      <c r="AGF29" s="472"/>
      <c r="AGG29" s="472"/>
      <c r="AGH29" s="472"/>
      <c r="AGI29" s="472"/>
      <c r="AGJ29" s="472"/>
      <c r="AGK29" s="472"/>
      <c r="AGL29" s="472"/>
      <c r="AGM29" s="472"/>
      <c r="AGN29" s="472"/>
      <c r="AGO29" s="472"/>
      <c r="AGP29" s="472"/>
      <c r="AGQ29" s="472"/>
      <c r="AGR29" s="472"/>
      <c r="AGS29" s="472"/>
      <c r="AGT29" s="472"/>
      <c r="AGU29" s="472"/>
      <c r="AGV29" s="472"/>
      <c r="AGW29" s="472"/>
      <c r="AGX29" s="472"/>
      <c r="AGY29" s="472"/>
      <c r="AGZ29" s="472"/>
      <c r="AHA29" s="472"/>
      <c r="AHB29" s="472"/>
      <c r="AHC29" s="472"/>
      <c r="AHD29" s="472"/>
      <c r="AHE29" s="472"/>
      <c r="AHF29" s="472"/>
      <c r="AHG29" s="472"/>
      <c r="AHH29" s="472"/>
      <c r="AHI29" s="472"/>
      <c r="AHJ29" s="472"/>
      <c r="AHK29" s="472"/>
      <c r="AHL29" s="472"/>
      <c r="AHM29" s="472"/>
      <c r="AHN29" s="472"/>
      <c r="AHO29" s="472"/>
      <c r="AHP29" s="472"/>
      <c r="AHQ29" s="472"/>
      <c r="AHR29" s="472"/>
      <c r="AHS29" s="472"/>
      <c r="AHT29" s="472"/>
      <c r="AHU29" s="472"/>
      <c r="AHV29" s="472"/>
      <c r="AHW29" s="472"/>
      <c r="AHX29" s="472"/>
      <c r="AHY29" s="472"/>
      <c r="AHZ29" s="472"/>
      <c r="AIA29" s="472"/>
      <c r="AIB29" s="472"/>
      <c r="AIC29" s="472"/>
      <c r="AID29" s="472"/>
      <c r="AIE29" s="472"/>
      <c r="AIF29" s="472"/>
      <c r="AIG29" s="472"/>
      <c r="AIH29" s="472"/>
      <c r="AII29" s="472"/>
      <c r="AIJ29" s="472"/>
      <c r="AIK29" s="472"/>
      <c r="AIL29" s="472"/>
      <c r="AIM29" s="472"/>
      <c r="AIN29" s="472"/>
      <c r="AIO29" s="472"/>
      <c r="AIP29" s="472"/>
      <c r="AIQ29" s="472"/>
      <c r="AIR29" s="472"/>
      <c r="AIS29" s="472"/>
      <c r="AIT29" s="472"/>
      <c r="AIU29" s="472"/>
      <c r="AIV29" s="472"/>
      <c r="AIW29" s="472"/>
      <c r="AIX29" s="472"/>
      <c r="AIY29" s="472"/>
      <c r="AIZ29" s="472"/>
      <c r="AJA29" s="472"/>
      <c r="AJB29" s="472"/>
      <c r="AJC29" s="472"/>
      <c r="AJD29" s="472"/>
      <c r="AJE29" s="472"/>
      <c r="AJF29" s="472"/>
      <c r="AJG29" s="472"/>
      <c r="AJH29" s="472"/>
      <c r="AJI29" s="472"/>
      <c r="AJJ29" s="472"/>
      <c r="AJK29" s="472"/>
      <c r="AJL29" s="472"/>
      <c r="AJM29" s="472"/>
      <c r="AJN29" s="472"/>
      <c r="AJO29" s="472"/>
      <c r="AJP29" s="472"/>
      <c r="AJQ29" s="472"/>
      <c r="AJR29" s="472"/>
      <c r="AJS29" s="472"/>
      <c r="AJT29" s="472"/>
      <c r="AJU29" s="472"/>
      <c r="AJV29" s="472"/>
      <c r="AJW29" s="472"/>
      <c r="AJX29" s="472"/>
      <c r="AJY29" s="472"/>
      <c r="AJZ29" s="472"/>
      <c r="AKA29" s="472"/>
      <c r="AKB29" s="472"/>
      <c r="AKC29" s="472"/>
      <c r="AKD29" s="472"/>
      <c r="AKE29" s="472"/>
      <c r="AKF29" s="472"/>
      <c r="AKG29" s="472"/>
      <c r="AKH29" s="472"/>
      <c r="AKI29" s="472"/>
      <c r="AKJ29" s="472"/>
      <c r="AKK29" s="472"/>
      <c r="AKL29" s="472"/>
      <c r="AKM29" s="472"/>
      <c r="AKN29" s="472"/>
      <c r="AKO29" s="472"/>
      <c r="AKP29" s="472"/>
      <c r="AKQ29" s="472"/>
      <c r="AKR29" s="472"/>
      <c r="AKS29" s="472"/>
      <c r="AKT29" s="472"/>
      <c r="AKU29" s="472"/>
      <c r="AKV29" s="472"/>
      <c r="AKW29" s="472"/>
      <c r="AKX29" s="472"/>
      <c r="AKY29" s="472"/>
      <c r="AKZ29" s="472"/>
      <c r="ALA29" s="472"/>
      <c r="ALB29" s="472"/>
      <c r="ALC29" s="472"/>
      <c r="ALD29" s="472"/>
      <c r="ALE29" s="472"/>
      <c r="ALF29" s="472"/>
      <c r="ALG29" s="472"/>
      <c r="ALH29" s="472"/>
      <c r="ALI29" s="472"/>
      <c r="ALJ29" s="472"/>
      <c r="ALK29" s="472"/>
      <c r="ALL29" s="472"/>
      <c r="ALM29" s="472"/>
      <c r="ALN29" s="472"/>
      <c r="ALO29" s="472"/>
      <c r="ALP29" s="472"/>
      <c r="ALQ29" s="472"/>
      <c r="ALR29" s="472"/>
      <c r="ALS29" s="472"/>
      <c r="ALT29" s="472"/>
      <c r="ALU29" s="472"/>
      <c r="ALV29" s="472"/>
      <c r="ALW29" s="472"/>
      <c r="ALX29" s="472"/>
      <c r="ALY29" s="472"/>
      <c r="ALZ29" s="472"/>
      <c r="AMA29" s="472"/>
      <c r="AMB29" s="472"/>
      <c r="AMC29" s="472"/>
      <c r="AMD29" s="472"/>
      <c r="AME29" s="472"/>
      <c r="AMF29" s="472"/>
      <c r="AMG29" s="472"/>
      <c r="AMH29" s="472"/>
      <c r="AMI29" s="472"/>
      <c r="AMJ29" s="472"/>
      <c r="AMK29" s="472"/>
      <c r="AML29" s="472"/>
      <c r="AMM29" s="472"/>
      <c r="AMN29" s="472"/>
      <c r="AMO29" s="472"/>
      <c r="AMP29" s="472"/>
      <c r="AMQ29" s="472"/>
      <c r="AMR29" s="472"/>
      <c r="AMS29" s="472"/>
      <c r="AMT29" s="472"/>
      <c r="AMU29" s="472"/>
      <c r="AMV29" s="472"/>
      <c r="AMW29" s="472"/>
      <c r="AMX29" s="472"/>
      <c r="AMY29" s="472"/>
      <c r="AMZ29" s="472"/>
      <c r="ANA29" s="472"/>
      <c r="ANB29" s="472"/>
      <c r="ANC29" s="472"/>
      <c r="AND29" s="472"/>
      <c r="ANE29" s="472"/>
      <c r="ANF29" s="472"/>
      <c r="ANG29" s="472"/>
      <c r="ANH29" s="472"/>
      <c r="ANI29" s="472"/>
      <c r="ANJ29" s="472"/>
      <c r="ANK29" s="472"/>
      <c r="ANL29" s="472"/>
      <c r="ANM29" s="472"/>
      <c r="ANN29" s="472"/>
      <c r="ANO29" s="472"/>
      <c r="ANP29" s="472"/>
      <c r="ANQ29" s="472"/>
      <c r="ANR29" s="472"/>
      <c r="ANS29" s="472"/>
      <c r="ANT29" s="472"/>
      <c r="ANU29" s="472"/>
      <c r="ANV29" s="472"/>
      <c r="ANW29" s="472"/>
      <c r="ANX29" s="472"/>
      <c r="ANY29" s="472"/>
      <c r="ANZ29" s="472"/>
      <c r="AOA29" s="472"/>
      <c r="AOB29" s="472"/>
      <c r="AOC29" s="472"/>
      <c r="AOD29" s="472"/>
      <c r="AOE29" s="472"/>
      <c r="AOF29" s="472"/>
      <c r="AOG29" s="472"/>
      <c r="AOH29" s="472"/>
      <c r="AOI29" s="472"/>
      <c r="AOJ29" s="472"/>
      <c r="AOK29" s="472"/>
      <c r="AOL29" s="472"/>
      <c r="AOM29" s="472"/>
      <c r="AON29" s="472"/>
      <c r="AOO29" s="472"/>
      <c r="AOP29" s="472"/>
      <c r="AOQ29" s="472"/>
      <c r="AOR29" s="472"/>
      <c r="AOS29" s="472"/>
      <c r="AOT29" s="472"/>
      <c r="AOU29" s="472"/>
      <c r="AOV29" s="472"/>
      <c r="AOW29" s="472"/>
      <c r="AOX29" s="472"/>
      <c r="AOY29" s="472"/>
      <c r="AOZ29" s="472"/>
      <c r="APA29" s="472"/>
      <c r="APB29" s="472"/>
      <c r="APC29" s="472"/>
      <c r="APD29" s="472"/>
      <c r="APE29" s="472"/>
      <c r="APF29" s="472"/>
      <c r="APG29" s="472"/>
      <c r="APH29" s="472"/>
      <c r="API29" s="472"/>
      <c r="APJ29" s="472"/>
      <c r="APK29" s="472"/>
      <c r="APL29" s="472"/>
      <c r="APM29" s="472"/>
      <c r="APN29" s="472"/>
      <c r="APO29" s="472"/>
      <c r="APP29" s="472"/>
      <c r="APQ29" s="472"/>
      <c r="APR29" s="472"/>
      <c r="APS29" s="472"/>
      <c r="APT29" s="472"/>
      <c r="APU29" s="472"/>
      <c r="APV29" s="472"/>
      <c r="APW29" s="472"/>
      <c r="APX29" s="472"/>
      <c r="APY29" s="472"/>
      <c r="APZ29" s="472"/>
      <c r="AQA29" s="472"/>
      <c r="AQB29" s="472"/>
      <c r="AQC29" s="472"/>
      <c r="AQD29" s="472"/>
      <c r="AQE29" s="472"/>
      <c r="AQF29" s="472"/>
      <c r="AQG29" s="472"/>
      <c r="AQH29" s="472"/>
      <c r="AQI29" s="472"/>
      <c r="AQJ29" s="472"/>
      <c r="AQK29" s="472"/>
      <c r="AQL29" s="472"/>
      <c r="AQM29" s="472"/>
      <c r="AQN29" s="472"/>
      <c r="AQO29" s="472"/>
      <c r="AQP29" s="472"/>
      <c r="AQQ29" s="472"/>
      <c r="AQR29" s="472"/>
      <c r="AQS29" s="472"/>
      <c r="AQT29" s="472"/>
      <c r="AQU29" s="472"/>
      <c r="AQV29" s="472"/>
      <c r="AQW29" s="472"/>
      <c r="AQX29" s="472"/>
      <c r="AQY29" s="472"/>
      <c r="AQZ29" s="472"/>
      <c r="ARA29" s="472"/>
      <c r="ARB29" s="472"/>
      <c r="ARC29" s="472"/>
      <c r="ARD29" s="472"/>
      <c r="ARE29" s="472"/>
      <c r="ARF29" s="472"/>
      <c r="ARG29" s="472"/>
      <c r="ARH29" s="472"/>
      <c r="ARI29" s="472"/>
      <c r="ARJ29" s="472"/>
      <c r="ARK29" s="472"/>
      <c r="ARL29" s="472"/>
      <c r="ARM29" s="472"/>
      <c r="ARN29" s="472"/>
      <c r="ARO29" s="472"/>
      <c r="ARP29" s="472"/>
      <c r="ARQ29" s="472"/>
      <c r="ARR29" s="472"/>
      <c r="ARS29" s="472"/>
      <c r="ART29" s="472"/>
      <c r="ARU29" s="472"/>
      <c r="ARV29" s="472"/>
      <c r="ARW29" s="472"/>
      <c r="ARX29" s="472"/>
      <c r="ARY29" s="472"/>
      <c r="ARZ29" s="472"/>
      <c r="ASA29" s="472"/>
      <c r="ASB29" s="472"/>
      <c r="ASC29" s="472"/>
      <c r="ASD29" s="472"/>
      <c r="ASE29" s="472"/>
      <c r="ASF29" s="472"/>
      <c r="ASG29" s="472"/>
      <c r="ASH29" s="472"/>
      <c r="ASI29" s="472"/>
      <c r="ASJ29" s="472"/>
      <c r="ASK29" s="472"/>
      <c r="ASL29" s="472"/>
      <c r="ASM29" s="472"/>
      <c r="ASN29" s="472"/>
      <c r="ASO29" s="472"/>
      <c r="ASP29" s="472"/>
      <c r="ASQ29" s="472"/>
      <c r="ASR29" s="472"/>
      <c r="ASS29" s="472"/>
      <c r="AST29" s="472"/>
      <c r="ASU29" s="472"/>
      <c r="ASV29" s="472"/>
      <c r="ASW29" s="472"/>
      <c r="ASX29" s="472"/>
      <c r="ASY29" s="472"/>
      <c r="ASZ29" s="472"/>
      <c r="ATA29" s="472"/>
      <c r="ATB29" s="472"/>
      <c r="ATC29" s="472"/>
      <c r="ATD29" s="472"/>
      <c r="ATE29" s="472"/>
      <c r="ATF29" s="472"/>
      <c r="ATG29" s="472"/>
      <c r="ATH29" s="472"/>
      <c r="ATI29" s="472"/>
      <c r="ATJ29" s="472"/>
      <c r="ATK29" s="472"/>
      <c r="ATL29" s="472"/>
      <c r="ATM29" s="472"/>
      <c r="ATN29" s="472"/>
      <c r="ATO29" s="472"/>
      <c r="ATP29" s="472"/>
      <c r="ATQ29" s="472"/>
      <c r="ATR29" s="472"/>
      <c r="ATS29" s="472"/>
      <c r="ATT29" s="472"/>
      <c r="ATU29" s="472"/>
      <c r="ATV29" s="472"/>
      <c r="ATW29" s="472"/>
      <c r="ATX29" s="472"/>
      <c r="ATY29" s="472"/>
      <c r="ATZ29" s="472"/>
      <c r="AUA29" s="472"/>
      <c r="AUB29" s="472"/>
      <c r="AUC29" s="472"/>
      <c r="AUD29" s="472"/>
      <c r="AUE29" s="472"/>
      <c r="AUF29" s="472"/>
      <c r="AUG29" s="472"/>
      <c r="AUH29" s="472"/>
      <c r="AUI29" s="472"/>
      <c r="AUJ29" s="472"/>
      <c r="AUK29" s="472"/>
      <c r="AUL29" s="472"/>
      <c r="AUM29" s="472"/>
      <c r="AUN29" s="472"/>
      <c r="AUO29" s="472"/>
      <c r="AUP29" s="472"/>
      <c r="AUQ29" s="472"/>
      <c r="AUR29" s="472"/>
      <c r="AUS29" s="472"/>
      <c r="AUT29" s="472"/>
      <c r="AUU29" s="472"/>
      <c r="AUV29" s="472"/>
      <c r="AUW29" s="472"/>
      <c r="AUX29" s="472"/>
      <c r="AUY29" s="472"/>
      <c r="AUZ29" s="472"/>
      <c r="AVA29" s="472"/>
      <c r="AVB29" s="472"/>
      <c r="AVC29" s="472"/>
      <c r="AVD29" s="472"/>
      <c r="AVE29" s="472"/>
      <c r="AVF29" s="472"/>
      <c r="AVG29" s="472"/>
      <c r="AVH29" s="472"/>
      <c r="AVI29" s="472"/>
      <c r="AVJ29" s="472"/>
      <c r="AVK29" s="472"/>
      <c r="AVL29" s="472"/>
      <c r="AVM29" s="472"/>
      <c r="AVN29" s="472"/>
      <c r="AVO29" s="472"/>
      <c r="AVP29" s="472"/>
      <c r="AVQ29" s="472"/>
      <c r="AVR29" s="472"/>
      <c r="AVS29" s="472"/>
      <c r="AVT29" s="472"/>
      <c r="AVU29" s="472"/>
      <c r="AVV29" s="472"/>
      <c r="AVW29" s="472"/>
      <c r="AVX29" s="472"/>
      <c r="AVY29" s="472"/>
      <c r="AVZ29" s="472"/>
      <c r="AWA29" s="472"/>
      <c r="AWB29" s="472"/>
      <c r="AWC29" s="472"/>
      <c r="AWD29" s="472"/>
      <c r="AWE29" s="472"/>
      <c r="AWF29" s="472"/>
      <c r="AWG29" s="472"/>
      <c r="AWH29" s="472"/>
      <c r="AWI29" s="472"/>
      <c r="AWJ29" s="472"/>
      <c r="AWK29" s="472"/>
      <c r="AWL29" s="472"/>
      <c r="AWM29" s="472"/>
      <c r="AWN29" s="472"/>
      <c r="AWO29" s="472"/>
      <c r="AWP29" s="472"/>
      <c r="AWQ29" s="472"/>
      <c r="AWR29" s="472"/>
      <c r="AWS29" s="472"/>
      <c r="AWT29" s="472"/>
      <c r="AWU29" s="472"/>
      <c r="AWV29" s="472"/>
      <c r="AWW29" s="472"/>
      <c r="AWX29" s="472"/>
      <c r="AWY29" s="472"/>
      <c r="AWZ29" s="472"/>
      <c r="AXA29" s="472"/>
      <c r="AXB29" s="472"/>
      <c r="AXC29" s="472"/>
      <c r="AXD29" s="472"/>
      <c r="AXE29" s="472"/>
      <c r="AXF29" s="472"/>
      <c r="AXG29" s="472"/>
      <c r="AXH29" s="472"/>
      <c r="AXI29" s="472"/>
      <c r="AXJ29" s="472"/>
      <c r="AXK29" s="472"/>
      <c r="AXL29" s="472"/>
      <c r="AXM29" s="472"/>
      <c r="AXN29" s="472"/>
      <c r="AXO29" s="472"/>
      <c r="AXP29" s="472"/>
      <c r="AXQ29" s="472"/>
      <c r="AXR29" s="472"/>
      <c r="AXS29" s="472"/>
      <c r="AXT29" s="472"/>
      <c r="AXU29" s="472"/>
      <c r="AXV29" s="472"/>
      <c r="AXW29" s="472"/>
      <c r="AXX29" s="472"/>
      <c r="AXY29" s="472"/>
      <c r="AXZ29" s="472"/>
      <c r="AYA29" s="472"/>
      <c r="AYB29" s="472"/>
      <c r="AYC29" s="472"/>
      <c r="AYD29" s="472"/>
      <c r="AYE29" s="472"/>
      <c r="AYF29" s="472"/>
      <c r="AYG29" s="472"/>
      <c r="AYH29" s="472"/>
      <c r="AYI29" s="472"/>
      <c r="AYJ29" s="472"/>
      <c r="AYK29" s="472"/>
      <c r="AYL29" s="472"/>
      <c r="AYM29" s="472"/>
      <c r="AYN29" s="472"/>
      <c r="AYO29" s="472"/>
      <c r="AYP29" s="472"/>
      <c r="AYQ29" s="472"/>
      <c r="AYR29" s="472"/>
      <c r="AYS29" s="472"/>
      <c r="AYT29" s="472"/>
      <c r="AYU29" s="472"/>
      <c r="AYV29" s="472"/>
      <c r="AYW29" s="472"/>
      <c r="AYX29" s="472"/>
      <c r="AYY29" s="472"/>
      <c r="AYZ29" s="472"/>
      <c r="AZA29" s="472"/>
      <c r="AZB29" s="472"/>
      <c r="AZC29" s="472"/>
      <c r="AZD29" s="472"/>
      <c r="AZE29" s="472"/>
      <c r="AZF29" s="472"/>
      <c r="AZG29" s="472"/>
      <c r="AZH29" s="472"/>
      <c r="AZI29" s="472"/>
      <c r="AZJ29" s="472"/>
      <c r="AZK29" s="472"/>
      <c r="AZL29" s="472"/>
      <c r="AZM29" s="472"/>
      <c r="AZN29" s="472"/>
      <c r="AZO29" s="472"/>
      <c r="AZP29" s="472"/>
      <c r="AZQ29" s="472"/>
      <c r="AZR29" s="472"/>
      <c r="AZS29" s="472"/>
      <c r="AZT29" s="472"/>
      <c r="AZU29" s="472"/>
      <c r="AZV29" s="472"/>
      <c r="AZW29" s="472"/>
      <c r="AZX29" s="472"/>
      <c r="AZY29" s="472"/>
      <c r="AZZ29" s="472"/>
      <c r="BAA29" s="472"/>
      <c r="BAB29" s="472"/>
      <c r="BAC29" s="472"/>
      <c r="BAD29" s="472"/>
      <c r="BAE29" s="472"/>
      <c r="BAF29" s="472"/>
      <c r="BAG29" s="472"/>
      <c r="BAH29" s="472"/>
      <c r="BAI29" s="472"/>
      <c r="BAJ29" s="472"/>
      <c r="BAK29" s="472"/>
      <c r="BAL29" s="472"/>
      <c r="BAM29" s="472"/>
      <c r="BAN29" s="472"/>
      <c r="BAO29" s="472"/>
      <c r="BAP29" s="472"/>
      <c r="BAQ29" s="472"/>
      <c r="BAR29" s="472"/>
      <c r="BAS29" s="472"/>
      <c r="BAT29" s="472"/>
      <c r="BAU29" s="472"/>
      <c r="BAV29" s="472"/>
      <c r="BAW29" s="472"/>
      <c r="BAX29" s="472"/>
      <c r="BAY29" s="472"/>
      <c r="BAZ29" s="472"/>
      <c r="BBA29" s="472"/>
      <c r="BBB29" s="472"/>
      <c r="BBC29" s="472"/>
      <c r="BBD29" s="472"/>
      <c r="BBE29" s="472"/>
      <c r="BBF29" s="472"/>
      <c r="BBG29" s="472"/>
      <c r="BBH29" s="472"/>
      <c r="BBI29" s="472"/>
      <c r="BBJ29" s="472"/>
      <c r="BBK29" s="472"/>
      <c r="BBL29" s="472"/>
      <c r="BBM29" s="472"/>
      <c r="BBN29" s="472"/>
      <c r="BBO29" s="472"/>
      <c r="BBP29" s="472"/>
      <c r="BBQ29" s="472"/>
      <c r="BBR29" s="472"/>
      <c r="BBS29" s="472"/>
      <c r="BBT29" s="472"/>
      <c r="BBU29" s="472"/>
      <c r="BBV29" s="472"/>
      <c r="BBW29" s="472"/>
      <c r="BBX29" s="472"/>
      <c r="BBY29" s="472"/>
      <c r="BBZ29" s="472"/>
      <c r="BCA29" s="472"/>
      <c r="BCB29" s="472"/>
      <c r="BCC29" s="472"/>
      <c r="BCD29" s="472"/>
      <c r="BCE29" s="472"/>
      <c r="BCF29" s="472"/>
      <c r="BCG29" s="472"/>
      <c r="BCH29" s="472"/>
      <c r="BCI29" s="472"/>
      <c r="BCJ29" s="472"/>
      <c r="BCK29" s="472"/>
      <c r="BCL29" s="472"/>
      <c r="BCM29" s="472"/>
      <c r="BCN29" s="472"/>
      <c r="BCO29" s="472"/>
      <c r="BCP29" s="472"/>
      <c r="BCQ29" s="472"/>
      <c r="BCR29" s="472"/>
      <c r="BCS29" s="472"/>
      <c r="BCT29" s="472"/>
      <c r="BCU29" s="472"/>
      <c r="BCV29" s="472"/>
      <c r="BCW29" s="472"/>
      <c r="BCX29" s="472"/>
      <c r="BCY29" s="472"/>
      <c r="BCZ29" s="472"/>
      <c r="BDA29" s="472"/>
      <c r="BDB29" s="472"/>
      <c r="BDC29" s="472"/>
      <c r="BDD29" s="472"/>
      <c r="BDE29" s="472"/>
      <c r="BDF29" s="472"/>
      <c r="BDG29" s="472"/>
      <c r="BDH29" s="472"/>
      <c r="BDI29" s="472"/>
      <c r="BDJ29" s="472"/>
      <c r="BDK29" s="472"/>
      <c r="BDL29" s="472"/>
      <c r="BDM29" s="472"/>
      <c r="BDN29" s="472"/>
      <c r="BDO29" s="472"/>
      <c r="BDP29" s="472"/>
      <c r="BDQ29" s="472"/>
      <c r="BDR29" s="472"/>
      <c r="BDS29" s="472"/>
      <c r="BDT29" s="472"/>
      <c r="BDU29" s="472"/>
      <c r="BDV29" s="472"/>
      <c r="BDW29" s="472"/>
      <c r="BDX29" s="472"/>
      <c r="BDY29" s="472"/>
      <c r="BDZ29" s="472"/>
      <c r="BEA29" s="472"/>
      <c r="BEB29" s="472"/>
      <c r="BEC29" s="472"/>
      <c r="BED29" s="472"/>
      <c r="BEE29" s="472"/>
      <c r="BEF29" s="472"/>
      <c r="BEG29" s="472"/>
      <c r="BEH29" s="472"/>
      <c r="BEI29" s="472"/>
      <c r="BEJ29" s="472"/>
      <c r="BEK29" s="472"/>
      <c r="BEL29" s="472"/>
      <c r="BEM29" s="472"/>
      <c r="BEN29" s="472"/>
      <c r="BEO29" s="472"/>
      <c r="BEP29" s="472"/>
      <c r="BEQ29" s="472"/>
      <c r="BER29" s="472"/>
      <c r="BES29" s="472"/>
      <c r="BET29" s="472"/>
      <c r="BEU29" s="472"/>
      <c r="BEV29" s="472"/>
      <c r="BEW29" s="472"/>
      <c r="BEX29" s="472"/>
      <c r="BEY29" s="472"/>
      <c r="BEZ29" s="472"/>
      <c r="BFA29" s="472"/>
      <c r="BFB29" s="472"/>
      <c r="BFC29" s="472"/>
      <c r="BFD29" s="472"/>
      <c r="BFE29" s="472"/>
      <c r="BFF29" s="472"/>
      <c r="BFG29" s="472"/>
      <c r="BFH29" s="472"/>
      <c r="BFI29" s="472"/>
      <c r="BFJ29" s="472"/>
      <c r="BFK29" s="472"/>
      <c r="BFL29" s="472"/>
      <c r="BFM29" s="472"/>
      <c r="BFN29" s="472"/>
      <c r="BFO29" s="472"/>
      <c r="BFP29" s="472"/>
      <c r="BFQ29" s="472"/>
      <c r="BFR29" s="472"/>
      <c r="BFS29" s="472"/>
      <c r="BFT29" s="472"/>
      <c r="BFU29" s="472"/>
      <c r="BFV29" s="472"/>
      <c r="BFW29" s="472"/>
      <c r="BFX29" s="472"/>
      <c r="BFY29" s="472"/>
      <c r="BFZ29" s="472"/>
      <c r="BGA29" s="472"/>
      <c r="BGB29" s="472"/>
      <c r="BGC29" s="472"/>
      <c r="BGD29" s="472"/>
      <c r="BGE29" s="472"/>
      <c r="BGF29" s="472"/>
      <c r="BGG29" s="472"/>
      <c r="BGH29" s="472"/>
      <c r="BGI29" s="472"/>
      <c r="BGJ29" s="472"/>
      <c r="BGK29" s="472"/>
      <c r="BGL29" s="472"/>
      <c r="BGM29" s="472"/>
      <c r="BGN29" s="472"/>
      <c r="BGO29" s="472"/>
      <c r="BGP29" s="472"/>
      <c r="BGQ29" s="472"/>
      <c r="BGR29" s="472"/>
      <c r="BGS29" s="472"/>
      <c r="BGT29" s="472"/>
      <c r="BGU29" s="472"/>
      <c r="BGV29" s="472"/>
      <c r="BGW29" s="472"/>
      <c r="BGX29" s="472"/>
      <c r="BGY29" s="472"/>
      <c r="BGZ29" s="472"/>
      <c r="BHA29" s="472"/>
      <c r="BHB29" s="472"/>
      <c r="BHC29" s="472"/>
      <c r="BHD29" s="472"/>
      <c r="BHE29" s="472"/>
      <c r="BHF29" s="472"/>
      <c r="BHG29" s="472"/>
      <c r="BHH29" s="472"/>
      <c r="BHI29" s="472"/>
      <c r="BHJ29" s="472"/>
      <c r="BHK29" s="472"/>
      <c r="BHL29" s="472"/>
      <c r="BHM29" s="472"/>
      <c r="BHN29" s="472"/>
      <c r="BHO29" s="472"/>
      <c r="BHP29" s="472"/>
      <c r="BHQ29" s="472"/>
      <c r="BHR29" s="472"/>
      <c r="BHS29" s="472"/>
      <c r="BHT29" s="472"/>
      <c r="BHU29" s="472"/>
      <c r="BHV29" s="472"/>
      <c r="BHW29" s="472"/>
      <c r="BHX29" s="472"/>
      <c r="BHY29" s="472"/>
      <c r="BHZ29" s="472"/>
      <c r="BIA29" s="472"/>
      <c r="BIB29" s="472"/>
      <c r="BIC29" s="472"/>
      <c r="BID29" s="472"/>
      <c r="BIE29" s="472"/>
      <c r="BIF29" s="472"/>
      <c r="BIG29" s="472"/>
      <c r="BIH29" s="472"/>
      <c r="BII29" s="472"/>
      <c r="BIJ29" s="472"/>
      <c r="BIK29" s="472"/>
      <c r="BIL29" s="472"/>
      <c r="BIM29" s="472"/>
      <c r="BIN29" s="472"/>
      <c r="BIO29" s="472"/>
      <c r="BIP29" s="472"/>
      <c r="BIQ29" s="472"/>
      <c r="BIR29" s="472"/>
      <c r="BIS29" s="472"/>
      <c r="BIT29" s="472"/>
      <c r="BIU29" s="472"/>
      <c r="BIV29" s="472"/>
      <c r="BIW29" s="472"/>
      <c r="BIX29" s="472"/>
      <c r="BIY29" s="472"/>
      <c r="BIZ29" s="472"/>
      <c r="BJA29" s="472"/>
      <c r="BJB29" s="472"/>
      <c r="BJC29" s="472"/>
      <c r="BJD29" s="472"/>
      <c r="BJE29" s="472"/>
      <c r="BJF29" s="472"/>
      <c r="BJG29" s="472"/>
      <c r="BJH29" s="472"/>
      <c r="BJI29" s="472"/>
      <c r="BJJ29" s="472"/>
      <c r="BJK29" s="472"/>
      <c r="BJL29" s="472"/>
      <c r="BJM29" s="472"/>
      <c r="BJN29" s="472"/>
      <c r="BJO29" s="472"/>
      <c r="BJP29" s="472"/>
      <c r="BJQ29" s="472"/>
      <c r="BJR29" s="472"/>
      <c r="BJS29" s="472"/>
      <c r="BJT29" s="472"/>
      <c r="BJU29" s="472"/>
      <c r="BJV29" s="472"/>
      <c r="BJW29" s="472"/>
      <c r="BJX29" s="472"/>
      <c r="BJY29" s="472"/>
      <c r="BJZ29" s="472"/>
      <c r="BKA29" s="472"/>
      <c r="BKB29" s="472"/>
      <c r="BKC29" s="472"/>
      <c r="BKD29" s="472"/>
      <c r="BKE29" s="472"/>
      <c r="BKF29" s="472"/>
      <c r="BKG29" s="472"/>
      <c r="BKH29" s="472"/>
      <c r="BKI29" s="472"/>
      <c r="BKJ29" s="472"/>
      <c r="BKK29" s="472"/>
      <c r="BKL29" s="472"/>
      <c r="BKM29" s="472"/>
      <c r="BKN29" s="472"/>
      <c r="BKO29" s="472"/>
      <c r="BKP29" s="472"/>
      <c r="BKQ29" s="472"/>
      <c r="BKR29" s="472"/>
      <c r="BKS29" s="472"/>
      <c r="BKT29" s="472"/>
      <c r="BKU29" s="472"/>
      <c r="BKV29" s="472"/>
      <c r="BKW29" s="472"/>
      <c r="BKX29" s="472"/>
      <c r="BKY29" s="472"/>
      <c r="BKZ29" s="472"/>
      <c r="BLA29" s="472"/>
      <c r="BLB29" s="472"/>
      <c r="BLC29" s="472"/>
      <c r="BLD29" s="472"/>
      <c r="BLE29" s="472"/>
      <c r="BLF29" s="472"/>
      <c r="BLG29" s="472"/>
      <c r="BLH29" s="472"/>
      <c r="BLI29" s="472"/>
      <c r="BLJ29" s="472"/>
      <c r="BLK29" s="472"/>
      <c r="BLL29" s="472"/>
      <c r="BLM29" s="472"/>
      <c r="BLN29" s="472"/>
      <c r="BLO29" s="472"/>
      <c r="BLP29" s="472"/>
      <c r="BLQ29" s="472"/>
      <c r="BLR29" s="472"/>
      <c r="BLS29" s="472"/>
      <c r="BLT29" s="472"/>
      <c r="BLU29" s="472"/>
      <c r="BLV29" s="472"/>
      <c r="BLW29" s="472"/>
      <c r="BLX29" s="472"/>
      <c r="BLY29" s="472"/>
      <c r="BLZ29" s="472"/>
      <c r="BMA29" s="472"/>
      <c r="BMB29" s="472"/>
      <c r="BMC29" s="472"/>
      <c r="BMD29" s="472"/>
      <c r="BME29" s="472"/>
      <c r="BMF29" s="472"/>
      <c r="BMG29" s="472"/>
      <c r="BMH29" s="472"/>
      <c r="BMI29" s="472"/>
      <c r="BMJ29" s="472"/>
      <c r="BMK29" s="472"/>
      <c r="BML29" s="472"/>
      <c r="BMM29" s="472"/>
      <c r="BMN29" s="472"/>
      <c r="BMO29" s="472"/>
      <c r="BMP29" s="472"/>
      <c r="BMQ29" s="472"/>
      <c r="BMR29" s="472"/>
      <c r="BMS29" s="472"/>
      <c r="BMT29" s="472"/>
      <c r="BMU29" s="472"/>
      <c r="BMV29" s="472"/>
      <c r="BMW29" s="472"/>
      <c r="BMX29" s="472"/>
      <c r="BMY29" s="472"/>
      <c r="BMZ29" s="472"/>
      <c r="BNA29" s="472"/>
      <c r="BNB29" s="472"/>
      <c r="BNC29" s="472"/>
      <c r="BND29" s="472"/>
      <c r="BNE29" s="472"/>
      <c r="BNF29" s="472"/>
      <c r="BNG29" s="472"/>
      <c r="BNH29" s="472"/>
      <c r="BNI29" s="472"/>
      <c r="BNJ29" s="472"/>
      <c r="BNK29" s="472"/>
      <c r="BNL29" s="472"/>
      <c r="BNM29" s="472"/>
      <c r="BNN29" s="472"/>
      <c r="BNO29" s="472"/>
      <c r="BNP29" s="472"/>
      <c r="BNQ29" s="472"/>
      <c r="BNR29" s="472"/>
      <c r="BNS29" s="472"/>
      <c r="BNT29" s="472"/>
      <c r="BNU29" s="472"/>
      <c r="BNV29" s="472"/>
      <c r="BNW29" s="472"/>
      <c r="BNX29" s="472"/>
      <c r="BNY29" s="472"/>
      <c r="BNZ29" s="472"/>
      <c r="BOA29" s="472"/>
      <c r="BOB29" s="472"/>
      <c r="BOC29" s="472"/>
      <c r="BOD29" s="472"/>
      <c r="BOE29" s="472"/>
      <c r="BOF29" s="472"/>
      <c r="BOG29" s="472"/>
      <c r="BOH29" s="472"/>
      <c r="BOI29" s="472"/>
      <c r="BOJ29" s="472"/>
      <c r="BOK29" s="472"/>
      <c r="BOL29" s="472"/>
      <c r="BOM29" s="472"/>
      <c r="BON29" s="472"/>
      <c r="BOO29" s="472"/>
      <c r="BOP29" s="472"/>
      <c r="BOQ29" s="472"/>
      <c r="BOR29" s="472"/>
      <c r="BOS29" s="472"/>
      <c r="BOT29" s="472"/>
      <c r="BOU29" s="472"/>
      <c r="BOV29" s="472"/>
      <c r="BOW29" s="472"/>
      <c r="BOX29" s="472"/>
      <c r="BOY29" s="472"/>
      <c r="BOZ29" s="472"/>
      <c r="BPA29" s="472"/>
      <c r="BPB29" s="472"/>
      <c r="BPC29" s="472"/>
      <c r="BPD29" s="472"/>
      <c r="BPE29" s="472"/>
      <c r="BPF29" s="472"/>
      <c r="BPG29" s="472"/>
      <c r="BPH29" s="472"/>
      <c r="BPI29" s="472"/>
      <c r="BPJ29" s="472"/>
      <c r="BPK29" s="472"/>
      <c r="BPL29" s="472"/>
      <c r="BPM29" s="472"/>
      <c r="BPN29" s="472"/>
      <c r="BPO29" s="472"/>
      <c r="BPP29" s="472"/>
      <c r="BPQ29" s="472"/>
      <c r="BPR29" s="472"/>
      <c r="BPS29" s="472"/>
      <c r="BPT29" s="472"/>
      <c r="BPU29" s="472"/>
      <c r="BPV29" s="472"/>
      <c r="BPW29" s="472"/>
      <c r="BPX29" s="472"/>
      <c r="BPY29" s="472"/>
      <c r="BPZ29" s="472"/>
      <c r="BQA29" s="472"/>
      <c r="BQB29" s="472"/>
      <c r="BQC29" s="472"/>
      <c r="BQD29" s="472"/>
      <c r="BQE29" s="472"/>
      <c r="BQF29" s="472"/>
      <c r="BQG29" s="472"/>
      <c r="BQH29" s="472"/>
      <c r="BQI29" s="472"/>
      <c r="BQJ29" s="472"/>
      <c r="BQK29" s="472"/>
      <c r="BQL29" s="472"/>
      <c r="BQM29" s="472"/>
      <c r="BQN29" s="472"/>
      <c r="BQO29" s="472"/>
      <c r="BQP29" s="472"/>
      <c r="BQQ29" s="472"/>
      <c r="BQR29" s="472"/>
      <c r="BQS29" s="472"/>
      <c r="BQT29" s="472"/>
      <c r="BQU29" s="472"/>
      <c r="BQV29" s="472"/>
      <c r="BQW29" s="472"/>
      <c r="BQX29" s="472"/>
      <c r="BQY29" s="472"/>
      <c r="BQZ29" s="472"/>
      <c r="BRA29" s="472"/>
      <c r="BRB29" s="472"/>
      <c r="BRC29" s="472"/>
      <c r="BRD29" s="472"/>
      <c r="BRE29" s="472"/>
      <c r="BRF29" s="472"/>
      <c r="BRG29" s="472"/>
      <c r="BRH29" s="472"/>
      <c r="BRI29" s="472"/>
      <c r="BRJ29" s="472"/>
      <c r="BRK29" s="472"/>
      <c r="BRL29" s="472"/>
      <c r="BRM29" s="472"/>
      <c r="BRN29" s="472"/>
      <c r="BRO29" s="472"/>
      <c r="BRP29" s="472"/>
      <c r="BRQ29" s="472"/>
      <c r="BRR29" s="472"/>
      <c r="BRS29" s="472"/>
      <c r="BRT29" s="472"/>
      <c r="BRU29" s="472"/>
      <c r="BRV29" s="472"/>
      <c r="BRW29" s="472"/>
      <c r="BRX29" s="472"/>
      <c r="BRY29" s="472"/>
      <c r="BRZ29" s="472"/>
      <c r="BSA29" s="472"/>
      <c r="BSB29" s="472"/>
      <c r="BSC29" s="472"/>
      <c r="BSD29" s="472"/>
      <c r="BSE29" s="472"/>
      <c r="BSF29" s="472"/>
      <c r="BSG29" s="472"/>
      <c r="BSH29" s="472"/>
      <c r="BSI29" s="472"/>
      <c r="BSJ29" s="472"/>
      <c r="BSK29" s="472"/>
      <c r="BSL29" s="472"/>
      <c r="BSM29" s="472"/>
      <c r="BSN29" s="472"/>
      <c r="BSO29" s="472"/>
      <c r="BSP29" s="472"/>
      <c r="BSQ29" s="472"/>
      <c r="BSR29" s="472"/>
      <c r="BSS29" s="472"/>
      <c r="BST29" s="472"/>
      <c r="BSU29" s="472"/>
      <c r="BSV29" s="472"/>
      <c r="BSW29" s="472"/>
      <c r="BSX29" s="472"/>
      <c r="BSY29" s="472"/>
      <c r="BSZ29" s="472"/>
      <c r="BTA29" s="472"/>
      <c r="BTB29" s="472"/>
      <c r="BTC29" s="472"/>
      <c r="BTD29" s="472"/>
      <c r="BTE29" s="472"/>
      <c r="BTF29" s="472"/>
      <c r="BTG29" s="472"/>
      <c r="BTH29" s="472"/>
      <c r="BTI29" s="472"/>
      <c r="BTJ29" s="472"/>
      <c r="BTK29" s="472"/>
      <c r="BTL29" s="472"/>
      <c r="BTM29" s="472"/>
      <c r="BTN29" s="472"/>
      <c r="BTO29" s="472"/>
      <c r="BTP29" s="472"/>
      <c r="BTQ29" s="472"/>
      <c r="BTR29" s="472"/>
      <c r="BTS29" s="472"/>
      <c r="BTT29" s="472"/>
      <c r="BTU29" s="472"/>
      <c r="BTV29" s="472"/>
      <c r="BTW29" s="472"/>
      <c r="BTX29" s="472"/>
      <c r="BTY29" s="472"/>
      <c r="BTZ29" s="472"/>
      <c r="BUA29" s="472"/>
      <c r="BUB29" s="472"/>
      <c r="BUC29" s="472"/>
      <c r="BUD29" s="472"/>
      <c r="BUE29" s="472"/>
      <c r="BUF29" s="472"/>
      <c r="BUG29" s="472"/>
      <c r="BUH29" s="472"/>
      <c r="BUI29" s="472"/>
      <c r="BUJ29" s="472"/>
      <c r="BUK29" s="472"/>
      <c r="BUL29" s="472"/>
      <c r="BUM29" s="472"/>
      <c r="BUN29" s="472"/>
      <c r="BUO29" s="472"/>
      <c r="BUP29" s="472"/>
      <c r="BUQ29" s="472"/>
      <c r="BUR29" s="472"/>
      <c r="BUS29" s="472"/>
      <c r="BUT29" s="472"/>
      <c r="BUU29" s="472"/>
      <c r="BUV29" s="472"/>
      <c r="BUW29" s="472"/>
      <c r="BUX29" s="472"/>
      <c r="BUY29" s="472"/>
      <c r="BUZ29" s="472"/>
      <c r="BVA29" s="472"/>
      <c r="BVB29" s="472"/>
      <c r="BVC29" s="472"/>
      <c r="BVD29" s="472"/>
      <c r="BVE29" s="472"/>
      <c r="BVF29" s="472"/>
      <c r="BVG29" s="472"/>
      <c r="BVH29" s="472"/>
      <c r="BVI29" s="472"/>
      <c r="BVJ29" s="472"/>
      <c r="BVK29" s="472"/>
      <c r="BVL29" s="472"/>
      <c r="BVM29" s="472"/>
      <c r="BVN29" s="472"/>
      <c r="BVO29" s="472"/>
      <c r="BVP29" s="472"/>
      <c r="BVQ29" s="472"/>
      <c r="BVR29" s="472"/>
      <c r="BVS29" s="472"/>
      <c r="BVT29" s="472"/>
      <c r="BVU29" s="472"/>
      <c r="BVV29" s="472"/>
      <c r="BVW29" s="472"/>
      <c r="BVX29" s="472"/>
      <c r="BVY29" s="472"/>
      <c r="BVZ29" s="472"/>
      <c r="BWA29" s="472"/>
      <c r="BWB29" s="472"/>
      <c r="BWC29" s="472"/>
      <c r="BWD29" s="472"/>
      <c r="BWE29" s="472"/>
      <c r="BWF29" s="472"/>
      <c r="BWG29" s="472"/>
      <c r="BWH29" s="472"/>
      <c r="BWI29" s="472"/>
      <c r="BWJ29" s="472"/>
      <c r="BWK29" s="472"/>
      <c r="BWL29" s="472"/>
      <c r="BWM29" s="472"/>
      <c r="BWN29" s="472"/>
      <c r="BWO29" s="472"/>
      <c r="BWP29" s="472"/>
      <c r="BWQ29" s="472"/>
      <c r="BWR29" s="472"/>
      <c r="BWS29" s="472"/>
      <c r="BWT29" s="472"/>
      <c r="BWU29" s="472"/>
      <c r="BWV29" s="472"/>
      <c r="BWW29" s="472"/>
      <c r="BWX29" s="472"/>
      <c r="BWY29" s="472"/>
      <c r="BWZ29" s="472"/>
      <c r="BXA29" s="472"/>
      <c r="BXB29" s="472"/>
      <c r="BXC29" s="472"/>
      <c r="BXD29" s="472"/>
      <c r="BXE29" s="472"/>
      <c r="BXF29" s="472"/>
      <c r="BXG29" s="472"/>
      <c r="BXH29" s="472"/>
      <c r="BXI29" s="472"/>
      <c r="BXJ29" s="472"/>
      <c r="BXK29" s="472"/>
      <c r="BXL29" s="472"/>
      <c r="BXM29" s="472"/>
      <c r="BXN29" s="472"/>
      <c r="BXO29" s="472"/>
      <c r="BXP29" s="472"/>
      <c r="BXQ29" s="472"/>
      <c r="BXR29" s="472"/>
      <c r="BXS29" s="472"/>
      <c r="BXT29" s="472"/>
      <c r="BXU29" s="472"/>
      <c r="BXV29" s="472"/>
      <c r="BXW29" s="472"/>
      <c r="BXX29" s="472"/>
      <c r="BXY29" s="472"/>
      <c r="BXZ29" s="472"/>
      <c r="BYA29" s="472"/>
      <c r="BYB29" s="472"/>
      <c r="BYC29" s="472"/>
      <c r="BYD29" s="472"/>
      <c r="BYE29" s="472"/>
      <c r="BYF29" s="472"/>
      <c r="BYG29" s="472"/>
      <c r="BYH29" s="472"/>
      <c r="BYI29" s="472"/>
      <c r="BYJ29" s="472"/>
      <c r="BYK29" s="472"/>
      <c r="BYL29" s="472"/>
      <c r="BYM29" s="472"/>
      <c r="BYN29" s="472"/>
      <c r="BYO29" s="472"/>
      <c r="BYP29" s="472"/>
      <c r="BYQ29" s="472"/>
      <c r="BYR29" s="472"/>
      <c r="BYS29" s="472"/>
      <c r="BYT29" s="472"/>
      <c r="BYU29" s="472"/>
      <c r="BYV29" s="472"/>
      <c r="BYW29" s="472"/>
      <c r="BYX29" s="472"/>
      <c r="BYY29" s="472"/>
      <c r="BYZ29" s="472"/>
      <c r="BZA29" s="472"/>
      <c r="BZB29" s="472"/>
      <c r="BZC29" s="472"/>
      <c r="BZD29" s="472"/>
      <c r="BZE29" s="472"/>
      <c r="BZF29" s="472"/>
      <c r="BZG29" s="472"/>
      <c r="BZH29" s="472"/>
      <c r="BZI29" s="472"/>
      <c r="BZJ29" s="472"/>
      <c r="BZK29" s="472"/>
      <c r="BZL29" s="472"/>
      <c r="BZM29" s="472"/>
      <c r="BZN29" s="472"/>
      <c r="BZO29" s="472"/>
      <c r="BZP29" s="472"/>
      <c r="BZQ29" s="472"/>
      <c r="BZR29" s="472"/>
      <c r="BZS29" s="472"/>
      <c r="BZT29" s="472"/>
      <c r="BZU29" s="472"/>
      <c r="BZV29" s="472"/>
      <c r="BZW29" s="472"/>
      <c r="BZX29" s="472"/>
      <c r="BZY29" s="472"/>
      <c r="BZZ29" s="472"/>
      <c r="CAA29" s="472"/>
      <c r="CAB29" s="472"/>
      <c r="CAC29" s="472"/>
      <c r="CAD29" s="472"/>
      <c r="CAE29" s="472"/>
      <c r="CAF29" s="472"/>
      <c r="CAG29" s="472"/>
      <c r="CAH29" s="472"/>
      <c r="CAI29" s="472"/>
      <c r="CAJ29" s="472"/>
      <c r="CAK29" s="472"/>
      <c r="CAL29" s="472"/>
      <c r="CAM29" s="472"/>
      <c r="CAN29" s="472"/>
      <c r="CAO29" s="472"/>
      <c r="CAP29" s="472"/>
      <c r="CAQ29" s="472"/>
      <c r="CAR29" s="472"/>
      <c r="CAS29" s="472"/>
      <c r="CAT29" s="472"/>
      <c r="CAU29" s="472"/>
      <c r="CAV29" s="472"/>
      <c r="CAW29" s="472"/>
      <c r="CAX29" s="472"/>
      <c r="CAY29" s="472"/>
      <c r="CAZ29" s="472"/>
      <c r="CBA29" s="472"/>
      <c r="CBB29" s="472"/>
      <c r="CBC29" s="472"/>
      <c r="CBD29" s="472"/>
      <c r="CBE29" s="472"/>
      <c r="CBF29" s="472"/>
      <c r="CBG29" s="472"/>
      <c r="CBH29" s="472"/>
      <c r="CBI29" s="472"/>
      <c r="CBJ29" s="472"/>
      <c r="CBK29" s="472"/>
      <c r="CBL29" s="472"/>
      <c r="CBM29" s="472"/>
      <c r="CBN29" s="472"/>
      <c r="CBO29" s="472"/>
      <c r="CBP29" s="472"/>
      <c r="CBQ29" s="472"/>
      <c r="CBR29" s="472"/>
      <c r="CBS29" s="472"/>
      <c r="CBT29" s="472"/>
      <c r="CBU29" s="472"/>
      <c r="CBV29" s="472"/>
      <c r="CBW29" s="472"/>
      <c r="CBX29" s="472"/>
      <c r="CBY29" s="472"/>
      <c r="CBZ29" s="472"/>
      <c r="CCA29" s="472"/>
      <c r="CCB29" s="472"/>
      <c r="CCC29" s="472"/>
      <c r="CCD29" s="472"/>
      <c r="CCE29" s="472"/>
      <c r="CCF29" s="472"/>
      <c r="CCG29" s="472"/>
      <c r="CCH29" s="472"/>
      <c r="CCI29" s="472"/>
      <c r="CCJ29" s="472"/>
      <c r="CCK29" s="472"/>
      <c r="CCL29" s="472"/>
      <c r="CCM29" s="472"/>
      <c r="CCN29" s="472"/>
      <c r="CCO29" s="472"/>
      <c r="CCP29" s="472"/>
      <c r="CCQ29" s="472"/>
      <c r="CCR29" s="472"/>
      <c r="CCS29" s="472"/>
      <c r="CCT29" s="472"/>
      <c r="CCU29" s="472"/>
      <c r="CCV29" s="472"/>
      <c r="CCW29" s="472"/>
      <c r="CCX29" s="472"/>
      <c r="CCY29" s="472"/>
      <c r="CCZ29" s="472"/>
      <c r="CDA29" s="472"/>
      <c r="CDB29" s="472"/>
      <c r="CDC29" s="472"/>
      <c r="CDD29" s="472"/>
      <c r="CDE29" s="472"/>
      <c r="CDF29" s="472"/>
      <c r="CDG29" s="472"/>
      <c r="CDH29" s="472"/>
      <c r="CDI29" s="472"/>
      <c r="CDJ29" s="472"/>
      <c r="CDK29" s="472"/>
      <c r="CDL29" s="472"/>
      <c r="CDM29" s="472"/>
      <c r="CDN29" s="472"/>
      <c r="CDO29" s="472"/>
      <c r="CDP29" s="472"/>
      <c r="CDQ29" s="472"/>
      <c r="CDR29" s="472"/>
      <c r="CDS29" s="472"/>
      <c r="CDT29" s="472"/>
      <c r="CDU29" s="472"/>
      <c r="CDV29" s="472"/>
      <c r="CDW29" s="472"/>
      <c r="CDX29" s="472"/>
      <c r="CDY29" s="472"/>
      <c r="CDZ29" s="472"/>
      <c r="CEA29" s="472"/>
      <c r="CEB29" s="472"/>
      <c r="CEC29" s="472"/>
      <c r="CED29" s="472"/>
      <c r="CEE29" s="472"/>
      <c r="CEF29" s="472"/>
      <c r="CEG29" s="472"/>
      <c r="CEH29" s="472"/>
      <c r="CEI29" s="472"/>
      <c r="CEJ29" s="472"/>
      <c r="CEK29" s="472"/>
      <c r="CEL29" s="472"/>
      <c r="CEM29" s="472"/>
      <c r="CEN29" s="472"/>
      <c r="CEO29" s="472"/>
      <c r="CEP29" s="472"/>
      <c r="CEQ29" s="472"/>
      <c r="CER29" s="472"/>
      <c r="CES29" s="472"/>
      <c r="CET29" s="472"/>
      <c r="CEU29" s="472"/>
      <c r="CEV29" s="472"/>
      <c r="CEW29" s="472"/>
      <c r="CEX29" s="472"/>
      <c r="CEY29" s="472"/>
      <c r="CEZ29" s="472"/>
      <c r="CFA29" s="472"/>
      <c r="CFB29" s="472"/>
      <c r="CFC29" s="472"/>
      <c r="CFD29" s="472"/>
      <c r="CFE29" s="472"/>
      <c r="CFF29" s="472"/>
      <c r="CFG29" s="472"/>
      <c r="CFH29" s="472"/>
      <c r="CFI29" s="472"/>
      <c r="CFJ29" s="472"/>
      <c r="CFK29" s="472"/>
      <c r="CFL29" s="472"/>
      <c r="CFM29" s="472"/>
      <c r="CFN29" s="472"/>
      <c r="CFO29" s="472"/>
      <c r="CFP29" s="472"/>
      <c r="CFQ29" s="472"/>
      <c r="CFR29" s="472"/>
      <c r="CFS29" s="472"/>
      <c r="CFT29" s="472"/>
      <c r="CFU29" s="472"/>
      <c r="CFV29" s="472"/>
      <c r="CFW29" s="472"/>
      <c r="CFX29" s="472"/>
      <c r="CFY29" s="472"/>
      <c r="CFZ29" s="472"/>
      <c r="CGA29" s="472"/>
      <c r="CGB29" s="472"/>
      <c r="CGC29" s="472"/>
      <c r="CGD29" s="472"/>
      <c r="CGE29" s="472"/>
      <c r="CGF29" s="472"/>
      <c r="CGG29" s="472"/>
      <c r="CGH29" s="472"/>
      <c r="CGI29" s="472"/>
      <c r="CGJ29" s="472"/>
      <c r="CGK29" s="472"/>
      <c r="CGL29" s="472"/>
      <c r="CGM29" s="472"/>
      <c r="CGN29" s="472"/>
      <c r="CGO29" s="472"/>
      <c r="CGP29" s="472"/>
      <c r="CGQ29" s="472"/>
      <c r="CGR29" s="472"/>
      <c r="CGS29" s="472"/>
      <c r="CGT29" s="472"/>
      <c r="CGU29" s="472"/>
      <c r="CGV29" s="472"/>
      <c r="CGW29" s="472"/>
      <c r="CGX29" s="472"/>
      <c r="CGY29" s="472"/>
      <c r="CGZ29" s="472"/>
      <c r="CHA29" s="472"/>
      <c r="CHB29" s="472"/>
      <c r="CHC29" s="472"/>
      <c r="CHD29" s="472"/>
      <c r="CHE29" s="472"/>
      <c r="CHF29" s="472"/>
      <c r="CHG29" s="472"/>
      <c r="CHH29" s="472"/>
      <c r="CHI29" s="472"/>
      <c r="CHJ29" s="472"/>
      <c r="CHK29" s="472"/>
      <c r="CHL29" s="472"/>
      <c r="CHM29" s="472"/>
      <c r="CHN29" s="472"/>
      <c r="CHO29" s="472"/>
      <c r="CHP29" s="472"/>
      <c r="CHQ29" s="472"/>
      <c r="CHR29" s="472"/>
      <c r="CHS29" s="472"/>
      <c r="CHT29" s="472"/>
      <c r="CHU29" s="472"/>
      <c r="CHV29" s="472"/>
      <c r="CHW29" s="472"/>
      <c r="CHX29" s="472"/>
      <c r="CHY29" s="472"/>
      <c r="CHZ29" s="472"/>
      <c r="CIA29" s="472"/>
      <c r="CIB29" s="472"/>
      <c r="CIC29" s="472"/>
      <c r="CID29" s="472"/>
      <c r="CIE29" s="472"/>
      <c r="CIF29" s="472"/>
      <c r="CIG29" s="472"/>
      <c r="CIH29" s="472"/>
      <c r="CII29" s="472"/>
      <c r="CIJ29" s="472"/>
      <c r="CIK29" s="472"/>
      <c r="CIL29" s="472"/>
      <c r="CIM29" s="472"/>
      <c r="CIN29" s="472"/>
      <c r="CIO29" s="472"/>
      <c r="CIP29" s="472"/>
      <c r="CIQ29" s="472"/>
      <c r="CIR29" s="472"/>
      <c r="CIS29" s="472"/>
      <c r="CIT29" s="472"/>
      <c r="CIU29" s="472"/>
      <c r="CIV29" s="472"/>
      <c r="CIW29" s="472"/>
      <c r="CIX29" s="472"/>
      <c r="CIY29" s="472"/>
      <c r="CIZ29" s="472"/>
      <c r="CJA29" s="472"/>
      <c r="CJB29" s="472"/>
      <c r="CJC29" s="472"/>
      <c r="CJD29" s="472"/>
      <c r="CJE29" s="472"/>
      <c r="CJF29" s="472"/>
      <c r="CJG29" s="472"/>
      <c r="CJH29" s="472"/>
      <c r="CJI29" s="472"/>
      <c r="CJJ29" s="472"/>
      <c r="CJK29" s="472"/>
      <c r="CJL29" s="472"/>
      <c r="CJM29" s="472"/>
      <c r="CJN29" s="472"/>
      <c r="CJO29" s="472"/>
      <c r="CJP29" s="472"/>
      <c r="CJQ29" s="472"/>
      <c r="CJR29" s="472"/>
      <c r="CJS29" s="472"/>
      <c r="CJT29" s="472"/>
      <c r="CJU29" s="472"/>
      <c r="CJV29" s="472"/>
      <c r="CJW29" s="472"/>
      <c r="CJX29" s="472"/>
      <c r="CJY29" s="472"/>
      <c r="CJZ29" s="472"/>
      <c r="CKA29" s="472"/>
      <c r="CKB29" s="472"/>
      <c r="CKC29" s="472"/>
      <c r="CKD29" s="472"/>
      <c r="CKE29" s="472"/>
      <c r="CKF29" s="472"/>
      <c r="CKG29" s="472"/>
      <c r="CKH29" s="472"/>
      <c r="CKI29" s="472"/>
      <c r="CKJ29" s="472"/>
      <c r="CKK29" s="472"/>
      <c r="CKL29" s="472"/>
      <c r="CKM29" s="472"/>
      <c r="CKN29" s="472"/>
      <c r="CKO29" s="472"/>
      <c r="CKP29" s="472"/>
      <c r="CKQ29" s="472"/>
      <c r="CKR29" s="472"/>
      <c r="CKS29" s="472"/>
      <c r="CKT29" s="472"/>
      <c r="CKU29" s="472"/>
      <c r="CKV29" s="472"/>
      <c r="CKW29" s="472"/>
      <c r="CKX29" s="472"/>
      <c r="CKY29" s="472"/>
      <c r="CKZ29" s="472"/>
      <c r="CLA29" s="472"/>
      <c r="CLB29" s="472"/>
      <c r="CLC29" s="472"/>
      <c r="CLD29" s="472"/>
      <c r="CLE29" s="472"/>
      <c r="CLF29" s="472"/>
      <c r="CLG29" s="472"/>
      <c r="CLH29" s="472"/>
      <c r="CLI29" s="472"/>
      <c r="CLJ29" s="472"/>
      <c r="CLK29" s="472"/>
      <c r="CLL29" s="472"/>
      <c r="CLM29" s="472"/>
      <c r="CLN29" s="472"/>
      <c r="CLO29" s="472"/>
      <c r="CLP29" s="472"/>
      <c r="CLQ29" s="472"/>
      <c r="CLR29" s="472"/>
      <c r="CLS29" s="472"/>
      <c r="CLT29" s="472"/>
      <c r="CLU29" s="472"/>
      <c r="CLV29" s="472"/>
      <c r="CLW29" s="472"/>
      <c r="CLX29" s="472"/>
      <c r="CLY29" s="472"/>
      <c r="CLZ29" s="472"/>
      <c r="CMA29" s="472"/>
      <c r="CMB29" s="472"/>
      <c r="CMC29" s="472"/>
      <c r="CMD29" s="472"/>
      <c r="CME29" s="472"/>
      <c r="CMF29" s="472"/>
      <c r="CMG29" s="472"/>
      <c r="CMH29" s="472"/>
      <c r="CMI29" s="472"/>
      <c r="CMJ29" s="472"/>
      <c r="CMK29" s="472"/>
      <c r="CML29" s="472"/>
      <c r="CMM29" s="472"/>
      <c r="CMN29" s="472"/>
      <c r="CMO29" s="472"/>
      <c r="CMP29" s="472"/>
      <c r="CMQ29" s="472"/>
      <c r="CMR29" s="472"/>
      <c r="CMS29" s="472"/>
      <c r="CMT29" s="472"/>
      <c r="CMU29" s="472"/>
      <c r="CMV29" s="472"/>
      <c r="CMW29" s="472"/>
      <c r="CMX29" s="472"/>
      <c r="CMY29" s="472"/>
      <c r="CMZ29" s="472"/>
      <c r="CNA29" s="472"/>
      <c r="CNB29" s="472"/>
      <c r="CNC29" s="472"/>
      <c r="CND29" s="472"/>
      <c r="CNE29" s="472"/>
      <c r="CNF29" s="472"/>
      <c r="CNG29" s="472"/>
      <c r="CNH29" s="472"/>
      <c r="CNI29" s="472"/>
      <c r="CNJ29" s="472"/>
      <c r="CNK29" s="472"/>
      <c r="CNL29" s="472"/>
      <c r="CNM29" s="472"/>
      <c r="CNN29" s="472"/>
      <c r="CNO29" s="472"/>
      <c r="CNP29" s="472"/>
      <c r="CNQ29" s="472"/>
      <c r="CNR29" s="472"/>
      <c r="CNS29" s="472"/>
      <c r="CNT29" s="472"/>
      <c r="CNU29" s="472"/>
      <c r="CNV29" s="472"/>
      <c r="CNW29" s="472"/>
      <c r="CNX29" s="472"/>
      <c r="CNY29" s="472"/>
      <c r="CNZ29" s="472"/>
      <c r="COA29" s="472"/>
      <c r="COB29" s="472"/>
      <c r="COC29" s="472"/>
      <c r="COD29" s="472"/>
      <c r="COE29" s="472"/>
      <c r="COF29" s="472"/>
      <c r="COG29" s="472"/>
      <c r="COH29" s="472"/>
      <c r="COI29" s="472"/>
      <c r="COJ29" s="472"/>
      <c r="COK29" s="472"/>
      <c r="COL29" s="472"/>
      <c r="COM29" s="472"/>
      <c r="CON29" s="472"/>
      <c r="COO29" s="472"/>
      <c r="COP29" s="472"/>
      <c r="COQ29" s="472"/>
      <c r="COR29" s="472"/>
      <c r="COS29" s="472"/>
      <c r="COT29" s="472"/>
      <c r="COU29" s="472"/>
      <c r="COV29" s="472"/>
      <c r="COW29" s="472"/>
      <c r="COX29" s="472"/>
      <c r="COY29" s="472"/>
      <c r="COZ29" s="472"/>
      <c r="CPA29" s="472"/>
      <c r="CPB29" s="472"/>
      <c r="CPC29" s="472"/>
      <c r="CPD29" s="472"/>
      <c r="CPE29" s="472"/>
      <c r="CPF29" s="472"/>
      <c r="CPG29" s="472"/>
      <c r="CPH29" s="472"/>
      <c r="CPI29" s="472"/>
      <c r="CPJ29" s="472"/>
      <c r="CPK29" s="472"/>
      <c r="CPL29" s="472"/>
      <c r="CPM29" s="472"/>
      <c r="CPN29" s="472"/>
      <c r="CPO29" s="472"/>
      <c r="CPP29" s="472"/>
      <c r="CPQ29" s="472"/>
      <c r="CPR29" s="472"/>
      <c r="CPS29" s="472"/>
      <c r="CPT29" s="472"/>
      <c r="CPU29" s="472"/>
      <c r="CPV29" s="472"/>
      <c r="CPW29" s="472"/>
      <c r="CPX29" s="472"/>
      <c r="CPY29" s="472"/>
      <c r="CPZ29" s="472"/>
      <c r="CQA29" s="472"/>
      <c r="CQB29" s="472"/>
      <c r="CQC29" s="472"/>
      <c r="CQD29" s="472"/>
      <c r="CQE29" s="472"/>
      <c r="CQF29" s="472"/>
      <c r="CQG29" s="472"/>
      <c r="CQH29" s="472"/>
      <c r="CQI29" s="472"/>
      <c r="CQJ29" s="472"/>
      <c r="CQK29" s="472"/>
      <c r="CQL29" s="472"/>
      <c r="CQM29" s="472"/>
      <c r="CQN29" s="472"/>
      <c r="CQO29" s="472"/>
      <c r="CQP29" s="472"/>
      <c r="CQQ29" s="472"/>
      <c r="CQR29" s="472"/>
      <c r="CQS29" s="472"/>
      <c r="CQT29" s="472"/>
      <c r="CQU29" s="472"/>
      <c r="CQV29" s="472"/>
      <c r="CQW29" s="472"/>
      <c r="CQX29" s="472"/>
      <c r="CQY29" s="472"/>
      <c r="CQZ29" s="472"/>
      <c r="CRA29" s="472"/>
      <c r="CRB29" s="472"/>
      <c r="CRC29" s="472"/>
      <c r="CRD29" s="472"/>
      <c r="CRE29" s="472"/>
      <c r="CRF29" s="472"/>
      <c r="CRG29" s="472"/>
      <c r="CRH29" s="472"/>
      <c r="CRI29" s="472"/>
      <c r="CRJ29" s="472"/>
      <c r="CRK29" s="472"/>
      <c r="CRL29" s="472"/>
      <c r="CRM29" s="472"/>
      <c r="CRN29" s="472"/>
      <c r="CRO29" s="472"/>
      <c r="CRP29" s="472"/>
      <c r="CRQ29" s="472"/>
      <c r="CRR29" s="472"/>
      <c r="CRS29" s="472"/>
      <c r="CRT29" s="472"/>
      <c r="CRU29" s="472"/>
      <c r="CRV29" s="472"/>
      <c r="CRW29" s="472"/>
      <c r="CRX29" s="472"/>
      <c r="CRY29" s="472"/>
      <c r="CRZ29" s="472"/>
      <c r="CSA29" s="472"/>
      <c r="CSB29" s="472"/>
      <c r="CSC29" s="472"/>
      <c r="CSD29" s="472"/>
      <c r="CSE29" s="472"/>
      <c r="CSF29" s="472"/>
      <c r="CSG29" s="472"/>
      <c r="CSH29" s="472"/>
      <c r="CSI29" s="472"/>
      <c r="CSJ29" s="472"/>
      <c r="CSK29" s="472"/>
      <c r="CSL29" s="472"/>
      <c r="CSM29" s="472"/>
      <c r="CSN29" s="472"/>
      <c r="CSO29" s="472"/>
      <c r="CSP29" s="472"/>
      <c r="CSQ29" s="472"/>
      <c r="CSR29" s="472"/>
      <c r="CSS29" s="472"/>
      <c r="CST29" s="472"/>
      <c r="CSU29" s="472"/>
      <c r="CSV29" s="472"/>
      <c r="CSW29" s="472"/>
      <c r="CSX29" s="472"/>
      <c r="CSY29" s="472"/>
      <c r="CSZ29" s="472"/>
      <c r="CTA29" s="472"/>
      <c r="CTB29" s="472"/>
      <c r="CTC29" s="472"/>
      <c r="CTD29" s="472"/>
      <c r="CTE29" s="472"/>
      <c r="CTF29" s="472"/>
      <c r="CTG29" s="472"/>
      <c r="CTH29" s="472"/>
      <c r="CTI29" s="472"/>
      <c r="CTJ29" s="472"/>
      <c r="CTK29" s="472"/>
      <c r="CTL29" s="472"/>
      <c r="CTM29" s="472"/>
      <c r="CTN29" s="472"/>
      <c r="CTO29" s="472"/>
      <c r="CTP29" s="472"/>
      <c r="CTQ29" s="472"/>
      <c r="CTR29" s="472"/>
      <c r="CTS29" s="472"/>
      <c r="CTT29" s="472"/>
      <c r="CTU29" s="472"/>
      <c r="CTV29" s="472"/>
      <c r="CTW29" s="472"/>
      <c r="CTX29" s="472"/>
      <c r="CTY29" s="472"/>
      <c r="CTZ29" s="472"/>
      <c r="CUA29" s="472"/>
      <c r="CUB29" s="472"/>
      <c r="CUC29" s="472"/>
      <c r="CUD29" s="472"/>
      <c r="CUE29" s="472"/>
      <c r="CUF29" s="472"/>
      <c r="CUG29" s="472"/>
      <c r="CUH29" s="472"/>
      <c r="CUI29" s="472"/>
      <c r="CUJ29" s="472"/>
      <c r="CUK29" s="472"/>
      <c r="CUL29" s="472"/>
      <c r="CUM29" s="472"/>
      <c r="CUN29" s="472"/>
      <c r="CUO29" s="472"/>
      <c r="CUP29" s="472"/>
      <c r="CUQ29" s="472"/>
      <c r="CUR29" s="472"/>
      <c r="CUS29" s="472"/>
      <c r="CUT29" s="472"/>
      <c r="CUU29" s="472"/>
      <c r="CUV29" s="472"/>
      <c r="CUW29" s="472"/>
      <c r="CUX29" s="472"/>
      <c r="CUY29" s="472"/>
      <c r="CUZ29" s="472"/>
      <c r="CVA29" s="472"/>
      <c r="CVB29" s="472"/>
      <c r="CVC29" s="472"/>
      <c r="CVD29" s="472"/>
      <c r="CVE29" s="472"/>
      <c r="CVF29" s="472"/>
      <c r="CVG29" s="472"/>
      <c r="CVH29" s="472"/>
      <c r="CVI29" s="472"/>
      <c r="CVJ29" s="472"/>
      <c r="CVK29" s="472"/>
      <c r="CVL29" s="472"/>
      <c r="CVM29" s="472"/>
      <c r="CVN29" s="472"/>
      <c r="CVO29" s="472"/>
      <c r="CVP29" s="472"/>
      <c r="CVQ29" s="472"/>
      <c r="CVR29" s="472"/>
      <c r="CVS29" s="472"/>
      <c r="CVT29" s="472"/>
      <c r="CVU29" s="472"/>
      <c r="CVV29" s="472"/>
      <c r="CVW29" s="472"/>
      <c r="CVX29" s="472"/>
      <c r="CVY29" s="472"/>
      <c r="CVZ29" s="472"/>
      <c r="CWA29" s="472"/>
      <c r="CWB29" s="472"/>
      <c r="CWC29" s="472"/>
      <c r="CWD29" s="472"/>
      <c r="CWE29" s="472"/>
      <c r="CWF29" s="472"/>
      <c r="CWG29" s="472"/>
      <c r="CWH29" s="472"/>
      <c r="CWI29" s="472"/>
      <c r="CWJ29" s="472"/>
      <c r="CWK29" s="472"/>
      <c r="CWL29" s="472"/>
      <c r="CWM29" s="472"/>
      <c r="CWN29" s="472"/>
      <c r="CWO29" s="472"/>
      <c r="CWP29" s="472"/>
      <c r="CWQ29" s="472"/>
      <c r="CWR29" s="472"/>
      <c r="CWS29" s="472"/>
      <c r="CWT29" s="472"/>
      <c r="CWU29" s="472"/>
      <c r="CWV29" s="472"/>
      <c r="CWW29" s="472"/>
      <c r="CWX29" s="472"/>
      <c r="CWY29" s="472"/>
      <c r="CWZ29" s="472"/>
      <c r="CXA29" s="472"/>
      <c r="CXB29" s="472"/>
      <c r="CXC29" s="472"/>
      <c r="CXD29" s="472"/>
      <c r="CXE29" s="472"/>
      <c r="CXF29" s="472"/>
      <c r="CXG29" s="472"/>
      <c r="CXH29" s="472"/>
      <c r="CXI29" s="472"/>
      <c r="CXJ29" s="472"/>
      <c r="CXK29" s="472"/>
      <c r="CXL29" s="472"/>
      <c r="CXM29" s="472"/>
      <c r="CXN29" s="472"/>
      <c r="CXO29" s="472"/>
      <c r="CXP29" s="472"/>
      <c r="CXQ29" s="472"/>
      <c r="CXR29" s="472"/>
      <c r="CXS29" s="472"/>
      <c r="CXT29" s="472"/>
      <c r="CXU29" s="472"/>
      <c r="CXV29" s="472"/>
      <c r="CXW29" s="472"/>
      <c r="CXX29" s="472"/>
      <c r="CXY29" s="472"/>
      <c r="CXZ29" s="472"/>
      <c r="CYA29" s="472"/>
      <c r="CYB29" s="472"/>
      <c r="CYC29" s="472"/>
      <c r="CYD29" s="472"/>
      <c r="CYE29" s="472"/>
      <c r="CYF29" s="472"/>
      <c r="CYG29" s="472"/>
      <c r="CYH29" s="472"/>
      <c r="CYI29" s="472"/>
      <c r="CYJ29" s="472"/>
      <c r="CYK29" s="472"/>
      <c r="CYL29" s="472"/>
      <c r="CYM29" s="472"/>
      <c r="CYN29" s="472"/>
      <c r="CYO29" s="472"/>
      <c r="CYP29" s="472"/>
      <c r="CYQ29" s="472"/>
      <c r="CYR29" s="472"/>
      <c r="CYS29" s="472"/>
      <c r="CYT29" s="472"/>
      <c r="CYU29" s="472"/>
      <c r="CYV29" s="472"/>
      <c r="CYW29" s="472"/>
      <c r="CYX29" s="472"/>
      <c r="CYY29" s="472"/>
      <c r="CYZ29" s="472"/>
      <c r="CZA29" s="472"/>
      <c r="CZB29" s="472"/>
      <c r="CZC29" s="472"/>
      <c r="CZD29" s="472"/>
      <c r="CZE29" s="472"/>
      <c r="CZF29" s="472"/>
      <c r="CZG29" s="472"/>
      <c r="CZH29" s="472"/>
      <c r="CZI29" s="472"/>
      <c r="CZJ29" s="472"/>
      <c r="CZK29" s="472"/>
      <c r="CZL29" s="472"/>
      <c r="CZM29" s="472"/>
      <c r="CZN29" s="472"/>
      <c r="CZO29" s="472"/>
      <c r="CZP29" s="472"/>
      <c r="CZQ29" s="472"/>
      <c r="CZR29" s="472"/>
      <c r="CZS29" s="472"/>
      <c r="CZT29" s="472"/>
      <c r="CZU29" s="472"/>
      <c r="CZV29" s="472"/>
      <c r="CZW29" s="472"/>
      <c r="CZX29" s="472"/>
      <c r="CZY29" s="472"/>
      <c r="CZZ29" s="472"/>
      <c r="DAA29" s="472"/>
      <c r="DAB29" s="472"/>
      <c r="DAC29" s="472"/>
      <c r="DAD29" s="472"/>
      <c r="DAE29" s="472"/>
      <c r="DAF29" s="472"/>
      <c r="DAG29" s="472"/>
      <c r="DAH29" s="472"/>
      <c r="DAI29" s="472"/>
      <c r="DAJ29" s="472"/>
      <c r="DAK29" s="472"/>
      <c r="DAL29" s="472"/>
      <c r="DAM29" s="472"/>
      <c r="DAN29" s="472"/>
      <c r="DAO29" s="472"/>
      <c r="DAP29" s="472"/>
      <c r="DAQ29" s="472"/>
      <c r="DAR29" s="472"/>
      <c r="DAS29" s="472"/>
      <c r="DAT29" s="472"/>
      <c r="DAU29" s="472"/>
      <c r="DAV29" s="472"/>
      <c r="DAW29" s="472"/>
      <c r="DAX29" s="472"/>
      <c r="DAY29" s="472"/>
      <c r="DAZ29" s="472"/>
      <c r="DBA29" s="472"/>
      <c r="DBB29" s="472"/>
      <c r="DBC29" s="472"/>
      <c r="DBD29" s="472"/>
      <c r="DBE29" s="472"/>
      <c r="DBF29" s="472"/>
      <c r="DBG29" s="472"/>
      <c r="DBH29" s="472"/>
      <c r="DBI29" s="472"/>
      <c r="DBJ29" s="472"/>
      <c r="DBK29" s="472"/>
      <c r="DBL29" s="472"/>
      <c r="DBM29" s="472"/>
      <c r="DBN29" s="472"/>
      <c r="DBO29" s="472"/>
      <c r="DBP29" s="472"/>
      <c r="DBQ29" s="472"/>
      <c r="DBR29" s="472"/>
      <c r="DBS29" s="472"/>
      <c r="DBT29" s="472"/>
      <c r="DBU29" s="472"/>
      <c r="DBV29" s="472"/>
      <c r="DBW29" s="472"/>
      <c r="DBX29" s="472"/>
      <c r="DBY29" s="472"/>
      <c r="DBZ29" s="472"/>
      <c r="DCA29" s="472"/>
      <c r="DCB29" s="472"/>
      <c r="DCC29" s="472"/>
      <c r="DCD29" s="472"/>
      <c r="DCE29" s="472"/>
      <c r="DCF29" s="472"/>
      <c r="DCG29" s="472"/>
      <c r="DCH29" s="472"/>
      <c r="DCI29" s="472"/>
      <c r="DCJ29" s="472"/>
      <c r="DCK29" s="472"/>
      <c r="DCL29" s="472"/>
      <c r="DCM29" s="472"/>
      <c r="DCN29" s="472"/>
      <c r="DCO29" s="472"/>
      <c r="DCP29" s="472"/>
      <c r="DCQ29" s="472"/>
      <c r="DCR29" s="472"/>
      <c r="DCS29" s="472"/>
      <c r="DCT29" s="472"/>
      <c r="DCU29" s="472"/>
      <c r="DCV29" s="472"/>
      <c r="DCW29" s="472"/>
      <c r="DCX29" s="472"/>
      <c r="DCY29" s="472"/>
      <c r="DCZ29" s="472"/>
      <c r="DDA29" s="472"/>
      <c r="DDB29" s="472"/>
      <c r="DDC29" s="472"/>
      <c r="DDD29" s="472"/>
      <c r="DDE29" s="472"/>
      <c r="DDF29" s="472"/>
      <c r="DDG29" s="472"/>
      <c r="DDH29" s="472"/>
      <c r="DDI29" s="472"/>
      <c r="DDJ29" s="472"/>
      <c r="DDK29" s="472"/>
      <c r="DDL29" s="472"/>
      <c r="DDM29" s="472"/>
      <c r="DDN29" s="472"/>
      <c r="DDO29" s="472"/>
      <c r="DDP29" s="472"/>
      <c r="DDQ29" s="472"/>
      <c r="DDR29" s="472"/>
      <c r="DDS29" s="472"/>
      <c r="DDT29" s="472"/>
      <c r="DDU29" s="472"/>
      <c r="DDV29" s="472"/>
      <c r="DDW29" s="472"/>
      <c r="DDX29" s="472"/>
      <c r="DDY29" s="472"/>
      <c r="DDZ29" s="472"/>
      <c r="DEA29" s="472"/>
      <c r="DEB29" s="472"/>
      <c r="DEC29" s="472"/>
      <c r="DED29" s="472"/>
      <c r="DEE29" s="472"/>
      <c r="DEF29" s="472"/>
      <c r="DEG29" s="472"/>
      <c r="DEH29" s="472"/>
      <c r="DEI29" s="472"/>
      <c r="DEJ29" s="472"/>
      <c r="DEK29" s="472"/>
      <c r="DEL29" s="472"/>
      <c r="DEM29" s="472"/>
      <c r="DEN29" s="472"/>
      <c r="DEO29" s="472"/>
      <c r="DEP29" s="472"/>
      <c r="DEQ29" s="472"/>
      <c r="DER29" s="472"/>
      <c r="DES29" s="472"/>
      <c r="DET29" s="472"/>
      <c r="DEU29" s="472"/>
      <c r="DEV29" s="472"/>
      <c r="DEW29" s="472"/>
      <c r="DEX29" s="472"/>
      <c r="DEY29" s="472"/>
      <c r="DEZ29" s="472"/>
      <c r="DFA29" s="472"/>
      <c r="DFB29" s="472"/>
      <c r="DFC29" s="472"/>
      <c r="DFD29" s="472"/>
      <c r="DFE29" s="472"/>
      <c r="DFF29" s="472"/>
      <c r="DFG29" s="472"/>
      <c r="DFH29" s="472"/>
      <c r="DFI29" s="472"/>
      <c r="DFJ29" s="472"/>
      <c r="DFK29" s="472"/>
      <c r="DFL29" s="472"/>
      <c r="DFM29" s="472"/>
      <c r="DFN29" s="472"/>
      <c r="DFO29" s="472"/>
      <c r="DFP29" s="472"/>
      <c r="DFQ29" s="472"/>
      <c r="DFR29" s="472"/>
      <c r="DFS29" s="472"/>
      <c r="DFT29" s="472"/>
      <c r="DFU29" s="472"/>
      <c r="DFV29" s="472"/>
      <c r="DFW29" s="472"/>
      <c r="DFX29" s="472"/>
      <c r="DFY29" s="472"/>
      <c r="DFZ29" s="472"/>
      <c r="DGA29" s="472"/>
      <c r="DGB29" s="472"/>
      <c r="DGC29" s="472"/>
      <c r="DGD29" s="472"/>
      <c r="DGE29" s="472"/>
      <c r="DGF29" s="472"/>
      <c r="DGG29" s="472"/>
      <c r="DGH29" s="472"/>
      <c r="DGI29" s="472"/>
      <c r="DGJ29" s="472"/>
      <c r="DGK29" s="472"/>
      <c r="DGL29" s="472"/>
      <c r="DGM29" s="472"/>
      <c r="DGN29" s="472"/>
      <c r="DGO29" s="472"/>
      <c r="DGP29" s="472"/>
      <c r="DGQ29" s="472"/>
      <c r="DGR29" s="472"/>
      <c r="DGS29" s="472"/>
      <c r="DGT29" s="472"/>
      <c r="DGU29" s="472"/>
      <c r="DGV29" s="472"/>
      <c r="DGW29" s="472"/>
      <c r="DGX29" s="472"/>
      <c r="DGY29" s="472"/>
      <c r="DGZ29" s="472"/>
      <c r="DHA29" s="472"/>
      <c r="DHB29" s="472"/>
      <c r="DHC29" s="472"/>
      <c r="DHD29" s="472"/>
      <c r="DHE29" s="472"/>
      <c r="DHF29" s="472"/>
      <c r="DHG29" s="472"/>
      <c r="DHH29" s="472"/>
      <c r="DHI29" s="472"/>
      <c r="DHJ29" s="472"/>
      <c r="DHK29" s="472"/>
      <c r="DHL29" s="472"/>
      <c r="DHM29" s="472"/>
      <c r="DHN29" s="472"/>
      <c r="DHO29" s="472"/>
      <c r="DHP29" s="472"/>
      <c r="DHQ29" s="472"/>
      <c r="DHR29" s="472"/>
      <c r="DHS29" s="472"/>
      <c r="DHT29" s="472"/>
      <c r="DHU29" s="472"/>
      <c r="DHV29" s="472"/>
      <c r="DHW29" s="472"/>
      <c r="DHX29" s="472"/>
      <c r="DHY29" s="472"/>
      <c r="DHZ29" s="472"/>
      <c r="DIA29" s="472"/>
      <c r="DIB29" s="472"/>
      <c r="DIC29" s="472"/>
      <c r="DID29" s="472"/>
      <c r="DIE29" s="472"/>
      <c r="DIF29" s="472"/>
      <c r="DIG29" s="472"/>
      <c r="DIH29" s="472"/>
      <c r="DII29" s="472"/>
      <c r="DIJ29" s="472"/>
      <c r="DIK29" s="472"/>
      <c r="DIL29" s="472"/>
      <c r="DIM29" s="472"/>
      <c r="DIN29" s="472"/>
      <c r="DIO29" s="472"/>
      <c r="DIP29" s="472"/>
      <c r="DIQ29" s="472"/>
      <c r="DIR29" s="472"/>
      <c r="DIS29" s="472"/>
      <c r="DIT29" s="472"/>
      <c r="DIU29" s="472"/>
      <c r="DIV29" s="472"/>
      <c r="DIW29" s="472"/>
      <c r="DIX29" s="472"/>
      <c r="DIY29" s="472"/>
      <c r="DIZ29" s="472"/>
      <c r="DJA29" s="472"/>
      <c r="DJB29" s="472"/>
      <c r="DJC29" s="472"/>
      <c r="DJD29" s="472"/>
      <c r="DJE29" s="472"/>
      <c r="DJF29" s="472"/>
      <c r="DJG29" s="472"/>
      <c r="DJH29" s="472"/>
      <c r="DJI29" s="472"/>
      <c r="DJJ29" s="472"/>
      <c r="DJK29" s="472"/>
      <c r="DJL29" s="472"/>
      <c r="DJM29" s="472"/>
      <c r="DJN29" s="472"/>
      <c r="DJO29" s="472"/>
      <c r="DJP29" s="472"/>
      <c r="DJQ29" s="472"/>
      <c r="DJR29" s="472"/>
      <c r="DJS29" s="472"/>
      <c r="DJT29" s="472"/>
      <c r="DJU29" s="472"/>
      <c r="DJV29" s="472"/>
      <c r="DJW29" s="472"/>
      <c r="DJX29" s="472"/>
      <c r="DJY29" s="472"/>
      <c r="DJZ29" s="472"/>
      <c r="DKA29" s="472"/>
      <c r="DKB29" s="472"/>
      <c r="DKC29" s="472"/>
      <c r="DKD29" s="472"/>
      <c r="DKE29" s="472"/>
      <c r="DKF29" s="472"/>
      <c r="DKG29" s="472"/>
      <c r="DKH29" s="472"/>
      <c r="DKI29" s="472"/>
      <c r="DKJ29" s="472"/>
      <c r="DKK29" s="472"/>
      <c r="DKL29" s="472"/>
      <c r="DKM29" s="472"/>
      <c r="DKN29" s="472"/>
      <c r="DKO29" s="472"/>
      <c r="DKP29" s="472"/>
      <c r="DKQ29" s="472"/>
      <c r="DKR29" s="472"/>
      <c r="DKS29" s="472"/>
      <c r="DKT29" s="472"/>
      <c r="DKU29" s="472"/>
      <c r="DKV29" s="472"/>
      <c r="DKW29" s="472"/>
      <c r="DKX29" s="472"/>
      <c r="DKY29" s="472"/>
      <c r="DKZ29" s="472"/>
      <c r="DLA29" s="472"/>
      <c r="DLB29" s="472"/>
      <c r="DLC29" s="472"/>
      <c r="DLD29" s="472"/>
      <c r="DLE29" s="472"/>
      <c r="DLF29" s="472"/>
      <c r="DLG29" s="472"/>
      <c r="DLH29" s="472"/>
      <c r="DLI29" s="472"/>
      <c r="DLJ29" s="472"/>
      <c r="DLK29" s="472"/>
      <c r="DLL29" s="472"/>
      <c r="DLM29" s="472"/>
      <c r="DLN29" s="472"/>
      <c r="DLO29" s="472"/>
      <c r="DLP29" s="472"/>
      <c r="DLQ29" s="472"/>
      <c r="DLR29" s="472"/>
      <c r="DLS29" s="472"/>
      <c r="DLT29" s="472"/>
      <c r="DLU29" s="472"/>
      <c r="DLV29" s="472"/>
      <c r="DLW29" s="472"/>
      <c r="DLX29" s="472"/>
      <c r="DLY29" s="472"/>
      <c r="DLZ29" s="472"/>
      <c r="DMA29" s="472"/>
      <c r="DMB29" s="472"/>
      <c r="DMC29" s="472"/>
      <c r="DMD29" s="472"/>
      <c r="DME29" s="472"/>
      <c r="DMF29" s="472"/>
      <c r="DMG29" s="472"/>
      <c r="DMH29" s="472"/>
      <c r="DMI29" s="472"/>
      <c r="DMJ29" s="472"/>
      <c r="DMK29" s="472"/>
      <c r="DML29" s="472"/>
      <c r="DMM29" s="472"/>
      <c r="DMN29" s="472"/>
      <c r="DMO29" s="472"/>
      <c r="DMP29" s="472"/>
      <c r="DMQ29" s="472"/>
      <c r="DMR29" s="472"/>
      <c r="DMS29" s="472"/>
      <c r="DMT29" s="472"/>
      <c r="DMU29" s="472"/>
      <c r="DMV29" s="472"/>
      <c r="DMW29" s="472"/>
      <c r="DMX29" s="472"/>
      <c r="DMY29" s="472"/>
      <c r="DMZ29" s="472"/>
      <c r="DNA29" s="472"/>
      <c r="DNB29" s="472"/>
      <c r="DNC29" s="472"/>
      <c r="DND29" s="472"/>
      <c r="DNE29" s="472"/>
      <c r="DNF29" s="472"/>
      <c r="DNG29" s="472"/>
      <c r="DNH29" s="472"/>
      <c r="DNI29" s="472"/>
      <c r="DNJ29" s="472"/>
      <c r="DNK29" s="472"/>
      <c r="DNL29" s="472"/>
      <c r="DNM29" s="472"/>
      <c r="DNN29" s="472"/>
      <c r="DNO29" s="472"/>
      <c r="DNP29" s="472"/>
      <c r="DNQ29" s="472"/>
      <c r="DNR29" s="472"/>
      <c r="DNS29" s="472"/>
      <c r="DNT29" s="472"/>
      <c r="DNU29" s="472"/>
      <c r="DNV29" s="472"/>
      <c r="DNW29" s="472"/>
      <c r="DNX29" s="472"/>
      <c r="DNY29" s="472"/>
      <c r="DNZ29" s="472"/>
      <c r="DOA29" s="472"/>
      <c r="DOB29" s="472"/>
      <c r="DOC29" s="472"/>
      <c r="DOD29" s="472"/>
      <c r="DOE29" s="472"/>
      <c r="DOF29" s="472"/>
      <c r="DOG29" s="472"/>
      <c r="DOH29" s="472"/>
      <c r="DOI29" s="472"/>
      <c r="DOJ29" s="472"/>
      <c r="DOK29" s="472"/>
      <c r="DOL29" s="472"/>
      <c r="DOM29" s="472"/>
      <c r="DON29" s="472"/>
      <c r="DOO29" s="472"/>
      <c r="DOP29" s="472"/>
      <c r="DOQ29" s="472"/>
      <c r="DOR29" s="472"/>
      <c r="DOS29" s="472"/>
      <c r="DOT29" s="472"/>
      <c r="DOU29" s="472"/>
      <c r="DOV29" s="472"/>
      <c r="DOW29" s="472"/>
      <c r="DOX29" s="472"/>
      <c r="DOY29" s="472"/>
      <c r="DOZ29" s="472"/>
      <c r="DPA29" s="472"/>
      <c r="DPB29" s="472"/>
      <c r="DPC29" s="472"/>
      <c r="DPD29" s="472"/>
      <c r="DPE29" s="472"/>
      <c r="DPF29" s="472"/>
      <c r="DPG29" s="472"/>
      <c r="DPH29" s="472"/>
      <c r="DPI29" s="472"/>
      <c r="DPJ29" s="472"/>
      <c r="DPK29" s="472"/>
      <c r="DPL29" s="472"/>
      <c r="DPM29" s="472"/>
      <c r="DPN29" s="472"/>
      <c r="DPO29" s="472"/>
      <c r="DPP29" s="472"/>
      <c r="DPQ29" s="472"/>
      <c r="DPR29" s="472"/>
      <c r="DPS29" s="472"/>
      <c r="DPT29" s="472"/>
      <c r="DPU29" s="472"/>
      <c r="DPV29" s="472"/>
      <c r="DPW29" s="472"/>
      <c r="DPX29" s="472"/>
      <c r="DPY29" s="472"/>
      <c r="DPZ29" s="472"/>
      <c r="DQA29" s="472"/>
      <c r="DQB29" s="472"/>
      <c r="DQC29" s="472"/>
      <c r="DQD29" s="472"/>
      <c r="DQE29" s="472"/>
      <c r="DQF29" s="472"/>
      <c r="DQG29" s="472"/>
      <c r="DQH29" s="472"/>
      <c r="DQI29" s="472"/>
      <c r="DQJ29" s="472"/>
      <c r="DQK29" s="472"/>
      <c r="DQL29" s="472"/>
      <c r="DQM29" s="472"/>
      <c r="DQN29" s="472"/>
      <c r="DQO29" s="472"/>
      <c r="DQP29" s="472"/>
      <c r="DQQ29" s="472"/>
      <c r="DQR29" s="472"/>
      <c r="DQS29" s="472"/>
      <c r="DQT29" s="472"/>
      <c r="DQU29" s="472"/>
      <c r="DQV29" s="472"/>
      <c r="DQW29" s="472"/>
      <c r="DQX29" s="472"/>
      <c r="DQY29" s="472"/>
      <c r="DQZ29" s="472"/>
      <c r="DRA29" s="472"/>
      <c r="DRB29" s="472"/>
      <c r="DRC29" s="472"/>
      <c r="DRD29" s="472"/>
      <c r="DRE29" s="472"/>
      <c r="DRF29" s="472"/>
      <c r="DRG29" s="472"/>
      <c r="DRH29" s="472"/>
      <c r="DRI29" s="472"/>
      <c r="DRJ29" s="472"/>
      <c r="DRK29" s="472"/>
      <c r="DRL29" s="472"/>
      <c r="DRM29" s="472"/>
      <c r="DRN29" s="472"/>
      <c r="DRO29" s="472"/>
      <c r="DRP29" s="472"/>
      <c r="DRQ29" s="472"/>
      <c r="DRR29" s="472"/>
      <c r="DRS29" s="472"/>
      <c r="DRT29" s="472"/>
      <c r="DRU29" s="472"/>
      <c r="DRV29" s="472"/>
      <c r="DRW29" s="472"/>
      <c r="DRX29" s="472"/>
      <c r="DRY29" s="472"/>
      <c r="DRZ29" s="472"/>
      <c r="DSA29" s="472"/>
      <c r="DSB29" s="472"/>
      <c r="DSC29" s="472"/>
      <c r="DSD29" s="472"/>
      <c r="DSE29" s="472"/>
      <c r="DSF29" s="472"/>
      <c r="DSG29" s="472"/>
      <c r="DSH29" s="472"/>
      <c r="DSI29" s="472"/>
      <c r="DSJ29" s="472"/>
      <c r="DSK29" s="472"/>
      <c r="DSL29" s="472"/>
      <c r="DSM29" s="472"/>
      <c r="DSN29" s="472"/>
      <c r="DSO29" s="472"/>
      <c r="DSP29" s="472"/>
      <c r="DSQ29" s="472"/>
      <c r="DSR29" s="472"/>
      <c r="DSS29" s="472"/>
      <c r="DST29" s="472"/>
      <c r="DSU29" s="472"/>
      <c r="DSV29" s="472"/>
      <c r="DSW29" s="472"/>
      <c r="DSX29" s="472"/>
      <c r="DSY29" s="472"/>
      <c r="DSZ29" s="472"/>
      <c r="DTA29" s="472"/>
      <c r="DTB29" s="472"/>
      <c r="DTC29" s="472"/>
      <c r="DTD29" s="472"/>
      <c r="DTE29" s="472"/>
      <c r="DTF29" s="472"/>
      <c r="DTG29" s="472"/>
      <c r="DTH29" s="472"/>
      <c r="DTI29" s="472"/>
      <c r="DTJ29" s="472"/>
      <c r="DTK29" s="472"/>
      <c r="DTL29" s="472"/>
      <c r="DTM29" s="472"/>
      <c r="DTN29" s="472"/>
      <c r="DTO29" s="472"/>
      <c r="DTP29" s="472"/>
      <c r="DTQ29" s="472"/>
      <c r="DTR29" s="472"/>
      <c r="DTS29" s="472"/>
      <c r="DTT29" s="472"/>
      <c r="DTU29" s="472"/>
      <c r="DTV29" s="472"/>
      <c r="DTW29" s="472"/>
      <c r="DTX29" s="472"/>
      <c r="DTY29" s="472"/>
      <c r="DTZ29" s="472"/>
      <c r="DUA29" s="472"/>
      <c r="DUB29" s="472"/>
      <c r="DUC29" s="472"/>
      <c r="DUD29" s="472"/>
      <c r="DUE29" s="472"/>
      <c r="DUF29" s="472"/>
      <c r="DUG29" s="472"/>
      <c r="DUH29" s="472"/>
      <c r="DUI29" s="472"/>
      <c r="DUJ29" s="472"/>
      <c r="DUK29" s="472"/>
      <c r="DUL29" s="472"/>
      <c r="DUM29" s="472"/>
      <c r="DUN29" s="472"/>
      <c r="DUO29" s="472"/>
      <c r="DUP29" s="472"/>
      <c r="DUQ29" s="472"/>
      <c r="DUR29" s="472"/>
      <c r="DUS29" s="472"/>
      <c r="DUT29" s="472"/>
      <c r="DUU29" s="472"/>
      <c r="DUV29" s="472"/>
      <c r="DUW29" s="472"/>
      <c r="DUX29" s="472"/>
      <c r="DUY29" s="472"/>
      <c r="DUZ29" s="472"/>
      <c r="DVA29" s="472"/>
      <c r="DVB29" s="472"/>
      <c r="DVC29" s="472"/>
      <c r="DVD29" s="472"/>
      <c r="DVE29" s="472"/>
      <c r="DVF29" s="472"/>
      <c r="DVG29" s="472"/>
      <c r="DVH29" s="472"/>
      <c r="DVI29" s="472"/>
      <c r="DVJ29" s="472"/>
      <c r="DVK29" s="472"/>
      <c r="DVL29" s="472"/>
      <c r="DVM29" s="472"/>
      <c r="DVN29" s="472"/>
      <c r="DVO29" s="472"/>
      <c r="DVP29" s="472"/>
      <c r="DVQ29" s="472"/>
      <c r="DVR29" s="472"/>
      <c r="DVS29" s="472"/>
      <c r="DVT29" s="472"/>
      <c r="DVU29" s="472"/>
      <c r="DVV29" s="472"/>
      <c r="DVW29" s="472"/>
      <c r="DVX29" s="472"/>
      <c r="DVY29" s="472"/>
      <c r="DVZ29" s="472"/>
      <c r="DWA29" s="472"/>
      <c r="DWB29" s="472"/>
      <c r="DWC29" s="472"/>
      <c r="DWD29" s="472"/>
      <c r="DWE29" s="472"/>
      <c r="DWF29" s="472"/>
      <c r="DWG29" s="472"/>
      <c r="DWH29" s="472"/>
      <c r="DWI29" s="472"/>
      <c r="DWJ29" s="472"/>
      <c r="DWK29" s="472"/>
      <c r="DWL29" s="472"/>
      <c r="DWM29" s="472"/>
      <c r="DWN29" s="472"/>
      <c r="DWO29" s="472"/>
      <c r="DWP29" s="472"/>
      <c r="DWQ29" s="472"/>
      <c r="DWR29" s="472"/>
      <c r="DWS29" s="472"/>
      <c r="DWT29" s="472"/>
      <c r="DWU29" s="472"/>
      <c r="DWV29" s="472"/>
      <c r="DWW29" s="472"/>
      <c r="DWX29" s="472"/>
      <c r="DWY29" s="472"/>
      <c r="DWZ29" s="472"/>
      <c r="DXA29" s="472"/>
      <c r="DXB29" s="472"/>
      <c r="DXC29" s="472"/>
      <c r="DXD29" s="472"/>
      <c r="DXE29" s="472"/>
      <c r="DXF29" s="472"/>
      <c r="DXG29" s="472"/>
      <c r="DXH29" s="472"/>
      <c r="DXI29" s="472"/>
      <c r="DXJ29" s="472"/>
      <c r="DXK29" s="472"/>
      <c r="DXL29" s="472"/>
      <c r="DXM29" s="472"/>
      <c r="DXN29" s="472"/>
      <c r="DXO29" s="472"/>
      <c r="DXP29" s="472"/>
      <c r="DXQ29" s="472"/>
      <c r="DXR29" s="472"/>
      <c r="DXS29" s="472"/>
      <c r="DXT29" s="472"/>
      <c r="DXU29" s="472"/>
      <c r="DXV29" s="472"/>
      <c r="DXW29" s="472"/>
      <c r="DXX29" s="472"/>
      <c r="DXY29" s="472"/>
      <c r="DXZ29" s="472"/>
      <c r="DYA29" s="472"/>
      <c r="DYB29" s="472"/>
      <c r="DYC29" s="472"/>
      <c r="DYD29" s="472"/>
      <c r="DYE29" s="472"/>
      <c r="DYF29" s="472"/>
      <c r="DYG29" s="472"/>
      <c r="DYH29" s="472"/>
      <c r="DYI29" s="472"/>
      <c r="DYJ29" s="472"/>
      <c r="DYK29" s="472"/>
      <c r="DYL29" s="472"/>
      <c r="DYM29" s="472"/>
      <c r="DYN29" s="472"/>
      <c r="DYO29" s="472"/>
      <c r="DYP29" s="472"/>
      <c r="DYQ29" s="472"/>
      <c r="DYR29" s="472"/>
      <c r="DYS29" s="472"/>
      <c r="DYT29" s="472"/>
      <c r="DYU29" s="472"/>
      <c r="DYV29" s="472"/>
      <c r="DYW29" s="472"/>
      <c r="DYX29" s="472"/>
      <c r="DYY29" s="472"/>
      <c r="DYZ29" s="472"/>
      <c r="DZA29" s="472"/>
      <c r="DZB29" s="472"/>
      <c r="DZC29" s="472"/>
      <c r="DZD29" s="472"/>
      <c r="DZE29" s="472"/>
      <c r="DZF29" s="472"/>
      <c r="DZG29" s="472"/>
      <c r="DZH29" s="472"/>
      <c r="DZI29" s="472"/>
      <c r="DZJ29" s="472"/>
      <c r="DZK29" s="472"/>
      <c r="DZL29" s="472"/>
      <c r="DZM29" s="472"/>
      <c r="DZN29" s="472"/>
      <c r="DZO29" s="472"/>
      <c r="DZP29" s="472"/>
      <c r="DZQ29" s="472"/>
      <c r="DZR29" s="472"/>
      <c r="DZS29" s="472"/>
      <c r="DZT29" s="472"/>
      <c r="DZU29" s="472"/>
      <c r="DZV29" s="472"/>
      <c r="DZW29" s="472"/>
      <c r="DZX29" s="472"/>
      <c r="DZY29" s="472"/>
      <c r="DZZ29" s="472"/>
      <c r="EAA29" s="472"/>
      <c r="EAB29" s="472"/>
      <c r="EAC29" s="472"/>
      <c r="EAD29" s="472"/>
      <c r="EAE29" s="472"/>
      <c r="EAF29" s="472"/>
      <c r="EAG29" s="472"/>
      <c r="EAH29" s="472"/>
      <c r="EAI29" s="472"/>
      <c r="EAJ29" s="472"/>
      <c r="EAK29" s="472"/>
      <c r="EAL29" s="472"/>
      <c r="EAM29" s="472"/>
      <c r="EAN29" s="472"/>
      <c r="EAO29" s="472"/>
      <c r="EAP29" s="472"/>
      <c r="EAQ29" s="472"/>
      <c r="EAR29" s="472"/>
      <c r="EAS29" s="472"/>
      <c r="EAT29" s="472"/>
      <c r="EAU29" s="472"/>
      <c r="EAV29" s="472"/>
      <c r="EAW29" s="472"/>
      <c r="EAX29" s="472"/>
      <c r="EAY29" s="472"/>
      <c r="EAZ29" s="472"/>
      <c r="EBA29" s="472"/>
      <c r="EBB29" s="472"/>
      <c r="EBC29" s="472"/>
      <c r="EBD29" s="472"/>
      <c r="EBE29" s="472"/>
      <c r="EBF29" s="472"/>
      <c r="EBG29" s="472"/>
      <c r="EBH29" s="472"/>
      <c r="EBI29" s="472"/>
      <c r="EBJ29" s="472"/>
      <c r="EBK29" s="472"/>
      <c r="EBL29" s="472"/>
      <c r="EBM29" s="472"/>
      <c r="EBN29" s="472"/>
      <c r="EBO29" s="472"/>
      <c r="EBP29" s="472"/>
      <c r="EBQ29" s="472"/>
      <c r="EBR29" s="472"/>
      <c r="EBS29" s="472"/>
      <c r="EBT29" s="472"/>
      <c r="EBU29" s="472"/>
      <c r="EBV29" s="472"/>
      <c r="EBW29" s="472"/>
      <c r="EBX29" s="472"/>
      <c r="EBY29" s="472"/>
      <c r="EBZ29" s="472"/>
      <c r="ECA29" s="472"/>
      <c r="ECB29" s="472"/>
      <c r="ECC29" s="472"/>
      <c r="ECD29" s="472"/>
      <c r="ECE29" s="472"/>
      <c r="ECF29" s="472"/>
      <c r="ECG29" s="472"/>
      <c r="ECH29" s="472"/>
      <c r="ECI29" s="472"/>
      <c r="ECJ29" s="472"/>
      <c r="ECK29" s="472"/>
      <c r="ECL29" s="472"/>
      <c r="ECM29" s="472"/>
      <c r="ECN29" s="472"/>
      <c r="ECO29" s="472"/>
      <c r="ECP29" s="472"/>
      <c r="ECQ29" s="472"/>
      <c r="ECR29" s="472"/>
      <c r="ECS29" s="472"/>
      <c r="ECT29" s="472"/>
      <c r="ECU29" s="472"/>
      <c r="ECV29" s="472"/>
      <c r="ECW29" s="472"/>
      <c r="ECX29" s="472"/>
      <c r="ECY29" s="472"/>
      <c r="ECZ29" s="472"/>
      <c r="EDA29" s="472"/>
      <c r="EDB29" s="472"/>
      <c r="EDC29" s="472"/>
      <c r="EDD29" s="472"/>
      <c r="EDE29" s="472"/>
      <c r="EDF29" s="472"/>
      <c r="EDG29" s="472"/>
      <c r="EDH29" s="472"/>
      <c r="EDI29" s="472"/>
      <c r="EDJ29" s="472"/>
      <c r="EDK29" s="472"/>
      <c r="EDL29" s="472"/>
      <c r="EDM29" s="472"/>
      <c r="EDN29" s="472"/>
      <c r="EDO29" s="472"/>
      <c r="EDP29" s="472"/>
      <c r="EDQ29" s="472"/>
      <c r="EDR29" s="472"/>
      <c r="EDS29" s="472"/>
      <c r="EDT29" s="472"/>
      <c r="EDU29" s="472"/>
      <c r="EDV29" s="472"/>
      <c r="EDW29" s="472"/>
      <c r="EDX29" s="472"/>
      <c r="EDY29" s="472"/>
      <c r="EDZ29" s="472"/>
      <c r="EEA29" s="472"/>
      <c r="EEB29" s="472"/>
      <c r="EEC29" s="472"/>
      <c r="EED29" s="472"/>
      <c r="EEE29" s="472"/>
      <c r="EEF29" s="472"/>
      <c r="EEG29" s="472"/>
      <c r="EEH29" s="472"/>
      <c r="EEI29" s="472"/>
      <c r="EEJ29" s="472"/>
      <c r="EEK29" s="472"/>
      <c r="EEL29" s="472"/>
      <c r="EEM29" s="472"/>
      <c r="EEN29" s="472"/>
      <c r="EEO29" s="472"/>
      <c r="EEP29" s="472"/>
      <c r="EEQ29" s="472"/>
      <c r="EER29" s="472"/>
      <c r="EES29" s="472"/>
      <c r="EET29" s="472"/>
      <c r="EEU29" s="472"/>
      <c r="EEV29" s="472"/>
      <c r="EEW29" s="472"/>
      <c r="EEX29" s="472"/>
      <c r="EEY29" s="472"/>
      <c r="EEZ29" s="472"/>
      <c r="EFA29" s="472"/>
      <c r="EFB29" s="472"/>
      <c r="EFC29" s="472"/>
      <c r="EFD29" s="472"/>
      <c r="EFE29" s="472"/>
      <c r="EFF29" s="472"/>
      <c r="EFG29" s="472"/>
      <c r="EFH29" s="472"/>
      <c r="EFI29" s="472"/>
      <c r="EFJ29" s="472"/>
      <c r="EFK29" s="472"/>
      <c r="EFL29" s="472"/>
      <c r="EFM29" s="472"/>
      <c r="EFN29" s="472"/>
      <c r="EFO29" s="472"/>
      <c r="EFP29" s="472"/>
      <c r="EFQ29" s="472"/>
      <c r="EFR29" s="472"/>
      <c r="EFS29" s="472"/>
      <c r="EFT29" s="472"/>
      <c r="EFU29" s="472"/>
      <c r="EFV29" s="472"/>
      <c r="EFW29" s="472"/>
      <c r="EFX29" s="472"/>
      <c r="EFY29" s="472"/>
      <c r="EFZ29" s="472"/>
      <c r="EGA29" s="472"/>
      <c r="EGB29" s="472"/>
      <c r="EGC29" s="472"/>
      <c r="EGD29" s="472"/>
      <c r="EGE29" s="472"/>
      <c r="EGF29" s="472"/>
      <c r="EGG29" s="472"/>
      <c r="EGH29" s="472"/>
      <c r="EGI29" s="472"/>
      <c r="EGJ29" s="472"/>
      <c r="EGK29" s="472"/>
      <c r="EGL29" s="472"/>
      <c r="EGM29" s="472"/>
      <c r="EGN29" s="472"/>
      <c r="EGO29" s="472"/>
      <c r="EGP29" s="472"/>
      <c r="EGQ29" s="472"/>
      <c r="EGR29" s="472"/>
      <c r="EGS29" s="472"/>
      <c r="EGT29" s="472"/>
      <c r="EGU29" s="472"/>
      <c r="EGV29" s="472"/>
      <c r="EGW29" s="472"/>
      <c r="EGX29" s="472"/>
      <c r="EGY29" s="472"/>
      <c r="EGZ29" s="472"/>
      <c r="EHA29" s="472"/>
      <c r="EHB29" s="472"/>
      <c r="EHC29" s="472"/>
      <c r="EHD29" s="472"/>
      <c r="EHE29" s="472"/>
      <c r="EHF29" s="472"/>
      <c r="EHG29" s="472"/>
      <c r="EHH29" s="472"/>
      <c r="EHI29" s="472"/>
      <c r="EHJ29" s="472"/>
      <c r="EHK29" s="472"/>
      <c r="EHL29" s="472"/>
      <c r="EHM29" s="472"/>
      <c r="EHN29" s="472"/>
      <c r="EHO29" s="472"/>
      <c r="EHP29" s="472"/>
      <c r="EHQ29" s="472"/>
      <c r="EHR29" s="472"/>
      <c r="EHS29" s="472"/>
      <c r="EHT29" s="472"/>
      <c r="EHU29" s="472"/>
      <c r="EHV29" s="472"/>
      <c r="EHW29" s="472"/>
      <c r="EHX29" s="472"/>
      <c r="EHY29" s="472"/>
      <c r="EHZ29" s="472"/>
      <c r="EIA29" s="472"/>
      <c r="EIB29" s="472"/>
      <c r="EIC29" s="472"/>
      <c r="EID29" s="472"/>
      <c r="EIE29" s="472"/>
      <c r="EIF29" s="472"/>
      <c r="EIG29" s="472"/>
      <c r="EIH29" s="472"/>
      <c r="EII29" s="472"/>
      <c r="EIJ29" s="472"/>
      <c r="EIK29" s="472"/>
      <c r="EIL29" s="472"/>
      <c r="EIM29" s="472"/>
      <c r="EIN29" s="472"/>
      <c r="EIO29" s="472"/>
      <c r="EIP29" s="472"/>
      <c r="EIQ29" s="472"/>
      <c r="EIR29" s="472"/>
      <c r="EIS29" s="472"/>
      <c r="EIT29" s="472"/>
      <c r="EIU29" s="472"/>
      <c r="EIV29" s="472"/>
      <c r="EIW29" s="472"/>
      <c r="EIX29" s="472"/>
      <c r="EIY29" s="472"/>
      <c r="EIZ29" s="472"/>
      <c r="EJA29" s="472"/>
      <c r="EJB29" s="472"/>
      <c r="EJC29" s="472"/>
      <c r="EJD29" s="472"/>
      <c r="EJE29" s="472"/>
      <c r="EJF29" s="472"/>
      <c r="EJG29" s="472"/>
      <c r="EJH29" s="472"/>
      <c r="EJI29" s="472"/>
      <c r="EJJ29" s="472"/>
      <c r="EJK29" s="472"/>
      <c r="EJL29" s="472"/>
      <c r="EJM29" s="472"/>
      <c r="EJN29" s="472"/>
      <c r="EJO29" s="472"/>
      <c r="EJP29" s="472"/>
      <c r="EJQ29" s="472"/>
      <c r="EJR29" s="472"/>
      <c r="EJS29" s="472"/>
      <c r="EJT29" s="472"/>
      <c r="EJU29" s="472"/>
      <c r="EJV29" s="472"/>
      <c r="EJW29" s="472"/>
      <c r="EJX29" s="472"/>
      <c r="EJY29" s="472"/>
      <c r="EJZ29" s="472"/>
      <c r="EKA29" s="472"/>
      <c r="EKB29" s="472"/>
      <c r="EKC29" s="472"/>
      <c r="EKD29" s="472"/>
      <c r="EKE29" s="472"/>
      <c r="EKF29" s="472"/>
      <c r="EKG29" s="472"/>
      <c r="EKH29" s="472"/>
      <c r="EKI29" s="472"/>
      <c r="EKJ29" s="472"/>
      <c r="EKK29" s="472"/>
      <c r="EKL29" s="472"/>
      <c r="EKM29" s="472"/>
      <c r="EKN29" s="472"/>
      <c r="EKO29" s="472"/>
      <c r="EKP29" s="472"/>
      <c r="EKQ29" s="472"/>
      <c r="EKR29" s="472"/>
      <c r="EKS29" s="472"/>
      <c r="EKT29" s="472"/>
      <c r="EKU29" s="472"/>
      <c r="EKV29" s="472"/>
      <c r="EKW29" s="472"/>
      <c r="EKX29" s="472"/>
      <c r="EKY29" s="472"/>
      <c r="EKZ29" s="472"/>
      <c r="ELA29" s="472"/>
      <c r="ELB29" s="472"/>
      <c r="ELC29" s="472"/>
      <c r="ELD29" s="472"/>
      <c r="ELE29" s="472"/>
      <c r="ELF29" s="472"/>
      <c r="ELG29" s="472"/>
      <c r="ELH29" s="472"/>
      <c r="ELI29" s="472"/>
      <c r="ELJ29" s="472"/>
      <c r="ELK29" s="472"/>
      <c r="ELL29" s="472"/>
      <c r="ELM29" s="472"/>
      <c r="ELN29" s="472"/>
      <c r="ELO29" s="472"/>
      <c r="ELP29" s="472"/>
      <c r="ELQ29" s="472"/>
      <c r="ELR29" s="472"/>
      <c r="ELS29" s="472"/>
      <c r="ELT29" s="472"/>
      <c r="ELU29" s="472"/>
      <c r="ELV29" s="472"/>
      <c r="ELW29" s="472"/>
      <c r="ELX29" s="472"/>
      <c r="ELY29" s="472"/>
      <c r="ELZ29" s="472"/>
      <c r="EMA29" s="472"/>
      <c r="EMB29" s="472"/>
      <c r="EMC29" s="472"/>
      <c r="EMD29" s="472"/>
      <c r="EME29" s="472"/>
      <c r="EMF29" s="472"/>
      <c r="EMG29" s="472"/>
      <c r="EMH29" s="472"/>
      <c r="EMI29" s="472"/>
      <c r="EMJ29" s="472"/>
      <c r="EMK29" s="472"/>
      <c r="EML29" s="472"/>
      <c r="EMM29" s="472"/>
      <c r="EMN29" s="472"/>
      <c r="EMO29" s="472"/>
      <c r="EMP29" s="472"/>
      <c r="EMQ29" s="472"/>
      <c r="EMR29" s="472"/>
      <c r="EMS29" s="472"/>
      <c r="EMT29" s="472"/>
      <c r="EMU29" s="472"/>
      <c r="EMV29" s="472"/>
      <c r="EMW29" s="472"/>
      <c r="EMX29" s="472"/>
      <c r="EMY29" s="472"/>
      <c r="EMZ29" s="472"/>
      <c r="ENA29" s="472"/>
      <c r="ENB29" s="472"/>
      <c r="ENC29" s="472"/>
      <c r="END29" s="472"/>
      <c r="ENE29" s="472"/>
      <c r="ENF29" s="472"/>
      <c r="ENG29" s="472"/>
      <c r="ENH29" s="472"/>
      <c r="ENI29" s="472"/>
      <c r="ENJ29" s="472"/>
      <c r="ENK29" s="472"/>
      <c r="ENL29" s="472"/>
      <c r="ENM29" s="472"/>
      <c r="ENN29" s="472"/>
      <c r="ENO29" s="472"/>
      <c r="ENP29" s="472"/>
      <c r="ENQ29" s="472"/>
      <c r="ENR29" s="472"/>
      <c r="ENS29" s="472"/>
      <c r="ENT29" s="472"/>
      <c r="ENU29" s="472"/>
      <c r="ENV29" s="472"/>
      <c r="ENW29" s="472"/>
      <c r="ENX29" s="472"/>
      <c r="ENY29" s="472"/>
      <c r="ENZ29" s="472"/>
      <c r="EOA29" s="472"/>
      <c r="EOB29" s="472"/>
      <c r="EOC29" s="472"/>
      <c r="EOD29" s="472"/>
      <c r="EOE29" s="472"/>
      <c r="EOF29" s="472"/>
      <c r="EOG29" s="472"/>
      <c r="EOH29" s="472"/>
      <c r="EOI29" s="472"/>
      <c r="EOJ29" s="472"/>
      <c r="EOK29" s="472"/>
      <c r="EOL29" s="472"/>
      <c r="EOM29" s="472"/>
      <c r="EON29" s="472"/>
      <c r="EOO29" s="472"/>
      <c r="EOP29" s="472"/>
      <c r="EOQ29" s="472"/>
      <c r="EOR29" s="472"/>
      <c r="EOS29" s="472"/>
      <c r="EOT29" s="472"/>
      <c r="EOU29" s="472"/>
      <c r="EOV29" s="472"/>
      <c r="EOW29" s="472"/>
      <c r="EOX29" s="472"/>
      <c r="EOY29" s="472"/>
      <c r="EOZ29" s="472"/>
      <c r="EPA29" s="472"/>
      <c r="EPB29" s="472"/>
      <c r="EPC29" s="472"/>
      <c r="EPD29" s="472"/>
      <c r="EPE29" s="472"/>
      <c r="EPF29" s="472"/>
      <c r="EPG29" s="472"/>
      <c r="EPH29" s="472"/>
      <c r="EPI29" s="472"/>
      <c r="EPJ29" s="472"/>
      <c r="EPK29" s="472"/>
      <c r="EPL29" s="472"/>
      <c r="EPM29" s="472"/>
      <c r="EPN29" s="472"/>
      <c r="EPO29" s="472"/>
      <c r="EPP29" s="472"/>
      <c r="EPQ29" s="472"/>
      <c r="EPR29" s="472"/>
      <c r="EPS29" s="472"/>
      <c r="EPT29" s="472"/>
      <c r="EPU29" s="472"/>
      <c r="EPV29" s="472"/>
      <c r="EPW29" s="472"/>
      <c r="EPX29" s="472"/>
      <c r="EPY29" s="472"/>
      <c r="EPZ29" s="472"/>
      <c r="EQA29" s="472"/>
      <c r="EQB29" s="472"/>
      <c r="EQC29" s="472"/>
      <c r="EQD29" s="472"/>
      <c r="EQE29" s="472"/>
      <c r="EQF29" s="472"/>
      <c r="EQG29" s="472"/>
      <c r="EQH29" s="472"/>
      <c r="EQI29" s="472"/>
      <c r="EQJ29" s="472"/>
      <c r="EQK29" s="472"/>
      <c r="EQL29" s="472"/>
      <c r="EQM29" s="472"/>
      <c r="EQN29" s="472"/>
      <c r="EQO29" s="472"/>
      <c r="EQP29" s="472"/>
      <c r="EQQ29" s="472"/>
      <c r="EQR29" s="472"/>
      <c r="EQS29" s="472"/>
      <c r="EQT29" s="472"/>
      <c r="EQU29" s="472"/>
      <c r="EQV29" s="472"/>
      <c r="EQW29" s="472"/>
      <c r="EQX29" s="472"/>
      <c r="EQY29" s="472"/>
      <c r="EQZ29" s="472"/>
      <c r="ERA29" s="472"/>
      <c r="ERB29" s="472"/>
      <c r="ERC29" s="472"/>
      <c r="ERD29" s="472"/>
      <c r="ERE29" s="472"/>
      <c r="ERF29" s="472"/>
      <c r="ERG29" s="472"/>
      <c r="ERH29" s="472"/>
      <c r="ERI29" s="472"/>
      <c r="ERJ29" s="472"/>
      <c r="ERK29" s="472"/>
      <c r="ERL29" s="472"/>
      <c r="ERM29" s="472"/>
      <c r="ERN29" s="472"/>
      <c r="ERO29" s="472"/>
      <c r="ERP29" s="472"/>
      <c r="ERQ29" s="472"/>
      <c r="ERR29" s="472"/>
      <c r="ERS29" s="472"/>
      <c r="ERT29" s="472"/>
      <c r="ERU29" s="472"/>
      <c r="ERV29" s="472"/>
      <c r="ERW29" s="472"/>
      <c r="ERX29" s="472"/>
      <c r="ERY29" s="472"/>
      <c r="ERZ29" s="472"/>
      <c r="ESA29" s="472"/>
      <c r="ESB29" s="472"/>
      <c r="ESC29" s="472"/>
      <c r="ESD29" s="472"/>
      <c r="ESE29" s="472"/>
      <c r="ESF29" s="472"/>
      <c r="ESG29" s="472"/>
      <c r="ESH29" s="472"/>
      <c r="ESI29" s="472"/>
      <c r="ESJ29" s="472"/>
      <c r="ESK29" s="472"/>
      <c r="ESL29" s="472"/>
      <c r="ESM29" s="472"/>
      <c r="ESN29" s="472"/>
      <c r="ESO29" s="472"/>
      <c r="ESP29" s="472"/>
      <c r="ESQ29" s="472"/>
      <c r="ESR29" s="472"/>
      <c r="ESS29" s="472"/>
      <c r="EST29" s="472"/>
      <c r="ESU29" s="472"/>
      <c r="ESV29" s="472"/>
      <c r="ESW29" s="472"/>
      <c r="ESX29" s="472"/>
      <c r="ESY29" s="472"/>
      <c r="ESZ29" s="472"/>
      <c r="ETA29" s="472"/>
      <c r="ETB29" s="472"/>
      <c r="ETC29" s="472"/>
      <c r="ETD29" s="472"/>
      <c r="ETE29" s="472"/>
      <c r="ETF29" s="472"/>
      <c r="ETG29" s="472"/>
      <c r="ETH29" s="472"/>
      <c r="ETI29" s="472"/>
      <c r="ETJ29" s="472"/>
      <c r="ETK29" s="472"/>
      <c r="ETL29" s="472"/>
      <c r="ETM29" s="472"/>
      <c r="ETN29" s="472"/>
      <c r="ETO29" s="472"/>
      <c r="ETP29" s="472"/>
      <c r="ETQ29" s="472"/>
      <c r="ETR29" s="472"/>
      <c r="ETS29" s="472"/>
      <c r="ETT29" s="472"/>
      <c r="ETU29" s="472"/>
      <c r="ETV29" s="472"/>
      <c r="ETW29" s="472"/>
      <c r="ETX29" s="472"/>
      <c r="ETY29" s="472"/>
      <c r="ETZ29" s="472"/>
      <c r="EUA29" s="472"/>
      <c r="EUB29" s="472"/>
      <c r="EUC29" s="472"/>
      <c r="EUD29" s="472"/>
      <c r="EUE29" s="472"/>
      <c r="EUF29" s="472"/>
      <c r="EUG29" s="472"/>
      <c r="EUH29" s="472"/>
      <c r="EUI29" s="472"/>
      <c r="EUJ29" s="472"/>
      <c r="EUK29" s="472"/>
      <c r="EUL29" s="472"/>
      <c r="EUM29" s="472"/>
      <c r="EUN29" s="472"/>
      <c r="EUO29" s="472"/>
      <c r="EUP29" s="472"/>
      <c r="EUQ29" s="472"/>
      <c r="EUR29" s="472"/>
      <c r="EUS29" s="472"/>
      <c r="EUT29" s="472"/>
      <c r="EUU29" s="472"/>
      <c r="EUV29" s="472"/>
      <c r="EUW29" s="472"/>
      <c r="EUX29" s="472"/>
      <c r="EUY29" s="472"/>
      <c r="EUZ29" s="472"/>
      <c r="EVA29" s="472"/>
      <c r="EVB29" s="472"/>
      <c r="EVC29" s="472"/>
      <c r="EVD29" s="472"/>
      <c r="EVE29" s="472"/>
      <c r="EVF29" s="472"/>
      <c r="EVG29" s="472"/>
      <c r="EVH29" s="472"/>
      <c r="EVI29" s="472"/>
      <c r="EVJ29" s="472"/>
      <c r="EVK29" s="472"/>
      <c r="EVL29" s="472"/>
      <c r="EVM29" s="472"/>
      <c r="EVN29" s="472"/>
      <c r="EVO29" s="472"/>
      <c r="EVP29" s="472"/>
      <c r="EVQ29" s="472"/>
      <c r="EVR29" s="472"/>
      <c r="EVS29" s="472"/>
      <c r="EVT29" s="472"/>
      <c r="EVU29" s="472"/>
      <c r="EVV29" s="472"/>
      <c r="EVW29" s="472"/>
      <c r="EVX29" s="472"/>
      <c r="EVY29" s="472"/>
      <c r="EVZ29" s="472"/>
      <c r="EWA29" s="472"/>
      <c r="EWB29" s="472"/>
      <c r="EWC29" s="472"/>
      <c r="EWD29" s="472"/>
      <c r="EWE29" s="472"/>
      <c r="EWF29" s="472"/>
      <c r="EWG29" s="472"/>
      <c r="EWH29" s="472"/>
      <c r="EWI29" s="472"/>
      <c r="EWJ29" s="472"/>
      <c r="EWK29" s="472"/>
      <c r="EWL29" s="472"/>
      <c r="EWM29" s="472"/>
      <c r="EWN29" s="472"/>
      <c r="EWO29" s="472"/>
      <c r="EWP29" s="472"/>
      <c r="EWQ29" s="472"/>
      <c r="EWR29" s="472"/>
      <c r="EWS29" s="472"/>
      <c r="EWT29" s="472"/>
      <c r="EWU29" s="472"/>
      <c r="EWV29" s="472"/>
      <c r="EWW29" s="472"/>
      <c r="EWX29" s="472"/>
      <c r="EWY29" s="472"/>
      <c r="EWZ29" s="472"/>
      <c r="EXA29" s="472"/>
      <c r="EXB29" s="472"/>
      <c r="EXC29" s="472"/>
      <c r="EXD29" s="472"/>
      <c r="EXE29" s="472"/>
      <c r="EXF29" s="472"/>
      <c r="EXG29" s="472"/>
      <c r="EXH29" s="472"/>
      <c r="EXI29" s="472"/>
      <c r="EXJ29" s="472"/>
      <c r="EXK29" s="472"/>
      <c r="EXL29" s="472"/>
      <c r="EXM29" s="472"/>
      <c r="EXN29" s="472"/>
      <c r="EXO29" s="472"/>
      <c r="EXP29" s="472"/>
      <c r="EXQ29" s="472"/>
      <c r="EXR29" s="472"/>
      <c r="EXS29" s="472"/>
      <c r="EXT29" s="472"/>
      <c r="EXU29" s="472"/>
      <c r="EXV29" s="472"/>
      <c r="EXW29" s="472"/>
      <c r="EXX29" s="472"/>
      <c r="EXY29" s="472"/>
      <c r="EXZ29" s="472"/>
      <c r="EYA29" s="472"/>
      <c r="EYB29" s="472"/>
      <c r="EYC29" s="472"/>
      <c r="EYD29" s="472"/>
      <c r="EYE29" s="472"/>
      <c r="EYF29" s="472"/>
      <c r="EYG29" s="472"/>
      <c r="EYH29" s="472"/>
      <c r="EYI29" s="472"/>
      <c r="EYJ29" s="472"/>
      <c r="EYK29" s="472"/>
      <c r="EYL29" s="472"/>
      <c r="EYM29" s="472"/>
      <c r="EYN29" s="472"/>
      <c r="EYO29" s="472"/>
      <c r="EYP29" s="472"/>
      <c r="EYQ29" s="472"/>
      <c r="EYR29" s="472"/>
      <c r="EYS29" s="472"/>
      <c r="EYT29" s="472"/>
      <c r="EYU29" s="472"/>
      <c r="EYV29" s="472"/>
      <c r="EYW29" s="472"/>
      <c r="EYX29" s="472"/>
      <c r="EYY29" s="472"/>
      <c r="EYZ29" s="472"/>
      <c r="EZA29" s="472"/>
      <c r="EZB29" s="472"/>
      <c r="EZC29" s="472"/>
      <c r="EZD29" s="472"/>
      <c r="EZE29" s="472"/>
      <c r="EZF29" s="472"/>
      <c r="EZG29" s="472"/>
      <c r="EZH29" s="472"/>
      <c r="EZI29" s="472"/>
      <c r="EZJ29" s="472"/>
      <c r="EZK29" s="472"/>
      <c r="EZL29" s="472"/>
      <c r="EZM29" s="472"/>
      <c r="EZN29" s="472"/>
      <c r="EZO29" s="472"/>
      <c r="EZP29" s="472"/>
      <c r="EZQ29" s="472"/>
      <c r="EZR29" s="472"/>
      <c r="EZS29" s="472"/>
      <c r="EZT29" s="472"/>
      <c r="EZU29" s="472"/>
      <c r="EZV29" s="472"/>
      <c r="EZW29" s="472"/>
      <c r="EZX29" s="472"/>
      <c r="EZY29" s="472"/>
      <c r="EZZ29" s="472"/>
      <c r="FAA29" s="472"/>
      <c r="FAB29" s="472"/>
      <c r="FAC29" s="472"/>
      <c r="FAD29" s="472"/>
      <c r="FAE29" s="472"/>
      <c r="FAF29" s="472"/>
      <c r="FAG29" s="472"/>
      <c r="FAH29" s="472"/>
      <c r="FAI29" s="472"/>
      <c r="FAJ29" s="472"/>
      <c r="FAK29" s="472"/>
      <c r="FAL29" s="472"/>
      <c r="FAM29" s="472"/>
      <c r="FAN29" s="472"/>
      <c r="FAO29" s="472"/>
      <c r="FAP29" s="472"/>
      <c r="FAQ29" s="472"/>
      <c r="FAR29" s="472"/>
      <c r="FAS29" s="472"/>
      <c r="FAT29" s="472"/>
      <c r="FAU29" s="472"/>
      <c r="FAV29" s="472"/>
      <c r="FAW29" s="472"/>
      <c r="FAX29" s="472"/>
      <c r="FAY29" s="472"/>
      <c r="FAZ29" s="472"/>
      <c r="FBA29" s="472"/>
      <c r="FBB29" s="472"/>
      <c r="FBC29" s="472"/>
      <c r="FBD29" s="472"/>
      <c r="FBE29" s="472"/>
      <c r="FBF29" s="472"/>
      <c r="FBG29" s="472"/>
      <c r="FBH29" s="472"/>
      <c r="FBI29" s="472"/>
      <c r="FBJ29" s="472"/>
      <c r="FBK29" s="472"/>
      <c r="FBL29" s="472"/>
      <c r="FBM29" s="472"/>
      <c r="FBN29" s="472"/>
      <c r="FBO29" s="472"/>
      <c r="FBP29" s="472"/>
      <c r="FBQ29" s="472"/>
      <c r="FBR29" s="472"/>
      <c r="FBS29" s="472"/>
      <c r="FBT29" s="472"/>
      <c r="FBU29" s="472"/>
      <c r="FBV29" s="472"/>
      <c r="FBW29" s="472"/>
      <c r="FBX29" s="472"/>
      <c r="FBY29" s="472"/>
      <c r="FBZ29" s="472"/>
      <c r="FCA29" s="472"/>
      <c r="FCB29" s="472"/>
      <c r="FCC29" s="472"/>
      <c r="FCD29" s="472"/>
      <c r="FCE29" s="472"/>
      <c r="FCF29" s="472"/>
      <c r="FCG29" s="472"/>
      <c r="FCH29" s="472"/>
      <c r="FCI29" s="472"/>
      <c r="FCJ29" s="472"/>
      <c r="FCK29" s="472"/>
      <c r="FCL29" s="472"/>
      <c r="FCM29" s="472"/>
      <c r="FCN29" s="472"/>
      <c r="FCO29" s="472"/>
      <c r="FCP29" s="472"/>
      <c r="FCQ29" s="472"/>
      <c r="FCR29" s="472"/>
      <c r="FCS29" s="472"/>
      <c r="FCT29" s="472"/>
      <c r="FCU29" s="472"/>
      <c r="FCV29" s="472"/>
      <c r="FCW29" s="472"/>
      <c r="FCX29" s="472"/>
      <c r="FCY29" s="472"/>
      <c r="FCZ29" s="472"/>
      <c r="FDA29" s="472"/>
      <c r="FDB29" s="472"/>
      <c r="FDC29" s="472"/>
      <c r="FDD29" s="472"/>
      <c r="FDE29" s="472"/>
      <c r="FDF29" s="472"/>
      <c r="FDG29" s="472"/>
      <c r="FDH29" s="472"/>
      <c r="FDI29" s="472"/>
      <c r="FDJ29" s="472"/>
      <c r="FDK29" s="472"/>
      <c r="FDL29" s="472"/>
      <c r="FDM29" s="472"/>
      <c r="FDN29" s="472"/>
      <c r="FDO29" s="472"/>
      <c r="FDP29" s="472"/>
      <c r="FDQ29" s="472"/>
      <c r="FDR29" s="472"/>
      <c r="FDS29" s="472"/>
      <c r="FDT29" s="472"/>
      <c r="FDU29" s="472"/>
      <c r="FDV29" s="472"/>
      <c r="FDW29" s="472"/>
      <c r="FDX29" s="472"/>
      <c r="FDY29" s="472"/>
      <c r="FDZ29" s="472"/>
      <c r="FEA29" s="472"/>
      <c r="FEB29" s="472"/>
      <c r="FEC29" s="472"/>
      <c r="FED29" s="472"/>
      <c r="FEE29" s="472"/>
      <c r="FEF29" s="472"/>
      <c r="FEG29" s="472"/>
      <c r="FEH29" s="472"/>
      <c r="FEI29" s="472"/>
      <c r="FEJ29" s="472"/>
      <c r="FEK29" s="472"/>
      <c r="FEL29" s="472"/>
      <c r="FEM29" s="472"/>
      <c r="FEN29" s="472"/>
      <c r="FEO29" s="472"/>
      <c r="FEP29" s="472"/>
      <c r="FEQ29" s="472"/>
      <c r="FER29" s="472"/>
      <c r="FES29" s="472"/>
      <c r="FET29" s="472"/>
      <c r="FEU29" s="472"/>
      <c r="FEV29" s="472"/>
      <c r="FEW29" s="472"/>
      <c r="FEX29" s="472"/>
      <c r="FEY29" s="472"/>
      <c r="FEZ29" s="472"/>
      <c r="FFA29" s="472"/>
      <c r="FFB29" s="472"/>
      <c r="FFC29" s="472"/>
      <c r="FFD29" s="472"/>
      <c r="FFE29" s="472"/>
      <c r="FFF29" s="472"/>
      <c r="FFG29" s="472"/>
      <c r="FFH29" s="472"/>
      <c r="FFI29" s="472"/>
      <c r="FFJ29" s="472"/>
      <c r="FFK29" s="472"/>
      <c r="FFL29" s="472"/>
      <c r="FFM29" s="472"/>
      <c r="FFN29" s="472"/>
      <c r="FFO29" s="472"/>
      <c r="FFP29" s="472"/>
      <c r="FFQ29" s="472"/>
      <c r="FFR29" s="472"/>
      <c r="FFS29" s="472"/>
      <c r="FFT29" s="472"/>
      <c r="FFU29" s="472"/>
      <c r="FFV29" s="472"/>
      <c r="FFW29" s="472"/>
      <c r="FFX29" s="472"/>
      <c r="FFY29" s="472"/>
      <c r="FFZ29" s="472"/>
      <c r="FGA29" s="472"/>
      <c r="FGB29" s="472"/>
      <c r="FGC29" s="472"/>
      <c r="FGD29" s="472"/>
      <c r="FGE29" s="472"/>
      <c r="FGF29" s="472"/>
      <c r="FGG29" s="472"/>
      <c r="FGH29" s="472"/>
      <c r="FGI29" s="472"/>
      <c r="FGJ29" s="472"/>
      <c r="FGK29" s="472"/>
      <c r="FGL29" s="472"/>
      <c r="FGM29" s="472"/>
      <c r="FGN29" s="472"/>
      <c r="FGO29" s="472"/>
      <c r="FGP29" s="472"/>
      <c r="FGQ29" s="472"/>
      <c r="FGR29" s="472"/>
      <c r="FGS29" s="472"/>
      <c r="FGT29" s="472"/>
      <c r="FGU29" s="472"/>
      <c r="FGV29" s="472"/>
      <c r="FGW29" s="472"/>
      <c r="FGX29" s="472"/>
      <c r="FGY29" s="472"/>
      <c r="FGZ29" s="472"/>
      <c r="FHA29" s="472"/>
      <c r="FHB29" s="472"/>
      <c r="FHC29" s="472"/>
      <c r="FHD29" s="472"/>
      <c r="FHE29" s="472"/>
      <c r="FHF29" s="472"/>
      <c r="FHG29" s="472"/>
      <c r="FHH29" s="472"/>
      <c r="FHI29" s="472"/>
      <c r="FHJ29" s="472"/>
      <c r="FHK29" s="472"/>
      <c r="FHL29" s="472"/>
      <c r="FHM29" s="472"/>
      <c r="FHN29" s="472"/>
      <c r="FHO29" s="472"/>
      <c r="FHP29" s="472"/>
      <c r="FHQ29" s="472"/>
      <c r="FHR29" s="472"/>
      <c r="FHS29" s="472"/>
      <c r="FHT29" s="472"/>
      <c r="FHU29" s="472"/>
      <c r="FHV29" s="472"/>
      <c r="FHW29" s="472"/>
      <c r="FHX29" s="472"/>
      <c r="FHY29" s="472"/>
      <c r="FHZ29" s="472"/>
      <c r="FIA29" s="472"/>
      <c r="FIB29" s="472"/>
      <c r="FIC29" s="472"/>
      <c r="FID29" s="472"/>
      <c r="FIE29" s="472"/>
      <c r="FIF29" s="472"/>
      <c r="FIG29" s="472"/>
      <c r="FIH29" s="472"/>
      <c r="FII29" s="472"/>
      <c r="FIJ29" s="472"/>
      <c r="FIK29" s="472"/>
      <c r="FIL29" s="472"/>
      <c r="FIM29" s="472"/>
      <c r="FIN29" s="472"/>
      <c r="FIO29" s="472"/>
      <c r="FIP29" s="472"/>
      <c r="FIQ29" s="472"/>
      <c r="FIR29" s="472"/>
      <c r="FIS29" s="472"/>
      <c r="FIT29" s="472"/>
      <c r="FIU29" s="472"/>
      <c r="FIV29" s="472"/>
      <c r="FIW29" s="472"/>
      <c r="FIX29" s="472"/>
      <c r="FIY29" s="472"/>
      <c r="FIZ29" s="472"/>
      <c r="FJA29" s="472"/>
      <c r="FJB29" s="472"/>
      <c r="FJC29" s="472"/>
      <c r="FJD29" s="472"/>
      <c r="FJE29" s="472"/>
      <c r="FJF29" s="472"/>
      <c r="FJG29" s="472"/>
      <c r="FJH29" s="472"/>
      <c r="FJI29" s="472"/>
      <c r="FJJ29" s="472"/>
      <c r="FJK29" s="472"/>
      <c r="FJL29" s="472"/>
      <c r="FJM29" s="472"/>
      <c r="FJN29" s="472"/>
      <c r="FJO29" s="472"/>
      <c r="FJP29" s="472"/>
      <c r="FJQ29" s="472"/>
      <c r="FJR29" s="472"/>
      <c r="FJS29" s="472"/>
      <c r="FJT29" s="472"/>
      <c r="FJU29" s="472"/>
      <c r="FJV29" s="472"/>
      <c r="FJW29" s="472"/>
      <c r="FJX29" s="472"/>
      <c r="FJY29" s="472"/>
      <c r="FJZ29" s="472"/>
      <c r="FKA29" s="472"/>
      <c r="FKB29" s="472"/>
      <c r="FKC29" s="472"/>
      <c r="FKD29" s="472"/>
      <c r="FKE29" s="472"/>
      <c r="FKF29" s="472"/>
      <c r="FKG29" s="472"/>
      <c r="FKH29" s="472"/>
      <c r="FKI29" s="472"/>
      <c r="FKJ29" s="472"/>
      <c r="FKK29" s="472"/>
      <c r="FKL29" s="472"/>
      <c r="FKM29" s="472"/>
      <c r="FKN29" s="472"/>
      <c r="FKO29" s="472"/>
      <c r="FKP29" s="472"/>
      <c r="FKQ29" s="472"/>
      <c r="FKR29" s="472"/>
      <c r="FKS29" s="472"/>
      <c r="FKT29" s="472"/>
      <c r="FKU29" s="472"/>
      <c r="FKV29" s="472"/>
      <c r="FKW29" s="472"/>
      <c r="FKX29" s="472"/>
      <c r="FKY29" s="472"/>
      <c r="FKZ29" s="472"/>
      <c r="FLA29" s="472"/>
      <c r="FLB29" s="472"/>
      <c r="FLC29" s="472"/>
      <c r="FLD29" s="472"/>
      <c r="FLE29" s="472"/>
      <c r="FLF29" s="472"/>
      <c r="FLG29" s="472"/>
      <c r="FLH29" s="472"/>
      <c r="FLI29" s="472"/>
      <c r="FLJ29" s="472"/>
      <c r="FLK29" s="472"/>
      <c r="FLL29" s="472"/>
      <c r="FLM29" s="472"/>
      <c r="FLN29" s="472"/>
      <c r="FLO29" s="472"/>
      <c r="FLP29" s="472"/>
      <c r="FLQ29" s="472"/>
      <c r="FLR29" s="472"/>
      <c r="FLS29" s="472"/>
      <c r="FLT29" s="472"/>
      <c r="FLU29" s="472"/>
      <c r="FLV29" s="472"/>
      <c r="FLW29" s="472"/>
      <c r="FLX29" s="472"/>
      <c r="FLY29" s="472"/>
      <c r="FLZ29" s="472"/>
      <c r="FMA29" s="472"/>
      <c r="FMB29" s="472"/>
      <c r="FMC29" s="472"/>
      <c r="FMD29" s="472"/>
      <c r="FME29" s="472"/>
      <c r="FMF29" s="472"/>
      <c r="FMG29" s="472"/>
      <c r="FMH29" s="472"/>
      <c r="FMI29" s="472"/>
      <c r="FMJ29" s="472"/>
      <c r="FMK29" s="472"/>
      <c r="FML29" s="472"/>
      <c r="FMM29" s="472"/>
      <c r="FMN29" s="472"/>
      <c r="FMO29" s="472"/>
      <c r="FMP29" s="472"/>
      <c r="FMQ29" s="472"/>
      <c r="FMR29" s="472"/>
      <c r="FMS29" s="472"/>
      <c r="FMT29" s="472"/>
      <c r="FMU29" s="472"/>
      <c r="FMV29" s="472"/>
      <c r="FMW29" s="472"/>
      <c r="FMX29" s="472"/>
      <c r="FMY29" s="472"/>
      <c r="FMZ29" s="472"/>
      <c r="FNA29" s="472"/>
      <c r="FNB29" s="472"/>
      <c r="FNC29" s="472"/>
      <c r="FND29" s="472"/>
      <c r="FNE29" s="472"/>
      <c r="FNF29" s="472"/>
      <c r="FNG29" s="472"/>
      <c r="FNH29" s="472"/>
      <c r="FNI29" s="472"/>
      <c r="FNJ29" s="472"/>
      <c r="FNK29" s="472"/>
      <c r="FNL29" s="472"/>
      <c r="FNM29" s="472"/>
      <c r="FNN29" s="472"/>
      <c r="FNO29" s="472"/>
      <c r="FNP29" s="472"/>
      <c r="FNQ29" s="472"/>
      <c r="FNR29" s="472"/>
      <c r="FNS29" s="472"/>
      <c r="FNT29" s="472"/>
      <c r="FNU29" s="472"/>
      <c r="FNV29" s="472"/>
      <c r="FNW29" s="472"/>
      <c r="FNX29" s="472"/>
      <c r="FNY29" s="472"/>
      <c r="FNZ29" s="472"/>
      <c r="FOA29" s="472"/>
      <c r="FOB29" s="472"/>
      <c r="FOC29" s="472"/>
      <c r="FOD29" s="472"/>
      <c r="FOE29" s="472"/>
      <c r="FOF29" s="472"/>
      <c r="FOG29" s="472"/>
      <c r="FOH29" s="472"/>
      <c r="FOI29" s="472"/>
      <c r="FOJ29" s="472"/>
      <c r="FOK29" s="472"/>
      <c r="FOL29" s="472"/>
      <c r="FOM29" s="472"/>
      <c r="FON29" s="472"/>
      <c r="FOO29" s="472"/>
      <c r="FOP29" s="472"/>
      <c r="FOQ29" s="472"/>
      <c r="FOR29" s="472"/>
      <c r="FOS29" s="472"/>
      <c r="FOT29" s="472"/>
      <c r="FOU29" s="472"/>
      <c r="FOV29" s="472"/>
      <c r="FOW29" s="472"/>
      <c r="FOX29" s="472"/>
      <c r="FOY29" s="472"/>
      <c r="FOZ29" s="472"/>
      <c r="FPA29" s="472"/>
      <c r="FPB29" s="472"/>
      <c r="FPC29" s="472"/>
      <c r="FPD29" s="472"/>
      <c r="FPE29" s="472"/>
      <c r="FPF29" s="472"/>
      <c r="FPG29" s="472"/>
      <c r="FPH29" s="472"/>
      <c r="FPI29" s="472"/>
      <c r="FPJ29" s="472"/>
      <c r="FPK29" s="472"/>
      <c r="FPL29" s="472"/>
      <c r="FPM29" s="472"/>
      <c r="FPN29" s="472"/>
      <c r="FPO29" s="472"/>
      <c r="FPP29" s="472"/>
      <c r="FPQ29" s="472"/>
      <c r="FPR29" s="472"/>
      <c r="FPS29" s="472"/>
      <c r="FPT29" s="472"/>
      <c r="FPU29" s="472"/>
      <c r="FPV29" s="472"/>
      <c r="FPW29" s="472"/>
      <c r="FPX29" s="472"/>
      <c r="FPY29" s="472"/>
      <c r="FPZ29" s="472"/>
      <c r="FQA29" s="472"/>
      <c r="FQB29" s="472"/>
      <c r="FQC29" s="472"/>
      <c r="FQD29" s="472"/>
      <c r="FQE29" s="472"/>
      <c r="FQF29" s="472"/>
      <c r="FQG29" s="472"/>
      <c r="FQH29" s="472"/>
      <c r="FQI29" s="472"/>
      <c r="FQJ29" s="472"/>
      <c r="FQK29" s="472"/>
      <c r="FQL29" s="472"/>
      <c r="FQM29" s="472"/>
      <c r="FQN29" s="472"/>
      <c r="FQO29" s="472"/>
      <c r="FQP29" s="472"/>
      <c r="FQQ29" s="472"/>
      <c r="FQR29" s="472"/>
      <c r="FQS29" s="472"/>
      <c r="FQT29" s="472"/>
      <c r="FQU29" s="472"/>
      <c r="FQV29" s="472"/>
      <c r="FQW29" s="472"/>
      <c r="FQX29" s="472"/>
      <c r="FQY29" s="472"/>
      <c r="FQZ29" s="472"/>
      <c r="FRA29" s="472"/>
      <c r="FRB29" s="472"/>
      <c r="FRC29" s="472"/>
      <c r="FRD29" s="472"/>
      <c r="FRE29" s="472"/>
      <c r="FRF29" s="472"/>
      <c r="FRG29" s="472"/>
      <c r="FRH29" s="472"/>
      <c r="FRI29" s="472"/>
      <c r="FRJ29" s="472"/>
      <c r="FRK29" s="472"/>
      <c r="FRL29" s="472"/>
      <c r="FRM29" s="472"/>
      <c r="FRN29" s="472"/>
      <c r="FRO29" s="472"/>
      <c r="FRP29" s="472"/>
      <c r="FRQ29" s="472"/>
      <c r="FRR29" s="472"/>
      <c r="FRS29" s="472"/>
      <c r="FRT29" s="472"/>
      <c r="FRU29" s="472"/>
      <c r="FRV29" s="472"/>
      <c r="FRW29" s="472"/>
      <c r="FRX29" s="472"/>
      <c r="FRY29" s="472"/>
      <c r="FRZ29" s="472"/>
      <c r="FSA29" s="472"/>
      <c r="FSB29" s="472"/>
      <c r="FSC29" s="472"/>
      <c r="FSD29" s="472"/>
      <c r="FSE29" s="472"/>
      <c r="FSF29" s="472"/>
      <c r="FSG29" s="472"/>
      <c r="FSH29" s="472"/>
      <c r="FSI29" s="472"/>
      <c r="FSJ29" s="472"/>
      <c r="FSK29" s="472"/>
      <c r="FSL29" s="472"/>
      <c r="FSM29" s="472"/>
      <c r="FSN29" s="472"/>
      <c r="FSO29" s="472"/>
      <c r="FSP29" s="472"/>
      <c r="FSQ29" s="472"/>
      <c r="FSR29" s="472"/>
      <c r="FSS29" s="472"/>
      <c r="FST29" s="472"/>
      <c r="FSU29" s="472"/>
      <c r="FSV29" s="472"/>
      <c r="FSW29" s="472"/>
      <c r="FSX29" s="472"/>
      <c r="FSY29" s="472"/>
      <c r="FSZ29" s="472"/>
      <c r="FTA29" s="472"/>
      <c r="FTB29" s="472"/>
      <c r="FTC29" s="472"/>
      <c r="FTD29" s="472"/>
      <c r="FTE29" s="472"/>
      <c r="FTF29" s="472"/>
      <c r="FTG29" s="472"/>
      <c r="FTH29" s="472"/>
      <c r="FTI29" s="472"/>
      <c r="FTJ29" s="472"/>
      <c r="FTK29" s="472"/>
      <c r="FTL29" s="472"/>
      <c r="FTM29" s="472"/>
      <c r="FTN29" s="472"/>
      <c r="FTO29" s="472"/>
      <c r="FTP29" s="472"/>
      <c r="FTQ29" s="472"/>
      <c r="FTR29" s="472"/>
      <c r="FTS29" s="472"/>
      <c r="FTT29" s="472"/>
      <c r="FTU29" s="472"/>
      <c r="FTV29" s="472"/>
      <c r="FTW29" s="472"/>
      <c r="FTX29" s="472"/>
      <c r="FTY29" s="472"/>
      <c r="FTZ29" s="472"/>
      <c r="FUA29" s="472"/>
      <c r="FUB29" s="472"/>
      <c r="FUC29" s="472"/>
      <c r="FUD29" s="472"/>
      <c r="FUE29" s="472"/>
      <c r="FUF29" s="472"/>
      <c r="FUG29" s="472"/>
      <c r="FUH29" s="472"/>
      <c r="FUI29" s="472"/>
      <c r="FUJ29" s="472"/>
      <c r="FUK29" s="472"/>
      <c r="FUL29" s="472"/>
      <c r="FUM29" s="472"/>
      <c r="FUN29" s="472"/>
      <c r="FUO29" s="472"/>
      <c r="FUP29" s="472"/>
      <c r="FUQ29" s="472"/>
      <c r="FUR29" s="472"/>
      <c r="FUS29" s="472"/>
      <c r="FUT29" s="472"/>
      <c r="FUU29" s="472"/>
      <c r="FUV29" s="472"/>
      <c r="FUW29" s="472"/>
      <c r="FUX29" s="472"/>
      <c r="FUY29" s="472"/>
      <c r="FUZ29" s="472"/>
      <c r="FVA29" s="472"/>
      <c r="FVB29" s="472"/>
      <c r="FVC29" s="472"/>
      <c r="FVD29" s="472"/>
      <c r="FVE29" s="472"/>
      <c r="FVF29" s="472"/>
      <c r="FVG29" s="472"/>
      <c r="FVH29" s="472"/>
      <c r="FVI29" s="472"/>
      <c r="FVJ29" s="472"/>
      <c r="FVK29" s="472"/>
      <c r="FVL29" s="472"/>
      <c r="FVM29" s="472"/>
      <c r="FVN29" s="472"/>
      <c r="FVO29" s="472"/>
      <c r="FVP29" s="472"/>
      <c r="FVQ29" s="472"/>
      <c r="FVR29" s="472"/>
      <c r="FVS29" s="472"/>
      <c r="FVT29" s="472"/>
      <c r="FVU29" s="472"/>
      <c r="FVV29" s="472"/>
      <c r="FVW29" s="472"/>
      <c r="FVX29" s="472"/>
      <c r="FVY29" s="472"/>
      <c r="FVZ29" s="472"/>
      <c r="FWA29" s="472"/>
      <c r="FWB29" s="472"/>
      <c r="FWC29" s="472"/>
      <c r="FWD29" s="472"/>
      <c r="FWE29" s="472"/>
      <c r="FWF29" s="472"/>
      <c r="FWG29" s="472"/>
      <c r="FWH29" s="472"/>
      <c r="FWI29" s="472"/>
      <c r="FWJ29" s="472"/>
      <c r="FWK29" s="472"/>
      <c r="FWL29" s="472"/>
      <c r="FWM29" s="472"/>
      <c r="FWN29" s="472"/>
      <c r="FWO29" s="472"/>
      <c r="FWP29" s="472"/>
      <c r="FWQ29" s="472"/>
      <c r="FWR29" s="472"/>
      <c r="FWS29" s="472"/>
      <c r="FWT29" s="472"/>
      <c r="FWU29" s="472"/>
      <c r="FWV29" s="472"/>
      <c r="FWW29" s="472"/>
      <c r="FWX29" s="472"/>
      <c r="FWY29" s="472"/>
      <c r="FWZ29" s="472"/>
      <c r="FXA29" s="472"/>
      <c r="FXB29" s="472"/>
      <c r="FXC29" s="472"/>
      <c r="FXD29" s="472"/>
      <c r="FXE29" s="472"/>
      <c r="FXF29" s="472"/>
      <c r="FXG29" s="472"/>
      <c r="FXH29" s="472"/>
      <c r="FXI29" s="472"/>
      <c r="FXJ29" s="472"/>
      <c r="FXK29" s="472"/>
      <c r="FXL29" s="472"/>
      <c r="FXM29" s="472"/>
      <c r="FXN29" s="472"/>
      <c r="FXO29" s="472"/>
      <c r="FXP29" s="472"/>
      <c r="FXQ29" s="472"/>
      <c r="FXR29" s="472"/>
      <c r="FXS29" s="472"/>
      <c r="FXT29" s="472"/>
      <c r="FXU29" s="472"/>
      <c r="FXV29" s="472"/>
      <c r="FXW29" s="472"/>
      <c r="FXX29" s="472"/>
      <c r="FXY29" s="472"/>
      <c r="FXZ29" s="472"/>
      <c r="FYA29" s="472"/>
      <c r="FYB29" s="472"/>
      <c r="FYC29" s="472"/>
      <c r="FYD29" s="472"/>
      <c r="FYE29" s="472"/>
      <c r="FYF29" s="472"/>
      <c r="FYG29" s="472"/>
      <c r="FYH29" s="472"/>
      <c r="FYI29" s="472"/>
      <c r="FYJ29" s="472"/>
      <c r="FYK29" s="472"/>
      <c r="FYL29" s="472"/>
      <c r="FYM29" s="472"/>
      <c r="FYN29" s="472"/>
      <c r="FYO29" s="472"/>
      <c r="FYP29" s="472"/>
      <c r="FYQ29" s="472"/>
      <c r="FYR29" s="472"/>
      <c r="FYS29" s="472"/>
      <c r="FYT29" s="472"/>
      <c r="FYU29" s="472"/>
      <c r="FYV29" s="472"/>
      <c r="FYW29" s="472"/>
      <c r="FYX29" s="472"/>
      <c r="FYY29" s="472"/>
      <c r="FYZ29" s="472"/>
      <c r="FZA29" s="472"/>
      <c r="FZB29" s="472"/>
      <c r="FZC29" s="472"/>
      <c r="FZD29" s="472"/>
      <c r="FZE29" s="472"/>
      <c r="FZF29" s="472"/>
      <c r="FZG29" s="472"/>
      <c r="FZH29" s="472"/>
      <c r="FZI29" s="472"/>
      <c r="FZJ29" s="472"/>
      <c r="FZK29" s="472"/>
      <c r="FZL29" s="472"/>
      <c r="FZM29" s="472"/>
      <c r="FZN29" s="472"/>
      <c r="FZO29" s="472"/>
      <c r="FZP29" s="472"/>
      <c r="FZQ29" s="472"/>
      <c r="FZR29" s="472"/>
      <c r="FZS29" s="472"/>
      <c r="FZT29" s="472"/>
      <c r="FZU29" s="472"/>
      <c r="FZV29" s="472"/>
      <c r="FZW29" s="472"/>
      <c r="FZX29" s="472"/>
      <c r="FZY29" s="472"/>
      <c r="FZZ29" s="472"/>
      <c r="GAA29" s="472"/>
      <c r="GAB29" s="472"/>
      <c r="GAC29" s="472"/>
      <c r="GAD29" s="472"/>
      <c r="GAE29" s="472"/>
      <c r="GAF29" s="472"/>
      <c r="GAG29" s="472"/>
      <c r="GAH29" s="472"/>
      <c r="GAI29" s="472"/>
      <c r="GAJ29" s="472"/>
      <c r="GAK29" s="472"/>
      <c r="GAL29" s="472"/>
      <c r="GAM29" s="472"/>
      <c r="GAN29" s="472"/>
      <c r="GAO29" s="472"/>
      <c r="GAP29" s="472"/>
      <c r="GAQ29" s="472"/>
      <c r="GAR29" s="472"/>
      <c r="GAS29" s="472"/>
      <c r="GAT29" s="472"/>
      <c r="GAU29" s="472"/>
      <c r="GAV29" s="472"/>
      <c r="GAW29" s="472"/>
      <c r="GAX29" s="472"/>
      <c r="GAY29" s="472"/>
      <c r="GAZ29" s="472"/>
      <c r="GBA29" s="472"/>
      <c r="GBB29" s="472"/>
      <c r="GBC29" s="472"/>
      <c r="GBD29" s="472"/>
      <c r="GBE29" s="472"/>
      <c r="GBF29" s="472"/>
      <c r="GBG29" s="472"/>
      <c r="GBH29" s="472"/>
      <c r="GBI29" s="472"/>
      <c r="GBJ29" s="472"/>
      <c r="GBK29" s="472"/>
      <c r="GBL29" s="472"/>
      <c r="GBM29" s="472"/>
      <c r="GBN29" s="472"/>
      <c r="GBO29" s="472"/>
      <c r="GBP29" s="472"/>
      <c r="GBQ29" s="472"/>
      <c r="GBR29" s="472"/>
      <c r="GBS29" s="472"/>
      <c r="GBT29" s="472"/>
      <c r="GBU29" s="472"/>
      <c r="GBV29" s="472"/>
      <c r="GBW29" s="472"/>
      <c r="GBX29" s="472"/>
      <c r="GBY29" s="472"/>
      <c r="GBZ29" s="472"/>
      <c r="GCA29" s="472"/>
      <c r="GCB29" s="472"/>
      <c r="GCC29" s="472"/>
      <c r="GCD29" s="472"/>
      <c r="GCE29" s="472"/>
      <c r="GCF29" s="472"/>
      <c r="GCG29" s="472"/>
      <c r="GCH29" s="472"/>
      <c r="GCI29" s="472"/>
      <c r="GCJ29" s="472"/>
      <c r="GCK29" s="472"/>
      <c r="GCL29" s="472"/>
      <c r="GCM29" s="472"/>
      <c r="GCN29" s="472"/>
      <c r="GCO29" s="472"/>
      <c r="GCP29" s="472"/>
      <c r="GCQ29" s="472"/>
      <c r="GCR29" s="472"/>
      <c r="GCS29" s="472"/>
      <c r="GCT29" s="472"/>
      <c r="GCU29" s="472"/>
      <c r="GCV29" s="472"/>
      <c r="GCW29" s="472"/>
      <c r="GCX29" s="472"/>
      <c r="GCY29" s="472"/>
      <c r="GCZ29" s="472"/>
      <c r="GDA29" s="472"/>
      <c r="GDB29" s="472"/>
      <c r="GDC29" s="472"/>
      <c r="GDD29" s="472"/>
      <c r="GDE29" s="472"/>
      <c r="GDF29" s="472"/>
      <c r="GDG29" s="472"/>
      <c r="GDH29" s="472"/>
      <c r="GDI29" s="472"/>
      <c r="GDJ29" s="472"/>
      <c r="GDK29" s="472"/>
      <c r="GDL29" s="472"/>
      <c r="GDM29" s="472"/>
      <c r="GDN29" s="472"/>
      <c r="GDO29" s="472"/>
      <c r="GDP29" s="472"/>
      <c r="GDQ29" s="472"/>
      <c r="GDR29" s="472"/>
      <c r="GDS29" s="472"/>
      <c r="GDT29" s="472"/>
      <c r="GDU29" s="472"/>
      <c r="GDV29" s="472"/>
      <c r="GDW29" s="472"/>
      <c r="GDX29" s="472"/>
      <c r="GDY29" s="472"/>
      <c r="GDZ29" s="472"/>
      <c r="GEA29" s="472"/>
      <c r="GEB29" s="472"/>
      <c r="GEC29" s="472"/>
      <c r="GED29" s="472"/>
      <c r="GEE29" s="472"/>
      <c r="GEF29" s="472"/>
      <c r="GEG29" s="472"/>
      <c r="GEH29" s="472"/>
      <c r="GEI29" s="472"/>
      <c r="GEJ29" s="472"/>
      <c r="GEK29" s="472"/>
      <c r="GEL29" s="472"/>
      <c r="GEM29" s="472"/>
      <c r="GEN29" s="472"/>
      <c r="GEO29" s="472"/>
      <c r="GEP29" s="472"/>
      <c r="GEQ29" s="472"/>
      <c r="GER29" s="472"/>
      <c r="GES29" s="472"/>
      <c r="GET29" s="472"/>
      <c r="GEU29" s="472"/>
      <c r="GEV29" s="472"/>
      <c r="GEW29" s="472"/>
      <c r="GEX29" s="472"/>
      <c r="GEY29" s="472"/>
      <c r="GEZ29" s="472"/>
      <c r="GFA29" s="472"/>
      <c r="GFB29" s="472"/>
      <c r="GFC29" s="472"/>
      <c r="GFD29" s="472"/>
      <c r="GFE29" s="472"/>
      <c r="GFF29" s="472"/>
      <c r="GFG29" s="472"/>
      <c r="GFH29" s="472"/>
      <c r="GFI29" s="472"/>
      <c r="GFJ29" s="472"/>
      <c r="GFK29" s="472"/>
      <c r="GFL29" s="472"/>
      <c r="GFM29" s="472"/>
      <c r="GFN29" s="472"/>
      <c r="GFO29" s="472"/>
      <c r="GFP29" s="472"/>
      <c r="GFQ29" s="472"/>
      <c r="GFR29" s="472"/>
      <c r="GFS29" s="472"/>
      <c r="GFT29" s="472"/>
      <c r="GFU29" s="472"/>
      <c r="GFV29" s="472"/>
      <c r="GFW29" s="472"/>
      <c r="GFX29" s="472"/>
      <c r="GFY29" s="472"/>
      <c r="GFZ29" s="472"/>
      <c r="GGA29" s="472"/>
      <c r="GGB29" s="472"/>
      <c r="GGC29" s="472"/>
      <c r="GGD29" s="472"/>
      <c r="GGE29" s="472"/>
      <c r="GGF29" s="472"/>
      <c r="GGG29" s="472"/>
      <c r="GGH29" s="472"/>
      <c r="GGI29" s="472"/>
      <c r="GGJ29" s="472"/>
      <c r="GGK29" s="472"/>
      <c r="GGL29" s="472"/>
      <c r="GGM29" s="472"/>
      <c r="GGN29" s="472"/>
      <c r="GGO29" s="472"/>
      <c r="GGP29" s="472"/>
      <c r="GGQ29" s="472"/>
      <c r="GGR29" s="472"/>
      <c r="GGS29" s="472"/>
      <c r="GGT29" s="472"/>
      <c r="GGU29" s="472"/>
      <c r="GGV29" s="472"/>
      <c r="GGW29" s="472"/>
      <c r="GGX29" s="472"/>
      <c r="GGY29" s="472"/>
      <c r="GGZ29" s="472"/>
      <c r="GHA29" s="472"/>
      <c r="GHB29" s="472"/>
      <c r="GHC29" s="472"/>
      <c r="GHD29" s="472"/>
      <c r="GHE29" s="472"/>
      <c r="GHF29" s="472"/>
      <c r="GHG29" s="472"/>
      <c r="GHH29" s="472"/>
      <c r="GHI29" s="472"/>
      <c r="GHJ29" s="472"/>
      <c r="GHK29" s="472"/>
      <c r="GHL29" s="472"/>
      <c r="GHM29" s="472"/>
      <c r="GHN29" s="472"/>
      <c r="GHO29" s="472"/>
      <c r="GHP29" s="472"/>
      <c r="GHQ29" s="472"/>
      <c r="GHR29" s="472"/>
      <c r="GHS29" s="472"/>
      <c r="GHT29" s="472"/>
      <c r="GHU29" s="472"/>
      <c r="GHV29" s="472"/>
      <c r="GHW29" s="472"/>
      <c r="GHX29" s="472"/>
      <c r="GHY29" s="472"/>
      <c r="GHZ29" s="472"/>
      <c r="GIA29" s="472"/>
      <c r="GIB29" s="472"/>
      <c r="GIC29" s="472"/>
      <c r="GID29" s="472"/>
      <c r="GIE29" s="472"/>
      <c r="GIF29" s="472"/>
      <c r="GIG29" s="472"/>
      <c r="GIH29" s="472"/>
      <c r="GII29" s="472"/>
      <c r="GIJ29" s="472"/>
      <c r="GIK29" s="472"/>
      <c r="GIL29" s="472"/>
      <c r="GIM29" s="472"/>
      <c r="GIN29" s="472"/>
      <c r="GIO29" s="472"/>
      <c r="GIP29" s="472"/>
      <c r="GIQ29" s="472"/>
      <c r="GIR29" s="472"/>
      <c r="GIS29" s="472"/>
      <c r="GIT29" s="472"/>
      <c r="GIU29" s="472"/>
      <c r="GIV29" s="472"/>
      <c r="GIW29" s="472"/>
      <c r="GIX29" s="472"/>
      <c r="GIY29" s="472"/>
      <c r="GIZ29" s="472"/>
      <c r="GJA29" s="472"/>
      <c r="GJB29" s="472"/>
      <c r="GJC29" s="472"/>
      <c r="GJD29" s="472"/>
      <c r="GJE29" s="472"/>
      <c r="GJF29" s="472"/>
      <c r="GJG29" s="472"/>
      <c r="GJH29" s="472"/>
      <c r="GJI29" s="472"/>
      <c r="GJJ29" s="472"/>
      <c r="GJK29" s="472"/>
      <c r="GJL29" s="472"/>
      <c r="GJM29" s="472"/>
      <c r="GJN29" s="472"/>
      <c r="GJO29" s="472"/>
      <c r="GJP29" s="472"/>
      <c r="GJQ29" s="472"/>
      <c r="GJR29" s="472"/>
      <c r="GJS29" s="472"/>
      <c r="GJT29" s="472"/>
      <c r="GJU29" s="472"/>
      <c r="GJV29" s="472"/>
      <c r="GJW29" s="472"/>
      <c r="GJX29" s="472"/>
      <c r="GJY29" s="472"/>
      <c r="GJZ29" s="472"/>
      <c r="GKA29" s="472"/>
      <c r="GKB29" s="472"/>
      <c r="GKC29" s="472"/>
      <c r="GKD29" s="472"/>
      <c r="GKE29" s="472"/>
      <c r="GKF29" s="472"/>
      <c r="GKG29" s="472"/>
      <c r="GKH29" s="472"/>
      <c r="GKI29" s="472"/>
      <c r="GKJ29" s="472"/>
      <c r="GKK29" s="472"/>
      <c r="GKL29" s="472"/>
      <c r="GKM29" s="472"/>
      <c r="GKN29" s="472"/>
      <c r="GKO29" s="472"/>
      <c r="GKP29" s="472"/>
      <c r="GKQ29" s="472"/>
      <c r="GKR29" s="472"/>
      <c r="GKS29" s="472"/>
      <c r="GKT29" s="472"/>
      <c r="GKU29" s="472"/>
      <c r="GKV29" s="472"/>
      <c r="GKW29" s="472"/>
      <c r="GKX29" s="472"/>
      <c r="GKY29" s="472"/>
      <c r="GKZ29" s="472"/>
      <c r="GLA29" s="472"/>
      <c r="GLB29" s="472"/>
      <c r="GLC29" s="472"/>
      <c r="GLD29" s="472"/>
      <c r="GLE29" s="472"/>
      <c r="GLF29" s="472"/>
      <c r="GLG29" s="472"/>
      <c r="GLH29" s="472"/>
      <c r="GLI29" s="472"/>
      <c r="GLJ29" s="472"/>
      <c r="GLK29" s="472"/>
      <c r="GLL29" s="472"/>
      <c r="GLM29" s="472"/>
      <c r="GLN29" s="472"/>
      <c r="GLO29" s="472"/>
      <c r="GLP29" s="472"/>
      <c r="GLQ29" s="472"/>
      <c r="GLR29" s="472"/>
      <c r="GLS29" s="472"/>
      <c r="GLT29" s="472"/>
      <c r="GLU29" s="472"/>
      <c r="GLV29" s="472"/>
      <c r="GLW29" s="472"/>
      <c r="GLX29" s="472"/>
      <c r="GLY29" s="472"/>
      <c r="GLZ29" s="472"/>
      <c r="GMA29" s="472"/>
      <c r="GMB29" s="472"/>
      <c r="GMC29" s="472"/>
      <c r="GMD29" s="472"/>
      <c r="GME29" s="472"/>
      <c r="GMF29" s="472"/>
      <c r="GMG29" s="472"/>
      <c r="GMH29" s="472"/>
      <c r="GMI29" s="472"/>
      <c r="GMJ29" s="472"/>
      <c r="GMK29" s="472"/>
      <c r="GML29" s="472"/>
      <c r="GMM29" s="472"/>
      <c r="GMN29" s="472"/>
      <c r="GMO29" s="472"/>
      <c r="GMP29" s="472"/>
      <c r="GMQ29" s="472"/>
      <c r="GMR29" s="472"/>
      <c r="GMS29" s="472"/>
      <c r="GMT29" s="472"/>
      <c r="GMU29" s="472"/>
      <c r="GMV29" s="472"/>
      <c r="GMW29" s="472"/>
      <c r="GMX29" s="472"/>
      <c r="GMY29" s="472"/>
      <c r="GMZ29" s="472"/>
      <c r="GNA29" s="472"/>
      <c r="GNB29" s="472"/>
      <c r="GNC29" s="472"/>
      <c r="GND29" s="472"/>
      <c r="GNE29" s="472"/>
      <c r="GNF29" s="472"/>
      <c r="GNG29" s="472"/>
      <c r="GNH29" s="472"/>
      <c r="GNI29" s="472"/>
      <c r="GNJ29" s="472"/>
      <c r="GNK29" s="472"/>
      <c r="GNL29" s="472"/>
      <c r="GNM29" s="472"/>
      <c r="GNN29" s="472"/>
      <c r="GNO29" s="472"/>
      <c r="GNP29" s="472"/>
      <c r="GNQ29" s="472"/>
      <c r="GNR29" s="472"/>
      <c r="GNS29" s="472"/>
      <c r="GNT29" s="472"/>
      <c r="GNU29" s="472"/>
      <c r="GNV29" s="472"/>
      <c r="GNW29" s="472"/>
      <c r="GNX29" s="472"/>
      <c r="GNY29" s="472"/>
      <c r="GNZ29" s="472"/>
      <c r="GOA29" s="472"/>
      <c r="GOB29" s="472"/>
      <c r="GOC29" s="472"/>
      <c r="GOD29" s="472"/>
      <c r="GOE29" s="472"/>
      <c r="GOF29" s="472"/>
      <c r="GOG29" s="472"/>
      <c r="GOH29" s="472"/>
      <c r="GOI29" s="472"/>
      <c r="GOJ29" s="472"/>
      <c r="GOK29" s="472"/>
      <c r="GOL29" s="472"/>
      <c r="GOM29" s="472"/>
      <c r="GON29" s="472"/>
      <c r="GOO29" s="472"/>
      <c r="GOP29" s="472"/>
      <c r="GOQ29" s="472"/>
      <c r="GOR29" s="472"/>
      <c r="GOS29" s="472"/>
      <c r="GOT29" s="472"/>
      <c r="GOU29" s="472"/>
      <c r="GOV29" s="472"/>
      <c r="GOW29" s="472"/>
      <c r="GOX29" s="472"/>
      <c r="GOY29" s="472"/>
      <c r="GOZ29" s="472"/>
      <c r="GPA29" s="472"/>
      <c r="GPB29" s="472"/>
      <c r="GPC29" s="472"/>
      <c r="GPD29" s="472"/>
      <c r="GPE29" s="472"/>
      <c r="GPF29" s="472"/>
      <c r="GPG29" s="472"/>
      <c r="GPH29" s="472"/>
      <c r="GPI29" s="472"/>
      <c r="GPJ29" s="472"/>
      <c r="GPK29" s="472"/>
      <c r="GPL29" s="472"/>
      <c r="GPM29" s="472"/>
      <c r="GPN29" s="472"/>
      <c r="GPO29" s="472"/>
      <c r="GPP29" s="472"/>
      <c r="GPQ29" s="472"/>
      <c r="GPR29" s="472"/>
      <c r="GPS29" s="472"/>
      <c r="GPT29" s="472"/>
      <c r="GPU29" s="472"/>
      <c r="GPV29" s="472"/>
      <c r="GPW29" s="472"/>
      <c r="GPX29" s="472"/>
      <c r="GPY29" s="472"/>
      <c r="GPZ29" s="472"/>
      <c r="GQA29" s="472"/>
      <c r="GQB29" s="472"/>
      <c r="GQC29" s="472"/>
      <c r="GQD29" s="472"/>
      <c r="GQE29" s="472"/>
      <c r="GQF29" s="472"/>
      <c r="GQG29" s="472"/>
      <c r="GQH29" s="472"/>
      <c r="GQI29" s="472"/>
      <c r="GQJ29" s="472"/>
      <c r="GQK29" s="472"/>
      <c r="GQL29" s="472"/>
      <c r="GQM29" s="472"/>
      <c r="GQN29" s="472"/>
      <c r="GQO29" s="472"/>
      <c r="GQP29" s="472"/>
      <c r="GQQ29" s="472"/>
      <c r="GQR29" s="472"/>
      <c r="GQS29" s="472"/>
      <c r="GQT29" s="472"/>
      <c r="GQU29" s="472"/>
      <c r="GQV29" s="472"/>
      <c r="GQW29" s="472"/>
      <c r="GQX29" s="472"/>
      <c r="GQY29" s="472"/>
      <c r="GQZ29" s="472"/>
      <c r="GRA29" s="472"/>
      <c r="GRB29" s="472"/>
      <c r="GRC29" s="472"/>
      <c r="GRD29" s="472"/>
      <c r="GRE29" s="472"/>
      <c r="GRF29" s="472"/>
      <c r="GRG29" s="472"/>
      <c r="GRH29" s="472"/>
      <c r="GRI29" s="472"/>
      <c r="GRJ29" s="472"/>
      <c r="GRK29" s="472"/>
      <c r="GRL29" s="472"/>
      <c r="GRM29" s="472"/>
      <c r="GRN29" s="472"/>
      <c r="GRO29" s="472"/>
      <c r="GRP29" s="472"/>
      <c r="GRQ29" s="472"/>
      <c r="GRR29" s="472"/>
      <c r="GRS29" s="472"/>
      <c r="GRT29" s="472"/>
      <c r="GRU29" s="472"/>
      <c r="GRV29" s="472"/>
      <c r="GRW29" s="472"/>
      <c r="GRX29" s="472"/>
      <c r="GRY29" s="472"/>
      <c r="GRZ29" s="472"/>
      <c r="GSA29" s="472"/>
      <c r="GSB29" s="472"/>
      <c r="GSC29" s="472"/>
      <c r="GSD29" s="472"/>
      <c r="GSE29" s="472"/>
      <c r="GSF29" s="472"/>
      <c r="GSG29" s="472"/>
      <c r="GSH29" s="472"/>
      <c r="GSI29" s="472"/>
      <c r="GSJ29" s="472"/>
      <c r="GSK29" s="472"/>
      <c r="GSL29" s="472"/>
      <c r="GSM29" s="472"/>
      <c r="GSN29" s="472"/>
      <c r="GSO29" s="472"/>
      <c r="GSP29" s="472"/>
      <c r="GSQ29" s="472"/>
      <c r="GSR29" s="472"/>
      <c r="GSS29" s="472"/>
      <c r="GST29" s="472"/>
      <c r="GSU29" s="472"/>
      <c r="GSV29" s="472"/>
      <c r="GSW29" s="472"/>
      <c r="GSX29" s="472"/>
      <c r="GSY29" s="472"/>
      <c r="GSZ29" s="472"/>
      <c r="GTA29" s="472"/>
      <c r="GTB29" s="472"/>
      <c r="GTC29" s="472"/>
      <c r="GTD29" s="472"/>
      <c r="GTE29" s="472"/>
      <c r="GTF29" s="472"/>
      <c r="GTG29" s="472"/>
      <c r="GTH29" s="472"/>
      <c r="GTI29" s="472"/>
      <c r="GTJ29" s="472"/>
      <c r="GTK29" s="472"/>
      <c r="GTL29" s="472"/>
      <c r="GTM29" s="472"/>
      <c r="GTN29" s="472"/>
      <c r="GTO29" s="472"/>
      <c r="GTP29" s="472"/>
      <c r="GTQ29" s="472"/>
      <c r="GTR29" s="472"/>
      <c r="GTS29" s="472"/>
      <c r="GTT29" s="472"/>
      <c r="GTU29" s="472"/>
      <c r="GTV29" s="472"/>
      <c r="GTW29" s="472"/>
      <c r="GTX29" s="472"/>
      <c r="GTY29" s="472"/>
      <c r="GTZ29" s="472"/>
      <c r="GUA29" s="472"/>
      <c r="GUB29" s="472"/>
      <c r="GUC29" s="472"/>
      <c r="GUD29" s="472"/>
      <c r="GUE29" s="472"/>
      <c r="GUF29" s="472"/>
      <c r="GUG29" s="472"/>
      <c r="GUH29" s="472"/>
      <c r="GUI29" s="472"/>
      <c r="GUJ29" s="472"/>
      <c r="GUK29" s="472"/>
      <c r="GUL29" s="472"/>
      <c r="GUM29" s="472"/>
      <c r="GUN29" s="472"/>
      <c r="GUO29" s="472"/>
      <c r="GUP29" s="472"/>
      <c r="GUQ29" s="472"/>
      <c r="GUR29" s="472"/>
      <c r="GUS29" s="472"/>
      <c r="GUT29" s="472"/>
      <c r="GUU29" s="472"/>
      <c r="GUV29" s="472"/>
      <c r="GUW29" s="472"/>
      <c r="GUX29" s="472"/>
      <c r="GUY29" s="472"/>
      <c r="GUZ29" s="472"/>
      <c r="GVA29" s="472"/>
      <c r="GVB29" s="472"/>
      <c r="GVC29" s="472"/>
      <c r="GVD29" s="472"/>
      <c r="GVE29" s="472"/>
      <c r="GVF29" s="472"/>
      <c r="GVG29" s="472"/>
      <c r="GVH29" s="472"/>
      <c r="GVI29" s="472"/>
      <c r="GVJ29" s="472"/>
      <c r="GVK29" s="472"/>
      <c r="GVL29" s="472"/>
      <c r="GVM29" s="472"/>
      <c r="GVN29" s="472"/>
      <c r="GVO29" s="472"/>
      <c r="GVP29" s="472"/>
      <c r="GVQ29" s="472"/>
      <c r="GVR29" s="472"/>
      <c r="GVS29" s="472"/>
      <c r="GVT29" s="472"/>
      <c r="GVU29" s="472"/>
      <c r="GVV29" s="472"/>
      <c r="GVW29" s="472"/>
      <c r="GVX29" s="472"/>
      <c r="GVY29" s="472"/>
      <c r="GVZ29" s="472"/>
      <c r="GWA29" s="472"/>
      <c r="GWB29" s="472"/>
      <c r="GWC29" s="472"/>
      <c r="GWD29" s="472"/>
      <c r="GWE29" s="472"/>
      <c r="GWF29" s="472"/>
      <c r="GWG29" s="472"/>
      <c r="GWH29" s="472"/>
      <c r="GWI29" s="472"/>
      <c r="GWJ29" s="472"/>
      <c r="GWK29" s="472"/>
      <c r="GWL29" s="472"/>
      <c r="GWM29" s="472"/>
      <c r="GWN29" s="472"/>
      <c r="GWO29" s="472"/>
      <c r="GWP29" s="472"/>
      <c r="GWQ29" s="472"/>
      <c r="GWR29" s="472"/>
      <c r="GWS29" s="472"/>
      <c r="GWT29" s="472"/>
      <c r="GWU29" s="472"/>
      <c r="GWV29" s="472"/>
      <c r="GWW29" s="472"/>
      <c r="GWX29" s="472"/>
      <c r="GWY29" s="472"/>
      <c r="GWZ29" s="472"/>
      <c r="GXA29" s="472"/>
      <c r="GXB29" s="472"/>
      <c r="GXC29" s="472"/>
      <c r="GXD29" s="472"/>
      <c r="GXE29" s="472"/>
      <c r="GXF29" s="472"/>
      <c r="GXG29" s="472"/>
      <c r="GXH29" s="472"/>
      <c r="GXI29" s="472"/>
      <c r="GXJ29" s="472"/>
      <c r="GXK29" s="472"/>
      <c r="GXL29" s="472"/>
      <c r="GXM29" s="472"/>
      <c r="GXN29" s="472"/>
      <c r="GXO29" s="472"/>
      <c r="GXP29" s="472"/>
      <c r="GXQ29" s="472"/>
      <c r="GXR29" s="472"/>
      <c r="GXS29" s="472"/>
      <c r="GXT29" s="472"/>
      <c r="GXU29" s="472"/>
      <c r="GXV29" s="472"/>
      <c r="GXW29" s="472"/>
      <c r="GXX29" s="472"/>
      <c r="GXY29" s="472"/>
      <c r="GXZ29" s="472"/>
      <c r="GYA29" s="472"/>
      <c r="GYB29" s="472"/>
      <c r="GYC29" s="472"/>
      <c r="GYD29" s="472"/>
      <c r="GYE29" s="472"/>
      <c r="GYF29" s="472"/>
      <c r="GYG29" s="472"/>
      <c r="GYH29" s="472"/>
      <c r="GYI29" s="472"/>
      <c r="GYJ29" s="472"/>
      <c r="GYK29" s="472"/>
      <c r="GYL29" s="472"/>
      <c r="GYM29" s="472"/>
      <c r="GYN29" s="472"/>
      <c r="GYO29" s="472"/>
      <c r="GYP29" s="472"/>
      <c r="GYQ29" s="472"/>
      <c r="GYR29" s="472"/>
      <c r="GYS29" s="472"/>
      <c r="GYT29" s="472"/>
      <c r="GYU29" s="472"/>
      <c r="GYV29" s="472"/>
      <c r="GYW29" s="472"/>
      <c r="GYX29" s="472"/>
      <c r="GYY29" s="472"/>
      <c r="GYZ29" s="472"/>
      <c r="GZA29" s="472"/>
      <c r="GZB29" s="472"/>
      <c r="GZC29" s="472"/>
      <c r="GZD29" s="472"/>
      <c r="GZE29" s="472"/>
      <c r="GZF29" s="472"/>
      <c r="GZG29" s="472"/>
      <c r="GZH29" s="472"/>
      <c r="GZI29" s="472"/>
      <c r="GZJ29" s="472"/>
      <c r="GZK29" s="472"/>
      <c r="GZL29" s="472"/>
      <c r="GZM29" s="472"/>
      <c r="GZN29" s="472"/>
      <c r="GZO29" s="472"/>
      <c r="GZP29" s="472"/>
      <c r="GZQ29" s="472"/>
      <c r="GZR29" s="472"/>
      <c r="GZS29" s="472"/>
      <c r="GZT29" s="472"/>
      <c r="GZU29" s="472"/>
      <c r="GZV29" s="472"/>
      <c r="GZW29" s="472"/>
      <c r="GZX29" s="472"/>
      <c r="GZY29" s="472"/>
      <c r="GZZ29" s="472"/>
      <c r="HAA29" s="472"/>
      <c r="HAB29" s="472"/>
      <c r="HAC29" s="472"/>
      <c r="HAD29" s="472"/>
      <c r="HAE29" s="472"/>
      <c r="HAF29" s="472"/>
      <c r="HAG29" s="472"/>
      <c r="HAH29" s="472"/>
      <c r="HAI29" s="472"/>
      <c r="HAJ29" s="472"/>
      <c r="HAK29" s="472"/>
      <c r="HAL29" s="472"/>
      <c r="HAM29" s="472"/>
      <c r="HAN29" s="472"/>
      <c r="HAO29" s="472"/>
      <c r="HAP29" s="472"/>
      <c r="HAQ29" s="472"/>
      <c r="HAR29" s="472"/>
      <c r="HAS29" s="472"/>
      <c r="HAT29" s="472"/>
      <c r="HAU29" s="472"/>
      <c r="HAV29" s="472"/>
      <c r="HAW29" s="472"/>
      <c r="HAX29" s="472"/>
      <c r="HAY29" s="472"/>
      <c r="HAZ29" s="472"/>
      <c r="HBA29" s="472"/>
      <c r="HBB29" s="472"/>
      <c r="HBC29" s="472"/>
      <c r="HBD29" s="472"/>
      <c r="HBE29" s="472"/>
      <c r="HBF29" s="472"/>
      <c r="HBG29" s="472"/>
      <c r="HBH29" s="472"/>
      <c r="HBI29" s="472"/>
      <c r="HBJ29" s="472"/>
      <c r="HBK29" s="472"/>
      <c r="HBL29" s="472"/>
      <c r="HBM29" s="472"/>
      <c r="HBN29" s="472"/>
      <c r="HBO29" s="472"/>
      <c r="HBP29" s="472"/>
      <c r="HBQ29" s="472"/>
      <c r="HBR29" s="472"/>
      <c r="HBS29" s="472"/>
      <c r="HBT29" s="472"/>
      <c r="HBU29" s="472"/>
      <c r="HBV29" s="472"/>
      <c r="HBW29" s="472"/>
      <c r="HBX29" s="472"/>
      <c r="HBY29" s="472"/>
      <c r="HBZ29" s="472"/>
      <c r="HCA29" s="472"/>
      <c r="HCB29" s="472"/>
      <c r="HCC29" s="472"/>
      <c r="HCD29" s="472"/>
      <c r="HCE29" s="472"/>
      <c r="HCF29" s="472"/>
      <c r="HCG29" s="472"/>
      <c r="HCH29" s="472"/>
      <c r="HCI29" s="472"/>
      <c r="HCJ29" s="472"/>
      <c r="HCK29" s="472"/>
      <c r="HCL29" s="472"/>
      <c r="HCM29" s="472"/>
      <c r="HCN29" s="472"/>
      <c r="HCO29" s="472"/>
      <c r="HCP29" s="472"/>
      <c r="HCQ29" s="472"/>
      <c r="HCR29" s="472"/>
      <c r="HCS29" s="472"/>
      <c r="HCT29" s="472"/>
      <c r="HCU29" s="472"/>
      <c r="HCV29" s="472"/>
      <c r="HCW29" s="472"/>
      <c r="HCX29" s="472"/>
      <c r="HCY29" s="472"/>
      <c r="HCZ29" s="472"/>
      <c r="HDA29" s="472"/>
      <c r="HDB29" s="472"/>
      <c r="HDC29" s="472"/>
      <c r="HDD29" s="472"/>
      <c r="HDE29" s="472"/>
      <c r="HDF29" s="472"/>
      <c r="HDG29" s="472"/>
      <c r="HDH29" s="472"/>
      <c r="HDI29" s="472"/>
      <c r="HDJ29" s="472"/>
      <c r="HDK29" s="472"/>
      <c r="HDL29" s="472"/>
      <c r="HDM29" s="472"/>
      <c r="HDN29" s="472"/>
      <c r="HDO29" s="472"/>
      <c r="HDP29" s="472"/>
      <c r="HDQ29" s="472"/>
      <c r="HDR29" s="472"/>
      <c r="HDS29" s="472"/>
      <c r="HDT29" s="472"/>
      <c r="HDU29" s="472"/>
      <c r="HDV29" s="472"/>
      <c r="HDW29" s="472"/>
      <c r="HDX29" s="472"/>
      <c r="HDY29" s="472"/>
      <c r="HDZ29" s="472"/>
      <c r="HEA29" s="472"/>
      <c r="HEB29" s="472"/>
      <c r="HEC29" s="472"/>
      <c r="HED29" s="472"/>
      <c r="HEE29" s="472"/>
      <c r="HEF29" s="472"/>
      <c r="HEG29" s="472"/>
      <c r="HEH29" s="472"/>
      <c r="HEI29" s="472"/>
      <c r="HEJ29" s="472"/>
      <c r="HEK29" s="472"/>
      <c r="HEL29" s="472"/>
      <c r="HEM29" s="472"/>
      <c r="HEN29" s="472"/>
      <c r="HEO29" s="472"/>
      <c r="HEP29" s="472"/>
      <c r="HEQ29" s="472"/>
      <c r="HER29" s="472"/>
      <c r="HES29" s="472"/>
      <c r="HET29" s="472"/>
      <c r="HEU29" s="472"/>
      <c r="HEV29" s="472"/>
      <c r="HEW29" s="472"/>
      <c r="HEX29" s="472"/>
      <c r="HEY29" s="472"/>
      <c r="HEZ29" s="472"/>
      <c r="HFA29" s="472"/>
      <c r="HFB29" s="472"/>
      <c r="HFC29" s="472"/>
      <c r="HFD29" s="472"/>
      <c r="HFE29" s="472"/>
      <c r="HFF29" s="472"/>
      <c r="HFG29" s="472"/>
      <c r="HFH29" s="472"/>
      <c r="HFI29" s="472"/>
      <c r="HFJ29" s="472"/>
      <c r="HFK29" s="472"/>
      <c r="HFL29" s="472"/>
      <c r="HFM29" s="472"/>
      <c r="HFN29" s="472"/>
      <c r="HFO29" s="472"/>
      <c r="HFP29" s="472"/>
      <c r="HFQ29" s="472"/>
      <c r="HFR29" s="472"/>
      <c r="HFS29" s="472"/>
      <c r="HFT29" s="472"/>
      <c r="HFU29" s="472"/>
      <c r="HFV29" s="472"/>
      <c r="HFW29" s="472"/>
      <c r="HFX29" s="472"/>
      <c r="HFY29" s="472"/>
      <c r="HFZ29" s="472"/>
      <c r="HGA29" s="472"/>
      <c r="HGB29" s="472"/>
      <c r="HGC29" s="472"/>
      <c r="HGD29" s="472"/>
      <c r="HGE29" s="472"/>
      <c r="HGF29" s="472"/>
      <c r="HGG29" s="472"/>
      <c r="HGH29" s="472"/>
      <c r="HGI29" s="472"/>
      <c r="HGJ29" s="472"/>
      <c r="HGK29" s="472"/>
      <c r="HGL29" s="472"/>
      <c r="HGM29" s="472"/>
      <c r="HGN29" s="472"/>
      <c r="HGO29" s="472"/>
      <c r="HGP29" s="472"/>
      <c r="HGQ29" s="472"/>
      <c r="HGR29" s="472"/>
      <c r="HGS29" s="472"/>
      <c r="HGT29" s="472"/>
      <c r="HGU29" s="472"/>
      <c r="HGV29" s="472"/>
      <c r="HGW29" s="472"/>
      <c r="HGX29" s="472"/>
      <c r="HGY29" s="472"/>
      <c r="HGZ29" s="472"/>
      <c r="HHA29" s="472"/>
      <c r="HHB29" s="472"/>
      <c r="HHC29" s="472"/>
      <c r="HHD29" s="472"/>
      <c r="HHE29" s="472"/>
      <c r="HHF29" s="472"/>
      <c r="HHG29" s="472"/>
      <c r="HHH29" s="472"/>
      <c r="HHI29" s="472"/>
      <c r="HHJ29" s="472"/>
      <c r="HHK29" s="472"/>
      <c r="HHL29" s="472"/>
      <c r="HHM29" s="472"/>
      <c r="HHN29" s="472"/>
      <c r="HHO29" s="472"/>
      <c r="HHP29" s="472"/>
      <c r="HHQ29" s="472"/>
      <c r="HHR29" s="472"/>
      <c r="HHS29" s="472"/>
      <c r="HHT29" s="472"/>
      <c r="HHU29" s="472"/>
      <c r="HHV29" s="472"/>
      <c r="HHW29" s="472"/>
      <c r="HHX29" s="472"/>
      <c r="HHY29" s="472"/>
      <c r="HHZ29" s="472"/>
      <c r="HIA29" s="472"/>
      <c r="HIB29" s="472"/>
      <c r="HIC29" s="472"/>
      <c r="HID29" s="472"/>
      <c r="HIE29" s="472"/>
      <c r="HIF29" s="472"/>
      <c r="HIG29" s="472"/>
      <c r="HIH29" s="472"/>
      <c r="HII29" s="472"/>
      <c r="HIJ29" s="472"/>
      <c r="HIK29" s="472"/>
      <c r="HIL29" s="472"/>
      <c r="HIM29" s="472"/>
      <c r="HIN29" s="472"/>
      <c r="HIO29" s="472"/>
      <c r="HIP29" s="472"/>
      <c r="HIQ29" s="472"/>
      <c r="HIR29" s="472"/>
      <c r="HIS29" s="472"/>
      <c r="HIT29" s="472"/>
      <c r="HIU29" s="472"/>
      <c r="HIV29" s="472"/>
      <c r="HIW29" s="472"/>
      <c r="HIX29" s="472"/>
      <c r="HIY29" s="472"/>
      <c r="HIZ29" s="472"/>
      <c r="HJA29" s="472"/>
      <c r="HJB29" s="472"/>
      <c r="HJC29" s="472"/>
      <c r="HJD29" s="472"/>
      <c r="HJE29" s="472"/>
      <c r="HJF29" s="472"/>
      <c r="HJG29" s="472"/>
      <c r="HJH29" s="472"/>
      <c r="HJI29" s="472"/>
      <c r="HJJ29" s="472"/>
      <c r="HJK29" s="472"/>
      <c r="HJL29" s="472"/>
      <c r="HJM29" s="472"/>
      <c r="HJN29" s="472"/>
      <c r="HJO29" s="472"/>
      <c r="HJP29" s="472"/>
      <c r="HJQ29" s="472"/>
      <c r="HJR29" s="472"/>
      <c r="HJS29" s="472"/>
      <c r="HJT29" s="472"/>
      <c r="HJU29" s="472"/>
      <c r="HJV29" s="472"/>
      <c r="HJW29" s="472"/>
      <c r="HJX29" s="472"/>
      <c r="HJY29" s="472"/>
      <c r="HJZ29" s="472"/>
      <c r="HKA29" s="472"/>
      <c r="HKB29" s="472"/>
      <c r="HKC29" s="472"/>
      <c r="HKD29" s="472"/>
      <c r="HKE29" s="472"/>
      <c r="HKF29" s="472"/>
      <c r="HKG29" s="472"/>
      <c r="HKH29" s="472"/>
      <c r="HKI29" s="472"/>
      <c r="HKJ29" s="472"/>
      <c r="HKK29" s="472"/>
      <c r="HKL29" s="472"/>
      <c r="HKM29" s="472"/>
      <c r="HKN29" s="472"/>
      <c r="HKO29" s="472"/>
      <c r="HKP29" s="472"/>
      <c r="HKQ29" s="472"/>
      <c r="HKR29" s="472"/>
      <c r="HKS29" s="472"/>
      <c r="HKT29" s="472"/>
      <c r="HKU29" s="472"/>
      <c r="HKV29" s="472"/>
      <c r="HKW29" s="472"/>
      <c r="HKX29" s="472"/>
      <c r="HKY29" s="472"/>
      <c r="HKZ29" s="472"/>
      <c r="HLA29" s="472"/>
      <c r="HLB29" s="472"/>
      <c r="HLC29" s="472"/>
      <c r="HLD29" s="472"/>
      <c r="HLE29" s="472"/>
      <c r="HLF29" s="472"/>
      <c r="HLG29" s="472"/>
      <c r="HLH29" s="472"/>
      <c r="HLI29" s="472"/>
      <c r="HLJ29" s="472"/>
      <c r="HLK29" s="472"/>
      <c r="HLL29" s="472"/>
      <c r="HLM29" s="472"/>
      <c r="HLN29" s="472"/>
      <c r="HLO29" s="472"/>
      <c r="HLP29" s="472"/>
      <c r="HLQ29" s="472"/>
      <c r="HLR29" s="472"/>
      <c r="HLS29" s="472"/>
      <c r="HLT29" s="472"/>
      <c r="HLU29" s="472"/>
      <c r="HLV29" s="472"/>
      <c r="HLW29" s="472"/>
      <c r="HLX29" s="472"/>
      <c r="HLY29" s="472"/>
      <c r="HLZ29" s="472"/>
      <c r="HMA29" s="472"/>
      <c r="HMB29" s="472"/>
      <c r="HMC29" s="472"/>
      <c r="HMD29" s="472"/>
      <c r="HME29" s="472"/>
      <c r="HMF29" s="472"/>
      <c r="HMG29" s="472"/>
      <c r="HMH29" s="472"/>
      <c r="HMI29" s="472"/>
      <c r="HMJ29" s="472"/>
      <c r="HMK29" s="472"/>
      <c r="HML29" s="472"/>
      <c r="HMM29" s="472"/>
      <c r="HMN29" s="472"/>
      <c r="HMO29" s="472"/>
      <c r="HMP29" s="472"/>
      <c r="HMQ29" s="472"/>
      <c r="HMR29" s="472"/>
      <c r="HMS29" s="472"/>
      <c r="HMT29" s="472"/>
      <c r="HMU29" s="472"/>
      <c r="HMV29" s="472"/>
      <c r="HMW29" s="472"/>
      <c r="HMX29" s="472"/>
      <c r="HMY29" s="472"/>
      <c r="HMZ29" s="472"/>
      <c r="HNA29" s="472"/>
      <c r="HNB29" s="472"/>
      <c r="HNC29" s="472"/>
      <c r="HND29" s="472"/>
      <c r="HNE29" s="472"/>
      <c r="HNF29" s="472"/>
      <c r="HNG29" s="472"/>
      <c r="HNH29" s="472"/>
      <c r="HNI29" s="472"/>
      <c r="HNJ29" s="472"/>
      <c r="HNK29" s="472"/>
      <c r="HNL29" s="472"/>
      <c r="HNM29" s="472"/>
      <c r="HNN29" s="472"/>
      <c r="HNO29" s="472"/>
      <c r="HNP29" s="472"/>
      <c r="HNQ29" s="472"/>
      <c r="HNR29" s="472"/>
      <c r="HNS29" s="472"/>
      <c r="HNT29" s="472"/>
      <c r="HNU29" s="472"/>
      <c r="HNV29" s="472"/>
      <c r="HNW29" s="472"/>
      <c r="HNX29" s="472"/>
      <c r="HNY29" s="472"/>
      <c r="HNZ29" s="472"/>
      <c r="HOA29" s="472"/>
      <c r="HOB29" s="472"/>
      <c r="HOC29" s="472"/>
      <c r="HOD29" s="472"/>
      <c r="HOE29" s="472"/>
      <c r="HOF29" s="472"/>
      <c r="HOG29" s="472"/>
      <c r="HOH29" s="472"/>
      <c r="HOI29" s="472"/>
      <c r="HOJ29" s="472"/>
      <c r="HOK29" s="472"/>
      <c r="HOL29" s="472"/>
      <c r="HOM29" s="472"/>
      <c r="HON29" s="472"/>
      <c r="HOO29" s="472"/>
      <c r="HOP29" s="472"/>
      <c r="HOQ29" s="472"/>
      <c r="HOR29" s="472"/>
      <c r="HOS29" s="472"/>
      <c r="HOT29" s="472"/>
      <c r="HOU29" s="472"/>
      <c r="HOV29" s="472"/>
      <c r="HOW29" s="472"/>
      <c r="HOX29" s="472"/>
      <c r="HOY29" s="472"/>
      <c r="HOZ29" s="472"/>
      <c r="HPA29" s="472"/>
      <c r="HPB29" s="472"/>
      <c r="HPC29" s="472"/>
      <c r="HPD29" s="472"/>
      <c r="HPE29" s="472"/>
      <c r="HPF29" s="472"/>
      <c r="HPG29" s="472"/>
      <c r="HPH29" s="472"/>
      <c r="HPI29" s="472"/>
      <c r="HPJ29" s="472"/>
      <c r="HPK29" s="472"/>
      <c r="HPL29" s="472"/>
      <c r="HPM29" s="472"/>
      <c r="HPN29" s="472"/>
      <c r="HPO29" s="472"/>
      <c r="HPP29" s="472"/>
      <c r="HPQ29" s="472"/>
      <c r="HPR29" s="472"/>
      <c r="HPS29" s="472"/>
      <c r="HPT29" s="472"/>
      <c r="HPU29" s="472"/>
      <c r="HPV29" s="472"/>
      <c r="HPW29" s="472"/>
      <c r="HPX29" s="472"/>
      <c r="HPY29" s="472"/>
      <c r="HPZ29" s="472"/>
      <c r="HQA29" s="472"/>
      <c r="HQB29" s="472"/>
      <c r="HQC29" s="472"/>
      <c r="HQD29" s="472"/>
      <c r="HQE29" s="472"/>
      <c r="HQF29" s="472"/>
      <c r="HQG29" s="472"/>
      <c r="HQH29" s="472"/>
      <c r="HQI29" s="472"/>
      <c r="HQJ29" s="472"/>
      <c r="HQK29" s="472"/>
      <c r="HQL29" s="472"/>
      <c r="HQM29" s="472"/>
      <c r="HQN29" s="472"/>
      <c r="HQO29" s="472"/>
      <c r="HQP29" s="472"/>
      <c r="HQQ29" s="472"/>
      <c r="HQR29" s="472"/>
      <c r="HQS29" s="472"/>
      <c r="HQT29" s="472"/>
      <c r="HQU29" s="472"/>
      <c r="HQV29" s="472"/>
      <c r="HQW29" s="472"/>
      <c r="HQX29" s="472"/>
      <c r="HQY29" s="472"/>
      <c r="HQZ29" s="472"/>
      <c r="HRA29" s="472"/>
      <c r="HRB29" s="472"/>
      <c r="HRC29" s="472"/>
      <c r="HRD29" s="472"/>
      <c r="HRE29" s="472"/>
      <c r="HRF29" s="472"/>
      <c r="HRG29" s="472"/>
      <c r="HRH29" s="472"/>
      <c r="HRI29" s="472"/>
      <c r="HRJ29" s="472"/>
      <c r="HRK29" s="472"/>
      <c r="HRL29" s="472"/>
      <c r="HRM29" s="472"/>
      <c r="HRN29" s="472"/>
      <c r="HRO29" s="472"/>
      <c r="HRP29" s="472"/>
      <c r="HRQ29" s="472"/>
      <c r="HRR29" s="472"/>
      <c r="HRS29" s="472"/>
      <c r="HRT29" s="472"/>
      <c r="HRU29" s="472"/>
      <c r="HRV29" s="472"/>
      <c r="HRW29" s="472"/>
      <c r="HRX29" s="472"/>
      <c r="HRY29" s="472"/>
      <c r="HRZ29" s="472"/>
      <c r="HSA29" s="472"/>
      <c r="HSB29" s="472"/>
      <c r="HSC29" s="472"/>
      <c r="HSD29" s="472"/>
      <c r="HSE29" s="472"/>
      <c r="HSF29" s="472"/>
      <c r="HSG29" s="472"/>
      <c r="HSH29" s="472"/>
      <c r="HSI29" s="472"/>
      <c r="HSJ29" s="472"/>
      <c r="HSK29" s="472"/>
      <c r="HSL29" s="472"/>
      <c r="HSM29" s="472"/>
      <c r="HSN29" s="472"/>
      <c r="HSO29" s="472"/>
      <c r="HSP29" s="472"/>
      <c r="HSQ29" s="472"/>
      <c r="HSR29" s="472"/>
      <c r="HSS29" s="472"/>
      <c r="HST29" s="472"/>
      <c r="HSU29" s="472"/>
      <c r="HSV29" s="472"/>
      <c r="HSW29" s="472"/>
      <c r="HSX29" s="472"/>
      <c r="HSY29" s="472"/>
      <c r="HSZ29" s="472"/>
      <c r="HTA29" s="472"/>
      <c r="HTB29" s="472"/>
      <c r="HTC29" s="472"/>
      <c r="HTD29" s="472"/>
      <c r="HTE29" s="472"/>
      <c r="HTF29" s="472"/>
      <c r="HTG29" s="472"/>
      <c r="HTH29" s="472"/>
      <c r="HTI29" s="472"/>
      <c r="HTJ29" s="472"/>
      <c r="HTK29" s="472"/>
      <c r="HTL29" s="472"/>
      <c r="HTM29" s="472"/>
      <c r="HTN29" s="472"/>
      <c r="HTO29" s="472"/>
      <c r="HTP29" s="472"/>
      <c r="HTQ29" s="472"/>
      <c r="HTR29" s="472"/>
      <c r="HTS29" s="472"/>
      <c r="HTT29" s="472"/>
      <c r="HTU29" s="472"/>
      <c r="HTV29" s="472"/>
      <c r="HTW29" s="472"/>
      <c r="HTX29" s="472"/>
      <c r="HTY29" s="472"/>
      <c r="HTZ29" s="472"/>
      <c r="HUA29" s="472"/>
      <c r="HUB29" s="472"/>
      <c r="HUC29" s="472"/>
      <c r="HUD29" s="472"/>
      <c r="HUE29" s="472"/>
      <c r="HUF29" s="472"/>
      <c r="HUG29" s="472"/>
      <c r="HUH29" s="472"/>
      <c r="HUI29" s="472"/>
      <c r="HUJ29" s="472"/>
      <c r="HUK29" s="472"/>
      <c r="HUL29" s="472"/>
      <c r="HUM29" s="472"/>
      <c r="HUN29" s="472"/>
      <c r="HUO29" s="472"/>
      <c r="HUP29" s="472"/>
      <c r="HUQ29" s="472"/>
      <c r="HUR29" s="472"/>
      <c r="HUS29" s="472"/>
      <c r="HUT29" s="472"/>
      <c r="HUU29" s="472"/>
      <c r="HUV29" s="472"/>
      <c r="HUW29" s="472"/>
      <c r="HUX29" s="472"/>
      <c r="HUY29" s="472"/>
      <c r="HUZ29" s="472"/>
      <c r="HVA29" s="472"/>
      <c r="HVB29" s="472"/>
      <c r="HVC29" s="472"/>
      <c r="HVD29" s="472"/>
      <c r="HVE29" s="472"/>
      <c r="HVF29" s="472"/>
      <c r="HVG29" s="472"/>
      <c r="HVH29" s="472"/>
      <c r="HVI29" s="472"/>
      <c r="HVJ29" s="472"/>
      <c r="HVK29" s="472"/>
      <c r="HVL29" s="472"/>
      <c r="HVM29" s="472"/>
      <c r="HVN29" s="472"/>
      <c r="HVO29" s="472"/>
      <c r="HVP29" s="472"/>
      <c r="HVQ29" s="472"/>
      <c r="HVR29" s="472"/>
      <c r="HVS29" s="472"/>
      <c r="HVT29" s="472"/>
      <c r="HVU29" s="472"/>
      <c r="HVV29" s="472"/>
      <c r="HVW29" s="472"/>
      <c r="HVX29" s="472"/>
      <c r="HVY29" s="472"/>
      <c r="HVZ29" s="472"/>
      <c r="HWA29" s="472"/>
      <c r="HWB29" s="472"/>
      <c r="HWC29" s="472"/>
      <c r="HWD29" s="472"/>
      <c r="HWE29" s="472"/>
      <c r="HWF29" s="472"/>
      <c r="HWG29" s="472"/>
      <c r="HWH29" s="472"/>
      <c r="HWI29" s="472"/>
      <c r="HWJ29" s="472"/>
      <c r="HWK29" s="472"/>
      <c r="HWL29" s="472"/>
      <c r="HWM29" s="472"/>
      <c r="HWN29" s="472"/>
      <c r="HWO29" s="472"/>
      <c r="HWP29" s="472"/>
      <c r="HWQ29" s="472"/>
      <c r="HWR29" s="472"/>
      <c r="HWS29" s="472"/>
      <c r="HWT29" s="472"/>
      <c r="HWU29" s="472"/>
      <c r="HWV29" s="472"/>
      <c r="HWW29" s="472"/>
      <c r="HWX29" s="472"/>
      <c r="HWY29" s="472"/>
      <c r="HWZ29" s="472"/>
      <c r="HXA29" s="472"/>
      <c r="HXB29" s="472"/>
      <c r="HXC29" s="472"/>
      <c r="HXD29" s="472"/>
      <c r="HXE29" s="472"/>
      <c r="HXF29" s="472"/>
      <c r="HXG29" s="472"/>
      <c r="HXH29" s="472"/>
      <c r="HXI29" s="472"/>
      <c r="HXJ29" s="472"/>
      <c r="HXK29" s="472"/>
      <c r="HXL29" s="472"/>
      <c r="HXM29" s="472"/>
      <c r="HXN29" s="472"/>
      <c r="HXO29" s="472"/>
      <c r="HXP29" s="472"/>
      <c r="HXQ29" s="472"/>
      <c r="HXR29" s="472"/>
      <c r="HXS29" s="472"/>
      <c r="HXT29" s="472"/>
      <c r="HXU29" s="472"/>
      <c r="HXV29" s="472"/>
      <c r="HXW29" s="472"/>
      <c r="HXX29" s="472"/>
      <c r="HXY29" s="472"/>
      <c r="HXZ29" s="472"/>
      <c r="HYA29" s="472"/>
      <c r="HYB29" s="472"/>
      <c r="HYC29" s="472"/>
      <c r="HYD29" s="472"/>
      <c r="HYE29" s="472"/>
      <c r="HYF29" s="472"/>
      <c r="HYG29" s="472"/>
      <c r="HYH29" s="472"/>
      <c r="HYI29" s="472"/>
      <c r="HYJ29" s="472"/>
      <c r="HYK29" s="472"/>
      <c r="HYL29" s="472"/>
      <c r="HYM29" s="472"/>
      <c r="HYN29" s="472"/>
      <c r="HYO29" s="472"/>
      <c r="HYP29" s="472"/>
      <c r="HYQ29" s="472"/>
      <c r="HYR29" s="472"/>
      <c r="HYS29" s="472"/>
      <c r="HYT29" s="472"/>
      <c r="HYU29" s="472"/>
      <c r="HYV29" s="472"/>
      <c r="HYW29" s="472"/>
      <c r="HYX29" s="472"/>
      <c r="HYY29" s="472"/>
      <c r="HYZ29" s="472"/>
      <c r="HZA29" s="472"/>
      <c r="HZB29" s="472"/>
      <c r="HZC29" s="472"/>
      <c r="HZD29" s="472"/>
      <c r="HZE29" s="472"/>
      <c r="HZF29" s="472"/>
      <c r="HZG29" s="472"/>
      <c r="HZH29" s="472"/>
      <c r="HZI29" s="472"/>
      <c r="HZJ29" s="472"/>
      <c r="HZK29" s="472"/>
      <c r="HZL29" s="472"/>
      <c r="HZM29" s="472"/>
      <c r="HZN29" s="472"/>
      <c r="HZO29" s="472"/>
      <c r="HZP29" s="472"/>
      <c r="HZQ29" s="472"/>
      <c r="HZR29" s="472"/>
      <c r="HZS29" s="472"/>
      <c r="HZT29" s="472"/>
      <c r="HZU29" s="472"/>
      <c r="HZV29" s="472"/>
      <c r="HZW29" s="472"/>
      <c r="HZX29" s="472"/>
      <c r="HZY29" s="472"/>
      <c r="HZZ29" s="472"/>
      <c r="IAA29" s="472"/>
      <c r="IAB29" s="472"/>
      <c r="IAC29" s="472"/>
      <c r="IAD29" s="472"/>
      <c r="IAE29" s="472"/>
      <c r="IAF29" s="472"/>
      <c r="IAG29" s="472"/>
      <c r="IAH29" s="472"/>
      <c r="IAI29" s="472"/>
      <c r="IAJ29" s="472"/>
      <c r="IAK29" s="472"/>
      <c r="IAL29" s="472"/>
      <c r="IAM29" s="472"/>
      <c r="IAN29" s="472"/>
      <c r="IAO29" s="472"/>
      <c r="IAP29" s="472"/>
      <c r="IAQ29" s="472"/>
      <c r="IAR29" s="472"/>
      <c r="IAS29" s="472"/>
      <c r="IAT29" s="472"/>
      <c r="IAU29" s="472"/>
      <c r="IAV29" s="472"/>
      <c r="IAW29" s="472"/>
      <c r="IAX29" s="472"/>
      <c r="IAY29" s="472"/>
      <c r="IAZ29" s="472"/>
      <c r="IBA29" s="472"/>
      <c r="IBB29" s="472"/>
      <c r="IBC29" s="472"/>
      <c r="IBD29" s="472"/>
      <c r="IBE29" s="472"/>
      <c r="IBF29" s="472"/>
      <c r="IBG29" s="472"/>
      <c r="IBH29" s="472"/>
      <c r="IBI29" s="472"/>
      <c r="IBJ29" s="472"/>
      <c r="IBK29" s="472"/>
      <c r="IBL29" s="472"/>
      <c r="IBM29" s="472"/>
      <c r="IBN29" s="472"/>
      <c r="IBO29" s="472"/>
      <c r="IBP29" s="472"/>
      <c r="IBQ29" s="472"/>
      <c r="IBR29" s="472"/>
      <c r="IBS29" s="472"/>
      <c r="IBT29" s="472"/>
      <c r="IBU29" s="472"/>
      <c r="IBV29" s="472"/>
      <c r="IBW29" s="472"/>
      <c r="IBX29" s="472"/>
      <c r="IBY29" s="472"/>
      <c r="IBZ29" s="472"/>
      <c r="ICA29" s="472"/>
      <c r="ICB29" s="472"/>
      <c r="ICC29" s="472"/>
      <c r="ICD29" s="472"/>
      <c r="ICE29" s="472"/>
      <c r="ICF29" s="472"/>
      <c r="ICG29" s="472"/>
      <c r="ICH29" s="472"/>
      <c r="ICI29" s="472"/>
      <c r="ICJ29" s="472"/>
      <c r="ICK29" s="472"/>
      <c r="ICL29" s="472"/>
      <c r="ICM29" s="472"/>
      <c r="ICN29" s="472"/>
      <c r="ICO29" s="472"/>
      <c r="ICP29" s="472"/>
      <c r="ICQ29" s="472"/>
      <c r="ICR29" s="472"/>
      <c r="ICS29" s="472"/>
      <c r="ICT29" s="472"/>
      <c r="ICU29" s="472"/>
      <c r="ICV29" s="472"/>
      <c r="ICW29" s="472"/>
      <c r="ICX29" s="472"/>
      <c r="ICY29" s="472"/>
      <c r="ICZ29" s="472"/>
      <c r="IDA29" s="472"/>
      <c r="IDB29" s="472"/>
      <c r="IDC29" s="472"/>
      <c r="IDD29" s="472"/>
      <c r="IDE29" s="472"/>
      <c r="IDF29" s="472"/>
      <c r="IDG29" s="472"/>
      <c r="IDH29" s="472"/>
      <c r="IDI29" s="472"/>
      <c r="IDJ29" s="472"/>
      <c r="IDK29" s="472"/>
      <c r="IDL29" s="472"/>
      <c r="IDM29" s="472"/>
      <c r="IDN29" s="472"/>
      <c r="IDO29" s="472"/>
      <c r="IDP29" s="472"/>
      <c r="IDQ29" s="472"/>
      <c r="IDR29" s="472"/>
      <c r="IDS29" s="472"/>
      <c r="IDT29" s="472"/>
      <c r="IDU29" s="472"/>
      <c r="IDV29" s="472"/>
      <c r="IDW29" s="472"/>
      <c r="IDX29" s="472"/>
      <c r="IDY29" s="472"/>
      <c r="IDZ29" s="472"/>
      <c r="IEA29" s="472"/>
      <c r="IEB29" s="472"/>
      <c r="IEC29" s="472"/>
      <c r="IED29" s="472"/>
      <c r="IEE29" s="472"/>
      <c r="IEF29" s="472"/>
      <c r="IEG29" s="472"/>
      <c r="IEH29" s="472"/>
      <c r="IEI29" s="472"/>
      <c r="IEJ29" s="472"/>
      <c r="IEK29" s="472"/>
      <c r="IEL29" s="472"/>
      <c r="IEM29" s="472"/>
      <c r="IEN29" s="472"/>
      <c r="IEO29" s="472"/>
      <c r="IEP29" s="472"/>
      <c r="IEQ29" s="472"/>
      <c r="IER29" s="472"/>
      <c r="IES29" s="472"/>
      <c r="IET29" s="472"/>
      <c r="IEU29" s="472"/>
      <c r="IEV29" s="472"/>
      <c r="IEW29" s="472"/>
      <c r="IEX29" s="472"/>
      <c r="IEY29" s="472"/>
      <c r="IEZ29" s="472"/>
      <c r="IFA29" s="472"/>
      <c r="IFB29" s="472"/>
      <c r="IFC29" s="472"/>
      <c r="IFD29" s="472"/>
      <c r="IFE29" s="472"/>
      <c r="IFF29" s="472"/>
      <c r="IFG29" s="472"/>
      <c r="IFH29" s="472"/>
      <c r="IFI29" s="472"/>
      <c r="IFJ29" s="472"/>
      <c r="IFK29" s="472"/>
      <c r="IFL29" s="472"/>
      <c r="IFM29" s="472"/>
      <c r="IFN29" s="472"/>
      <c r="IFO29" s="472"/>
      <c r="IFP29" s="472"/>
      <c r="IFQ29" s="472"/>
      <c r="IFR29" s="472"/>
      <c r="IFS29" s="472"/>
      <c r="IFT29" s="472"/>
      <c r="IFU29" s="472"/>
      <c r="IFV29" s="472"/>
      <c r="IFW29" s="472"/>
      <c r="IFX29" s="472"/>
      <c r="IFY29" s="472"/>
      <c r="IFZ29" s="472"/>
      <c r="IGA29" s="472"/>
      <c r="IGB29" s="472"/>
      <c r="IGC29" s="472"/>
      <c r="IGD29" s="472"/>
      <c r="IGE29" s="472"/>
      <c r="IGF29" s="472"/>
      <c r="IGG29" s="472"/>
      <c r="IGH29" s="472"/>
      <c r="IGI29" s="472"/>
      <c r="IGJ29" s="472"/>
      <c r="IGK29" s="472"/>
      <c r="IGL29" s="472"/>
      <c r="IGM29" s="472"/>
      <c r="IGN29" s="472"/>
      <c r="IGO29" s="472"/>
      <c r="IGP29" s="472"/>
      <c r="IGQ29" s="472"/>
      <c r="IGR29" s="472"/>
      <c r="IGS29" s="472"/>
      <c r="IGT29" s="472"/>
      <c r="IGU29" s="472"/>
      <c r="IGV29" s="472"/>
      <c r="IGW29" s="472"/>
      <c r="IGX29" s="472"/>
      <c r="IGY29" s="472"/>
      <c r="IGZ29" s="472"/>
      <c r="IHA29" s="472"/>
      <c r="IHB29" s="472"/>
      <c r="IHC29" s="472"/>
      <c r="IHD29" s="472"/>
      <c r="IHE29" s="472"/>
      <c r="IHF29" s="472"/>
      <c r="IHG29" s="472"/>
      <c r="IHH29" s="472"/>
      <c r="IHI29" s="472"/>
      <c r="IHJ29" s="472"/>
      <c r="IHK29" s="472"/>
      <c r="IHL29" s="472"/>
      <c r="IHM29" s="472"/>
      <c r="IHN29" s="472"/>
      <c r="IHO29" s="472"/>
      <c r="IHP29" s="472"/>
      <c r="IHQ29" s="472"/>
      <c r="IHR29" s="472"/>
      <c r="IHS29" s="472"/>
      <c r="IHT29" s="472"/>
      <c r="IHU29" s="472"/>
      <c r="IHV29" s="472"/>
      <c r="IHW29" s="472"/>
      <c r="IHX29" s="472"/>
      <c r="IHY29" s="472"/>
      <c r="IHZ29" s="472"/>
      <c r="IIA29" s="472"/>
      <c r="IIB29" s="472"/>
      <c r="IIC29" s="472"/>
      <c r="IID29" s="472"/>
      <c r="IIE29" s="472"/>
      <c r="IIF29" s="472"/>
      <c r="IIG29" s="472"/>
      <c r="IIH29" s="472"/>
      <c r="III29" s="472"/>
      <c r="IIJ29" s="472"/>
      <c r="IIK29" s="472"/>
      <c r="IIL29" s="472"/>
      <c r="IIM29" s="472"/>
      <c r="IIN29" s="472"/>
      <c r="IIO29" s="472"/>
      <c r="IIP29" s="472"/>
      <c r="IIQ29" s="472"/>
      <c r="IIR29" s="472"/>
      <c r="IIS29" s="472"/>
      <c r="IIT29" s="472"/>
      <c r="IIU29" s="472"/>
      <c r="IIV29" s="472"/>
      <c r="IIW29" s="472"/>
      <c r="IIX29" s="472"/>
      <c r="IIY29" s="472"/>
      <c r="IIZ29" s="472"/>
      <c r="IJA29" s="472"/>
      <c r="IJB29" s="472"/>
      <c r="IJC29" s="472"/>
      <c r="IJD29" s="472"/>
      <c r="IJE29" s="472"/>
      <c r="IJF29" s="472"/>
      <c r="IJG29" s="472"/>
      <c r="IJH29" s="472"/>
      <c r="IJI29" s="472"/>
      <c r="IJJ29" s="472"/>
      <c r="IJK29" s="472"/>
      <c r="IJL29" s="472"/>
      <c r="IJM29" s="472"/>
      <c r="IJN29" s="472"/>
      <c r="IJO29" s="472"/>
      <c r="IJP29" s="472"/>
      <c r="IJQ29" s="472"/>
      <c r="IJR29" s="472"/>
      <c r="IJS29" s="472"/>
      <c r="IJT29" s="472"/>
      <c r="IJU29" s="472"/>
      <c r="IJV29" s="472"/>
      <c r="IJW29" s="472"/>
      <c r="IJX29" s="472"/>
      <c r="IJY29" s="472"/>
      <c r="IJZ29" s="472"/>
      <c r="IKA29" s="472"/>
      <c r="IKB29" s="472"/>
      <c r="IKC29" s="472"/>
      <c r="IKD29" s="472"/>
      <c r="IKE29" s="472"/>
      <c r="IKF29" s="472"/>
      <c r="IKG29" s="472"/>
      <c r="IKH29" s="472"/>
      <c r="IKI29" s="472"/>
      <c r="IKJ29" s="472"/>
      <c r="IKK29" s="472"/>
      <c r="IKL29" s="472"/>
      <c r="IKM29" s="472"/>
      <c r="IKN29" s="472"/>
      <c r="IKO29" s="472"/>
      <c r="IKP29" s="472"/>
      <c r="IKQ29" s="472"/>
      <c r="IKR29" s="472"/>
      <c r="IKS29" s="472"/>
      <c r="IKT29" s="472"/>
      <c r="IKU29" s="472"/>
      <c r="IKV29" s="472"/>
      <c r="IKW29" s="472"/>
      <c r="IKX29" s="472"/>
      <c r="IKY29" s="472"/>
      <c r="IKZ29" s="472"/>
      <c r="ILA29" s="472"/>
      <c r="ILB29" s="472"/>
      <c r="ILC29" s="472"/>
      <c r="ILD29" s="472"/>
      <c r="ILE29" s="472"/>
      <c r="ILF29" s="472"/>
      <c r="ILG29" s="472"/>
      <c r="ILH29" s="472"/>
      <c r="ILI29" s="472"/>
      <c r="ILJ29" s="472"/>
      <c r="ILK29" s="472"/>
      <c r="ILL29" s="472"/>
      <c r="ILM29" s="472"/>
      <c r="ILN29" s="472"/>
      <c r="ILO29" s="472"/>
      <c r="ILP29" s="472"/>
      <c r="ILQ29" s="472"/>
      <c r="ILR29" s="472"/>
      <c r="ILS29" s="472"/>
      <c r="ILT29" s="472"/>
      <c r="ILU29" s="472"/>
      <c r="ILV29" s="472"/>
      <c r="ILW29" s="472"/>
      <c r="ILX29" s="472"/>
      <c r="ILY29" s="472"/>
      <c r="ILZ29" s="472"/>
      <c r="IMA29" s="472"/>
      <c r="IMB29" s="472"/>
      <c r="IMC29" s="472"/>
      <c r="IMD29" s="472"/>
      <c r="IME29" s="472"/>
      <c r="IMF29" s="472"/>
      <c r="IMG29" s="472"/>
      <c r="IMH29" s="472"/>
      <c r="IMI29" s="472"/>
      <c r="IMJ29" s="472"/>
      <c r="IMK29" s="472"/>
      <c r="IML29" s="472"/>
      <c r="IMM29" s="472"/>
      <c r="IMN29" s="472"/>
      <c r="IMO29" s="472"/>
      <c r="IMP29" s="472"/>
      <c r="IMQ29" s="472"/>
      <c r="IMR29" s="472"/>
      <c r="IMS29" s="472"/>
      <c r="IMT29" s="472"/>
      <c r="IMU29" s="472"/>
      <c r="IMV29" s="472"/>
      <c r="IMW29" s="472"/>
      <c r="IMX29" s="472"/>
      <c r="IMY29" s="472"/>
      <c r="IMZ29" s="472"/>
      <c r="INA29" s="472"/>
      <c r="INB29" s="472"/>
      <c r="INC29" s="472"/>
      <c r="IND29" s="472"/>
      <c r="INE29" s="472"/>
      <c r="INF29" s="472"/>
      <c r="ING29" s="472"/>
      <c r="INH29" s="472"/>
      <c r="INI29" s="472"/>
      <c r="INJ29" s="472"/>
      <c r="INK29" s="472"/>
      <c r="INL29" s="472"/>
      <c r="INM29" s="472"/>
      <c r="INN29" s="472"/>
      <c r="INO29" s="472"/>
      <c r="INP29" s="472"/>
      <c r="INQ29" s="472"/>
      <c r="INR29" s="472"/>
      <c r="INS29" s="472"/>
      <c r="INT29" s="472"/>
      <c r="INU29" s="472"/>
      <c r="INV29" s="472"/>
      <c r="INW29" s="472"/>
      <c r="INX29" s="472"/>
      <c r="INY29" s="472"/>
      <c r="INZ29" s="472"/>
      <c r="IOA29" s="472"/>
      <c r="IOB29" s="472"/>
      <c r="IOC29" s="472"/>
      <c r="IOD29" s="472"/>
      <c r="IOE29" s="472"/>
      <c r="IOF29" s="472"/>
      <c r="IOG29" s="472"/>
      <c r="IOH29" s="472"/>
      <c r="IOI29" s="472"/>
      <c r="IOJ29" s="472"/>
      <c r="IOK29" s="472"/>
      <c r="IOL29" s="472"/>
      <c r="IOM29" s="472"/>
      <c r="ION29" s="472"/>
      <c r="IOO29" s="472"/>
      <c r="IOP29" s="472"/>
      <c r="IOQ29" s="472"/>
      <c r="IOR29" s="472"/>
      <c r="IOS29" s="472"/>
      <c r="IOT29" s="472"/>
      <c r="IOU29" s="472"/>
      <c r="IOV29" s="472"/>
      <c r="IOW29" s="472"/>
      <c r="IOX29" s="472"/>
      <c r="IOY29" s="472"/>
      <c r="IOZ29" s="472"/>
      <c r="IPA29" s="472"/>
      <c r="IPB29" s="472"/>
      <c r="IPC29" s="472"/>
      <c r="IPD29" s="472"/>
      <c r="IPE29" s="472"/>
      <c r="IPF29" s="472"/>
      <c r="IPG29" s="472"/>
      <c r="IPH29" s="472"/>
      <c r="IPI29" s="472"/>
      <c r="IPJ29" s="472"/>
      <c r="IPK29" s="472"/>
      <c r="IPL29" s="472"/>
      <c r="IPM29" s="472"/>
      <c r="IPN29" s="472"/>
      <c r="IPO29" s="472"/>
      <c r="IPP29" s="472"/>
      <c r="IPQ29" s="472"/>
      <c r="IPR29" s="472"/>
      <c r="IPS29" s="472"/>
      <c r="IPT29" s="472"/>
      <c r="IPU29" s="472"/>
      <c r="IPV29" s="472"/>
      <c r="IPW29" s="472"/>
      <c r="IPX29" s="472"/>
      <c r="IPY29" s="472"/>
      <c r="IPZ29" s="472"/>
      <c r="IQA29" s="472"/>
      <c r="IQB29" s="472"/>
      <c r="IQC29" s="472"/>
      <c r="IQD29" s="472"/>
      <c r="IQE29" s="472"/>
      <c r="IQF29" s="472"/>
      <c r="IQG29" s="472"/>
      <c r="IQH29" s="472"/>
      <c r="IQI29" s="472"/>
      <c r="IQJ29" s="472"/>
      <c r="IQK29" s="472"/>
      <c r="IQL29" s="472"/>
      <c r="IQM29" s="472"/>
      <c r="IQN29" s="472"/>
      <c r="IQO29" s="472"/>
      <c r="IQP29" s="472"/>
      <c r="IQQ29" s="472"/>
      <c r="IQR29" s="472"/>
      <c r="IQS29" s="472"/>
      <c r="IQT29" s="472"/>
      <c r="IQU29" s="472"/>
      <c r="IQV29" s="472"/>
      <c r="IQW29" s="472"/>
      <c r="IQX29" s="472"/>
      <c r="IQY29" s="472"/>
      <c r="IQZ29" s="472"/>
      <c r="IRA29" s="472"/>
      <c r="IRB29" s="472"/>
      <c r="IRC29" s="472"/>
      <c r="IRD29" s="472"/>
      <c r="IRE29" s="472"/>
      <c r="IRF29" s="472"/>
      <c r="IRG29" s="472"/>
      <c r="IRH29" s="472"/>
      <c r="IRI29" s="472"/>
      <c r="IRJ29" s="472"/>
      <c r="IRK29" s="472"/>
      <c r="IRL29" s="472"/>
      <c r="IRM29" s="472"/>
      <c r="IRN29" s="472"/>
      <c r="IRO29" s="472"/>
      <c r="IRP29" s="472"/>
      <c r="IRQ29" s="472"/>
      <c r="IRR29" s="472"/>
      <c r="IRS29" s="472"/>
      <c r="IRT29" s="472"/>
      <c r="IRU29" s="472"/>
      <c r="IRV29" s="472"/>
      <c r="IRW29" s="472"/>
      <c r="IRX29" s="472"/>
      <c r="IRY29" s="472"/>
      <c r="IRZ29" s="472"/>
      <c r="ISA29" s="472"/>
      <c r="ISB29" s="472"/>
      <c r="ISC29" s="472"/>
      <c r="ISD29" s="472"/>
      <c r="ISE29" s="472"/>
      <c r="ISF29" s="472"/>
      <c r="ISG29" s="472"/>
      <c r="ISH29" s="472"/>
      <c r="ISI29" s="472"/>
      <c r="ISJ29" s="472"/>
      <c r="ISK29" s="472"/>
      <c r="ISL29" s="472"/>
      <c r="ISM29" s="472"/>
      <c r="ISN29" s="472"/>
      <c r="ISO29" s="472"/>
      <c r="ISP29" s="472"/>
      <c r="ISQ29" s="472"/>
      <c r="ISR29" s="472"/>
      <c r="ISS29" s="472"/>
      <c r="IST29" s="472"/>
      <c r="ISU29" s="472"/>
      <c r="ISV29" s="472"/>
      <c r="ISW29" s="472"/>
      <c r="ISX29" s="472"/>
      <c r="ISY29" s="472"/>
      <c r="ISZ29" s="472"/>
      <c r="ITA29" s="472"/>
      <c r="ITB29" s="472"/>
      <c r="ITC29" s="472"/>
      <c r="ITD29" s="472"/>
      <c r="ITE29" s="472"/>
      <c r="ITF29" s="472"/>
      <c r="ITG29" s="472"/>
      <c r="ITH29" s="472"/>
      <c r="ITI29" s="472"/>
      <c r="ITJ29" s="472"/>
      <c r="ITK29" s="472"/>
      <c r="ITL29" s="472"/>
      <c r="ITM29" s="472"/>
      <c r="ITN29" s="472"/>
      <c r="ITO29" s="472"/>
      <c r="ITP29" s="472"/>
      <c r="ITQ29" s="472"/>
      <c r="ITR29" s="472"/>
      <c r="ITS29" s="472"/>
      <c r="ITT29" s="472"/>
      <c r="ITU29" s="472"/>
      <c r="ITV29" s="472"/>
      <c r="ITW29" s="472"/>
      <c r="ITX29" s="472"/>
      <c r="ITY29" s="472"/>
      <c r="ITZ29" s="472"/>
      <c r="IUA29" s="472"/>
      <c r="IUB29" s="472"/>
      <c r="IUC29" s="472"/>
      <c r="IUD29" s="472"/>
      <c r="IUE29" s="472"/>
      <c r="IUF29" s="472"/>
      <c r="IUG29" s="472"/>
      <c r="IUH29" s="472"/>
      <c r="IUI29" s="472"/>
      <c r="IUJ29" s="472"/>
      <c r="IUK29" s="472"/>
      <c r="IUL29" s="472"/>
      <c r="IUM29" s="472"/>
      <c r="IUN29" s="472"/>
      <c r="IUO29" s="472"/>
      <c r="IUP29" s="472"/>
      <c r="IUQ29" s="472"/>
      <c r="IUR29" s="472"/>
      <c r="IUS29" s="472"/>
      <c r="IUT29" s="472"/>
      <c r="IUU29" s="472"/>
      <c r="IUV29" s="472"/>
      <c r="IUW29" s="472"/>
      <c r="IUX29" s="472"/>
      <c r="IUY29" s="472"/>
      <c r="IUZ29" s="472"/>
      <c r="IVA29" s="472"/>
      <c r="IVB29" s="472"/>
      <c r="IVC29" s="472"/>
      <c r="IVD29" s="472"/>
      <c r="IVE29" s="472"/>
      <c r="IVF29" s="472"/>
      <c r="IVG29" s="472"/>
      <c r="IVH29" s="472"/>
      <c r="IVI29" s="472"/>
      <c r="IVJ29" s="472"/>
      <c r="IVK29" s="472"/>
      <c r="IVL29" s="472"/>
      <c r="IVM29" s="472"/>
      <c r="IVN29" s="472"/>
      <c r="IVO29" s="472"/>
      <c r="IVP29" s="472"/>
      <c r="IVQ29" s="472"/>
      <c r="IVR29" s="472"/>
      <c r="IVS29" s="472"/>
      <c r="IVT29" s="472"/>
      <c r="IVU29" s="472"/>
      <c r="IVV29" s="472"/>
      <c r="IVW29" s="472"/>
      <c r="IVX29" s="472"/>
      <c r="IVY29" s="472"/>
      <c r="IVZ29" s="472"/>
      <c r="IWA29" s="472"/>
      <c r="IWB29" s="472"/>
      <c r="IWC29" s="472"/>
      <c r="IWD29" s="472"/>
      <c r="IWE29" s="472"/>
      <c r="IWF29" s="472"/>
      <c r="IWG29" s="472"/>
      <c r="IWH29" s="472"/>
      <c r="IWI29" s="472"/>
      <c r="IWJ29" s="472"/>
      <c r="IWK29" s="472"/>
      <c r="IWL29" s="472"/>
      <c r="IWM29" s="472"/>
      <c r="IWN29" s="472"/>
      <c r="IWO29" s="472"/>
      <c r="IWP29" s="472"/>
      <c r="IWQ29" s="472"/>
      <c r="IWR29" s="472"/>
      <c r="IWS29" s="472"/>
      <c r="IWT29" s="472"/>
      <c r="IWU29" s="472"/>
      <c r="IWV29" s="472"/>
      <c r="IWW29" s="472"/>
      <c r="IWX29" s="472"/>
      <c r="IWY29" s="472"/>
      <c r="IWZ29" s="472"/>
      <c r="IXA29" s="472"/>
      <c r="IXB29" s="472"/>
      <c r="IXC29" s="472"/>
      <c r="IXD29" s="472"/>
      <c r="IXE29" s="472"/>
      <c r="IXF29" s="472"/>
      <c r="IXG29" s="472"/>
      <c r="IXH29" s="472"/>
      <c r="IXI29" s="472"/>
      <c r="IXJ29" s="472"/>
      <c r="IXK29" s="472"/>
      <c r="IXL29" s="472"/>
      <c r="IXM29" s="472"/>
      <c r="IXN29" s="472"/>
      <c r="IXO29" s="472"/>
      <c r="IXP29" s="472"/>
      <c r="IXQ29" s="472"/>
      <c r="IXR29" s="472"/>
      <c r="IXS29" s="472"/>
      <c r="IXT29" s="472"/>
      <c r="IXU29" s="472"/>
      <c r="IXV29" s="472"/>
      <c r="IXW29" s="472"/>
      <c r="IXX29" s="472"/>
      <c r="IXY29" s="472"/>
      <c r="IXZ29" s="472"/>
      <c r="IYA29" s="472"/>
      <c r="IYB29" s="472"/>
      <c r="IYC29" s="472"/>
      <c r="IYD29" s="472"/>
      <c r="IYE29" s="472"/>
      <c r="IYF29" s="472"/>
      <c r="IYG29" s="472"/>
      <c r="IYH29" s="472"/>
      <c r="IYI29" s="472"/>
      <c r="IYJ29" s="472"/>
      <c r="IYK29" s="472"/>
      <c r="IYL29" s="472"/>
      <c r="IYM29" s="472"/>
      <c r="IYN29" s="472"/>
      <c r="IYO29" s="472"/>
      <c r="IYP29" s="472"/>
      <c r="IYQ29" s="472"/>
      <c r="IYR29" s="472"/>
      <c r="IYS29" s="472"/>
      <c r="IYT29" s="472"/>
      <c r="IYU29" s="472"/>
      <c r="IYV29" s="472"/>
      <c r="IYW29" s="472"/>
      <c r="IYX29" s="472"/>
      <c r="IYY29" s="472"/>
      <c r="IYZ29" s="472"/>
      <c r="IZA29" s="472"/>
      <c r="IZB29" s="472"/>
      <c r="IZC29" s="472"/>
      <c r="IZD29" s="472"/>
      <c r="IZE29" s="472"/>
      <c r="IZF29" s="472"/>
      <c r="IZG29" s="472"/>
      <c r="IZH29" s="472"/>
      <c r="IZI29" s="472"/>
      <c r="IZJ29" s="472"/>
      <c r="IZK29" s="472"/>
      <c r="IZL29" s="472"/>
      <c r="IZM29" s="472"/>
      <c r="IZN29" s="472"/>
      <c r="IZO29" s="472"/>
      <c r="IZP29" s="472"/>
      <c r="IZQ29" s="472"/>
      <c r="IZR29" s="472"/>
      <c r="IZS29" s="472"/>
      <c r="IZT29" s="472"/>
      <c r="IZU29" s="472"/>
      <c r="IZV29" s="472"/>
      <c r="IZW29" s="472"/>
      <c r="IZX29" s="472"/>
      <c r="IZY29" s="472"/>
      <c r="IZZ29" s="472"/>
      <c r="JAA29" s="472"/>
      <c r="JAB29" s="472"/>
      <c r="JAC29" s="472"/>
      <c r="JAD29" s="472"/>
      <c r="JAE29" s="472"/>
      <c r="JAF29" s="472"/>
      <c r="JAG29" s="472"/>
      <c r="JAH29" s="472"/>
      <c r="JAI29" s="472"/>
      <c r="JAJ29" s="472"/>
      <c r="JAK29" s="472"/>
      <c r="JAL29" s="472"/>
      <c r="JAM29" s="472"/>
      <c r="JAN29" s="472"/>
      <c r="JAO29" s="472"/>
      <c r="JAP29" s="472"/>
      <c r="JAQ29" s="472"/>
      <c r="JAR29" s="472"/>
      <c r="JAS29" s="472"/>
      <c r="JAT29" s="472"/>
      <c r="JAU29" s="472"/>
      <c r="JAV29" s="472"/>
      <c r="JAW29" s="472"/>
      <c r="JAX29" s="472"/>
      <c r="JAY29" s="472"/>
      <c r="JAZ29" s="472"/>
      <c r="JBA29" s="472"/>
      <c r="JBB29" s="472"/>
      <c r="JBC29" s="472"/>
      <c r="JBD29" s="472"/>
      <c r="JBE29" s="472"/>
      <c r="JBF29" s="472"/>
      <c r="JBG29" s="472"/>
      <c r="JBH29" s="472"/>
      <c r="JBI29" s="472"/>
      <c r="JBJ29" s="472"/>
      <c r="JBK29" s="472"/>
      <c r="JBL29" s="472"/>
      <c r="JBM29" s="472"/>
      <c r="JBN29" s="472"/>
      <c r="JBO29" s="472"/>
      <c r="JBP29" s="472"/>
      <c r="JBQ29" s="472"/>
      <c r="JBR29" s="472"/>
      <c r="JBS29" s="472"/>
      <c r="JBT29" s="472"/>
      <c r="JBU29" s="472"/>
      <c r="JBV29" s="472"/>
      <c r="JBW29" s="472"/>
      <c r="JBX29" s="472"/>
      <c r="JBY29" s="472"/>
      <c r="JBZ29" s="472"/>
      <c r="JCA29" s="472"/>
      <c r="JCB29" s="472"/>
      <c r="JCC29" s="472"/>
      <c r="JCD29" s="472"/>
      <c r="JCE29" s="472"/>
      <c r="JCF29" s="472"/>
      <c r="JCG29" s="472"/>
      <c r="JCH29" s="472"/>
      <c r="JCI29" s="472"/>
      <c r="JCJ29" s="472"/>
      <c r="JCK29" s="472"/>
      <c r="JCL29" s="472"/>
      <c r="JCM29" s="472"/>
      <c r="JCN29" s="472"/>
      <c r="JCO29" s="472"/>
      <c r="JCP29" s="472"/>
      <c r="JCQ29" s="472"/>
      <c r="JCR29" s="472"/>
      <c r="JCS29" s="472"/>
      <c r="JCT29" s="472"/>
      <c r="JCU29" s="472"/>
      <c r="JCV29" s="472"/>
      <c r="JCW29" s="472"/>
      <c r="JCX29" s="472"/>
      <c r="JCY29" s="472"/>
      <c r="JCZ29" s="472"/>
      <c r="JDA29" s="472"/>
      <c r="JDB29" s="472"/>
      <c r="JDC29" s="472"/>
      <c r="JDD29" s="472"/>
      <c r="JDE29" s="472"/>
      <c r="JDF29" s="472"/>
      <c r="JDG29" s="472"/>
      <c r="JDH29" s="472"/>
      <c r="JDI29" s="472"/>
      <c r="JDJ29" s="472"/>
      <c r="JDK29" s="472"/>
      <c r="JDL29" s="472"/>
      <c r="JDM29" s="472"/>
      <c r="JDN29" s="472"/>
      <c r="JDO29" s="472"/>
      <c r="JDP29" s="472"/>
      <c r="JDQ29" s="472"/>
      <c r="JDR29" s="472"/>
      <c r="JDS29" s="472"/>
      <c r="JDT29" s="472"/>
      <c r="JDU29" s="472"/>
      <c r="JDV29" s="472"/>
      <c r="JDW29" s="472"/>
      <c r="JDX29" s="472"/>
      <c r="JDY29" s="472"/>
      <c r="JDZ29" s="472"/>
      <c r="JEA29" s="472"/>
      <c r="JEB29" s="472"/>
      <c r="JEC29" s="472"/>
      <c r="JED29" s="472"/>
      <c r="JEE29" s="472"/>
      <c r="JEF29" s="472"/>
      <c r="JEG29" s="472"/>
      <c r="JEH29" s="472"/>
      <c r="JEI29" s="472"/>
      <c r="JEJ29" s="472"/>
      <c r="JEK29" s="472"/>
      <c r="JEL29" s="472"/>
      <c r="JEM29" s="472"/>
      <c r="JEN29" s="472"/>
      <c r="JEO29" s="472"/>
      <c r="JEP29" s="472"/>
      <c r="JEQ29" s="472"/>
      <c r="JER29" s="472"/>
      <c r="JES29" s="472"/>
      <c r="JET29" s="472"/>
      <c r="JEU29" s="472"/>
      <c r="JEV29" s="472"/>
      <c r="JEW29" s="472"/>
      <c r="JEX29" s="472"/>
      <c r="JEY29" s="472"/>
      <c r="JEZ29" s="472"/>
      <c r="JFA29" s="472"/>
      <c r="JFB29" s="472"/>
      <c r="JFC29" s="472"/>
      <c r="JFD29" s="472"/>
      <c r="JFE29" s="472"/>
      <c r="JFF29" s="472"/>
      <c r="JFG29" s="472"/>
      <c r="JFH29" s="472"/>
      <c r="JFI29" s="472"/>
      <c r="JFJ29" s="472"/>
      <c r="JFK29" s="472"/>
      <c r="JFL29" s="472"/>
      <c r="JFM29" s="472"/>
      <c r="JFN29" s="472"/>
      <c r="JFO29" s="472"/>
      <c r="JFP29" s="472"/>
      <c r="JFQ29" s="472"/>
      <c r="JFR29" s="472"/>
      <c r="JFS29" s="472"/>
      <c r="JFT29" s="472"/>
      <c r="JFU29" s="472"/>
      <c r="JFV29" s="472"/>
      <c r="JFW29" s="472"/>
      <c r="JFX29" s="472"/>
      <c r="JFY29" s="472"/>
      <c r="JFZ29" s="472"/>
      <c r="JGA29" s="472"/>
      <c r="JGB29" s="472"/>
      <c r="JGC29" s="472"/>
      <c r="JGD29" s="472"/>
      <c r="JGE29" s="472"/>
      <c r="JGF29" s="472"/>
      <c r="JGG29" s="472"/>
      <c r="JGH29" s="472"/>
      <c r="JGI29" s="472"/>
      <c r="JGJ29" s="472"/>
      <c r="JGK29" s="472"/>
      <c r="JGL29" s="472"/>
      <c r="JGM29" s="472"/>
      <c r="JGN29" s="472"/>
      <c r="JGO29" s="472"/>
      <c r="JGP29" s="472"/>
      <c r="JGQ29" s="472"/>
      <c r="JGR29" s="472"/>
      <c r="JGS29" s="472"/>
      <c r="JGT29" s="472"/>
      <c r="JGU29" s="472"/>
      <c r="JGV29" s="472"/>
      <c r="JGW29" s="472"/>
      <c r="JGX29" s="472"/>
      <c r="JGY29" s="472"/>
      <c r="JGZ29" s="472"/>
      <c r="JHA29" s="472"/>
      <c r="JHB29" s="472"/>
      <c r="JHC29" s="472"/>
      <c r="JHD29" s="472"/>
      <c r="JHE29" s="472"/>
      <c r="JHF29" s="472"/>
      <c r="JHG29" s="472"/>
      <c r="JHH29" s="472"/>
      <c r="JHI29" s="472"/>
      <c r="JHJ29" s="472"/>
      <c r="JHK29" s="472"/>
      <c r="JHL29" s="472"/>
      <c r="JHM29" s="472"/>
      <c r="JHN29" s="472"/>
      <c r="JHO29" s="472"/>
      <c r="JHP29" s="472"/>
      <c r="JHQ29" s="472"/>
      <c r="JHR29" s="472"/>
      <c r="JHS29" s="472"/>
      <c r="JHT29" s="472"/>
      <c r="JHU29" s="472"/>
      <c r="JHV29" s="472"/>
      <c r="JHW29" s="472"/>
      <c r="JHX29" s="472"/>
      <c r="JHY29" s="472"/>
      <c r="JHZ29" s="472"/>
      <c r="JIA29" s="472"/>
      <c r="JIB29" s="472"/>
      <c r="JIC29" s="472"/>
      <c r="JID29" s="472"/>
      <c r="JIE29" s="472"/>
      <c r="JIF29" s="472"/>
      <c r="JIG29" s="472"/>
      <c r="JIH29" s="472"/>
      <c r="JII29" s="472"/>
      <c r="JIJ29" s="472"/>
      <c r="JIK29" s="472"/>
      <c r="JIL29" s="472"/>
      <c r="JIM29" s="472"/>
      <c r="JIN29" s="472"/>
      <c r="JIO29" s="472"/>
      <c r="JIP29" s="472"/>
      <c r="JIQ29" s="472"/>
      <c r="JIR29" s="472"/>
      <c r="JIS29" s="472"/>
      <c r="JIT29" s="472"/>
      <c r="JIU29" s="472"/>
      <c r="JIV29" s="472"/>
      <c r="JIW29" s="472"/>
      <c r="JIX29" s="472"/>
      <c r="JIY29" s="472"/>
      <c r="JIZ29" s="472"/>
      <c r="JJA29" s="472"/>
      <c r="JJB29" s="472"/>
      <c r="JJC29" s="472"/>
      <c r="JJD29" s="472"/>
      <c r="JJE29" s="472"/>
      <c r="JJF29" s="472"/>
      <c r="JJG29" s="472"/>
      <c r="JJH29" s="472"/>
      <c r="JJI29" s="472"/>
      <c r="JJJ29" s="472"/>
      <c r="JJK29" s="472"/>
      <c r="JJL29" s="472"/>
      <c r="JJM29" s="472"/>
      <c r="JJN29" s="472"/>
      <c r="JJO29" s="472"/>
      <c r="JJP29" s="472"/>
      <c r="JJQ29" s="472"/>
      <c r="JJR29" s="472"/>
      <c r="JJS29" s="472"/>
      <c r="JJT29" s="472"/>
      <c r="JJU29" s="472"/>
      <c r="JJV29" s="472"/>
      <c r="JJW29" s="472"/>
      <c r="JJX29" s="472"/>
      <c r="JJY29" s="472"/>
      <c r="JJZ29" s="472"/>
      <c r="JKA29" s="472"/>
      <c r="JKB29" s="472"/>
      <c r="JKC29" s="472"/>
      <c r="JKD29" s="472"/>
      <c r="JKE29" s="472"/>
      <c r="JKF29" s="472"/>
      <c r="JKG29" s="472"/>
      <c r="JKH29" s="472"/>
      <c r="JKI29" s="472"/>
      <c r="JKJ29" s="472"/>
      <c r="JKK29" s="472"/>
      <c r="JKL29" s="472"/>
      <c r="JKM29" s="472"/>
      <c r="JKN29" s="472"/>
      <c r="JKO29" s="472"/>
      <c r="JKP29" s="472"/>
      <c r="JKQ29" s="472"/>
      <c r="JKR29" s="472"/>
      <c r="JKS29" s="472"/>
      <c r="JKT29" s="472"/>
      <c r="JKU29" s="472"/>
      <c r="JKV29" s="472"/>
      <c r="JKW29" s="472"/>
      <c r="JKX29" s="472"/>
      <c r="JKY29" s="472"/>
      <c r="JKZ29" s="472"/>
      <c r="JLA29" s="472"/>
      <c r="JLB29" s="472"/>
      <c r="JLC29" s="472"/>
      <c r="JLD29" s="472"/>
      <c r="JLE29" s="472"/>
      <c r="JLF29" s="472"/>
      <c r="JLG29" s="472"/>
      <c r="JLH29" s="472"/>
      <c r="JLI29" s="472"/>
      <c r="JLJ29" s="472"/>
      <c r="JLK29" s="472"/>
      <c r="JLL29" s="472"/>
      <c r="JLM29" s="472"/>
      <c r="JLN29" s="472"/>
      <c r="JLO29" s="472"/>
      <c r="JLP29" s="472"/>
      <c r="JLQ29" s="472"/>
      <c r="JLR29" s="472"/>
      <c r="JLS29" s="472"/>
      <c r="JLT29" s="472"/>
      <c r="JLU29" s="472"/>
      <c r="JLV29" s="472"/>
      <c r="JLW29" s="472"/>
      <c r="JLX29" s="472"/>
      <c r="JLY29" s="472"/>
      <c r="JLZ29" s="472"/>
      <c r="JMA29" s="472"/>
      <c r="JMB29" s="472"/>
      <c r="JMC29" s="472"/>
      <c r="JMD29" s="472"/>
      <c r="JME29" s="472"/>
      <c r="JMF29" s="472"/>
      <c r="JMG29" s="472"/>
      <c r="JMH29" s="472"/>
      <c r="JMI29" s="472"/>
      <c r="JMJ29" s="472"/>
      <c r="JMK29" s="472"/>
      <c r="JML29" s="472"/>
      <c r="JMM29" s="472"/>
      <c r="JMN29" s="472"/>
      <c r="JMO29" s="472"/>
      <c r="JMP29" s="472"/>
      <c r="JMQ29" s="472"/>
      <c r="JMR29" s="472"/>
      <c r="JMS29" s="472"/>
      <c r="JMT29" s="472"/>
      <c r="JMU29" s="472"/>
      <c r="JMV29" s="472"/>
      <c r="JMW29" s="472"/>
      <c r="JMX29" s="472"/>
      <c r="JMY29" s="472"/>
      <c r="JMZ29" s="472"/>
      <c r="JNA29" s="472"/>
      <c r="JNB29" s="472"/>
      <c r="JNC29" s="472"/>
      <c r="JND29" s="472"/>
      <c r="JNE29" s="472"/>
      <c r="JNF29" s="472"/>
      <c r="JNG29" s="472"/>
      <c r="JNH29" s="472"/>
      <c r="JNI29" s="472"/>
      <c r="JNJ29" s="472"/>
      <c r="JNK29" s="472"/>
      <c r="JNL29" s="472"/>
      <c r="JNM29" s="472"/>
      <c r="JNN29" s="472"/>
      <c r="JNO29" s="472"/>
      <c r="JNP29" s="472"/>
      <c r="JNQ29" s="472"/>
      <c r="JNR29" s="472"/>
      <c r="JNS29" s="472"/>
      <c r="JNT29" s="472"/>
      <c r="JNU29" s="472"/>
      <c r="JNV29" s="472"/>
      <c r="JNW29" s="472"/>
      <c r="JNX29" s="472"/>
      <c r="JNY29" s="472"/>
      <c r="JNZ29" s="472"/>
      <c r="JOA29" s="472"/>
      <c r="JOB29" s="472"/>
      <c r="JOC29" s="472"/>
      <c r="JOD29" s="472"/>
      <c r="JOE29" s="472"/>
      <c r="JOF29" s="472"/>
      <c r="JOG29" s="472"/>
      <c r="JOH29" s="472"/>
      <c r="JOI29" s="472"/>
      <c r="JOJ29" s="472"/>
      <c r="JOK29" s="472"/>
      <c r="JOL29" s="472"/>
      <c r="JOM29" s="472"/>
      <c r="JON29" s="472"/>
      <c r="JOO29" s="472"/>
      <c r="JOP29" s="472"/>
      <c r="JOQ29" s="472"/>
      <c r="JOR29" s="472"/>
      <c r="JOS29" s="472"/>
      <c r="JOT29" s="472"/>
      <c r="JOU29" s="472"/>
      <c r="JOV29" s="472"/>
      <c r="JOW29" s="472"/>
      <c r="JOX29" s="472"/>
      <c r="JOY29" s="472"/>
      <c r="JOZ29" s="472"/>
      <c r="JPA29" s="472"/>
      <c r="JPB29" s="472"/>
      <c r="JPC29" s="472"/>
      <c r="JPD29" s="472"/>
      <c r="JPE29" s="472"/>
      <c r="JPF29" s="472"/>
      <c r="JPG29" s="472"/>
      <c r="JPH29" s="472"/>
      <c r="JPI29" s="472"/>
      <c r="JPJ29" s="472"/>
      <c r="JPK29" s="472"/>
      <c r="JPL29" s="472"/>
      <c r="JPM29" s="472"/>
      <c r="JPN29" s="472"/>
      <c r="JPO29" s="472"/>
      <c r="JPP29" s="472"/>
      <c r="JPQ29" s="472"/>
      <c r="JPR29" s="472"/>
      <c r="JPS29" s="472"/>
      <c r="JPT29" s="472"/>
      <c r="JPU29" s="472"/>
      <c r="JPV29" s="472"/>
      <c r="JPW29" s="472"/>
      <c r="JPX29" s="472"/>
      <c r="JPY29" s="472"/>
      <c r="JPZ29" s="472"/>
      <c r="JQA29" s="472"/>
      <c r="JQB29" s="472"/>
      <c r="JQC29" s="472"/>
      <c r="JQD29" s="472"/>
      <c r="JQE29" s="472"/>
      <c r="JQF29" s="472"/>
      <c r="JQG29" s="472"/>
      <c r="JQH29" s="472"/>
      <c r="JQI29" s="472"/>
      <c r="JQJ29" s="472"/>
      <c r="JQK29" s="472"/>
      <c r="JQL29" s="472"/>
      <c r="JQM29" s="472"/>
      <c r="JQN29" s="472"/>
      <c r="JQO29" s="472"/>
      <c r="JQP29" s="472"/>
      <c r="JQQ29" s="472"/>
      <c r="JQR29" s="472"/>
      <c r="JQS29" s="472"/>
      <c r="JQT29" s="472"/>
      <c r="JQU29" s="472"/>
      <c r="JQV29" s="472"/>
      <c r="JQW29" s="472"/>
      <c r="JQX29" s="472"/>
      <c r="JQY29" s="472"/>
      <c r="JQZ29" s="472"/>
      <c r="JRA29" s="472"/>
      <c r="JRB29" s="472"/>
      <c r="JRC29" s="472"/>
      <c r="JRD29" s="472"/>
      <c r="JRE29" s="472"/>
      <c r="JRF29" s="472"/>
      <c r="JRG29" s="472"/>
      <c r="JRH29" s="472"/>
      <c r="JRI29" s="472"/>
      <c r="JRJ29" s="472"/>
      <c r="JRK29" s="472"/>
      <c r="JRL29" s="472"/>
      <c r="JRM29" s="472"/>
      <c r="JRN29" s="472"/>
      <c r="JRO29" s="472"/>
      <c r="JRP29" s="472"/>
      <c r="JRQ29" s="472"/>
      <c r="JRR29" s="472"/>
      <c r="JRS29" s="472"/>
      <c r="JRT29" s="472"/>
      <c r="JRU29" s="472"/>
      <c r="JRV29" s="472"/>
      <c r="JRW29" s="472"/>
      <c r="JRX29" s="472"/>
      <c r="JRY29" s="472"/>
      <c r="JRZ29" s="472"/>
      <c r="JSA29" s="472"/>
      <c r="JSB29" s="472"/>
      <c r="JSC29" s="472"/>
      <c r="JSD29" s="472"/>
      <c r="JSE29" s="472"/>
      <c r="JSF29" s="472"/>
      <c r="JSG29" s="472"/>
      <c r="JSH29" s="472"/>
      <c r="JSI29" s="472"/>
      <c r="JSJ29" s="472"/>
      <c r="JSK29" s="472"/>
      <c r="JSL29" s="472"/>
      <c r="JSM29" s="472"/>
      <c r="JSN29" s="472"/>
      <c r="JSO29" s="472"/>
      <c r="JSP29" s="472"/>
      <c r="JSQ29" s="472"/>
      <c r="JSR29" s="472"/>
      <c r="JSS29" s="472"/>
      <c r="JST29" s="472"/>
      <c r="JSU29" s="472"/>
      <c r="JSV29" s="472"/>
      <c r="JSW29" s="472"/>
      <c r="JSX29" s="472"/>
      <c r="JSY29" s="472"/>
      <c r="JSZ29" s="472"/>
      <c r="JTA29" s="472"/>
      <c r="JTB29" s="472"/>
      <c r="JTC29" s="472"/>
      <c r="JTD29" s="472"/>
      <c r="JTE29" s="472"/>
      <c r="JTF29" s="472"/>
      <c r="JTG29" s="472"/>
      <c r="JTH29" s="472"/>
      <c r="JTI29" s="472"/>
      <c r="JTJ29" s="472"/>
      <c r="JTK29" s="472"/>
      <c r="JTL29" s="472"/>
      <c r="JTM29" s="472"/>
      <c r="JTN29" s="472"/>
      <c r="JTO29" s="472"/>
      <c r="JTP29" s="472"/>
      <c r="JTQ29" s="472"/>
      <c r="JTR29" s="472"/>
      <c r="JTS29" s="472"/>
      <c r="JTT29" s="472"/>
      <c r="JTU29" s="472"/>
      <c r="JTV29" s="472"/>
      <c r="JTW29" s="472"/>
      <c r="JTX29" s="472"/>
      <c r="JTY29" s="472"/>
      <c r="JTZ29" s="472"/>
      <c r="JUA29" s="472"/>
      <c r="JUB29" s="472"/>
      <c r="JUC29" s="472"/>
      <c r="JUD29" s="472"/>
      <c r="JUE29" s="472"/>
      <c r="JUF29" s="472"/>
      <c r="JUG29" s="472"/>
      <c r="JUH29" s="472"/>
      <c r="JUI29" s="472"/>
      <c r="JUJ29" s="472"/>
      <c r="JUK29" s="472"/>
      <c r="JUL29" s="472"/>
      <c r="JUM29" s="472"/>
      <c r="JUN29" s="472"/>
      <c r="JUO29" s="472"/>
      <c r="JUP29" s="472"/>
      <c r="JUQ29" s="472"/>
      <c r="JUR29" s="472"/>
      <c r="JUS29" s="472"/>
      <c r="JUT29" s="472"/>
      <c r="JUU29" s="472"/>
      <c r="JUV29" s="472"/>
      <c r="JUW29" s="472"/>
      <c r="JUX29" s="472"/>
      <c r="JUY29" s="472"/>
      <c r="JUZ29" s="472"/>
      <c r="JVA29" s="472"/>
      <c r="JVB29" s="472"/>
      <c r="JVC29" s="472"/>
      <c r="JVD29" s="472"/>
      <c r="JVE29" s="472"/>
      <c r="JVF29" s="472"/>
      <c r="JVG29" s="472"/>
      <c r="JVH29" s="472"/>
      <c r="JVI29" s="472"/>
      <c r="JVJ29" s="472"/>
      <c r="JVK29" s="472"/>
      <c r="JVL29" s="472"/>
      <c r="JVM29" s="472"/>
      <c r="JVN29" s="472"/>
      <c r="JVO29" s="472"/>
      <c r="JVP29" s="472"/>
      <c r="JVQ29" s="472"/>
      <c r="JVR29" s="472"/>
      <c r="JVS29" s="472"/>
      <c r="JVT29" s="472"/>
      <c r="JVU29" s="472"/>
      <c r="JVV29" s="472"/>
      <c r="JVW29" s="472"/>
      <c r="JVX29" s="472"/>
      <c r="JVY29" s="472"/>
      <c r="JVZ29" s="472"/>
      <c r="JWA29" s="472"/>
      <c r="JWB29" s="472"/>
      <c r="JWC29" s="472"/>
      <c r="JWD29" s="472"/>
      <c r="JWE29" s="472"/>
      <c r="JWF29" s="472"/>
      <c r="JWG29" s="472"/>
      <c r="JWH29" s="472"/>
      <c r="JWI29" s="472"/>
      <c r="JWJ29" s="472"/>
      <c r="JWK29" s="472"/>
      <c r="JWL29" s="472"/>
      <c r="JWM29" s="472"/>
      <c r="JWN29" s="472"/>
      <c r="JWO29" s="472"/>
      <c r="JWP29" s="472"/>
      <c r="JWQ29" s="472"/>
      <c r="JWR29" s="472"/>
      <c r="JWS29" s="472"/>
      <c r="JWT29" s="472"/>
      <c r="JWU29" s="472"/>
      <c r="JWV29" s="472"/>
      <c r="JWW29" s="472"/>
      <c r="JWX29" s="472"/>
      <c r="JWY29" s="472"/>
      <c r="JWZ29" s="472"/>
      <c r="JXA29" s="472"/>
      <c r="JXB29" s="472"/>
      <c r="JXC29" s="472"/>
      <c r="JXD29" s="472"/>
      <c r="JXE29" s="472"/>
      <c r="JXF29" s="472"/>
      <c r="JXG29" s="472"/>
      <c r="JXH29" s="472"/>
      <c r="JXI29" s="472"/>
      <c r="JXJ29" s="472"/>
      <c r="JXK29" s="472"/>
      <c r="JXL29" s="472"/>
      <c r="JXM29" s="472"/>
      <c r="JXN29" s="472"/>
      <c r="JXO29" s="472"/>
      <c r="JXP29" s="472"/>
      <c r="JXQ29" s="472"/>
      <c r="JXR29" s="472"/>
      <c r="JXS29" s="472"/>
      <c r="JXT29" s="472"/>
      <c r="JXU29" s="472"/>
      <c r="JXV29" s="472"/>
      <c r="JXW29" s="472"/>
      <c r="JXX29" s="472"/>
      <c r="JXY29" s="472"/>
      <c r="JXZ29" s="472"/>
      <c r="JYA29" s="472"/>
      <c r="JYB29" s="472"/>
      <c r="JYC29" s="472"/>
      <c r="JYD29" s="472"/>
      <c r="JYE29" s="472"/>
      <c r="JYF29" s="472"/>
      <c r="JYG29" s="472"/>
      <c r="JYH29" s="472"/>
      <c r="JYI29" s="472"/>
      <c r="JYJ29" s="472"/>
      <c r="JYK29" s="472"/>
      <c r="JYL29" s="472"/>
      <c r="JYM29" s="472"/>
      <c r="JYN29" s="472"/>
      <c r="JYO29" s="472"/>
      <c r="JYP29" s="472"/>
      <c r="JYQ29" s="472"/>
      <c r="JYR29" s="472"/>
      <c r="JYS29" s="472"/>
      <c r="JYT29" s="472"/>
      <c r="JYU29" s="472"/>
      <c r="JYV29" s="472"/>
      <c r="JYW29" s="472"/>
      <c r="JYX29" s="472"/>
      <c r="JYY29" s="472"/>
      <c r="JYZ29" s="472"/>
      <c r="JZA29" s="472"/>
      <c r="JZB29" s="472"/>
      <c r="JZC29" s="472"/>
      <c r="JZD29" s="472"/>
      <c r="JZE29" s="472"/>
      <c r="JZF29" s="472"/>
      <c r="JZG29" s="472"/>
      <c r="JZH29" s="472"/>
      <c r="JZI29" s="472"/>
      <c r="JZJ29" s="472"/>
      <c r="JZK29" s="472"/>
      <c r="JZL29" s="472"/>
      <c r="JZM29" s="472"/>
      <c r="JZN29" s="472"/>
      <c r="JZO29" s="472"/>
      <c r="JZP29" s="472"/>
      <c r="JZQ29" s="472"/>
      <c r="JZR29" s="472"/>
      <c r="JZS29" s="472"/>
      <c r="JZT29" s="472"/>
      <c r="JZU29" s="472"/>
      <c r="JZV29" s="472"/>
      <c r="JZW29" s="472"/>
      <c r="JZX29" s="472"/>
      <c r="JZY29" s="472"/>
      <c r="JZZ29" s="472"/>
      <c r="KAA29" s="472"/>
      <c r="KAB29" s="472"/>
      <c r="KAC29" s="472"/>
      <c r="KAD29" s="472"/>
      <c r="KAE29" s="472"/>
      <c r="KAF29" s="472"/>
      <c r="KAG29" s="472"/>
      <c r="KAH29" s="472"/>
      <c r="KAI29" s="472"/>
      <c r="KAJ29" s="472"/>
      <c r="KAK29" s="472"/>
      <c r="KAL29" s="472"/>
      <c r="KAM29" s="472"/>
      <c r="KAN29" s="472"/>
      <c r="KAO29" s="472"/>
      <c r="KAP29" s="472"/>
      <c r="KAQ29" s="472"/>
      <c r="KAR29" s="472"/>
      <c r="KAS29" s="472"/>
      <c r="KAT29" s="472"/>
      <c r="KAU29" s="472"/>
      <c r="KAV29" s="472"/>
      <c r="KAW29" s="472"/>
      <c r="KAX29" s="472"/>
      <c r="KAY29" s="472"/>
      <c r="KAZ29" s="472"/>
      <c r="KBA29" s="472"/>
      <c r="KBB29" s="472"/>
      <c r="KBC29" s="472"/>
      <c r="KBD29" s="472"/>
      <c r="KBE29" s="472"/>
      <c r="KBF29" s="472"/>
      <c r="KBG29" s="472"/>
      <c r="KBH29" s="472"/>
      <c r="KBI29" s="472"/>
      <c r="KBJ29" s="472"/>
      <c r="KBK29" s="472"/>
      <c r="KBL29" s="472"/>
      <c r="KBM29" s="472"/>
      <c r="KBN29" s="472"/>
      <c r="KBO29" s="472"/>
      <c r="KBP29" s="472"/>
      <c r="KBQ29" s="472"/>
      <c r="KBR29" s="472"/>
      <c r="KBS29" s="472"/>
      <c r="KBT29" s="472"/>
      <c r="KBU29" s="472"/>
      <c r="KBV29" s="472"/>
      <c r="KBW29" s="472"/>
      <c r="KBX29" s="472"/>
      <c r="KBY29" s="472"/>
      <c r="KBZ29" s="472"/>
      <c r="KCA29" s="472"/>
      <c r="KCB29" s="472"/>
      <c r="KCC29" s="472"/>
      <c r="KCD29" s="472"/>
      <c r="KCE29" s="472"/>
      <c r="KCF29" s="472"/>
      <c r="KCG29" s="472"/>
      <c r="KCH29" s="472"/>
      <c r="KCI29" s="472"/>
      <c r="KCJ29" s="472"/>
      <c r="KCK29" s="472"/>
      <c r="KCL29" s="472"/>
      <c r="KCM29" s="472"/>
      <c r="KCN29" s="472"/>
      <c r="KCO29" s="472"/>
      <c r="KCP29" s="472"/>
      <c r="KCQ29" s="472"/>
      <c r="KCR29" s="472"/>
      <c r="KCS29" s="472"/>
      <c r="KCT29" s="472"/>
      <c r="KCU29" s="472"/>
      <c r="KCV29" s="472"/>
      <c r="KCW29" s="472"/>
      <c r="KCX29" s="472"/>
      <c r="KCY29" s="472"/>
      <c r="KCZ29" s="472"/>
      <c r="KDA29" s="472"/>
      <c r="KDB29" s="472"/>
      <c r="KDC29" s="472"/>
      <c r="KDD29" s="472"/>
      <c r="KDE29" s="472"/>
      <c r="KDF29" s="472"/>
      <c r="KDG29" s="472"/>
      <c r="KDH29" s="472"/>
      <c r="KDI29" s="472"/>
      <c r="KDJ29" s="472"/>
      <c r="KDK29" s="472"/>
      <c r="KDL29" s="472"/>
      <c r="KDM29" s="472"/>
      <c r="KDN29" s="472"/>
      <c r="KDO29" s="472"/>
      <c r="KDP29" s="472"/>
      <c r="KDQ29" s="472"/>
      <c r="KDR29" s="472"/>
      <c r="KDS29" s="472"/>
      <c r="KDT29" s="472"/>
      <c r="KDU29" s="472"/>
      <c r="KDV29" s="472"/>
      <c r="KDW29" s="472"/>
      <c r="KDX29" s="472"/>
      <c r="KDY29" s="472"/>
      <c r="KDZ29" s="472"/>
      <c r="KEA29" s="472"/>
      <c r="KEB29" s="472"/>
      <c r="KEC29" s="472"/>
      <c r="KED29" s="472"/>
      <c r="KEE29" s="472"/>
      <c r="KEF29" s="472"/>
      <c r="KEG29" s="472"/>
      <c r="KEH29" s="472"/>
      <c r="KEI29" s="472"/>
      <c r="KEJ29" s="472"/>
      <c r="KEK29" s="472"/>
      <c r="KEL29" s="472"/>
      <c r="KEM29" s="472"/>
      <c r="KEN29" s="472"/>
      <c r="KEO29" s="472"/>
      <c r="KEP29" s="472"/>
      <c r="KEQ29" s="472"/>
      <c r="KER29" s="472"/>
      <c r="KES29" s="472"/>
      <c r="KET29" s="472"/>
      <c r="KEU29" s="472"/>
      <c r="KEV29" s="472"/>
      <c r="KEW29" s="472"/>
      <c r="KEX29" s="472"/>
      <c r="KEY29" s="472"/>
      <c r="KEZ29" s="472"/>
      <c r="KFA29" s="472"/>
      <c r="KFB29" s="472"/>
      <c r="KFC29" s="472"/>
      <c r="KFD29" s="472"/>
      <c r="KFE29" s="472"/>
      <c r="KFF29" s="472"/>
      <c r="KFG29" s="472"/>
      <c r="KFH29" s="472"/>
      <c r="KFI29" s="472"/>
      <c r="KFJ29" s="472"/>
      <c r="KFK29" s="472"/>
      <c r="KFL29" s="472"/>
      <c r="KFM29" s="472"/>
      <c r="KFN29" s="472"/>
      <c r="KFO29" s="472"/>
      <c r="KFP29" s="472"/>
      <c r="KFQ29" s="472"/>
      <c r="KFR29" s="472"/>
      <c r="KFS29" s="472"/>
      <c r="KFT29" s="472"/>
      <c r="KFU29" s="472"/>
      <c r="KFV29" s="472"/>
      <c r="KFW29" s="472"/>
      <c r="KFX29" s="472"/>
      <c r="KFY29" s="472"/>
      <c r="KFZ29" s="472"/>
      <c r="KGA29" s="472"/>
      <c r="KGB29" s="472"/>
      <c r="KGC29" s="472"/>
      <c r="KGD29" s="472"/>
      <c r="KGE29" s="472"/>
      <c r="KGF29" s="472"/>
      <c r="KGG29" s="472"/>
      <c r="KGH29" s="472"/>
      <c r="KGI29" s="472"/>
      <c r="KGJ29" s="472"/>
      <c r="KGK29" s="472"/>
      <c r="KGL29" s="472"/>
      <c r="KGM29" s="472"/>
      <c r="KGN29" s="472"/>
      <c r="KGO29" s="472"/>
      <c r="KGP29" s="472"/>
      <c r="KGQ29" s="472"/>
      <c r="KGR29" s="472"/>
      <c r="KGS29" s="472"/>
      <c r="KGT29" s="472"/>
      <c r="KGU29" s="472"/>
      <c r="KGV29" s="472"/>
      <c r="KGW29" s="472"/>
      <c r="KGX29" s="472"/>
      <c r="KGY29" s="472"/>
      <c r="KGZ29" s="472"/>
      <c r="KHA29" s="472"/>
      <c r="KHB29" s="472"/>
      <c r="KHC29" s="472"/>
      <c r="KHD29" s="472"/>
      <c r="KHE29" s="472"/>
      <c r="KHF29" s="472"/>
      <c r="KHG29" s="472"/>
      <c r="KHH29" s="472"/>
      <c r="KHI29" s="472"/>
      <c r="KHJ29" s="472"/>
      <c r="KHK29" s="472"/>
      <c r="KHL29" s="472"/>
      <c r="KHM29" s="472"/>
      <c r="KHN29" s="472"/>
      <c r="KHO29" s="472"/>
      <c r="KHP29" s="472"/>
      <c r="KHQ29" s="472"/>
      <c r="KHR29" s="472"/>
      <c r="KHS29" s="472"/>
      <c r="KHT29" s="472"/>
      <c r="KHU29" s="472"/>
      <c r="KHV29" s="472"/>
      <c r="KHW29" s="472"/>
      <c r="KHX29" s="472"/>
      <c r="KHY29" s="472"/>
      <c r="KHZ29" s="472"/>
      <c r="KIA29" s="472"/>
      <c r="KIB29" s="472"/>
      <c r="KIC29" s="472"/>
      <c r="KID29" s="472"/>
      <c r="KIE29" s="472"/>
      <c r="KIF29" s="472"/>
      <c r="KIG29" s="472"/>
      <c r="KIH29" s="472"/>
      <c r="KII29" s="472"/>
      <c r="KIJ29" s="472"/>
      <c r="KIK29" s="472"/>
      <c r="KIL29" s="472"/>
      <c r="KIM29" s="472"/>
      <c r="KIN29" s="472"/>
      <c r="KIO29" s="472"/>
      <c r="KIP29" s="472"/>
      <c r="KIQ29" s="472"/>
      <c r="KIR29" s="472"/>
      <c r="KIS29" s="472"/>
      <c r="KIT29" s="472"/>
      <c r="KIU29" s="472"/>
      <c r="KIV29" s="472"/>
      <c r="KIW29" s="472"/>
      <c r="KIX29" s="472"/>
      <c r="KIY29" s="472"/>
      <c r="KIZ29" s="472"/>
      <c r="KJA29" s="472"/>
      <c r="KJB29" s="472"/>
      <c r="KJC29" s="472"/>
      <c r="KJD29" s="472"/>
      <c r="KJE29" s="472"/>
      <c r="KJF29" s="472"/>
      <c r="KJG29" s="472"/>
      <c r="KJH29" s="472"/>
      <c r="KJI29" s="472"/>
      <c r="KJJ29" s="472"/>
      <c r="KJK29" s="472"/>
      <c r="KJL29" s="472"/>
      <c r="KJM29" s="472"/>
      <c r="KJN29" s="472"/>
      <c r="KJO29" s="472"/>
      <c r="KJP29" s="472"/>
      <c r="KJQ29" s="472"/>
      <c r="KJR29" s="472"/>
      <c r="KJS29" s="472"/>
      <c r="KJT29" s="472"/>
      <c r="KJU29" s="472"/>
      <c r="KJV29" s="472"/>
      <c r="KJW29" s="472"/>
      <c r="KJX29" s="472"/>
      <c r="KJY29" s="472"/>
      <c r="KJZ29" s="472"/>
      <c r="KKA29" s="472"/>
      <c r="KKB29" s="472"/>
      <c r="KKC29" s="472"/>
      <c r="KKD29" s="472"/>
      <c r="KKE29" s="472"/>
      <c r="KKF29" s="472"/>
      <c r="KKG29" s="472"/>
      <c r="KKH29" s="472"/>
      <c r="KKI29" s="472"/>
      <c r="KKJ29" s="472"/>
      <c r="KKK29" s="472"/>
      <c r="KKL29" s="472"/>
      <c r="KKM29" s="472"/>
      <c r="KKN29" s="472"/>
      <c r="KKO29" s="472"/>
      <c r="KKP29" s="472"/>
      <c r="KKQ29" s="472"/>
      <c r="KKR29" s="472"/>
      <c r="KKS29" s="472"/>
      <c r="KKT29" s="472"/>
      <c r="KKU29" s="472"/>
      <c r="KKV29" s="472"/>
      <c r="KKW29" s="472"/>
      <c r="KKX29" s="472"/>
      <c r="KKY29" s="472"/>
      <c r="KKZ29" s="472"/>
      <c r="KLA29" s="472"/>
      <c r="KLB29" s="472"/>
      <c r="KLC29" s="472"/>
      <c r="KLD29" s="472"/>
      <c r="KLE29" s="472"/>
      <c r="KLF29" s="472"/>
      <c r="KLG29" s="472"/>
      <c r="KLH29" s="472"/>
      <c r="KLI29" s="472"/>
      <c r="KLJ29" s="472"/>
      <c r="KLK29" s="472"/>
      <c r="KLL29" s="472"/>
      <c r="KLM29" s="472"/>
      <c r="KLN29" s="472"/>
      <c r="KLO29" s="472"/>
      <c r="KLP29" s="472"/>
      <c r="KLQ29" s="472"/>
      <c r="KLR29" s="472"/>
      <c r="KLS29" s="472"/>
      <c r="KLT29" s="472"/>
      <c r="KLU29" s="472"/>
      <c r="KLV29" s="472"/>
      <c r="KLW29" s="472"/>
      <c r="KLX29" s="472"/>
      <c r="KLY29" s="472"/>
      <c r="KLZ29" s="472"/>
      <c r="KMA29" s="472"/>
      <c r="KMB29" s="472"/>
      <c r="KMC29" s="472"/>
      <c r="KMD29" s="472"/>
      <c r="KME29" s="472"/>
      <c r="KMF29" s="472"/>
      <c r="KMG29" s="472"/>
      <c r="KMH29" s="472"/>
      <c r="KMI29" s="472"/>
      <c r="KMJ29" s="472"/>
      <c r="KMK29" s="472"/>
      <c r="KML29" s="472"/>
      <c r="KMM29" s="472"/>
      <c r="KMN29" s="472"/>
      <c r="KMO29" s="472"/>
      <c r="KMP29" s="472"/>
      <c r="KMQ29" s="472"/>
      <c r="KMR29" s="472"/>
      <c r="KMS29" s="472"/>
      <c r="KMT29" s="472"/>
      <c r="KMU29" s="472"/>
      <c r="KMV29" s="472"/>
      <c r="KMW29" s="472"/>
      <c r="KMX29" s="472"/>
      <c r="KMY29" s="472"/>
      <c r="KMZ29" s="472"/>
      <c r="KNA29" s="472"/>
      <c r="KNB29" s="472"/>
      <c r="KNC29" s="472"/>
      <c r="KND29" s="472"/>
      <c r="KNE29" s="472"/>
      <c r="KNF29" s="472"/>
      <c r="KNG29" s="472"/>
      <c r="KNH29" s="472"/>
      <c r="KNI29" s="472"/>
      <c r="KNJ29" s="472"/>
      <c r="KNK29" s="472"/>
      <c r="KNL29" s="472"/>
      <c r="KNM29" s="472"/>
      <c r="KNN29" s="472"/>
      <c r="KNO29" s="472"/>
      <c r="KNP29" s="472"/>
      <c r="KNQ29" s="472"/>
      <c r="KNR29" s="472"/>
      <c r="KNS29" s="472"/>
      <c r="KNT29" s="472"/>
      <c r="KNU29" s="472"/>
      <c r="KNV29" s="472"/>
      <c r="KNW29" s="472"/>
      <c r="KNX29" s="472"/>
      <c r="KNY29" s="472"/>
      <c r="KNZ29" s="472"/>
      <c r="KOA29" s="472"/>
      <c r="KOB29" s="472"/>
      <c r="KOC29" s="472"/>
      <c r="KOD29" s="472"/>
      <c r="KOE29" s="472"/>
      <c r="KOF29" s="472"/>
      <c r="KOG29" s="472"/>
      <c r="KOH29" s="472"/>
      <c r="KOI29" s="472"/>
      <c r="KOJ29" s="472"/>
      <c r="KOK29" s="472"/>
      <c r="KOL29" s="472"/>
      <c r="KOM29" s="472"/>
      <c r="KON29" s="472"/>
      <c r="KOO29" s="472"/>
      <c r="KOP29" s="472"/>
      <c r="KOQ29" s="472"/>
      <c r="KOR29" s="472"/>
      <c r="KOS29" s="472"/>
      <c r="KOT29" s="472"/>
      <c r="KOU29" s="472"/>
      <c r="KOV29" s="472"/>
      <c r="KOW29" s="472"/>
      <c r="KOX29" s="472"/>
      <c r="KOY29" s="472"/>
      <c r="KOZ29" s="472"/>
      <c r="KPA29" s="472"/>
      <c r="KPB29" s="472"/>
      <c r="KPC29" s="472"/>
      <c r="KPD29" s="472"/>
      <c r="KPE29" s="472"/>
      <c r="KPF29" s="472"/>
      <c r="KPG29" s="472"/>
      <c r="KPH29" s="472"/>
      <c r="KPI29" s="472"/>
      <c r="KPJ29" s="472"/>
      <c r="KPK29" s="472"/>
      <c r="KPL29" s="472"/>
      <c r="KPM29" s="472"/>
      <c r="KPN29" s="472"/>
      <c r="KPO29" s="472"/>
      <c r="KPP29" s="472"/>
      <c r="KPQ29" s="472"/>
      <c r="KPR29" s="472"/>
      <c r="KPS29" s="472"/>
      <c r="KPT29" s="472"/>
      <c r="KPU29" s="472"/>
      <c r="KPV29" s="472"/>
      <c r="KPW29" s="472"/>
      <c r="KPX29" s="472"/>
      <c r="KPY29" s="472"/>
      <c r="KPZ29" s="472"/>
      <c r="KQA29" s="472"/>
      <c r="KQB29" s="472"/>
      <c r="KQC29" s="472"/>
      <c r="KQD29" s="472"/>
      <c r="KQE29" s="472"/>
      <c r="KQF29" s="472"/>
      <c r="KQG29" s="472"/>
      <c r="KQH29" s="472"/>
      <c r="KQI29" s="472"/>
      <c r="KQJ29" s="472"/>
      <c r="KQK29" s="472"/>
      <c r="KQL29" s="472"/>
      <c r="KQM29" s="472"/>
      <c r="KQN29" s="472"/>
      <c r="KQO29" s="472"/>
      <c r="KQP29" s="472"/>
      <c r="KQQ29" s="472"/>
      <c r="KQR29" s="472"/>
      <c r="KQS29" s="472"/>
      <c r="KQT29" s="472"/>
      <c r="KQU29" s="472"/>
      <c r="KQV29" s="472"/>
      <c r="KQW29" s="472"/>
      <c r="KQX29" s="472"/>
      <c r="KQY29" s="472"/>
      <c r="KQZ29" s="472"/>
      <c r="KRA29" s="472"/>
      <c r="KRB29" s="472"/>
      <c r="KRC29" s="472"/>
      <c r="KRD29" s="472"/>
      <c r="KRE29" s="472"/>
      <c r="KRF29" s="472"/>
      <c r="KRG29" s="472"/>
      <c r="KRH29" s="472"/>
      <c r="KRI29" s="472"/>
      <c r="KRJ29" s="472"/>
      <c r="KRK29" s="472"/>
      <c r="KRL29" s="472"/>
      <c r="KRM29" s="472"/>
      <c r="KRN29" s="472"/>
      <c r="KRO29" s="472"/>
      <c r="KRP29" s="472"/>
      <c r="KRQ29" s="472"/>
      <c r="KRR29" s="472"/>
      <c r="KRS29" s="472"/>
      <c r="KRT29" s="472"/>
      <c r="KRU29" s="472"/>
      <c r="KRV29" s="472"/>
      <c r="KRW29" s="472"/>
      <c r="KRX29" s="472"/>
      <c r="KRY29" s="472"/>
      <c r="KRZ29" s="472"/>
      <c r="KSA29" s="472"/>
      <c r="KSB29" s="472"/>
      <c r="KSC29" s="472"/>
      <c r="KSD29" s="472"/>
      <c r="KSE29" s="472"/>
      <c r="KSF29" s="472"/>
      <c r="KSG29" s="472"/>
      <c r="KSH29" s="472"/>
      <c r="KSI29" s="472"/>
      <c r="KSJ29" s="472"/>
      <c r="KSK29" s="472"/>
      <c r="KSL29" s="472"/>
      <c r="KSM29" s="472"/>
      <c r="KSN29" s="472"/>
      <c r="KSO29" s="472"/>
      <c r="KSP29" s="472"/>
      <c r="KSQ29" s="472"/>
      <c r="KSR29" s="472"/>
      <c r="KSS29" s="472"/>
      <c r="KST29" s="472"/>
      <c r="KSU29" s="472"/>
      <c r="KSV29" s="472"/>
      <c r="KSW29" s="472"/>
      <c r="KSX29" s="472"/>
      <c r="KSY29" s="472"/>
      <c r="KSZ29" s="472"/>
      <c r="KTA29" s="472"/>
      <c r="KTB29" s="472"/>
      <c r="KTC29" s="472"/>
      <c r="KTD29" s="472"/>
      <c r="KTE29" s="472"/>
      <c r="KTF29" s="472"/>
      <c r="KTG29" s="472"/>
      <c r="KTH29" s="472"/>
      <c r="KTI29" s="472"/>
      <c r="KTJ29" s="472"/>
      <c r="KTK29" s="472"/>
      <c r="KTL29" s="472"/>
      <c r="KTM29" s="472"/>
      <c r="KTN29" s="472"/>
      <c r="KTO29" s="472"/>
      <c r="KTP29" s="472"/>
      <c r="KTQ29" s="472"/>
      <c r="KTR29" s="472"/>
      <c r="KTS29" s="472"/>
      <c r="KTT29" s="472"/>
      <c r="KTU29" s="472"/>
      <c r="KTV29" s="472"/>
      <c r="KTW29" s="472"/>
      <c r="KTX29" s="472"/>
      <c r="KTY29" s="472"/>
      <c r="KTZ29" s="472"/>
      <c r="KUA29" s="472"/>
      <c r="KUB29" s="472"/>
      <c r="KUC29" s="472"/>
      <c r="KUD29" s="472"/>
      <c r="KUE29" s="472"/>
      <c r="KUF29" s="472"/>
      <c r="KUG29" s="472"/>
      <c r="KUH29" s="472"/>
      <c r="KUI29" s="472"/>
      <c r="KUJ29" s="472"/>
      <c r="KUK29" s="472"/>
      <c r="KUL29" s="472"/>
      <c r="KUM29" s="472"/>
      <c r="KUN29" s="472"/>
      <c r="KUO29" s="472"/>
      <c r="KUP29" s="472"/>
      <c r="KUQ29" s="472"/>
      <c r="KUR29" s="472"/>
      <c r="KUS29" s="472"/>
      <c r="KUT29" s="472"/>
      <c r="KUU29" s="472"/>
      <c r="KUV29" s="472"/>
      <c r="KUW29" s="472"/>
      <c r="KUX29" s="472"/>
      <c r="KUY29" s="472"/>
      <c r="KUZ29" s="472"/>
      <c r="KVA29" s="472"/>
      <c r="KVB29" s="472"/>
      <c r="KVC29" s="472"/>
      <c r="KVD29" s="472"/>
      <c r="KVE29" s="472"/>
      <c r="KVF29" s="472"/>
      <c r="KVG29" s="472"/>
      <c r="KVH29" s="472"/>
      <c r="KVI29" s="472"/>
      <c r="KVJ29" s="472"/>
      <c r="KVK29" s="472"/>
      <c r="KVL29" s="472"/>
      <c r="KVM29" s="472"/>
      <c r="KVN29" s="472"/>
      <c r="KVO29" s="472"/>
      <c r="KVP29" s="472"/>
      <c r="KVQ29" s="472"/>
      <c r="KVR29" s="472"/>
      <c r="KVS29" s="472"/>
      <c r="KVT29" s="472"/>
      <c r="KVU29" s="472"/>
      <c r="KVV29" s="472"/>
      <c r="KVW29" s="472"/>
      <c r="KVX29" s="472"/>
      <c r="KVY29" s="472"/>
      <c r="KVZ29" s="472"/>
      <c r="KWA29" s="472"/>
      <c r="KWB29" s="472"/>
      <c r="KWC29" s="472"/>
      <c r="KWD29" s="472"/>
      <c r="KWE29" s="472"/>
      <c r="KWF29" s="472"/>
      <c r="KWG29" s="472"/>
      <c r="KWH29" s="472"/>
      <c r="KWI29" s="472"/>
      <c r="KWJ29" s="472"/>
      <c r="KWK29" s="472"/>
      <c r="KWL29" s="472"/>
      <c r="KWM29" s="472"/>
      <c r="KWN29" s="472"/>
      <c r="KWO29" s="472"/>
      <c r="KWP29" s="472"/>
      <c r="KWQ29" s="472"/>
      <c r="KWR29" s="472"/>
      <c r="KWS29" s="472"/>
      <c r="KWT29" s="472"/>
      <c r="KWU29" s="472"/>
      <c r="KWV29" s="472"/>
      <c r="KWW29" s="472"/>
      <c r="KWX29" s="472"/>
      <c r="KWY29" s="472"/>
      <c r="KWZ29" s="472"/>
      <c r="KXA29" s="472"/>
      <c r="KXB29" s="472"/>
      <c r="KXC29" s="472"/>
      <c r="KXD29" s="472"/>
      <c r="KXE29" s="472"/>
      <c r="KXF29" s="472"/>
      <c r="KXG29" s="472"/>
      <c r="KXH29" s="472"/>
      <c r="KXI29" s="472"/>
      <c r="KXJ29" s="472"/>
      <c r="KXK29" s="472"/>
      <c r="KXL29" s="472"/>
      <c r="KXM29" s="472"/>
      <c r="KXN29" s="472"/>
      <c r="KXO29" s="472"/>
      <c r="KXP29" s="472"/>
      <c r="KXQ29" s="472"/>
      <c r="KXR29" s="472"/>
      <c r="KXS29" s="472"/>
      <c r="KXT29" s="472"/>
      <c r="KXU29" s="472"/>
      <c r="KXV29" s="472"/>
      <c r="KXW29" s="472"/>
      <c r="KXX29" s="472"/>
      <c r="KXY29" s="472"/>
      <c r="KXZ29" s="472"/>
      <c r="KYA29" s="472"/>
      <c r="KYB29" s="472"/>
      <c r="KYC29" s="472"/>
      <c r="KYD29" s="472"/>
      <c r="KYE29" s="472"/>
      <c r="KYF29" s="472"/>
      <c r="KYG29" s="472"/>
      <c r="KYH29" s="472"/>
      <c r="KYI29" s="472"/>
      <c r="KYJ29" s="472"/>
      <c r="KYK29" s="472"/>
      <c r="KYL29" s="472"/>
      <c r="KYM29" s="472"/>
      <c r="KYN29" s="472"/>
      <c r="KYO29" s="472"/>
      <c r="KYP29" s="472"/>
      <c r="KYQ29" s="472"/>
      <c r="KYR29" s="472"/>
      <c r="KYS29" s="472"/>
      <c r="KYT29" s="472"/>
      <c r="KYU29" s="472"/>
      <c r="KYV29" s="472"/>
      <c r="KYW29" s="472"/>
      <c r="KYX29" s="472"/>
      <c r="KYY29" s="472"/>
      <c r="KYZ29" s="472"/>
      <c r="KZA29" s="472"/>
      <c r="KZB29" s="472"/>
      <c r="KZC29" s="472"/>
      <c r="KZD29" s="472"/>
      <c r="KZE29" s="472"/>
      <c r="KZF29" s="472"/>
      <c r="KZG29" s="472"/>
      <c r="KZH29" s="472"/>
      <c r="KZI29" s="472"/>
      <c r="KZJ29" s="472"/>
      <c r="KZK29" s="472"/>
      <c r="KZL29" s="472"/>
      <c r="KZM29" s="472"/>
      <c r="KZN29" s="472"/>
      <c r="KZO29" s="472"/>
      <c r="KZP29" s="472"/>
      <c r="KZQ29" s="472"/>
      <c r="KZR29" s="472"/>
      <c r="KZS29" s="472"/>
      <c r="KZT29" s="472"/>
      <c r="KZU29" s="472"/>
      <c r="KZV29" s="472"/>
      <c r="KZW29" s="472"/>
      <c r="KZX29" s="472"/>
      <c r="KZY29" s="472"/>
      <c r="KZZ29" s="472"/>
      <c r="LAA29" s="472"/>
      <c r="LAB29" s="472"/>
      <c r="LAC29" s="472"/>
      <c r="LAD29" s="472"/>
      <c r="LAE29" s="472"/>
      <c r="LAF29" s="472"/>
      <c r="LAG29" s="472"/>
      <c r="LAH29" s="472"/>
      <c r="LAI29" s="472"/>
      <c r="LAJ29" s="472"/>
      <c r="LAK29" s="472"/>
      <c r="LAL29" s="472"/>
      <c r="LAM29" s="472"/>
      <c r="LAN29" s="472"/>
      <c r="LAO29" s="472"/>
      <c r="LAP29" s="472"/>
      <c r="LAQ29" s="472"/>
      <c r="LAR29" s="472"/>
      <c r="LAS29" s="472"/>
      <c r="LAT29" s="472"/>
      <c r="LAU29" s="472"/>
      <c r="LAV29" s="472"/>
      <c r="LAW29" s="472"/>
      <c r="LAX29" s="472"/>
      <c r="LAY29" s="472"/>
      <c r="LAZ29" s="472"/>
      <c r="LBA29" s="472"/>
      <c r="LBB29" s="472"/>
      <c r="LBC29" s="472"/>
      <c r="LBD29" s="472"/>
      <c r="LBE29" s="472"/>
      <c r="LBF29" s="472"/>
      <c r="LBG29" s="472"/>
      <c r="LBH29" s="472"/>
      <c r="LBI29" s="472"/>
      <c r="LBJ29" s="472"/>
      <c r="LBK29" s="472"/>
      <c r="LBL29" s="472"/>
      <c r="LBM29" s="472"/>
      <c r="LBN29" s="472"/>
      <c r="LBO29" s="472"/>
      <c r="LBP29" s="472"/>
      <c r="LBQ29" s="472"/>
      <c r="LBR29" s="472"/>
      <c r="LBS29" s="472"/>
      <c r="LBT29" s="472"/>
      <c r="LBU29" s="472"/>
      <c r="LBV29" s="472"/>
      <c r="LBW29" s="472"/>
      <c r="LBX29" s="472"/>
      <c r="LBY29" s="472"/>
      <c r="LBZ29" s="472"/>
      <c r="LCA29" s="472"/>
      <c r="LCB29" s="472"/>
      <c r="LCC29" s="472"/>
      <c r="LCD29" s="472"/>
      <c r="LCE29" s="472"/>
      <c r="LCF29" s="472"/>
      <c r="LCG29" s="472"/>
      <c r="LCH29" s="472"/>
      <c r="LCI29" s="472"/>
      <c r="LCJ29" s="472"/>
      <c r="LCK29" s="472"/>
      <c r="LCL29" s="472"/>
      <c r="LCM29" s="472"/>
      <c r="LCN29" s="472"/>
      <c r="LCO29" s="472"/>
      <c r="LCP29" s="472"/>
      <c r="LCQ29" s="472"/>
      <c r="LCR29" s="472"/>
      <c r="LCS29" s="472"/>
      <c r="LCT29" s="472"/>
      <c r="LCU29" s="472"/>
      <c r="LCV29" s="472"/>
      <c r="LCW29" s="472"/>
      <c r="LCX29" s="472"/>
      <c r="LCY29" s="472"/>
      <c r="LCZ29" s="472"/>
      <c r="LDA29" s="472"/>
      <c r="LDB29" s="472"/>
      <c r="LDC29" s="472"/>
      <c r="LDD29" s="472"/>
      <c r="LDE29" s="472"/>
      <c r="LDF29" s="472"/>
      <c r="LDG29" s="472"/>
      <c r="LDH29" s="472"/>
      <c r="LDI29" s="472"/>
      <c r="LDJ29" s="472"/>
      <c r="LDK29" s="472"/>
      <c r="LDL29" s="472"/>
      <c r="LDM29" s="472"/>
      <c r="LDN29" s="472"/>
      <c r="LDO29" s="472"/>
      <c r="LDP29" s="472"/>
      <c r="LDQ29" s="472"/>
      <c r="LDR29" s="472"/>
      <c r="LDS29" s="472"/>
      <c r="LDT29" s="472"/>
      <c r="LDU29" s="472"/>
      <c r="LDV29" s="472"/>
      <c r="LDW29" s="472"/>
      <c r="LDX29" s="472"/>
      <c r="LDY29" s="472"/>
      <c r="LDZ29" s="472"/>
      <c r="LEA29" s="472"/>
      <c r="LEB29" s="472"/>
      <c r="LEC29" s="472"/>
      <c r="LED29" s="472"/>
      <c r="LEE29" s="472"/>
      <c r="LEF29" s="472"/>
      <c r="LEG29" s="472"/>
      <c r="LEH29" s="472"/>
      <c r="LEI29" s="472"/>
      <c r="LEJ29" s="472"/>
      <c r="LEK29" s="472"/>
      <c r="LEL29" s="472"/>
      <c r="LEM29" s="472"/>
      <c r="LEN29" s="472"/>
      <c r="LEO29" s="472"/>
      <c r="LEP29" s="472"/>
      <c r="LEQ29" s="472"/>
      <c r="LER29" s="472"/>
      <c r="LES29" s="472"/>
      <c r="LET29" s="472"/>
      <c r="LEU29" s="472"/>
      <c r="LEV29" s="472"/>
      <c r="LEW29" s="472"/>
      <c r="LEX29" s="472"/>
      <c r="LEY29" s="472"/>
      <c r="LEZ29" s="472"/>
      <c r="LFA29" s="472"/>
      <c r="LFB29" s="472"/>
      <c r="LFC29" s="472"/>
      <c r="LFD29" s="472"/>
      <c r="LFE29" s="472"/>
      <c r="LFF29" s="472"/>
      <c r="LFG29" s="472"/>
      <c r="LFH29" s="472"/>
      <c r="LFI29" s="472"/>
      <c r="LFJ29" s="472"/>
      <c r="LFK29" s="472"/>
      <c r="LFL29" s="472"/>
      <c r="LFM29" s="472"/>
      <c r="LFN29" s="472"/>
      <c r="LFO29" s="472"/>
      <c r="LFP29" s="472"/>
      <c r="LFQ29" s="472"/>
      <c r="LFR29" s="472"/>
      <c r="LFS29" s="472"/>
      <c r="LFT29" s="472"/>
      <c r="LFU29" s="472"/>
      <c r="LFV29" s="472"/>
      <c r="LFW29" s="472"/>
      <c r="LFX29" s="472"/>
      <c r="LFY29" s="472"/>
      <c r="LFZ29" s="472"/>
      <c r="LGA29" s="472"/>
      <c r="LGB29" s="472"/>
      <c r="LGC29" s="472"/>
      <c r="LGD29" s="472"/>
      <c r="LGE29" s="472"/>
      <c r="LGF29" s="472"/>
      <c r="LGG29" s="472"/>
      <c r="LGH29" s="472"/>
      <c r="LGI29" s="472"/>
      <c r="LGJ29" s="472"/>
      <c r="LGK29" s="472"/>
      <c r="LGL29" s="472"/>
      <c r="LGM29" s="472"/>
      <c r="LGN29" s="472"/>
      <c r="LGO29" s="472"/>
      <c r="LGP29" s="472"/>
      <c r="LGQ29" s="472"/>
      <c r="LGR29" s="472"/>
      <c r="LGS29" s="472"/>
      <c r="LGT29" s="472"/>
      <c r="LGU29" s="472"/>
      <c r="LGV29" s="472"/>
      <c r="LGW29" s="472"/>
      <c r="LGX29" s="472"/>
      <c r="LGY29" s="472"/>
      <c r="LGZ29" s="472"/>
      <c r="LHA29" s="472"/>
      <c r="LHB29" s="472"/>
      <c r="LHC29" s="472"/>
      <c r="LHD29" s="472"/>
      <c r="LHE29" s="472"/>
      <c r="LHF29" s="472"/>
      <c r="LHG29" s="472"/>
      <c r="LHH29" s="472"/>
      <c r="LHI29" s="472"/>
      <c r="LHJ29" s="472"/>
      <c r="LHK29" s="472"/>
      <c r="LHL29" s="472"/>
      <c r="LHM29" s="472"/>
      <c r="LHN29" s="472"/>
      <c r="LHO29" s="472"/>
      <c r="LHP29" s="472"/>
      <c r="LHQ29" s="472"/>
      <c r="LHR29" s="472"/>
      <c r="LHS29" s="472"/>
      <c r="LHT29" s="472"/>
      <c r="LHU29" s="472"/>
      <c r="LHV29" s="472"/>
      <c r="LHW29" s="472"/>
      <c r="LHX29" s="472"/>
      <c r="LHY29" s="472"/>
      <c r="LHZ29" s="472"/>
      <c r="LIA29" s="472"/>
      <c r="LIB29" s="472"/>
      <c r="LIC29" s="472"/>
      <c r="LID29" s="472"/>
      <c r="LIE29" s="472"/>
      <c r="LIF29" s="472"/>
      <c r="LIG29" s="472"/>
      <c r="LIH29" s="472"/>
      <c r="LII29" s="472"/>
      <c r="LIJ29" s="472"/>
      <c r="LIK29" s="472"/>
      <c r="LIL29" s="472"/>
      <c r="LIM29" s="472"/>
      <c r="LIN29" s="472"/>
      <c r="LIO29" s="472"/>
      <c r="LIP29" s="472"/>
      <c r="LIQ29" s="472"/>
      <c r="LIR29" s="472"/>
      <c r="LIS29" s="472"/>
      <c r="LIT29" s="472"/>
      <c r="LIU29" s="472"/>
      <c r="LIV29" s="472"/>
      <c r="LIW29" s="472"/>
      <c r="LIX29" s="472"/>
      <c r="LIY29" s="472"/>
      <c r="LIZ29" s="472"/>
      <c r="LJA29" s="472"/>
      <c r="LJB29" s="472"/>
      <c r="LJC29" s="472"/>
      <c r="LJD29" s="472"/>
      <c r="LJE29" s="472"/>
      <c r="LJF29" s="472"/>
      <c r="LJG29" s="472"/>
      <c r="LJH29" s="472"/>
      <c r="LJI29" s="472"/>
      <c r="LJJ29" s="472"/>
      <c r="LJK29" s="472"/>
      <c r="LJL29" s="472"/>
      <c r="LJM29" s="472"/>
      <c r="LJN29" s="472"/>
      <c r="LJO29" s="472"/>
      <c r="LJP29" s="472"/>
      <c r="LJQ29" s="472"/>
      <c r="LJR29" s="472"/>
      <c r="LJS29" s="472"/>
      <c r="LJT29" s="472"/>
      <c r="LJU29" s="472"/>
      <c r="LJV29" s="472"/>
      <c r="LJW29" s="472"/>
      <c r="LJX29" s="472"/>
      <c r="LJY29" s="472"/>
      <c r="LJZ29" s="472"/>
      <c r="LKA29" s="472"/>
      <c r="LKB29" s="472"/>
      <c r="LKC29" s="472"/>
      <c r="LKD29" s="472"/>
      <c r="LKE29" s="472"/>
      <c r="LKF29" s="472"/>
      <c r="LKG29" s="472"/>
      <c r="LKH29" s="472"/>
      <c r="LKI29" s="472"/>
      <c r="LKJ29" s="472"/>
      <c r="LKK29" s="472"/>
      <c r="LKL29" s="472"/>
      <c r="LKM29" s="472"/>
      <c r="LKN29" s="472"/>
      <c r="LKO29" s="472"/>
      <c r="LKP29" s="472"/>
      <c r="LKQ29" s="472"/>
      <c r="LKR29" s="472"/>
      <c r="LKS29" s="472"/>
      <c r="LKT29" s="472"/>
      <c r="LKU29" s="472"/>
      <c r="LKV29" s="472"/>
      <c r="LKW29" s="472"/>
      <c r="LKX29" s="472"/>
      <c r="LKY29" s="472"/>
      <c r="LKZ29" s="472"/>
      <c r="LLA29" s="472"/>
      <c r="LLB29" s="472"/>
      <c r="LLC29" s="472"/>
      <c r="LLD29" s="472"/>
      <c r="LLE29" s="472"/>
      <c r="LLF29" s="472"/>
      <c r="LLG29" s="472"/>
      <c r="LLH29" s="472"/>
      <c r="LLI29" s="472"/>
      <c r="LLJ29" s="472"/>
      <c r="LLK29" s="472"/>
      <c r="LLL29" s="472"/>
      <c r="LLM29" s="472"/>
      <c r="LLN29" s="472"/>
      <c r="LLO29" s="472"/>
      <c r="LLP29" s="472"/>
      <c r="LLQ29" s="472"/>
      <c r="LLR29" s="472"/>
      <c r="LLS29" s="472"/>
      <c r="LLT29" s="472"/>
      <c r="LLU29" s="472"/>
      <c r="LLV29" s="472"/>
      <c r="LLW29" s="472"/>
      <c r="LLX29" s="472"/>
      <c r="LLY29" s="472"/>
      <c r="LLZ29" s="472"/>
      <c r="LMA29" s="472"/>
      <c r="LMB29" s="472"/>
      <c r="LMC29" s="472"/>
      <c r="LMD29" s="472"/>
      <c r="LME29" s="472"/>
      <c r="LMF29" s="472"/>
      <c r="LMG29" s="472"/>
      <c r="LMH29" s="472"/>
      <c r="LMI29" s="472"/>
      <c r="LMJ29" s="472"/>
      <c r="LMK29" s="472"/>
      <c r="LML29" s="472"/>
      <c r="LMM29" s="472"/>
      <c r="LMN29" s="472"/>
      <c r="LMO29" s="472"/>
      <c r="LMP29" s="472"/>
      <c r="LMQ29" s="472"/>
      <c r="LMR29" s="472"/>
      <c r="LMS29" s="472"/>
      <c r="LMT29" s="472"/>
      <c r="LMU29" s="472"/>
      <c r="LMV29" s="472"/>
      <c r="LMW29" s="472"/>
      <c r="LMX29" s="472"/>
      <c r="LMY29" s="472"/>
      <c r="LMZ29" s="472"/>
      <c r="LNA29" s="472"/>
      <c r="LNB29" s="472"/>
      <c r="LNC29" s="472"/>
      <c r="LND29" s="472"/>
      <c r="LNE29" s="472"/>
      <c r="LNF29" s="472"/>
      <c r="LNG29" s="472"/>
      <c r="LNH29" s="472"/>
      <c r="LNI29" s="472"/>
      <c r="LNJ29" s="472"/>
      <c r="LNK29" s="472"/>
      <c r="LNL29" s="472"/>
      <c r="LNM29" s="472"/>
      <c r="LNN29" s="472"/>
      <c r="LNO29" s="472"/>
      <c r="LNP29" s="472"/>
      <c r="LNQ29" s="472"/>
      <c r="LNR29" s="472"/>
      <c r="LNS29" s="472"/>
      <c r="LNT29" s="472"/>
      <c r="LNU29" s="472"/>
      <c r="LNV29" s="472"/>
      <c r="LNW29" s="472"/>
      <c r="LNX29" s="472"/>
      <c r="LNY29" s="472"/>
      <c r="LNZ29" s="472"/>
      <c r="LOA29" s="472"/>
      <c r="LOB29" s="472"/>
      <c r="LOC29" s="472"/>
      <c r="LOD29" s="472"/>
      <c r="LOE29" s="472"/>
      <c r="LOF29" s="472"/>
      <c r="LOG29" s="472"/>
      <c r="LOH29" s="472"/>
      <c r="LOI29" s="472"/>
      <c r="LOJ29" s="472"/>
      <c r="LOK29" s="472"/>
      <c r="LOL29" s="472"/>
      <c r="LOM29" s="472"/>
      <c r="LON29" s="472"/>
      <c r="LOO29" s="472"/>
      <c r="LOP29" s="472"/>
      <c r="LOQ29" s="472"/>
      <c r="LOR29" s="472"/>
      <c r="LOS29" s="472"/>
      <c r="LOT29" s="472"/>
      <c r="LOU29" s="472"/>
      <c r="LOV29" s="472"/>
      <c r="LOW29" s="472"/>
      <c r="LOX29" s="472"/>
      <c r="LOY29" s="472"/>
      <c r="LOZ29" s="472"/>
      <c r="LPA29" s="472"/>
      <c r="LPB29" s="472"/>
      <c r="LPC29" s="472"/>
      <c r="LPD29" s="472"/>
      <c r="LPE29" s="472"/>
      <c r="LPF29" s="472"/>
      <c r="LPG29" s="472"/>
      <c r="LPH29" s="472"/>
      <c r="LPI29" s="472"/>
      <c r="LPJ29" s="472"/>
      <c r="LPK29" s="472"/>
      <c r="LPL29" s="472"/>
      <c r="LPM29" s="472"/>
      <c r="LPN29" s="472"/>
      <c r="LPO29" s="472"/>
      <c r="LPP29" s="472"/>
      <c r="LPQ29" s="472"/>
      <c r="LPR29" s="472"/>
      <c r="LPS29" s="472"/>
      <c r="LPT29" s="472"/>
      <c r="LPU29" s="472"/>
      <c r="LPV29" s="472"/>
      <c r="LPW29" s="472"/>
      <c r="LPX29" s="472"/>
      <c r="LPY29" s="472"/>
      <c r="LPZ29" s="472"/>
      <c r="LQA29" s="472"/>
      <c r="LQB29" s="472"/>
      <c r="LQC29" s="472"/>
      <c r="LQD29" s="472"/>
      <c r="LQE29" s="472"/>
      <c r="LQF29" s="472"/>
      <c r="LQG29" s="472"/>
      <c r="LQH29" s="472"/>
      <c r="LQI29" s="472"/>
      <c r="LQJ29" s="472"/>
      <c r="LQK29" s="472"/>
      <c r="LQL29" s="472"/>
      <c r="LQM29" s="472"/>
      <c r="LQN29" s="472"/>
      <c r="LQO29" s="472"/>
      <c r="LQP29" s="472"/>
      <c r="LQQ29" s="472"/>
      <c r="LQR29" s="472"/>
      <c r="LQS29" s="472"/>
      <c r="LQT29" s="472"/>
      <c r="LQU29" s="472"/>
      <c r="LQV29" s="472"/>
      <c r="LQW29" s="472"/>
      <c r="LQX29" s="472"/>
      <c r="LQY29" s="472"/>
      <c r="LQZ29" s="472"/>
      <c r="LRA29" s="472"/>
      <c r="LRB29" s="472"/>
      <c r="LRC29" s="472"/>
      <c r="LRD29" s="472"/>
      <c r="LRE29" s="472"/>
      <c r="LRF29" s="472"/>
      <c r="LRG29" s="472"/>
      <c r="LRH29" s="472"/>
      <c r="LRI29" s="472"/>
      <c r="LRJ29" s="472"/>
      <c r="LRK29" s="472"/>
      <c r="LRL29" s="472"/>
      <c r="LRM29" s="472"/>
      <c r="LRN29" s="472"/>
      <c r="LRO29" s="472"/>
      <c r="LRP29" s="472"/>
      <c r="LRQ29" s="472"/>
      <c r="LRR29" s="472"/>
      <c r="LRS29" s="472"/>
      <c r="LRT29" s="472"/>
      <c r="LRU29" s="472"/>
      <c r="LRV29" s="472"/>
      <c r="LRW29" s="472"/>
      <c r="LRX29" s="472"/>
      <c r="LRY29" s="472"/>
      <c r="LRZ29" s="472"/>
      <c r="LSA29" s="472"/>
      <c r="LSB29" s="472"/>
      <c r="LSC29" s="472"/>
      <c r="LSD29" s="472"/>
      <c r="LSE29" s="472"/>
      <c r="LSF29" s="472"/>
      <c r="LSG29" s="472"/>
      <c r="LSH29" s="472"/>
      <c r="LSI29" s="472"/>
      <c r="LSJ29" s="472"/>
      <c r="LSK29" s="472"/>
      <c r="LSL29" s="472"/>
      <c r="LSM29" s="472"/>
      <c r="LSN29" s="472"/>
      <c r="LSO29" s="472"/>
      <c r="LSP29" s="472"/>
      <c r="LSQ29" s="472"/>
      <c r="LSR29" s="472"/>
      <c r="LSS29" s="472"/>
      <c r="LST29" s="472"/>
      <c r="LSU29" s="472"/>
      <c r="LSV29" s="472"/>
      <c r="LSW29" s="472"/>
      <c r="LSX29" s="472"/>
      <c r="LSY29" s="472"/>
      <c r="LSZ29" s="472"/>
      <c r="LTA29" s="472"/>
      <c r="LTB29" s="472"/>
      <c r="LTC29" s="472"/>
      <c r="LTD29" s="472"/>
      <c r="LTE29" s="472"/>
      <c r="LTF29" s="472"/>
      <c r="LTG29" s="472"/>
      <c r="LTH29" s="472"/>
      <c r="LTI29" s="472"/>
      <c r="LTJ29" s="472"/>
      <c r="LTK29" s="472"/>
      <c r="LTL29" s="472"/>
      <c r="LTM29" s="472"/>
      <c r="LTN29" s="472"/>
      <c r="LTO29" s="472"/>
      <c r="LTP29" s="472"/>
      <c r="LTQ29" s="472"/>
      <c r="LTR29" s="472"/>
      <c r="LTS29" s="472"/>
      <c r="LTT29" s="472"/>
      <c r="LTU29" s="472"/>
      <c r="LTV29" s="472"/>
      <c r="LTW29" s="472"/>
      <c r="LTX29" s="472"/>
      <c r="LTY29" s="472"/>
      <c r="LTZ29" s="472"/>
      <c r="LUA29" s="472"/>
      <c r="LUB29" s="472"/>
      <c r="LUC29" s="472"/>
      <c r="LUD29" s="472"/>
      <c r="LUE29" s="472"/>
      <c r="LUF29" s="472"/>
      <c r="LUG29" s="472"/>
      <c r="LUH29" s="472"/>
      <c r="LUI29" s="472"/>
      <c r="LUJ29" s="472"/>
      <c r="LUK29" s="472"/>
      <c r="LUL29" s="472"/>
      <c r="LUM29" s="472"/>
      <c r="LUN29" s="472"/>
      <c r="LUO29" s="472"/>
      <c r="LUP29" s="472"/>
      <c r="LUQ29" s="472"/>
      <c r="LUR29" s="472"/>
      <c r="LUS29" s="472"/>
      <c r="LUT29" s="472"/>
      <c r="LUU29" s="472"/>
      <c r="LUV29" s="472"/>
      <c r="LUW29" s="472"/>
      <c r="LUX29" s="472"/>
      <c r="LUY29" s="472"/>
      <c r="LUZ29" s="472"/>
      <c r="LVA29" s="472"/>
      <c r="LVB29" s="472"/>
      <c r="LVC29" s="472"/>
      <c r="LVD29" s="472"/>
      <c r="LVE29" s="472"/>
      <c r="LVF29" s="472"/>
      <c r="LVG29" s="472"/>
      <c r="LVH29" s="472"/>
      <c r="LVI29" s="472"/>
      <c r="LVJ29" s="472"/>
      <c r="LVK29" s="472"/>
      <c r="LVL29" s="472"/>
      <c r="LVM29" s="472"/>
      <c r="LVN29" s="472"/>
      <c r="LVO29" s="472"/>
      <c r="LVP29" s="472"/>
      <c r="LVQ29" s="472"/>
      <c r="LVR29" s="472"/>
      <c r="LVS29" s="472"/>
      <c r="LVT29" s="472"/>
      <c r="LVU29" s="472"/>
      <c r="LVV29" s="472"/>
      <c r="LVW29" s="472"/>
      <c r="LVX29" s="472"/>
      <c r="LVY29" s="472"/>
      <c r="LVZ29" s="472"/>
      <c r="LWA29" s="472"/>
      <c r="LWB29" s="472"/>
      <c r="LWC29" s="472"/>
      <c r="LWD29" s="472"/>
      <c r="LWE29" s="472"/>
      <c r="LWF29" s="472"/>
      <c r="LWG29" s="472"/>
      <c r="LWH29" s="472"/>
      <c r="LWI29" s="472"/>
      <c r="LWJ29" s="472"/>
      <c r="LWK29" s="472"/>
      <c r="LWL29" s="472"/>
      <c r="LWM29" s="472"/>
      <c r="LWN29" s="472"/>
      <c r="LWO29" s="472"/>
      <c r="LWP29" s="472"/>
      <c r="LWQ29" s="472"/>
      <c r="LWR29" s="472"/>
      <c r="LWS29" s="472"/>
      <c r="LWT29" s="472"/>
      <c r="LWU29" s="472"/>
      <c r="LWV29" s="472"/>
      <c r="LWW29" s="472"/>
      <c r="LWX29" s="472"/>
      <c r="LWY29" s="472"/>
      <c r="LWZ29" s="472"/>
      <c r="LXA29" s="472"/>
      <c r="LXB29" s="472"/>
      <c r="LXC29" s="472"/>
      <c r="LXD29" s="472"/>
      <c r="LXE29" s="472"/>
      <c r="LXF29" s="472"/>
      <c r="LXG29" s="472"/>
      <c r="LXH29" s="472"/>
      <c r="LXI29" s="472"/>
      <c r="LXJ29" s="472"/>
      <c r="LXK29" s="472"/>
      <c r="LXL29" s="472"/>
      <c r="LXM29" s="472"/>
      <c r="LXN29" s="472"/>
      <c r="LXO29" s="472"/>
      <c r="LXP29" s="472"/>
      <c r="LXQ29" s="472"/>
      <c r="LXR29" s="472"/>
      <c r="LXS29" s="472"/>
      <c r="LXT29" s="472"/>
      <c r="LXU29" s="472"/>
      <c r="LXV29" s="472"/>
      <c r="LXW29" s="472"/>
      <c r="LXX29" s="472"/>
      <c r="LXY29" s="472"/>
      <c r="LXZ29" s="472"/>
      <c r="LYA29" s="472"/>
      <c r="LYB29" s="472"/>
      <c r="LYC29" s="472"/>
      <c r="LYD29" s="472"/>
      <c r="LYE29" s="472"/>
      <c r="LYF29" s="472"/>
      <c r="LYG29" s="472"/>
      <c r="LYH29" s="472"/>
      <c r="LYI29" s="472"/>
      <c r="LYJ29" s="472"/>
      <c r="LYK29" s="472"/>
      <c r="LYL29" s="472"/>
      <c r="LYM29" s="472"/>
      <c r="LYN29" s="472"/>
      <c r="LYO29" s="472"/>
      <c r="LYP29" s="472"/>
      <c r="LYQ29" s="472"/>
      <c r="LYR29" s="472"/>
      <c r="LYS29" s="472"/>
      <c r="LYT29" s="472"/>
      <c r="LYU29" s="472"/>
      <c r="LYV29" s="472"/>
      <c r="LYW29" s="472"/>
      <c r="LYX29" s="472"/>
      <c r="LYY29" s="472"/>
      <c r="LYZ29" s="472"/>
      <c r="LZA29" s="472"/>
      <c r="LZB29" s="472"/>
      <c r="LZC29" s="472"/>
      <c r="LZD29" s="472"/>
      <c r="LZE29" s="472"/>
      <c r="LZF29" s="472"/>
      <c r="LZG29" s="472"/>
      <c r="LZH29" s="472"/>
      <c r="LZI29" s="472"/>
      <c r="LZJ29" s="472"/>
      <c r="LZK29" s="472"/>
      <c r="LZL29" s="472"/>
      <c r="LZM29" s="472"/>
      <c r="LZN29" s="472"/>
      <c r="LZO29" s="472"/>
      <c r="LZP29" s="472"/>
      <c r="LZQ29" s="472"/>
      <c r="LZR29" s="472"/>
      <c r="LZS29" s="472"/>
      <c r="LZT29" s="472"/>
      <c r="LZU29" s="472"/>
      <c r="LZV29" s="472"/>
      <c r="LZW29" s="472"/>
      <c r="LZX29" s="472"/>
      <c r="LZY29" s="472"/>
      <c r="LZZ29" s="472"/>
      <c r="MAA29" s="472"/>
      <c r="MAB29" s="472"/>
      <c r="MAC29" s="472"/>
      <c r="MAD29" s="472"/>
      <c r="MAE29" s="472"/>
      <c r="MAF29" s="472"/>
      <c r="MAG29" s="472"/>
      <c r="MAH29" s="472"/>
      <c r="MAI29" s="472"/>
      <c r="MAJ29" s="472"/>
      <c r="MAK29" s="472"/>
      <c r="MAL29" s="472"/>
      <c r="MAM29" s="472"/>
      <c r="MAN29" s="472"/>
      <c r="MAO29" s="472"/>
      <c r="MAP29" s="472"/>
      <c r="MAQ29" s="472"/>
      <c r="MAR29" s="472"/>
      <c r="MAS29" s="472"/>
      <c r="MAT29" s="472"/>
      <c r="MAU29" s="472"/>
      <c r="MAV29" s="472"/>
      <c r="MAW29" s="472"/>
      <c r="MAX29" s="472"/>
      <c r="MAY29" s="472"/>
      <c r="MAZ29" s="472"/>
      <c r="MBA29" s="472"/>
      <c r="MBB29" s="472"/>
      <c r="MBC29" s="472"/>
      <c r="MBD29" s="472"/>
      <c r="MBE29" s="472"/>
      <c r="MBF29" s="472"/>
      <c r="MBG29" s="472"/>
      <c r="MBH29" s="472"/>
      <c r="MBI29" s="472"/>
      <c r="MBJ29" s="472"/>
      <c r="MBK29" s="472"/>
      <c r="MBL29" s="472"/>
      <c r="MBM29" s="472"/>
      <c r="MBN29" s="472"/>
      <c r="MBO29" s="472"/>
      <c r="MBP29" s="472"/>
      <c r="MBQ29" s="472"/>
      <c r="MBR29" s="472"/>
      <c r="MBS29" s="472"/>
      <c r="MBT29" s="472"/>
      <c r="MBU29" s="472"/>
      <c r="MBV29" s="472"/>
      <c r="MBW29" s="472"/>
      <c r="MBX29" s="472"/>
      <c r="MBY29" s="472"/>
      <c r="MBZ29" s="472"/>
      <c r="MCA29" s="472"/>
      <c r="MCB29" s="472"/>
      <c r="MCC29" s="472"/>
      <c r="MCD29" s="472"/>
      <c r="MCE29" s="472"/>
      <c r="MCF29" s="472"/>
      <c r="MCG29" s="472"/>
      <c r="MCH29" s="472"/>
      <c r="MCI29" s="472"/>
      <c r="MCJ29" s="472"/>
      <c r="MCK29" s="472"/>
      <c r="MCL29" s="472"/>
      <c r="MCM29" s="472"/>
      <c r="MCN29" s="472"/>
      <c r="MCO29" s="472"/>
      <c r="MCP29" s="472"/>
      <c r="MCQ29" s="472"/>
      <c r="MCR29" s="472"/>
      <c r="MCS29" s="472"/>
      <c r="MCT29" s="472"/>
      <c r="MCU29" s="472"/>
      <c r="MCV29" s="472"/>
      <c r="MCW29" s="472"/>
      <c r="MCX29" s="472"/>
      <c r="MCY29" s="472"/>
      <c r="MCZ29" s="472"/>
      <c r="MDA29" s="472"/>
      <c r="MDB29" s="472"/>
      <c r="MDC29" s="472"/>
      <c r="MDD29" s="472"/>
      <c r="MDE29" s="472"/>
      <c r="MDF29" s="472"/>
      <c r="MDG29" s="472"/>
      <c r="MDH29" s="472"/>
      <c r="MDI29" s="472"/>
      <c r="MDJ29" s="472"/>
      <c r="MDK29" s="472"/>
      <c r="MDL29" s="472"/>
      <c r="MDM29" s="472"/>
      <c r="MDN29" s="472"/>
      <c r="MDO29" s="472"/>
      <c r="MDP29" s="472"/>
      <c r="MDQ29" s="472"/>
      <c r="MDR29" s="472"/>
      <c r="MDS29" s="472"/>
      <c r="MDT29" s="472"/>
      <c r="MDU29" s="472"/>
      <c r="MDV29" s="472"/>
      <c r="MDW29" s="472"/>
      <c r="MDX29" s="472"/>
      <c r="MDY29" s="472"/>
      <c r="MDZ29" s="472"/>
      <c r="MEA29" s="472"/>
      <c r="MEB29" s="472"/>
      <c r="MEC29" s="472"/>
      <c r="MED29" s="472"/>
      <c r="MEE29" s="472"/>
      <c r="MEF29" s="472"/>
      <c r="MEG29" s="472"/>
      <c r="MEH29" s="472"/>
      <c r="MEI29" s="472"/>
      <c r="MEJ29" s="472"/>
      <c r="MEK29" s="472"/>
      <c r="MEL29" s="472"/>
      <c r="MEM29" s="472"/>
      <c r="MEN29" s="472"/>
      <c r="MEO29" s="472"/>
      <c r="MEP29" s="472"/>
      <c r="MEQ29" s="472"/>
      <c r="MER29" s="472"/>
      <c r="MES29" s="472"/>
      <c r="MET29" s="472"/>
      <c r="MEU29" s="472"/>
      <c r="MEV29" s="472"/>
      <c r="MEW29" s="472"/>
      <c r="MEX29" s="472"/>
      <c r="MEY29" s="472"/>
      <c r="MEZ29" s="472"/>
      <c r="MFA29" s="472"/>
      <c r="MFB29" s="472"/>
      <c r="MFC29" s="472"/>
      <c r="MFD29" s="472"/>
      <c r="MFE29" s="472"/>
      <c r="MFF29" s="472"/>
      <c r="MFG29" s="472"/>
      <c r="MFH29" s="472"/>
      <c r="MFI29" s="472"/>
      <c r="MFJ29" s="472"/>
      <c r="MFK29" s="472"/>
      <c r="MFL29" s="472"/>
      <c r="MFM29" s="472"/>
      <c r="MFN29" s="472"/>
      <c r="MFO29" s="472"/>
      <c r="MFP29" s="472"/>
      <c r="MFQ29" s="472"/>
      <c r="MFR29" s="472"/>
      <c r="MFS29" s="472"/>
      <c r="MFT29" s="472"/>
      <c r="MFU29" s="472"/>
      <c r="MFV29" s="472"/>
      <c r="MFW29" s="472"/>
      <c r="MFX29" s="472"/>
      <c r="MFY29" s="472"/>
      <c r="MFZ29" s="472"/>
      <c r="MGA29" s="472"/>
      <c r="MGB29" s="472"/>
      <c r="MGC29" s="472"/>
      <c r="MGD29" s="472"/>
      <c r="MGE29" s="472"/>
      <c r="MGF29" s="472"/>
      <c r="MGG29" s="472"/>
      <c r="MGH29" s="472"/>
      <c r="MGI29" s="472"/>
      <c r="MGJ29" s="472"/>
      <c r="MGK29" s="472"/>
      <c r="MGL29" s="472"/>
      <c r="MGM29" s="472"/>
      <c r="MGN29" s="472"/>
      <c r="MGO29" s="472"/>
      <c r="MGP29" s="472"/>
      <c r="MGQ29" s="472"/>
      <c r="MGR29" s="472"/>
      <c r="MGS29" s="472"/>
      <c r="MGT29" s="472"/>
      <c r="MGU29" s="472"/>
      <c r="MGV29" s="472"/>
      <c r="MGW29" s="472"/>
      <c r="MGX29" s="472"/>
      <c r="MGY29" s="472"/>
      <c r="MGZ29" s="472"/>
      <c r="MHA29" s="472"/>
      <c r="MHB29" s="472"/>
      <c r="MHC29" s="472"/>
      <c r="MHD29" s="472"/>
      <c r="MHE29" s="472"/>
      <c r="MHF29" s="472"/>
      <c r="MHG29" s="472"/>
      <c r="MHH29" s="472"/>
      <c r="MHI29" s="472"/>
      <c r="MHJ29" s="472"/>
      <c r="MHK29" s="472"/>
      <c r="MHL29" s="472"/>
      <c r="MHM29" s="472"/>
      <c r="MHN29" s="472"/>
      <c r="MHO29" s="472"/>
      <c r="MHP29" s="472"/>
      <c r="MHQ29" s="472"/>
      <c r="MHR29" s="472"/>
      <c r="MHS29" s="472"/>
      <c r="MHT29" s="472"/>
      <c r="MHU29" s="472"/>
      <c r="MHV29" s="472"/>
      <c r="MHW29" s="472"/>
      <c r="MHX29" s="472"/>
      <c r="MHY29" s="472"/>
      <c r="MHZ29" s="472"/>
      <c r="MIA29" s="472"/>
      <c r="MIB29" s="472"/>
      <c r="MIC29" s="472"/>
      <c r="MID29" s="472"/>
      <c r="MIE29" s="472"/>
      <c r="MIF29" s="472"/>
      <c r="MIG29" s="472"/>
      <c r="MIH29" s="472"/>
      <c r="MII29" s="472"/>
      <c r="MIJ29" s="472"/>
      <c r="MIK29" s="472"/>
      <c r="MIL29" s="472"/>
      <c r="MIM29" s="472"/>
      <c r="MIN29" s="472"/>
      <c r="MIO29" s="472"/>
      <c r="MIP29" s="472"/>
      <c r="MIQ29" s="472"/>
      <c r="MIR29" s="472"/>
      <c r="MIS29" s="472"/>
      <c r="MIT29" s="472"/>
      <c r="MIU29" s="472"/>
      <c r="MIV29" s="472"/>
      <c r="MIW29" s="472"/>
      <c r="MIX29" s="472"/>
      <c r="MIY29" s="472"/>
      <c r="MIZ29" s="472"/>
      <c r="MJA29" s="472"/>
      <c r="MJB29" s="472"/>
      <c r="MJC29" s="472"/>
      <c r="MJD29" s="472"/>
      <c r="MJE29" s="472"/>
      <c r="MJF29" s="472"/>
      <c r="MJG29" s="472"/>
      <c r="MJH29" s="472"/>
      <c r="MJI29" s="472"/>
      <c r="MJJ29" s="472"/>
      <c r="MJK29" s="472"/>
      <c r="MJL29" s="472"/>
      <c r="MJM29" s="472"/>
      <c r="MJN29" s="472"/>
      <c r="MJO29" s="472"/>
      <c r="MJP29" s="472"/>
      <c r="MJQ29" s="472"/>
      <c r="MJR29" s="472"/>
      <c r="MJS29" s="472"/>
      <c r="MJT29" s="472"/>
      <c r="MJU29" s="472"/>
      <c r="MJV29" s="472"/>
      <c r="MJW29" s="472"/>
      <c r="MJX29" s="472"/>
      <c r="MJY29" s="472"/>
      <c r="MJZ29" s="472"/>
      <c r="MKA29" s="472"/>
      <c r="MKB29" s="472"/>
      <c r="MKC29" s="472"/>
      <c r="MKD29" s="472"/>
      <c r="MKE29" s="472"/>
      <c r="MKF29" s="472"/>
      <c r="MKG29" s="472"/>
      <c r="MKH29" s="472"/>
      <c r="MKI29" s="472"/>
      <c r="MKJ29" s="472"/>
      <c r="MKK29" s="472"/>
      <c r="MKL29" s="472"/>
      <c r="MKM29" s="472"/>
      <c r="MKN29" s="472"/>
      <c r="MKO29" s="472"/>
      <c r="MKP29" s="472"/>
      <c r="MKQ29" s="472"/>
      <c r="MKR29" s="472"/>
      <c r="MKS29" s="472"/>
      <c r="MKT29" s="472"/>
      <c r="MKU29" s="472"/>
      <c r="MKV29" s="472"/>
      <c r="MKW29" s="472"/>
      <c r="MKX29" s="472"/>
      <c r="MKY29" s="472"/>
      <c r="MKZ29" s="472"/>
      <c r="MLA29" s="472"/>
      <c r="MLB29" s="472"/>
      <c r="MLC29" s="472"/>
      <c r="MLD29" s="472"/>
      <c r="MLE29" s="472"/>
      <c r="MLF29" s="472"/>
      <c r="MLG29" s="472"/>
      <c r="MLH29" s="472"/>
      <c r="MLI29" s="472"/>
      <c r="MLJ29" s="472"/>
      <c r="MLK29" s="472"/>
      <c r="MLL29" s="472"/>
      <c r="MLM29" s="472"/>
      <c r="MLN29" s="472"/>
      <c r="MLO29" s="472"/>
      <c r="MLP29" s="472"/>
      <c r="MLQ29" s="472"/>
      <c r="MLR29" s="472"/>
      <c r="MLS29" s="472"/>
      <c r="MLT29" s="472"/>
      <c r="MLU29" s="472"/>
      <c r="MLV29" s="472"/>
      <c r="MLW29" s="472"/>
      <c r="MLX29" s="472"/>
      <c r="MLY29" s="472"/>
      <c r="MLZ29" s="472"/>
      <c r="MMA29" s="472"/>
      <c r="MMB29" s="472"/>
      <c r="MMC29" s="472"/>
      <c r="MMD29" s="472"/>
      <c r="MME29" s="472"/>
      <c r="MMF29" s="472"/>
      <c r="MMG29" s="472"/>
      <c r="MMH29" s="472"/>
      <c r="MMI29" s="472"/>
      <c r="MMJ29" s="472"/>
      <c r="MMK29" s="472"/>
      <c r="MML29" s="472"/>
      <c r="MMM29" s="472"/>
      <c r="MMN29" s="472"/>
      <c r="MMO29" s="472"/>
      <c r="MMP29" s="472"/>
      <c r="MMQ29" s="472"/>
      <c r="MMR29" s="472"/>
      <c r="MMS29" s="472"/>
      <c r="MMT29" s="472"/>
      <c r="MMU29" s="472"/>
      <c r="MMV29" s="472"/>
      <c r="MMW29" s="472"/>
      <c r="MMX29" s="472"/>
      <c r="MMY29" s="472"/>
      <c r="MMZ29" s="472"/>
      <c r="MNA29" s="472"/>
      <c r="MNB29" s="472"/>
      <c r="MNC29" s="472"/>
      <c r="MND29" s="472"/>
      <c r="MNE29" s="472"/>
      <c r="MNF29" s="472"/>
      <c r="MNG29" s="472"/>
      <c r="MNH29" s="472"/>
      <c r="MNI29" s="472"/>
      <c r="MNJ29" s="472"/>
      <c r="MNK29" s="472"/>
      <c r="MNL29" s="472"/>
      <c r="MNM29" s="472"/>
      <c r="MNN29" s="472"/>
      <c r="MNO29" s="472"/>
      <c r="MNP29" s="472"/>
      <c r="MNQ29" s="472"/>
      <c r="MNR29" s="472"/>
      <c r="MNS29" s="472"/>
      <c r="MNT29" s="472"/>
      <c r="MNU29" s="472"/>
      <c r="MNV29" s="472"/>
      <c r="MNW29" s="472"/>
      <c r="MNX29" s="472"/>
      <c r="MNY29" s="472"/>
      <c r="MNZ29" s="472"/>
      <c r="MOA29" s="472"/>
      <c r="MOB29" s="472"/>
      <c r="MOC29" s="472"/>
      <c r="MOD29" s="472"/>
      <c r="MOE29" s="472"/>
      <c r="MOF29" s="472"/>
      <c r="MOG29" s="472"/>
      <c r="MOH29" s="472"/>
      <c r="MOI29" s="472"/>
      <c r="MOJ29" s="472"/>
      <c r="MOK29" s="472"/>
      <c r="MOL29" s="472"/>
      <c r="MOM29" s="472"/>
      <c r="MON29" s="472"/>
      <c r="MOO29" s="472"/>
      <c r="MOP29" s="472"/>
      <c r="MOQ29" s="472"/>
      <c r="MOR29" s="472"/>
      <c r="MOS29" s="472"/>
      <c r="MOT29" s="472"/>
      <c r="MOU29" s="472"/>
      <c r="MOV29" s="472"/>
      <c r="MOW29" s="472"/>
      <c r="MOX29" s="472"/>
      <c r="MOY29" s="472"/>
      <c r="MOZ29" s="472"/>
      <c r="MPA29" s="472"/>
      <c r="MPB29" s="472"/>
      <c r="MPC29" s="472"/>
      <c r="MPD29" s="472"/>
      <c r="MPE29" s="472"/>
      <c r="MPF29" s="472"/>
      <c r="MPG29" s="472"/>
      <c r="MPH29" s="472"/>
      <c r="MPI29" s="472"/>
      <c r="MPJ29" s="472"/>
      <c r="MPK29" s="472"/>
      <c r="MPL29" s="472"/>
      <c r="MPM29" s="472"/>
      <c r="MPN29" s="472"/>
      <c r="MPO29" s="472"/>
      <c r="MPP29" s="472"/>
      <c r="MPQ29" s="472"/>
      <c r="MPR29" s="472"/>
      <c r="MPS29" s="472"/>
      <c r="MPT29" s="472"/>
      <c r="MPU29" s="472"/>
      <c r="MPV29" s="472"/>
      <c r="MPW29" s="472"/>
      <c r="MPX29" s="472"/>
      <c r="MPY29" s="472"/>
      <c r="MPZ29" s="472"/>
      <c r="MQA29" s="472"/>
      <c r="MQB29" s="472"/>
      <c r="MQC29" s="472"/>
      <c r="MQD29" s="472"/>
      <c r="MQE29" s="472"/>
      <c r="MQF29" s="472"/>
      <c r="MQG29" s="472"/>
      <c r="MQH29" s="472"/>
      <c r="MQI29" s="472"/>
      <c r="MQJ29" s="472"/>
      <c r="MQK29" s="472"/>
      <c r="MQL29" s="472"/>
      <c r="MQM29" s="472"/>
      <c r="MQN29" s="472"/>
      <c r="MQO29" s="472"/>
      <c r="MQP29" s="472"/>
      <c r="MQQ29" s="472"/>
      <c r="MQR29" s="472"/>
      <c r="MQS29" s="472"/>
      <c r="MQT29" s="472"/>
      <c r="MQU29" s="472"/>
      <c r="MQV29" s="472"/>
      <c r="MQW29" s="472"/>
      <c r="MQX29" s="472"/>
      <c r="MQY29" s="472"/>
      <c r="MQZ29" s="472"/>
      <c r="MRA29" s="472"/>
      <c r="MRB29" s="472"/>
      <c r="MRC29" s="472"/>
      <c r="MRD29" s="472"/>
      <c r="MRE29" s="472"/>
      <c r="MRF29" s="472"/>
      <c r="MRG29" s="472"/>
      <c r="MRH29" s="472"/>
      <c r="MRI29" s="472"/>
      <c r="MRJ29" s="472"/>
      <c r="MRK29" s="472"/>
      <c r="MRL29" s="472"/>
      <c r="MRM29" s="472"/>
      <c r="MRN29" s="472"/>
      <c r="MRO29" s="472"/>
      <c r="MRP29" s="472"/>
      <c r="MRQ29" s="472"/>
      <c r="MRR29" s="472"/>
      <c r="MRS29" s="472"/>
      <c r="MRT29" s="472"/>
      <c r="MRU29" s="472"/>
      <c r="MRV29" s="472"/>
      <c r="MRW29" s="472"/>
      <c r="MRX29" s="472"/>
      <c r="MRY29" s="472"/>
      <c r="MRZ29" s="472"/>
      <c r="MSA29" s="472"/>
      <c r="MSB29" s="472"/>
      <c r="MSC29" s="472"/>
      <c r="MSD29" s="472"/>
      <c r="MSE29" s="472"/>
      <c r="MSF29" s="472"/>
      <c r="MSG29" s="472"/>
      <c r="MSH29" s="472"/>
      <c r="MSI29" s="472"/>
      <c r="MSJ29" s="472"/>
      <c r="MSK29" s="472"/>
      <c r="MSL29" s="472"/>
      <c r="MSM29" s="472"/>
      <c r="MSN29" s="472"/>
      <c r="MSO29" s="472"/>
      <c r="MSP29" s="472"/>
      <c r="MSQ29" s="472"/>
      <c r="MSR29" s="472"/>
      <c r="MSS29" s="472"/>
      <c r="MST29" s="472"/>
      <c r="MSU29" s="472"/>
      <c r="MSV29" s="472"/>
      <c r="MSW29" s="472"/>
      <c r="MSX29" s="472"/>
      <c r="MSY29" s="472"/>
      <c r="MSZ29" s="472"/>
      <c r="MTA29" s="472"/>
      <c r="MTB29" s="472"/>
      <c r="MTC29" s="472"/>
      <c r="MTD29" s="472"/>
      <c r="MTE29" s="472"/>
      <c r="MTF29" s="472"/>
      <c r="MTG29" s="472"/>
      <c r="MTH29" s="472"/>
      <c r="MTI29" s="472"/>
      <c r="MTJ29" s="472"/>
      <c r="MTK29" s="472"/>
      <c r="MTL29" s="472"/>
      <c r="MTM29" s="472"/>
      <c r="MTN29" s="472"/>
      <c r="MTO29" s="472"/>
      <c r="MTP29" s="472"/>
      <c r="MTQ29" s="472"/>
      <c r="MTR29" s="472"/>
      <c r="MTS29" s="472"/>
      <c r="MTT29" s="472"/>
      <c r="MTU29" s="472"/>
      <c r="MTV29" s="472"/>
      <c r="MTW29" s="472"/>
      <c r="MTX29" s="472"/>
      <c r="MTY29" s="472"/>
      <c r="MTZ29" s="472"/>
      <c r="MUA29" s="472"/>
      <c r="MUB29" s="472"/>
      <c r="MUC29" s="472"/>
      <c r="MUD29" s="472"/>
      <c r="MUE29" s="472"/>
      <c r="MUF29" s="472"/>
      <c r="MUG29" s="472"/>
      <c r="MUH29" s="472"/>
      <c r="MUI29" s="472"/>
      <c r="MUJ29" s="472"/>
      <c r="MUK29" s="472"/>
      <c r="MUL29" s="472"/>
      <c r="MUM29" s="472"/>
      <c r="MUN29" s="472"/>
      <c r="MUO29" s="472"/>
      <c r="MUP29" s="472"/>
      <c r="MUQ29" s="472"/>
      <c r="MUR29" s="472"/>
      <c r="MUS29" s="472"/>
      <c r="MUT29" s="472"/>
      <c r="MUU29" s="472"/>
      <c r="MUV29" s="472"/>
      <c r="MUW29" s="472"/>
      <c r="MUX29" s="472"/>
      <c r="MUY29" s="472"/>
      <c r="MUZ29" s="472"/>
      <c r="MVA29" s="472"/>
      <c r="MVB29" s="472"/>
      <c r="MVC29" s="472"/>
      <c r="MVD29" s="472"/>
      <c r="MVE29" s="472"/>
      <c r="MVF29" s="472"/>
      <c r="MVG29" s="472"/>
      <c r="MVH29" s="472"/>
      <c r="MVI29" s="472"/>
      <c r="MVJ29" s="472"/>
      <c r="MVK29" s="472"/>
      <c r="MVL29" s="472"/>
      <c r="MVM29" s="472"/>
      <c r="MVN29" s="472"/>
      <c r="MVO29" s="472"/>
      <c r="MVP29" s="472"/>
      <c r="MVQ29" s="472"/>
      <c r="MVR29" s="472"/>
      <c r="MVS29" s="472"/>
      <c r="MVT29" s="472"/>
      <c r="MVU29" s="472"/>
      <c r="MVV29" s="472"/>
      <c r="MVW29" s="472"/>
      <c r="MVX29" s="472"/>
      <c r="MVY29" s="472"/>
      <c r="MVZ29" s="472"/>
      <c r="MWA29" s="472"/>
      <c r="MWB29" s="472"/>
      <c r="MWC29" s="472"/>
      <c r="MWD29" s="472"/>
      <c r="MWE29" s="472"/>
      <c r="MWF29" s="472"/>
      <c r="MWG29" s="472"/>
      <c r="MWH29" s="472"/>
      <c r="MWI29" s="472"/>
      <c r="MWJ29" s="472"/>
      <c r="MWK29" s="472"/>
      <c r="MWL29" s="472"/>
      <c r="MWM29" s="472"/>
      <c r="MWN29" s="472"/>
      <c r="MWO29" s="472"/>
      <c r="MWP29" s="472"/>
      <c r="MWQ29" s="472"/>
      <c r="MWR29" s="472"/>
      <c r="MWS29" s="472"/>
      <c r="MWT29" s="472"/>
      <c r="MWU29" s="472"/>
      <c r="MWV29" s="472"/>
      <c r="MWW29" s="472"/>
      <c r="MWX29" s="472"/>
      <c r="MWY29" s="472"/>
      <c r="MWZ29" s="472"/>
      <c r="MXA29" s="472"/>
      <c r="MXB29" s="472"/>
      <c r="MXC29" s="472"/>
      <c r="MXD29" s="472"/>
      <c r="MXE29" s="472"/>
      <c r="MXF29" s="472"/>
      <c r="MXG29" s="472"/>
      <c r="MXH29" s="472"/>
      <c r="MXI29" s="472"/>
      <c r="MXJ29" s="472"/>
      <c r="MXK29" s="472"/>
      <c r="MXL29" s="472"/>
      <c r="MXM29" s="472"/>
      <c r="MXN29" s="472"/>
      <c r="MXO29" s="472"/>
      <c r="MXP29" s="472"/>
      <c r="MXQ29" s="472"/>
      <c r="MXR29" s="472"/>
      <c r="MXS29" s="472"/>
      <c r="MXT29" s="472"/>
      <c r="MXU29" s="472"/>
      <c r="MXV29" s="472"/>
      <c r="MXW29" s="472"/>
      <c r="MXX29" s="472"/>
      <c r="MXY29" s="472"/>
      <c r="MXZ29" s="472"/>
      <c r="MYA29" s="472"/>
      <c r="MYB29" s="472"/>
      <c r="MYC29" s="472"/>
      <c r="MYD29" s="472"/>
      <c r="MYE29" s="472"/>
      <c r="MYF29" s="472"/>
      <c r="MYG29" s="472"/>
      <c r="MYH29" s="472"/>
      <c r="MYI29" s="472"/>
      <c r="MYJ29" s="472"/>
      <c r="MYK29" s="472"/>
      <c r="MYL29" s="472"/>
      <c r="MYM29" s="472"/>
      <c r="MYN29" s="472"/>
      <c r="MYO29" s="472"/>
      <c r="MYP29" s="472"/>
      <c r="MYQ29" s="472"/>
      <c r="MYR29" s="472"/>
      <c r="MYS29" s="472"/>
      <c r="MYT29" s="472"/>
      <c r="MYU29" s="472"/>
      <c r="MYV29" s="472"/>
      <c r="MYW29" s="472"/>
      <c r="MYX29" s="472"/>
      <c r="MYY29" s="472"/>
      <c r="MYZ29" s="472"/>
      <c r="MZA29" s="472"/>
      <c r="MZB29" s="472"/>
      <c r="MZC29" s="472"/>
      <c r="MZD29" s="472"/>
      <c r="MZE29" s="472"/>
      <c r="MZF29" s="472"/>
      <c r="MZG29" s="472"/>
      <c r="MZH29" s="472"/>
      <c r="MZI29" s="472"/>
      <c r="MZJ29" s="472"/>
      <c r="MZK29" s="472"/>
      <c r="MZL29" s="472"/>
      <c r="MZM29" s="472"/>
      <c r="MZN29" s="472"/>
      <c r="MZO29" s="472"/>
      <c r="MZP29" s="472"/>
      <c r="MZQ29" s="472"/>
      <c r="MZR29" s="472"/>
      <c r="MZS29" s="472"/>
      <c r="MZT29" s="472"/>
      <c r="MZU29" s="472"/>
      <c r="MZV29" s="472"/>
      <c r="MZW29" s="472"/>
      <c r="MZX29" s="472"/>
      <c r="MZY29" s="472"/>
      <c r="MZZ29" s="472"/>
      <c r="NAA29" s="472"/>
      <c r="NAB29" s="472"/>
      <c r="NAC29" s="472"/>
      <c r="NAD29" s="472"/>
      <c r="NAE29" s="472"/>
      <c r="NAF29" s="472"/>
      <c r="NAG29" s="472"/>
      <c r="NAH29" s="472"/>
      <c r="NAI29" s="472"/>
      <c r="NAJ29" s="472"/>
      <c r="NAK29" s="472"/>
      <c r="NAL29" s="472"/>
      <c r="NAM29" s="472"/>
      <c r="NAN29" s="472"/>
      <c r="NAO29" s="472"/>
      <c r="NAP29" s="472"/>
      <c r="NAQ29" s="472"/>
      <c r="NAR29" s="472"/>
      <c r="NAS29" s="472"/>
      <c r="NAT29" s="472"/>
      <c r="NAU29" s="472"/>
      <c r="NAV29" s="472"/>
      <c r="NAW29" s="472"/>
      <c r="NAX29" s="472"/>
      <c r="NAY29" s="472"/>
      <c r="NAZ29" s="472"/>
      <c r="NBA29" s="472"/>
      <c r="NBB29" s="472"/>
      <c r="NBC29" s="472"/>
      <c r="NBD29" s="472"/>
      <c r="NBE29" s="472"/>
      <c r="NBF29" s="472"/>
      <c r="NBG29" s="472"/>
      <c r="NBH29" s="472"/>
      <c r="NBI29" s="472"/>
      <c r="NBJ29" s="472"/>
      <c r="NBK29" s="472"/>
      <c r="NBL29" s="472"/>
      <c r="NBM29" s="472"/>
      <c r="NBN29" s="472"/>
      <c r="NBO29" s="472"/>
      <c r="NBP29" s="472"/>
      <c r="NBQ29" s="472"/>
      <c r="NBR29" s="472"/>
      <c r="NBS29" s="472"/>
      <c r="NBT29" s="472"/>
      <c r="NBU29" s="472"/>
      <c r="NBV29" s="472"/>
      <c r="NBW29" s="472"/>
      <c r="NBX29" s="472"/>
      <c r="NBY29" s="472"/>
      <c r="NBZ29" s="472"/>
      <c r="NCA29" s="472"/>
      <c r="NCB29" s="472"/>
      <c r="NCC29" s="472"/>
      <c r="NCD29" s="472"/>
      <c r="NCE29" s="472"/>
      <c r="NCF29" s="472"/>
      <c r="NCG29" s="472"/>
      <c r="NCH29" s="472"/>
      <c r="NCI29" s="472"/>
      <c r="NCJ29" s="472"/>
      <c r="NCK29" s="472"/>
      <c r="NCL29" s="472"/>
      <c r="NCM29" s="472"/>
      <c r="NCN29" s="472"/>
      <c r="NCO29" s="472"/>
      <c r="NCP29" s="472"/>
      <c r="NCQ29" s="472"/>
      <c r="NCR29" s="472"/>
      <c r="NCS29" s="472"/>
      <c r="NCT29" s="472"/>
      <c r="NCU29" s="472"/>
      <c r="NCV29" s="472"/>
      <c r="NCW29" s="472"/>
      <c r="NCX29" s="472"/>
      <c r="NCY29" s="472"/>
      <c r="NCZ29" s="472"/>
      <c r="NDA29" s="472"/>
      <c r="NDB29" s="472"/>
      <c r="NDC29" s="472"/>
      <c r="NDD29" s="472"/>
      <c r="NDE29" s="472"/>
      <c r="NDF29" s="472"/>
      <c r="NDG29" s="472"/>
      <c r="NDH29" s="472"/>
      <c r="NDI29" s="472"/>
      <c r="NDJ29" s="472"/>
      <c r="NDK29" s="472"/>
      <c r="NDL29" s="472"/>
      <c r="NDM29" s="472"/>
      <c r="NDN29" s="472"/>
      <c r="NDO29" s="472"/>
      <c r="NDP29" s="472"/>
      <c r="NDQ29" s="472"/>
      <c r="NDR29" s="472"/>
      <c r="NDS29" s="472"/>
      <c r="NDT29" s="472"/>
      <c r="NDU29" s="472"/>
      <c r="NDV29" s="472"/>
      <c r="NDW29" s="472"/>
      <c r="NDX29" s="472"/>
      <c r="NDY29" s="472"/>
      <c r="NDZ29" s="472"/>
      <c r="NEA29" s="472"/>
      <c r="NEB29" s="472"/>
      <c r="NEC29" s="472"/>
      <c r="NED29" s="472"/>
      <c r="NEE29" s="472"/>
      <c r="NEF29" s="472"/>
      <c r="NEG29" s="472"/>
      <c r="NEH29" s="472"/>
      <c r="NEI29" s="472"/>
      <c r="NEJ29" s="472"/>
      <c r="NEK29" s="472"/>
      <c r="NEL29" s="472"/>
      <c r="NEM29" s="472"/>
      <c r="NEN29" s="472"/>
      <c r="NEO29" s="472"/>
      <c r="NEP29" s="472"/>
      <c r="NEQ29" s="472"/>
      <c r="NER29" s="472"/>
      <c r="NES29" s="472"/>
      <c r="NET29" s="472"/>
      <c r="NEU29" s="472"/>
      <c r="NEV29" s="472"/>
      <c r="NEW29" s="472"/>
      <c r="NEX29" s="472"/>
      <c r="NEY29" s="472"/>
      <c r="NEZ29" s="472"/>
      <c r="NFA29" s="472"/>
      <c r="NFB29" s="472"/>
      <c r="NFC29" s="472"/>
      <c r="NFD29" s="472"/>
      <c r="NFE29" s="472"/>
      <c r="NFF29" s="472"/>
      <c r="NFG29" s="472"/>
      <c r="NFH29" s="472"/>
      <c r="NFI29" s="472"/>
      <c r="NFJ29" s="472"/>
      <c r="NFK29" s="472"/>
      <c r="NFL29" s="472"/>
      <c r="NFM29" s="472"/>
      <c r="NFN29" s="472"/>
      <c r="NFO29" s="472"/>
      <c r="NFP29" s="472"/>
      <c r="NFQ29" s="472"/>
      <c r="NFR29" s="472"/>
      <c r="NFS29" s="472"/>
      <c r="NFT29" s="472"/>
      <c r="NFU29" s="472"/>
      <c r="NFV29" s="472"/>
      <c r="NFW29" s="472"/>
      <c r="NFX29" s="472"/>
      <c r="NFY29" s="472"/>
      <c r="NFZ29" s="472"/>
      <c r="NGA29" s="472"/>
      <c r="NGB29" s="472"/>
      <c r="NGC29" s="472"/>
      <c r="NGD29" s="472"/>
      <c r="NGE29" s="472"/>
      <c r="NGF29" s="472"/>
      <c r="NGG29" s="472"/>
      <c r="NGH29" s="472"/>
      <c r="NGI29" s="472"/>
      <c r="NGJ29" s="472"/>
      <c r="NGK29" s="472"/>
      <c r="NGL29" s="472"/>
      <c r="NGM29" s="472"/>
      <c r="NGN29" s="472"/>
      <c r="NGO29" s="472"/>
      <c r="NGP29" s="472"/>
      <c r="NGQ29" s="472"/>
      <c r="NGR29" s="472"/>
      <c r="NGS29" s="472"/>
      <c r="NGT29" s="472"/>
      <c r="NGU29" s="472"/>
      <c r="NGV29" s="472"/>
      <c r="NGW29" s="472"/>
      <c r="NGX29" s="472"/>
      <c r="NGY29" s="472"/>
      <c r="NGZ29" s="472"/>
      <c r="NHA29" s="472"/>
      <c r="NHB29" s="472"/>
      <c r="NHC29" s="472"/>
      <c r="NHD29" s="472"/>
      <c r="NHE29" s="472"/>
      <c r="NHF29" s="472"/>
      <c r="NHG29" s="472"/>
      <c r="NHH29" s="472"/>
      <c r="NHI29" s="472"/>
      <c r="NHJ29" s="472"/>
      <c r="NHK29" s="472"/>
      <c r="NHL29" s="472"/>
      <c r="NHM29" s="472"/>
      <c r="NHN29" s="472"/>
      <c r="NHO29" s="472"/>
      <c r="NHP29" s="472"/>
      <c r="NHQ29" s="472"/>
      <c r="NHR29" s="472"/>
      <c r="NHS29" s="472"/>
      <c r="NHT29" s="472"/>
      <c r="NHU29" s="472"/>
      <c r="NHV29" s="472"/>
      <c r="NHW29" s="472"/>
      <c r="NHX29" s="472"/>
      <c r="NHY29" s="472"/>
      <c r="NHZ29" s="472"/>
      <c r="NIA29" s="472"/>
      <c r="NIB29" s="472"/>
      <c r="NIC29" s="472"/>
      <c r="NID29" s="472"/>
      <c r="NIE29" s="472"/>
      <c r="NIF29" s="472"/>
      <c r="NIG29" s="472"/>
      <c r="NIH29" s="472"/>
      <c r="NII29" s="472"/>
      <c r="NIJ29" s="472"/>
      <c r="NIK29" s="472"/>
      <c r="NIL29" s="472"/>
      <c r="NIM29" s="472"/>
      <c r="NIN29" s="472"/>
      <c r="NIO29" s="472"/>
      <c r="NIP29" s="472"/>
      <c r="NIQ29" s="472"/>
      <c r="NIR29" s="472"/>
      <c r="NIS29" s="472"/>
      <c r="NIT29" s="472"/>
      <c r="NIU29" s="472"/>
      <c r="NIV29" s="472"/>
      <c r="NIW29" s="472"/>
      <c r="NIX29" s="472"/>
      <c r="NIY29" s="472"/>
      <c r="NIZ29" s="472"/>
      <c r="NJA29" s="472"/>
      <c r="NJB29" s="472"/>
      <c r="NJC29" s="472"/>
      <c r="NJD29" s="472"/>
      <c r="NJE29" s="472"/>
      <c r="NJF29" s="472"/>
      <c r="NJG29" s="472"/>
      <c r="NJH29" s="472"/>
      <c r="NJI29" s="472"/>
      <c r="NJJ29" s="472"/>
      <c r="NJK29" s="472"/>
      <c r="NJL29" s="472"/>
      <c r="NJM29" s="472"/>
      <c r="NJN29" s="472"/>
      <c r="NJO29" s="472"/>
      <c r="NJP29" s="472"/>
      <c r="NJQ29" s="472"/>
      <c r="NJR29" s="472"/>
      <c r="NJS29" s="472"/>
      <c r="NJT29" s="472"/>
      <c r="NJU29" s="472"/>
      <c r="NJV29" s="472"/>
      <c r="NJW29" s="472"/>
      <c r="NJX29" s="472"/>
      <c r="NJY29" s="472"/>
      <c r="NJZ29" s="472"/>
      <c r="NKA29" s="472"/>
      <c r="NKB29" s="472"/>
      <c r="NKC29" s="472"/>
      <c r="NKD29" s="472"/>
      <c r="NKE29" s="472"/>
      <c r="NKF29" s="472"/>
      <c r="NKG29" s="472"/>
      <c r="NKH29" s="472"/>
      <c r="NKI29" s="472"/>
      <c r="NKJ29" s="472"/>
      <c r="NKK29" s="472"/>
      <c r="NKL29" s="472"/>
      <c r="NKM29" s="472"/>
      <c r="NKN29" s="472"/>
      <c r="NKO29" s="472"/>
      <c r="NKP29" s="472"/>
      <c r="NKQ29" s="472"/>
      <c r="NKR29" s="472"/>
      <c r="NKS29" s="472"/>
      <c r="NKT29" s="472"/>
      <c r="NKU29" s="472"/>
      <c r="NKV29" s="472"/>
      <c r="NKW29" s="472"/>
      <c r="NKX29" s="472"/>
      <c r="NKY29" s="472"/>
      <c r="NKZ29" s="472"/>
      <c r="NLA29" s="472"/>
      <c r="NLB29" s="472"/>
      <c r="NLC29" s="472"/>
      <c r="NLD29" s="472"/>
      <c r="NLE29" s="472"/>
      <c r="NLF29" s="472"/>
      <c r="NLG29" s="472"/>
      <c r="NLH29" s="472"/>
      <c r="NLI29" s="472"/>
      <c r="NLJ29" s="472"/>
      <c r="NLK29" s="472"/>
      <c r="NLL29" s="472"/>
      <c r="NLM29" s="472"/>
      <c r="NLN29" s="472"/>
      <c r="NLO29" s="472"/>
      <c r="NLP29" s="472"/>
      <c r="NLQ29" s="472"/>
      <c r="NLR29" s="472"/>
      <c r="NLS29" s="472"/>
      <c r="NLT29" s="472"/>
      <c r="NLU29" s="472"/>
      <c r="NLV29" s="472"/>
      <c r="NLW29" s="472"/>
      <c r="NLX29" s="472"/>
      <c r="NLY29" s="472"/>
      <c r="NLZ29" s="472"/>
      <c r="NMA29" s="472"/>
      <c r="NMB29" s="472"/>
      <c r="NMC29" s="472"/>
      <c r="NMD29" s="472"/>
      <c r="NME29" s="472"/>
      <c r="NMF29" s="472"/>
      <c r="NMG29" s="472"/>
      <c r="NMH29" s="472"/>
      <c r="NMI29" s="472"/>
      <c r="NMJ29" s="472"/>
      <c r="NMK29" s="472"/>
      <c r="NML29" s="472"/>
      <c r="NMM29" s="472"/>
      <c r="NMN29" s="472"/>
      <c r="NMO29" s="472"/>
      <c r="NMP29" s="472"/>
      <c r="NMQ29" s="472"/>
      <c r="NMR29" s="472"/>
      <c r="NMS29" s="472"/>
      <c r="NMT29" s="472"/>
      <c r="NMU29" s="472"/>
      <c r="NMV29" s="472"/>
      <c r="NMW29" s="472"/>
      <c r="NMX29" s="472"/>
      <c r="NMY29" s="472"/>
      <c r="NMZ29" s="472"/>
      <c r="NNA29" s="472"/>
      <c r="NNB29" s="472"/>
      <c r="NNC29" s="472"/>
      <c r="NND29" s="472"/>
      <c r="NNE29" s="472"/>
      <c r="NNF29" s="472"/>
      <c r="NNG29" s="472"/>
      <c r="NNH29" s="472"/>
      <c r="NNI29" s="472"/>
      <c r="NNJ29" s="472"/>
      <c r="NNK29" s="472"/>
      <c r="NNL29" s="472"/>
      <c r="NNM29" s="472"/>
      <c r="NNN29" s="472"/>
      <c r="NNO29" s="472"/>
      <c r="NNP29" s="472"/>
      <c r="NNQ29" s="472"/>
      <c r="NNR29" s="472"/>
      <c r="NNS29" s="472"/>
      <c r="NNT29" s="472"/>
      <c r="NNU29" s="472"/>
      <c r="NNV29" s="472"/>
      <c r="NNW29" s="472"/>
      <c r="NNX29" s="472"/>
      <c r="NNY29" s="472"/>
      <c r="NNZ29" s="472"/>
      <c r="NOA29" s="472"/>
      <c r="NOB29" s="472"/>
      <c r="NOC29" s="472"/>
      <c r="NOD29" s="472"/>
      <c r="NOE29" s="472"/>
      <c r="NOF29" s="472"/>
      <c r="NOG29" s="472"/>
      <c r="NOH29" s="472"/>
      <c r="NOI29" s="472"/>
      <c r="NOJ29" s="472"/>
      <c r="NOK29" s="472"/>
      <c r="NOL29" s="472"/>
      <c r="NOM29" s="472"/>
      <c r="NON29" s="472"/>
      <c r="NOO29" s="472"/>
      <c r="NOP29" s="472"/>
      <c r="NOQ29" s="472"/>
      <c r="NOR29" s="472"/>
      <c r="NOS29" s="472"/>
      <c r="NOT29" s="472"/>
      <c r="NOU29" s="472"/>
      <c r="NOV29" s="472"/>
      <c r="NOW29" s="472"/>
      <c r="NOX29" s="472"/>
      <c r="NOY29" s="472"/>
      <c r="NOZ29" s="472"/>
      <c r="NPA29" s="472"/>
      <c r="NPB29" s="472"/>
      <c r="NPC29" s="472"/>
      <c r="NPD29" s="472"/>
      <c r="NPE29" s="472"/>
      <c r="NPF29" s="472"/>
      <c r="NPG29" s="472"/>
      <c r="NPH29" s="472"/>
      <c r="NPI29" s="472"/>
      <c r="NPJ29" s="472"/>
      <c r="NPK29" s="472"/>
      <c r="NPL29" s="472"/>
      <c r="NPM29" s="472"/>
      <c r="NPN29" s="472"/>
      <c r="NPO29" s="472"/>
      <c r="NPP29" s="472"/>
      <c r="NPQ29" s="472"/>
      <c r="NPR29" s="472"/>
      <c r="NPS29" s="472"/>
      <c r="NPT29" s="472"/>
      <c r="NPU29" s="472"/>
      <c r="NPV29" s="472"/>
      <c r="NPW29" s="472"/>
      <c r="NPX29" s="472"/>
      <c r="NPY29" s="472"/>
      <c r="NPZ29" s="472"/>
      <c r="NQA29" s="472"/>
      <c r="NQB29" s="472"/>
      <c r="NQC29" s="472"/>
      <c r="NQD29" s="472"/>
      <c r="NQE29" s="472"/>
      <c r="NQF29" s="472"/>
      <c r="NQG29" s="472"/>
      <c r="NQH29" s="472"/>
      <c r="NQI29" s="472"/>
      <c r="NQJ29" s="472"/>
      <c r="NQK29" s="472"/>
      <c r="NQL29" s="472"/>
      <c r="NQM29" s="472"/>
      <c r="NQN29" s="472"/>
      <c r="NQO29" s="472"/>
      <c r="NQP29" s="472"/>
      <c r="NQQ29" s="472"/>
      <c r="NQR29" s="472"/>
      <c r="NQS29" s="472"/>
      <c r="NQT29" s="472"/>
      <c r="NQU29" s="472"/>
      <c r="NQV29" s="472"/>
      <c r="NQW29" s="472"/>
      <c r="NQX29" s="472"/>
      <c r="NQY29" s="472"/>
      <c r="NQZ29" s="472"/>
      <c r="NRA29" s="472"/>
      <c r="NRB29" s="472"/>
      <c r="NRC29" s="472"/>
      <c r="NRD29" s="472"/>
      <c r="NRE29" s="472"/>
      <c r="NRF29" s="472"/>
      <c r="NRG29" s="472"/>
      <c r="NRH29" s="472"/>
      <c r="NRI29" s="472"/>
      <c r="NRJ29" s="472"/>
      <c r="NRK29" s="472"/>
      <c r="NRL29" s="472"/>
      <c r="NRM29" s="472"/>
      <c r="NRN29" s="472"/>
      <c r="NRO29" s="472"/>
      <c r="NRP29" s="472"/>
      <c r="NRQ29" s="472"/>
      <c r="NRR29" s="472"/>
      <c r="NRS29" s="472"/>
      <c r="NRT29" s="472"/>
      <c r="NRU29" s="472"/>
      <c r="NRV29" s="472"/>
      <c r="NRW29" s="472"/>
      <c r="NRX29" s="472"/>
      <c r="NRY29" s="472"/>
      <c r="NRZ29" s="472"/>
      <c r="NSA29" s="472"/>
      <c r="NSB29" s="472"/>
      <c r="NSC29" s="472"/>
      <c r="NSD29" s="472"/>
      <c r="NSE29" s="472"/>
      <c r="NSF29" s="472"/>
      <c r="NSG29" s="472"/>
      <c r="NSH29" s="472"/>
      <c r="NSI29" s="472"/>
      <c r="NSJ29" s="472"/>
      <c r="NSK29" s="472"/>
      <c r="NSL29" s="472"/>
      <c r="NSM29" s="472"/>
      <c r="NSN29" s="472"/>
      <c r="NSO29" s="472"/>
      <c r="NSP29" s="472"/>
      <c r="NSQ29" s="472"/>
      <c r="NSR29" s="472"/>
      <c r="NSS29" s="472"/>
      <c r="NST29" s="472"/>
      <c r="NSU29" s="472"/>
      <c r="NSV29" s="472"/>
      <c r="NSW29" s="472"/>
      <c r="NSX29" s="472"/>
      <c r="NSY29" s="472"/>
      <c r="NSZ29" s="472"/>
      <c r="NTA29" s="472"/>
      <c r="NTB29" s="472"/>
      <c r="NTC29" s="472"/>
      <c r="NTD29" s="472"/>
      <c r="NTE29" s="472"/>
      <c r="NTF29" s="472"/>
      <c r="NTG29" s="472"/>
      <c r="NTH29" s="472"/>
      <c r="NTI29" s="472"/>
      <c r="NTJ29" s="472"/>
      <c r="NTK29" s="472"/>
      <c r="NTL29" s="472"/>
      <c r="NTM29" s="472"/>
      <c r="NTN29" s="472"/>
      <c r="NTO29" s="472"/>
      <c r="NTP29" s="472"/>
      <c r="NTQ29" s="472"/>
      <c r="NTR29" s="472"/>
      <c r="NTS29" s="472"/>
      <c r="NTT29" s="472"/>
      <c r="NTU29" s="472"/>
      <c r="NTV29" s="472"/>
      <c r="NTW29" s="472"/>
      <c r="NTX29" s="472"/>
      <c r="NTY29" s="472"/>
      <c r="NTZ29" s="472"/>
      <c r="NUA29" s="472"/>
      <c r="NUB29" s="472"/>
      <c r="NUC29" s="472"/>
      <c r="NUD29" s="472"/>
      <c r="NUE29" s="472"/>
      <c r="NUF29" s="472"/>
      <c r="NUG29" s="472"/>
      <c r="NUH29" s="472"/>
      <c r="NUI29" s="472"/>
      <c r="NUJ29" s="472"/>
      <c r="NUK29" s="472"/>
      <c r="NUL29" s="472"/>
      <c r="NUM29" s="472"/>
      <c r="NUN29" s="472"/>
      <c r="NUO29" s="472"/>
      <c r="NUP29" s="472"/>
      <c r="NUQ29" s="472"/>
      <c r="NUR29" s="472"/>
      <c r="NUS29" s="472"/>
      <c r="NUT29" s="472"/>
      <c r="NUU29" s="472"/>
      <c r="NUV29" s="472"/>
      <c r="NUW29" s="472"/>
      <c r="NUX29" s="472"/>
      <c r="NUY29" s="472"/>
      <c r="NUZ29" s="472"/>
      <c r="NVA29" s="472"/>
      <c r="NVB29" s="472"/>
      <c r="NVC29" s="472"/>
      <c r="NVD29" s="472"/>
      <c r="NVE29" s="472"/>
      <c r="NVF29" s="472"/>
      <c r="NVG29" s="472"/>
      <c r="NVH29" s="472"/>
      <c r="NVI29" s="472"/>
      <c r="NVJ29" s="472"/>
      <c r="NVK29" s="472"/>
      <c r="NVL29" s="472"/>
      <c r="NVM29" s="472"/>
      <c r="NVN29" s="472"/>
      <c r="NVO29" s="472"/>
      <c r="NVP29" s="472"/>
      <c r="NVQ29" s="472"/>
      <c r="NVR29" s="472"/>
      <c r="NVS29" s="472"/>
      <c r="NVT29" s="472"/>
      <c r="NVU29" s="472"/>
      <c r="NVV29" s="472"/>
      <c r="NVW29" s="472"/>
      <c r="NVX29" s="472"/>
      <c r="NVY29" s="472"/>
      <c r="NVZ29" s="472"/>
      <c r="NWA29" s="472"/>
      <c r="NWB29" s="472"/>
      <c r="NWC29" s="472"/>
      <c r="NWD29" s="472"/>
      <c r="NWE29" s="472"/>
      <c r="NWF29" s="472"/>
      <c r="NWG29" s="472"/>
      <c r="NWH29" s="472"/>
      <c r="NWI29" s="472"/>
      <c r="NWJ29" s="472"/>
      <c r="NWK29" s="472"/>
      <c r="NWL29" s="472"/>
      <c r="NWM29" s="472"/>
      <c r="NWN29" s="472"/>
      <c r="NWO29" s="472"/>
      <c r="NWP29" s="472"/>
      <c r="NWQ29" s="472"/>
      <c r="NWR29" s="472"/>
      <c r="NWS29" s="472"/>
      <c r="NWT29" s="472"/>
      <c r="NWU29" s="472"/>
      <c r="NWV29" s="472"/>
      <c r="NWW29" s="472"/>
      <c r="NWX29" s="472"/>
      <c r="NWY29" s="472"/>
      <c r="NWZ29" s="472"/>
      <c r="NXA29" s="472"/>
      <c r="NXB29" s="472"/>
      <c r="NXC29" s="472"/>
      <c r="NXD29" s="472"/>
      <c r="NXE29" s="472"/>
      <c r="NXF29" s="472"/>
      <c r="NXG29" s="472"/>
      <c r="NXH29" s="472"/>
      <c r="NXI29" s="472"/>
      <c r="NXJ29" s="472"/>
      <c r="NXK29" s="472"/>
      <c r="NXL29" s="472"/>
      <c r="NXM29" s="472"/>
      <c r="NXN29" s="472"/>
      <c r="NXO29" s="472"/>
      <c r="NXP29" s="472"/>
      <c r="NXQ29" s="472"/>
      <c r="NXR29" s="472"/>
      <c r="NXS29" s="472"/>
      <c r="NXT29" s="472"/>
      <c r="NXU29" s="472"/>
      <c r="NXV29" s="472"/>
      <c r="NXW29" s="472"/>
      <c r="NXX29" s="472"/>
      <c r="NXY29" s="472"/>
      <c r="NXZ29" s="472"/>
      <c r="NYA29" s="472"/>
      <c r="NYB29" s="472"/>
      <c r="NYC29" s="472"/>
      <c r="NYD29" s="472"/>
      <c r="NYE29" s="472"/>
      <c r="NYF29" s="472"/>
      <c r="NYG29" s="472"/>
      <c r="NYH29" s="472"/>
      <c r="NYI29" s="472"/>
      <c r="NYJ29" s="472"/>
      <c r="NYK29" s="472"/>
      <c r="NYL29" s="472"/>
      <c r="NYM29" s="472"/>
      <c r="NYN29" s="472"/>
      <c r="NYO29" s="472"/>
      <c r="NYP29" s="472"/>
      <c r="NYQ29" s="472"/>
      <c r="NYR29" s="472"/>
      <c r="NYS29" s="472"/>
      <c r="NYT29" s="472"/>
      <c r="NYU29" s="472"/>
      <c r="NYV29" s="472"/>
      <c r="NYW29" s="472"/>
      <c r="NYX29" s="472"/>
      <c r="NYY29" s="472"/>
      <c r="NYZ29" s="472"/>
      <c r="NZA29" s="472"/>
      <c r="NZB29" s="472"/>
      <c r="NZC29" s="472"/>
      <c r="NZD29" s="472"/>
      <c r="NZE29" s="472"/>
      <c r="NZF29" s="472"/>
      <c r="NZG29" s="472"/>
      <c r="NZH29" s="472"/>
      <c r="NZI29" s="472"/>
      <c r="NZJ29" s="472"/>
      <c r="NZK29" s="472"/>
      <c r="NZL29" s="472"/>
      <c r="NZM29" s="472"/>
      <c r="NZN29" s="472"/>
      <c r="NZO29" s="472"/>
      <c r="NZP29" s="472"/>
      <c r="NZQ29" s="472"/>
      <c r="NZR29" s="472"/>
      <c r="NZS29" s="472"/>
      <c r="NZT29" s="472"/>
      <c r="NZU29" s="472"/>
      <c r="NZV29" s="472"/>
      <c r="NZW29" s="472"/>
      <c r="NZX29" s="472"/>
      <c r="NZY29" s="472"/>
      <c r="NZZ29" s="472"/>
      <c r="OAA29" s="472"/>
      <c r="OAB29" s="472"/>
      <c r="OAC29" s="472"/>
      <c r="OAD29" s="472"/>
      <c r="OAE29" s="472"/>
      <c r="OAF29" s="472"/>
      <c r="OAG29" s="472"/>
      <c r="OAH29" s="472"/>
      <c r="OAI29" s="472"/>
      <c r="OAJ29" s="472"/>
      <c r="OAK29" s="472"/>
      <c r="OAL29" s="472"/>
      <c r="OAM29" s="472"/>
      <c r="OAN29" s="472"/>
      <c r="OAO29" s="472"/>
      <c r="OAP29" s="472"/>
      <c r="OAQ29" s="472"/>
      <c r="OAR29" s="472"/>
      <c r="OAS29" s="472"/>
      <c r="OAT29" s="472"/>
      <c r="OAU29" s="472"/>
      <c r="OAV29" s="472"/>
      <c r="OAW29" s="472"/>
      <c r="OAX29" s="472"/>
      <c r="OAY29" s="472"/>
      <c r="OAZ29" s="472"/>
      <c r="OBA29" s="472"/>
      <c r="OBB29" s="472"/>
      <c r="OBC29" s="472"/>
      <c r="OBD29" s="472"/>
      <c r="OBE29" s="472"/>
      <c r="OBF29" s="472"/>
      <c r="OBG29" s="472"/>
      <c r="OBH29" s="472"/>
      <c r="OBI29" s="472"/>
      <c r="OBJ29" s="472"/>
      <c r="OBK29" s="472"/>
      <c r="OBL29" s="472"/>
      <c r="OBM29" s="472"/>
      <c r="OBN29" s="472"/>
      <c r="OBO29" s="472"/>
      <c r="OBP29" s="472"/>
      <c r="OBQ29" s="472"/>
      <c r="OBR29" s="472"/>
      <c r="OBS29" s="472"/>
      <c r="OBT29" s="472"/>
      <c r="OBU29" s="472"/>
      <c r="OBV29" s="472"/>
      <c r="OBW29" s="472"/>
      <c r="OBX29" s="472"/>
      <c r="OBY29" s="472"/>
      <c r="OBZ29" s="472"/>
      <c r="OCA29" s="472"/>
      <c r="OCB29" s="472"/>
      <c r="OCC29" s="472"/>
      <c r="OCD29" s="472"/>
      <c r="OCE29" s="472"/>
      <c r="OCF29" s="472"/>
      <c r="OCG29" s="472"/>
      <c r="OCH29" s="472"/>
      <c r="OCI29" s="472"/>
      <c r="OCJ29" s="472"/>
      <c r="OCK29" s="472"/>
      <c r="OCL29" s="472"/>
      <c r="OCM29" s="472"/>
      <c r="OCN29" s="472"/>
      <c r="OCO29" s="472"/>
      <c r="OCP29" s="472"/>
      <c r="OCQ29" s="472"/>
      <c r="OCR29" s="472"/>
      <c r="OCS29" s="472"/>
      <c r="OCT29" s="472"/>
      <c r="OCU29" s="472"/>
      <c r="OCV29" s="472"/>
      <c r="OCW29" s="472"/>
      <c r="OCX29" s="472"/>
      <c r="OCY29" s="472"/>
      <c r="OCZ29" s="472"/>
      <c r="ODA29" s="472"/>
      <c r="ODB29" s="472"/>
      <c r="ODC29" s="472"/>
      <c r="ODD29" s="472"/>
      <c r="ODE29" s="472"/>
      <c r="ODF29" s="472"/>
      <c r="ODG29" s="472"/>
      <c r="ODH29" s="472"/>
      <c r="ODI29" s="472"/>
      <c r="ODJ29" s="472"/>
      <c r="ODK29" s="472"/>
      <c r="ODL29" s="472"/>
      <c r="ODM29" s="472"/>
      <c r="ODN29" s="472"/>
      <c r="ODO29" s="472"/>
      <c r="ODP29" s="472"/>
      <c r="ODQ29" s="472"/>
      <c r="ODR29" s="472"/>
      <c r="ODS29" s="472"/>
      <c r="ODT29" s="472"/>
      <c r="ODU29" s="472"/>
      <c r="ODV29" s="472"/>
      <c r="ODW29" s="472"/>
      <c r="ODX29" s="472"/>
      <c r="ODY29" s="472"/>
      <c r="ODZ29" s="472"/>
      <c r="OEA29" s="472"/>
      <c r="OEB29" s="472"/>
      <c r="OEC29" s="472"/>
      <c r="OED29" s="472"/>
      <c r="OEE29" s="472"/>
      <c r="OEF29" s="472"/>
      <c r="OEG29" s="472"/>
      <c r="OEH29" s="472"/>
      <c r="OEI29" s="472"/>
      <c r="OEJ29" s="472"/>
      <c r="OEK29" s="472"/>
      <c r="OEL29" s="472"/>
      <c r="OEM29" s="472"/>
      <c r="OEN29" s="472"/>
      <c r="OEO29" s="472"/>
      <c r="OEP29" s="472"/>
      <c r="OEQ29" s="472"/>
      <c r="OER29" s="472"/>
      <c r="OES29" s="472"/>
      <c r="OET29" s="472"/>
      <c r="OEU29" s="472"/>
      <c r="OEV29" s="472"/>
      <c r="OEW29" s="472"/>
      <c r="OEX29" s="472"/>
      <c r="OEY29" s="472"/>
      <c r="OEZ29" s="472"/>
      <c r="OFA29" s="472"/>
      <c r="OFB29" s="472"/>
      <c r="OFC29" s="472"/>
      <c r="OFD29" s="472"/>
      <c r="OFE29" s="472"/>
      <c r="OFF29" s="472"/>
      <c r="OFG29" s="472"/>
      <c r="OFH29" s="472"/>
      <c r="OFI29" s="472"/>
      <c r="OFJ29" s="472"/>
      <c r="OFK29" s="472"/>
      <c r="OFL29" s="472"/>
      <c r="OFM29" s="472"/>
      <c r="OFN29" s="472"/>
      <c r="OFO29" s="472"/>
      <c r="OFP29" s="472"/>
      <c r="OFQ29" s="472"/>
      <c r="OFR29" s="472"/>
      <c r="OFS29" s="472"/>
      <c r="OFT29" s="472"/>
      <c r="OFU29" s="472"/>
      <c r="OFV29" s="472"/>
      <c r="OFW29" s="472"/>
      <c r="OFX29" s="472"/>
      <c r="OFY29" s="472"/>
      <c r="OFZ29" s="472"/>
      <c r="OGA29" s="472"/>
      <c r="OGB29" s="472"/>
      <c r="OGC29" s="472"/>
      <c r="OGD29" s="472"/>
      <c r="OGE29" s="472"/>
      <c r="OGF29" s="472"/>
      <c r="OGG29" s="472"/>
      <c r="OGH29" s="472"/>
      <c r="OGI29" s="472"/>
      <c r="OGJ29" s="472"/>
      <c r="OGK29" s="472"/>
      <c r="OGL29" s="472"/>
      <c r="OGM29" s="472"/>
      <c r="OGN29" s="472"/>
      <c r="OGO29" s="472"/>
      <c r="OGP29" s="472"/>
      <c r="OGQ29" s="472"/>
      <c r="OGR29" s="472"/>
      <c r="OGS29" s="472"/>
      <c r="OGT29" s="472"/>
      <c r="OGU29" s="472"/>
      <c r="OGV29" s="472"/>
      <c r="OGW29" s="472"/>
      <c r="OGX29" s="472"/>
      <c r="OGY29" s="472"/>
      <c r="OGZ29" s="472"/>
      <c r="OHA29" s="472"/>
      <c r="OHB29" s="472"/>
      <c r="OHC29" s="472"/>
      <c r="OHD29" s="472"/>
      <c r="OHE29" s="472"/>
      <c r="OHF29" s="472"/>
      <c r="OHG29" s="472"/>
      <c r="OHH29" s="472"/>
      <c r="OHI29" s="472"/>
      <c r="OHJ29" s="472"/>
      <c r="OHK29" s="472"/>
      <c r="OHL29" s="472"/>
      <c r="OHM29" s="472"/>
      <c r="OHN29" s="472"/>
      <c r="OHO29" s="472"/>
      <c r="OHP29" s="472"/>
      <c r="OHQ29" s="472"/>
      <c r="OHR29" s="472"/>
      <c r="OHS29" s="472"/>
      <c r="OHT29" s="472"/>
      <c r="OHU29" s="472"/>
      <c r="OHV29" s="472"/>
      <c r="OHW29" s="472"/>
      <c r="OHX29" s="472"/>
      <c r="OHY29" s="472"/>
      <c r="OHZ29" s="472"/>
      <c r="OIA29" s="472"/>
      <c r="OIB29" s="472"/>
      <c r="OIC29" s="472"/>
      <c r="OID29" s="472"/>
      <c r="OIE29" s="472"/>
      <c r="OIF29" s="472"/>
      <c r="OIG29" s="472"/>
      <c r="OIH29" s="472"/>
      <c r="OII29" s="472"/>
      <c r="OIJ29" s="472"/>
      <c r="OIK29" s="472"/>
      <c r="OIL29" s="472"/>
      <c r="OIM29" s="472"/>
      <c r="OIN29" s="472"/>
      <c r="OIO29" s="472"/>
      <c r="OIP29" s="472"/>
      <c r="OIQ29" s="472"/>
      <c r="OIR29" s="472"/>
      <c r="OIS29" s="472"/>
      <c r="OIT29" s="472"/>
      <c r="OIU29" s="472"/>
      <c r="OIV29" s="472"/>
      <c r="OIW29" s="472"/>
      <c r="OIX29" s="472"/>
      <c r="OIY29" s="472"/>
      <c r="OIZ29" s="472"/>
      <c r="OJA29" s="472"/>
      <c r="OJB29" s="472"/>
      <c r="OJC29" s="472"/>
      <c r="OJD29" s="472"/>
      <c r="OJE29" s="472"/>
      <c r="OJF29" s="472"/>
      <c r="OJG29" s="472"/>
      <c r="OJH29" s="472"/>
      <c r="OJI29" s="472"/>
      <c r="OJJ29" s="472"/>
      <c r="OJK29" s="472"/>
      <c r="OJL29" s="472"/>
      <c r="OJM29" s="472"/>
      <c r="OJN29" s="472"/>
      <c r="OJO29" s="472"/>
      <c r="OJP29" s="472"/>
      <c r="OJQ29" s="472"/>
      <c r="OJR29" s="472"/>
      <c r="OJS29" s="472"/>
      <c r="OJT29" s="472"/>
      <c r="OJU29" s="472"/>
      <c r="OJV29" s="472"/>
      <c r="OJW29" s="472"/>
      <c r="OJX29" s="472"/>
      <c r="OJY29" s="472"/>
      <c r="OJZ29" s="472"/>
      <c r="OKA29" s="472"/>
      <c r="OKB29" s="472"/>
      <c r="OKC29" s="472"/>
      <c r="OKD29" s="472"/>
      <c r="OKE29" s="472"/>
      <c r="OKF29" s="472"/>
      <c r="OKG29" s="472"/>
      <c r="OKH29" s="472"/>
      <c r="OKI29" s="472"/>
      <c r="OKJ29" s="472"/>
      <c r="OKK29" s="472"/>
      <c r="OKL29" s="472"/>
      <c r="OKM29" s="472"/>
      <c r="OKN29" s="472"/>
      <c r="OKO29" s="472"/>
      <c r="OKP29" s="472"/>
      <c r="OKQ29" s="472"/>
      <c r="OKR29" s="472"/>
      <c r="OKS29" s="472"/>
      <c r="OKT29" s="472"/>
      <c r="OKU29" s="472"/>
      <c r="OKV29" s="472"/>
      <c r="OKW29" s="472"/>
      <c r="OKX29" s="472"/>
      <c r="OKY29" s="472"/>
      <c r="OKZ29" s="472"/>
      <c r="OLA29" s="472"/>
      <c r="OLB29" s="472"/>
      <c r="OLC29" s="472"/>
      <c r="OLD29" s="472"/>
      <c r="OLE29" s="472"/>
      <c r="OLF29" s="472"/>
      <c r="OLG29" s="472"/>
      <c r="OLH29" s="472"/>
      <c r="OLI29" s="472"/>
      <c r="OLJ29" s="472"/>
      <c r="OLK29" s="472"/>
      <c r="OLL29" s="472"/>
      <c r="OLM29" s="472"/>
      <c r="OLN29" s="472"/>
      <c r="OLO29" s="472"/>
      <c r="OLP29" s="472"/>
      <c r="OLQ29" s="472"/>
      <c r="OLR29" s="472"/>
      <c r="OLS29" s="472"/>
      <c r="OLT29" s="472"/>
      <c r="OLU29" s="472"/>
      <c r="OLV29" s="472"/>
      <c r="OLW29" s="472"/>
      <c r="OLX29" s="472"/>
      <c r="OLY29" s="472"/>
      <c r="OLZ29" s="472"/>
      <c r="OMA29" s="472"/>
      <c r="OMB29" s="472"/>
      <c r="OMC29" s="472"/>
      <c r="OMD29" s="472"/>
      <c r="OME29" s="472"/>
      <c r="OMF29" s="472"/>
      <c r="OMG29" s="472"/>
      <c r="OMH29" s="472"/>
      <c r="OMI29" s="472"/>
      <c r="OMJ29" s="472"/>
      <c r="OMK29" s="472"/>
      <c r="OML29" s="472"/>
      <c r="OMM29" s="472"/>
      <c r="OMN29" s="472"/>
      <c r="OMO29" s="472"/>
      <c r="OMP29" s="472"/>
      <c r="OMQ29" s="472"/>
      <c r="OMR29" s="472"/>
      <c r="OMS29" s="472"/>
      <c r="OMT29" s="472"/>
      <c r="OMU29" s="472"/>
      <c r="OMV29" s="472"/>
      <c r="OMW29" s="472"/>
      <c r="OMX29" s="472"/>
      <c r="OMY29" s="472"/>
      <c r="OMZ29" s="472"/>
      <c r="ONA29" s="472"/>
      <c r="ONB29" s="472"/>
      <c r="ONC29" s="472"/>
      <c r="OND29" s="472"/>
      <c r="ONE29" s="472"/>
      <c r="ONF29" s="472"/>
      <c r="ONG29" s="472"/>
      <c r="ONH29" s="472"/>
      <c r="ONI29" s="472"/>
      <c r="ONJ29" s="472"/>
      <c r="ONK29" s="472"/>
      <c r="ONL29" s="472"/>
      <c r="ONM29" s="472"/>
      <c r="ONN29" s="472"/>
      <c r="ONO29" s="472"/>
      <c r="ONP29" s="472"/>
      <c r="ONQ29" s="472"/>
      <c r="ONR29" s="472"/>
      <c r="ONS29" s="472"/>
      <c r="ONT29" s="472"/>
      <c r="ONU29" s="472"/>
      <c r="ONV29" s="472"/>
      <c r="ONW29" s="472"/>
      <c r="ONX29" s="472"/>
      <c r="ONY29" s="472"/>
      <c r="ONZ29" s="472"/>
      <c r="OOA29" s="472"/>
      <c r="OOB29" s="472"/>
      <c r="OOC29" s="472"/>
      <c r="OOD29" s="472"/>
      <c r="OOE29" s="472"/>
      <c r="OOF29" s="472"/>
      <c r="OOG29" s="472"/>
      <c r="OOH29" s="472"/>
      <c r="OOI29" s="472"/>
      <c r="OOJ29" s="472"/>
      <c r="OOK29" s="472"/>
      <c r="OOL29" s="472"/>
      <c r="OOM29" s="472"/>
      <c r="OON29" s="472"/>
      <c r="OOO29" s="472"/>
      <c r="OOP29" s="472"/>
      <c r="OOQ29" s="472"/>
      <c r="OOR29" s="472"/>
      <c r="OOS29" s="472"/>
      <c r="OOT29" s="472"/>
      <c r="OOU29" s="472"/>
      <c r="OOV29" s="472"/>
      <c r="OOW29" s="472"/>
      <c r="OOX29" s="472"/>
      <c r="OOY29" s="472"/>
      <c r="OOZ29" s="472"/>
      <c r="OPA29" s="472"/>
      <c r="OPB29" s="472"/>
      <c r="OPC29" s="472"/>
      <c r="OPD29" s="472"/>
      <c r="OPE29" s="472"/>
      <c r="OPF29" s="472"/>
      <c r="OPG29" s="472"/>
      <c r="OPH29" s="472"/>
      <c r="OPI29" s="472"/>
      <c r="OPJ29" s="472"/>
      <c r="OPK29" s="472"/>
      <c r="OPL29" s="472"/>
      <c r="OPM29" s="472"/>
      <c r="OPN29" s="472"/>
      <c r="OPO29" s="472"/>
      <c r="OPP29" s="472"/>
      <c r="OPQ29" s="472"/>
      <c r="OPR29" s="472"/>
      <c r="OPS29" s="472"/>
      <c r="OPT29" s="472"/>
      <c r="OPU29" s="472"/>
      <c r="OPV29" s="472"/>
      <c r="OPW29" s="472"/>
      <c r="OPX29" s="472"/>
      <c r="OPY29" s="472"/>
      <c r="OPZ29" s="472"/>
      <c r="OQA29" s="472"/>
      <c r="OQB29" s="472"/>
      <c r="OQC29" s="472"/>
      <c r="OQD29" s="472"/>
      <c r="OQE29" s="472"/>
      <c r="OQF29" s="472"/>
      <c r="OQG29" s="472"/>
      <c r="OQH29" s="472"/>
      <c r="OQI29" s="472"/>
      <c r="OQJ29" s="472"/>
      <c r="OQK29" s="472"/>
      <c r="OQL29" s="472"/>
      <c r="OQM29" s="472"/>
      <c r="OQN29" s="472"/>
      <c r="OQO29" s="472"/>
      <c r="OQP29" s="472"/>
      <c r="OQQ29" s="472"/>
      <c r="OQR29" s="472"/>
      <c r="OQS29" s="472"/>
      <c r="OQT29" s="472"/>
      <c r="OQU29" s="472"/>
      <c r="OQV29" s="472"/>
      <c r="OQW29" s="472"/>
      <c r="OQX29" s="472"/>
      <c r="OQY29" s="472"/>
      <c r="OQZ29" s="472"/>
      <c r="ORA29" s="472"/>
      <c r="ORB29" s="472"/>
      <c r="ORC29" s="472"/>
      <c r="ORD29" s="472"/>
      <c r="ORE29" s="472"/>
      <c r="ORF29" s="472"/>
      <c r="ORG29" s="472"/>
      <c r="ORH29" s="472"/>
      <c r="ORI29" s="472"/>
      <c r="ORJ29" s="472"/>
      <c r="ORK29" s="472"/>
      <c r="ORL29" s="472"/>
      <c r="ORM29" s="472"/>
      <c r="ORN29" s="472"/>
      <c r="ORO29" s="472"/>
      <c r="ORP29" s="472"/>
      <c r="ORQ29" s="472"/>
      <c r="ORR29" s="472"/>
      <c r="ORS29" s="472"/>
      <c r="ORT29" s="472"/>
      <c r="ORU29" s="472"/>
      <c r="ORV29" s="472"/>
      <c r="ORW29" s="472"/>
      <c r="ORX29" s="472"/>
      <c r="ORY29" s="472"/>
      <c r="ORZ29" s="472"/>
      <c r="OSA29" s="472"/>
      <c r="OSB29" s="472"/>
      <c r="OSC29" s="472"/>
      <c r="OSD29" s="472"/>
      <c r="OSE29" s="472"/>
      <c r="OSF29" s="472"/>
      <c r="OSG29" s="472"/>
      <c r="OSH29" s="472"/>
      <c r="OSI29" s="472"/>
      <c r="OSJ29" s="472"/>
      <c r="OSK29" s="472"/>
      <c r="OSL29" s="472"/>
      <c r="OSM29" s="472"/>
      <c r="OSN29" s="472"/>
      <c r="OSO29" s="472"/>
      <c r="OSP29" s="472"/>
      <c r="OSQ29" s="472"/>
      <c r="OSR29" s="472"/>
      <c r="OSS29" s="472"/>
      <c r="OST29" s="472"/>
      <c r="OSU29" s="472"/>
      <c r="OSV29" s="472"/>
      <c r="OSW29" s="472"/>
      <c r="OSX29" s="472"/>
      <c r="OSY29" s="472"/>
      <c r="OSZ29" s="472"/>
      <c r="OTA29" s="472"/>
      <c r="OTB29" s="472"/>
      <c r="OTC29" s="472"/>
      <c r="OTD29" s="472"/>
      <c r="OTE29" s="472"/>
      <c r="OTF29" s="472"/>
      <c r="OTG29" s="472"/>
      <c r="OTH29" s="472"/>
      <c r="OTI29" s="472"/>
      <c r="OTJ29" s="472"/>
      <c r="OTK29" s="472"/>
      <c r="OTL29" s="472"/>
      <c r="OTM29" s="472"/>
      <c r="OTN29" s="472"/>
      <c r="OTO29" s="472"/>
      <c r="OTP29" s="472"/>
      <c r="OTQ29" s="472"/>
      <c r="OTR29" s="472"/>
      <c r="OTS29" s="472"/>
      <c r="OTT29" s="472"/>
      <c r="OTU29" s="472"/>
      <c r="OTV29" s="472"/>
      <c r="OTW29" s="472"/>
      <c r="OTX29" s="472"/>
      <c r="OTY29" s="472"/>
      <c r="OTZ29" s="472"/>
      <c r="OUA29" s="472"/>
      <c r="OUB29" s="472"/>
      <c r="OUC29" s="472"/>
      <c r="OUD29" s="472"/>
      <c r="OUE29" s="472"/>
      <c r="OUF29" s="472"/>
      <c r="OUG29" s="472"/>
      <c r="OUH29" s="472"/>
      <c r="OUI29" s="472"/>
      <c r="OUJ29" s="472"/>
      <c r="OUK29" s="472"/>
      <c r="OUL29" s="472"/>
      <c r="OUM29" s="472"/>
      <c r="OUN29" s="472"/>
      <c r="OUO29" s="472"/>
      <c r="OUP29" s="472"/>
      <c r="OUQ29" s="472"/>
      <c r="OUR29" s="472"/>
      <c r="OUS29" s="472"/>
      <c r="OUT29" s="472"/>
      <c r="OUU29" s="472"/>
      <c r="OUV29" s="472"/>
      <c r="OUW29" s="472"/>
      <c r="OUX29" s="472"/>
      <c r="OUY29" s="472"/>
      <c r="OUZ29" s="472"/>
      <c r="OVA29" s="472"/>
      <c r="OVB29" s="472"/>
      <c r="OVC29" s="472"/>
      <c r="OVD29" s="472"/>
      <c r="OVE29" s="472"/>
      <c r="OVF29" s="472"/>
      <c r="OVG29" s="472"/>
      <c r="OVH29" s="472"/>
      <c r="OVI29" s="472"/>
      <c r="OVJ29" s="472"/>
      <c r="OVK29" s="472"/>
      <c r="OVL29" s="472"/>
      <c r="OVM29" s="472"/>
      <c r="OVN29" s="472"/>
      <c r="OVO29" s="472"/>
      <c r="OVP29" s="472"/>
      <c r="OVQ29" s="472"/>
      <c r="OVR29" s="472"/>
      <c r="OVS29" s="472"/>
      <c r="OVT29" s="472"/>
      <c r="OVU29" s="472"/>
      <c r="OVV29" s="472"/>
      <c r="OVW29" s="472"/>
      <c r="OVX29" s="472"/>
      <c r="OVY29" s="472"/>
      <c r="OVZ29" s="472"/>
      <c r="OWA29" s="472"/>
      <c r="OWB29" s="472"/>
      <c r="OWC29" s="472"/>
      <c r="OWD29" s="472"/>
      <c r="OWE29" s="472"/>
      <c r="OWF29" s="472"/>
      <c r="OWG29" s="472"/>
      <c r="OWH29" s="472"/>
      <c r="OWI29" s="472"/>
      <c r="OWJ29" s="472"/>
      <c r="OWK29" s="472"/>
      <c r="OWL29" s="472"/>
      <c r="OWM29" s="472"/>
      <c r="OWN29" s="472"/>
      <c r="OWO29" s="472"/>
      <c r="OWP29" s="472"/>
      <c r="OWQ29" s="472"/>
      <c r="OWR29" s="472"/>
      <c r="OWS29" s="472"/>
      <c r="OWT29" s="472"/>
      <c r="OWU29" s="472"/>
      <c r="OWV29" s="472"/>
      <c r="OWW29" s="472"/>
      <c r="OWX29" s="472"/>
      <c r="OWY29" s="472"/>
      <c r="OWZ29" s="472"/>
      <c r="OXA29" s="472"/>
      <c r="OXB29" s="472"/>
      <c r="OXC29" s="472"/>
      <c r="OXD29" s="472"/>
      <c r="OXE29" s="472"/>
      <c r="OXF29" s="472"/>
      <c r="OXG29" s="472"/>
      <c r="OXH29" s="472"/>
      <c r="OXI29" s="472"/>
      <c r="OXJ29" s="472"/>
      <c r="OXK29" s="472"/>
      <c r="OXL29" s="472"/>
      <c r="OXM29" s="472"/>
      <c r="OXN29" s="472"/>
      <c r="OXO29" s="472"/>
      <c r="OXP29" s="472"/>
      <c r="OXQ29" s="472"/>
      <c r="OXR29" s="472"/>
      <c r="OXS29" s="472"/>
      <c r="OXT29" s="472"/>
      <c r="OXU29" s="472"/>
      <c r="OXV29" s="472"/>
      <c r="OXW29" s="472"/>
      <c r="OXX29" s="472"/>
      <c r="OXY29" s="472"/>
      <c r="OXZ29" s="472"/>
      <c r="OYA29" s="472"/>
      <c r="OYB29" s="472"/>
      <c r="OYC29" s="472"/>
      <c r="OYD29" s="472"/>
      <c r="OYE29" s="472"/>
      <c r="OYF29" s="472"/>
      <c r="OYG29" s="472"/>
      <c r="OYH29" s="472"/>
      <c r="OYI29" s="472"/>
      <c r="OYJ29" s="472"/>
      <c r="OYK29" s="472"/>
      <c r="OYL29" s="472"/>
      <c r="OYM29" s="472"/>
      <c r="OYN29" s="472"/>
      <c r="OYO29" s="472"/>
      <c r="OYP29" s="472"/>
      <c r="OYQ29" s="472"/>
      <c r="OYR29" s="472"/>
      <c r="OYS29" s="472"/>
      <c r="OYT29" s="472"/>
      <c r="OYU29" s="472"/>
      <c r="OYV29" s="472"/>
      <c r="OYW29" s="472"/>
      <c r="OYX29" s="472"/>
      <c r="OYY29" s="472"/>
      <c r="OYZ29" s="472"/>
      <c r="OZA29" s="472"/>
      <c r="OZB29" s="472"/>
      <c r="OZC29" s="472"/>
      <c r="OZD29" s="472"/>
      <c r="OZE29" s="472"/>
      <c r="OZF29" s="472"/>
      <c r="OZG29" s="472"/>
      <c r="OZH29" s="472"/>
      <c r="OZI29" s="472"/>
      <c r="OZJ29" s="472"/>
      <c r="OZK29" s="472"/>
      <c r="OZL29" s="472"/>
      <c r="OZM29" s="472"/>
      <c r="OZN29" s="472"/>
      <c r="OZO29" s="472"/>
      <c r="OZP29" s="472"/>
      <c r="OZQ29" s="472"/>
      <c r="OZR29" s="472"/>
      <c r="OZS29" s="472"/>
      <c r="OZT29" s="472"/>
      <c r="OZU29" s="472"/>
      <c r="OZV29" s="472"/>
      <c r="OZW29" s="472"/>
      <c r="OZX29" s="472"/>
      <c r="OZY29" s="472"/>
      <c r="OZZ29" s="472"/>
      <c r="PAA29" s="472"/>
      <c r="PAB29" s="472"/>
      <c r="PAC29" s="472"/>
      <c r="PAD29" s="472"/>
      <c r="PAE29" s="472"/>
      <c r="PAF29" s="472"/>
      <c r="PAG29" s="472"/>
      <c r="PAH29" s="472"/>
      <c r="PAI29" s="472"/>
      <c r="PAJ29" s="472"/>
      <c r="PAK29" s="472"/>
      <c r="PAL29" s="472"/>
      <c r="PAM29" s="472"/>
      <c r="PAN29" s="472"/>
      <c r="PAO29" s="472"/>
      <c r="PAP29" s="472"/>
      <c r="PAQ29" s="472"/>
      <c r="PAR29" s="472"/>
      <c r="PAS29" s="472"/>
      <c r="PAT29" s="472"/>
      <c r="PAU29" s="472"/>
      <c r="PAV29" s="472"/>
      <c r="PAW29" s="472"/>
      <c r="PAX29" s="472"/>
      <c r="PAY29" s="472"/>
      <c r="PAZ29" s="472"/>
      <c r="PBA29" s="472"/>
      <c r="PBB29" s="472"/>
      <c r="PBC29" s="472"/>
      <c r="PBD29" s="472"/>
      <c r="PBE29" s="472"/>
      <c r="PBF29" s="472"/>
      <c r="PBG29" s="472"/>
      <c r="PBH29" s="472"/>
      <c r="PBI29" s="472"/>
      <c r="PBJ29" s="472"/>
      <c r="PBK29" s="472"/>
      <c r="PBL29" s="472"/>
      <c r="PBM29" s="472"/>
      <c r="PBN29" s="472"/>
      <c r="PBO29" s="472"/>
      <c r="PBP29" s="472"/>
      <c r="PBQ29" s="472"/>
      <c r="PBR29" s="472"/>
      <c r="PBS29" s="472"/>
      <c r="PBT29" s="472"/>
      <c r="PBU29" s="472"/>
      <c r="PBV29" s="472"/>
      <c r="PBW29" s="472"/>
      <c r="PBX29" s="472"/>
      <c r="PBY29" s="472"/>
      <c r="PBZ29" s="472"/>
      <c r="PCA29" s="472"/>
      <c r="PCB29" s="472"/>
      <c r="PCC29" s="472"/>
      <c r="PCD29" s="472"/>
      <c r="PCE29" s="472"/>
      <c r="PCF29" s="472"/>
      <c r="PCG29" s="472"/>
      <c r="PCH29" s="472"/>
      <c r="PCI29" s="472"/>
      <c r="PCJ29" s="472"/>
      <c r="PCK29" s="472"/>
      <c r="PCL29" s="472"/>
      <c r="PCM29" s="472"/>
      <c r="PCN29" s="472"/>
      <c r="PCO29" s="472"/>
      <c r="PCP29" s="472"/>
      <c r="PCQ29" s="472"/>
      <c r="PCR29" s="472"/>
      <c r="PCS29" s="472"/>
      <c r="PCT29" s="472"/>
      <c r="PCU29" s="472"/>
      <c r="PCV29" s="472"/>
      <c r="PCW29" s="472"/>
      <c r="PCX29" s="472"/>
      <c r="PCY29" s="472"/>
      <c r="PCZ29" s="472"/>
      <c r="PDA29" s="472"/>
      <c r="PDB29" s="472"/>
      <c r="PDC29" s="472"/>
      <c r="PDD29" s="472"/>
      <c r="PDE29" s="472"/>
      <c r="PDF29" s="472"/>
      <c r="PDG29" s="472"/>
      <c r="PDH29" s="472"/>
      <c r="PDI29" s="472"/>
      <c r="PDJ29" s="472"/>
      <c r="PDK29" s="472"/>
      <c r="PDL29" s="472"/>
      <c r="PDM29" s="472"/>
      <c r="PDN29" s="472"/>
      <c r="PDO29" s="472"/>
      <c r="PDP29" s="472"/>
      <c r="PDQ29" s="472"/>
      <c r="PDR29" s="472"/>
      <c r="PDS29" s="472"/>
      <c r="PDT29" s="472"/>
      <c r="PDU29" s="472"/>
      <c r="PDV29" s="472"/>
      <c r="PDW29" s="472"/>
      <c r="PDX29" s="472"/>
      <c r="PDY29" s="472"/>
      <c r="PDZ29" s="472"/>
      <c r="PEA29" s="472"/>
      <c r="PEB29" s="472"/>
      <c r="PEC29" s="472"/>
      <c r="PED29" s="472"/>
      <c r="PEE29" s="472"/>
      <c r="PEF29" s="472"/>
      <c r="PEG29" s="472"/>
      <c r="PEH29" s="472"/>
      <c r="PEI29" s="472"/>
      <c r="PEJ29" s="472"/>
      <c r="PEK29" s="472"/>
      <c r="PEL29" s="472"/>
      <c r="PEM29" s="472"/>
      <c r="PEN29" s="472"/>
      <c r="PEO29" s="472"/>
      <c r="PEP29" s="472"/>
      <c r="PEQ29" s="472"/>
      <c r="PER29" s="472"/>
      <c r="PES29" s="472"/>
      <c r="PET29" s="472"/>
      <c r="PEU29" s="472"/>
      <c r="PEV29" s="472"/>
      <c r="PEW29" s="472"/>
      <c r="PEX29" s="472"/>
      <c r="PEY29" s="472"/>
      <c r="PEZ29" s="472"/>
      <c r="PFA29" s="472"/>
      <c r="PFB29" s="472"/>
      <c r="PFC29" s="472"/>
      <c r="PFD29" s="472"/>
      <c r="PFE29" s="472"/>
      <c r="PFF29" s="472"/>
      <c r="PFG29" s="472"/>
      <c r="PFH29" s="472"/>
      <c r="PFI29" s="472"/>
      <c r="PFJ29" s="472"/>
      <c r="PFK29" s="472"/>
      <c r="PFL29" s="472"/>
      <c r="PFM29" s="472"/>
      <c r="PFN29" s="472"/>
      <c r="PFO29" s="472"/>
      <c r="PFP29" s="472"/>
      <c r="PFQ29" s="472"/>
      <c r="PFR29" s="472"/>
      <c r="PFS29" s="472"/>
      <c r="PFT29" s="472"/>
      <c r="PFU29" s="472"/>
      <c r="PFV29" s="472"/>
      <c r="PFW29" s="472"/>
      <c r="PFX29" s="472"/>
      <c r="PFY29" s="472"/>
      <c r="PFZ29" s="472"/>
      <c r="PGA29" s="472"/>
      <c r="PGB29" s="472"/>
      <c r="PGC29" s="472"/>
      <c r="PGD29" s="472"/>
      <c r="PGE29" s="472"/>
      <c r="PGF29" s="472"/>
      <c r="PGG29" s="472"/>
      <c r="PGH29" s="472"/>
      <c r="PGI29" s="472"/>
      <c r="PGJ29" s="472"/>
      <c r="PGK29" s="472"/>
      <c r="PGL29" s="472"/>
      <c r="PGM29" s="472"/>
      <c r="PGN29" s="472"/>
      <c r="PGO29" s="472"/>
      <c r="PGP29" s="472"/>
      <c r="PGQ29" s="472"/>
      <c r="PGR29" s="472"/>
      <c r="PGS29" s="472"/>
      <c r="PGT29" s="472"/>
      <c r="PGU29" s="472"/>
      <c r="PGV29" s="472"/>
      <c r="PGW29" s="472"/>
      <c r="PGX29" s="472"/>
      <c r="PGY29" s="472"/>
      <c r="PGZ29" s="472"/>
      <c r="PHA29" s="472"/>
      <c r="PHB29" s="472"/>
      <c r="PHC29" s="472"/>
      <c r="PHD29" s="472"/>
      <c r="PHE29" s="472"/>
      <c r="PHF29" s="472"/>
      <c r="PHG29" s="472"/>
      <c r="PHH29" s="472"/>
      <c r="PHI29" s="472"/>
      <c r="PHJ29" s="472"/>
      <c r="PHK29" s="472"/>
      <c r="PHL29" s="472"/>
      <c r="PHM29" s="472"/>
      <c r="PHN29" s="472"/>
      <c r="PHO29" s="472"/>
      <c r="PHP29" s="472"/>
      <c r="PHQ29" s="472"/>
      <c r="PHR29" s="472"/>
      <c r="PHS29" s="472"/>
      <c r="PHT29" s="472"/>
      <c r="PHU29" s="472"/>
      <c r="PHV29" s="472"/>
      <c r="PHW29" s="472"/>
      <c r="PHX29" s="472"/>
      <c r="PHY29" s="472"/>
      <c r="PHZ29" s="472"/>
      <c r="PIA29" s="472"/>
      <c r="PIB29" s="472"/>
      <c r="PIC29" s="472"/>
      <c r="PID29" s="472"/>
      <c r="PIE29" s="472"/>
      <c r="PIF29" s="472"/>
      <c r="PIG29" s="472"/>
      <c r="PIH29" s="472"/>
      <c r="PII29" s="472"/>
      <c r="PIJ29" s="472"/>
      <c r="PIK29" s="472"/>
      <c r="PIL29" s="472"/>
      <c r="PIM29" s="472"/>
      <c r="PIN29" s="472"/>
      <c r="PIO29" s="472"/>
      <c r="PIP29" s="472"/>
      <c r="PIQ29" s="472"/>
      <c r="PIR29" s="472"/>
      <c r="PIS29" s="472"/>
      <c r="PIT29" s="472"/>
      <c r="PIU29" s="472"/>
      <c r="PIV29" s="472"/>
      <c r="PIW29" s="472"/>
      <c r="PIX29" s="472"/>
      <c r="PIY29" s="472"/>
      <c r="PIZ29" s="472"/>
      <c r="PJA29" s="472"/>
      <c r="PJB29" s="472"/>
      <c r="PJC29" s="472"/>
      <c r="PJD29" s="472"/>
      <c r="PJE29" s="472"/>
      <c r="PJF29" s="472"/>
      <c r="PJG29" s="472"/>
      <c r="PJH29" s="472"/>
      <c r="PJI29" s="472"/>
      <c r="PJJ29" s="472"/>
      <c r="PJK29" s="472"/>
      <c r="PJL29" s="472"/>
      <c r="PJM29" s="472"/>
      <c r="PJN29" s="472"/>
      <c r="PJO29" s="472"/>
      <c r="PJP29" s="472"/>
      <c r="PJQ29" s="472"/>
      <c r="PJR29" s="472"/>
      <c r="PJS29" s="472"/>
      <c r="PJT29" s="472"/>
      <c r="PJU29" s="472"/>
      <c r="PJV29" s="472"/>
      <c r="PJW29" s="472"/>
      <c r="PJX29" s="472"/>
      <c r="PJY29" s="472"/>
      <c r="PJZ29" s="472"/>
      <c r="PKA29" s="472"/>
      <c r="PKB29" s="472"/>
      <c r="PKC29" s="472"/>
      <c r="PKD29" s="472"/>
      <c r="PKE29" s="472"/>
      <c r="PKF29" s="472"/>
      <c r="PKG29" s="472"/>
      <c r="PKH29" s="472"/>
      <c r="PKI29" s="472"/>
      <c r="PKJ29" s="472"/>
      <c r="PKK29" s="472"/>
      <c r="PKL29" s="472"/>
      <c r="PKM29" s="472"/>
      <c r="PKN29" s="472"/>
      <c r="PKO29" s="472"/>
      <c r="PKP29" s="472"/>
      <c r="PKQ29" s="472"/>
      <c r="PKR29" s="472"/>
      <c r="PKS29" s="472"/>
      <c r="PKT29" s="472"/>
      <c r="PKU29" s="472"/>
      <c r="PKV29" s="472"/>
      <c r="PKW29" s="472"/>
      <c r="PKX29" s="472"/>
      <c r="PKY29" s="472"/>
      <c r="PKZ29" s="472"/>
      <c r="PLA29" s="472"/>
      <c r="PLB29" s="472"/>
      <c r="PLC29" s="472"/>
      <c r="PLD29" s="472"/>
      <c r="PLE29" s="472"/>
      <c r="PLF29" s="472"/>
      <c r="PLG29" s="472"/>
      <c r="PLH29" s="472"/>
      <c r="PLI29" s="472"/>
      <c r="PLJ29" s="472"/>
      <c r="PLK29" s="472"/>
      <c r="PLL29" s="472"/>
      <c r="PLM29" s="472"/>
      <c r="PLN29" s="472"/>
      <c r="PLO29" s="472"/>
      <c r="PLP29" s="472"/>
      <c r="PLQ29" s="472"/>
      <c r="PLR29" s="472"/>
      <c r="PLS29" s="472"/>
      <c r="PLT29" s="472"/>
      <c r="PLU29" s="472"/>
      <c r="PLV29" s="472"/>
      <c r="PLW29" s="472"/>
      <c r="PLX29" s="472"/>
      <c r="PLY29" s="472"/>
      <c r="PLZ29" s="472"/>
      <c r="PMA29" s="472"/>
      <c r="PMB29" s="472"/>
      <c r="PMC29" s="472"/>
      <c r="PMD29" s="472"/>
      <c r="PME29" s="472"/>
      <c r="PMF29" s="472"/>
      <c r="PMG29" s="472"/>
      <c r="PMH29" s="472"/>
      <c r="PMI29" s="472"/>
      <c r="PMJ29" s="472"/>
      <c r="PMK29" s="472"/>
      <c r="PML29" s="472"/>
      <c r="PMM29" s="472"/>
      <c r="PMN29" s="472"/>
      <c r="PMO29" s="472"/>
      <c r="PMP29" s="472"/>
      <c r="PMQ29" s="472"/>
      <c r="PMR29" s="472"/>
      <c r="PMS29" s="472"/>
      <c r="PMT29" s="472"/>
      <c r="PMU29" s="472"/>
      <c r="PMV29" s="472"/>
      <c r="PMW29" s="472"/>
      <c r="PMX29" s="472"/>
      <c r="PMY29" s="472"/>
      <c r="PMZ29" s="472"/>
      <c r="PNA29" s="472"/>
      <c r="PNB29" s="472"/>
      <c r="PNC29" s="472"/>
      <c r="PND29" s="472"/>
      <c r="PNE29" s="472"/>
      <c r="PNF29" s="472"/>
      <c r="PNG29" s="472"/>
      <c r="PNH29" s="472"/>
      <c r="PNI29" s="472"/>
      <c r="PNJ29" s="472"/>
      <c r="PNK29" s="472"/>
      <c r="PNL29" s="472"/>
      <c r="PNM29" s="472"/>
      <c r="PNN29" s="472"/>
      <c r="PNO29" s="472"/>
      <c r="PNP29" s="472"/>
      <c r="PNQ29" s="472"/>
      <c r="PNR29" s="472"/>
      <c r="PNS29" s="472"/>
      <c r="PNT29" s="472"/>
      <c r="PNU29" s="472"/>
      <c r="PNV29" s="472"/>
      <c r="PNW29" s="472"/>
      <c r="PNX29" s="472"/>
      <c r="PNY29" s="472"/>
      <c r="PNZ29" s="472"/>
      <c r="POA29" s="472"/>
      <c r="POB29" s="472"/>
      <c r="POC29" s="472"/>
      <c r="POD29" s="472"/>
      <c r="POE29" s="472"/>
      <c r="POF29" s="472"/>
      <c r="POG29" s="472"/>
      <c r="POH29" s="472"/>
      <c r="POI29" s="472"/>
      <c r="POJ29" s="472"/>
      <c r="POK29" s="472"/>
      <c r="POL29" s="472"/>
      <c r="POM29" s="472"/>
      <c r="PON29" s="472"/>
      <c r="POO29" s="472"/>
      <c r="POP29" s="472"/>
      <c r="POQ29" s="472"/>
      <c r="POR29" s="472"/>
      <c r="POS29" s="472"/>
      <c r="POT29" s="472"/>
      <c r="POU29" s="472"/>
      <c r="POV29" s="472"/>
      <c r="POW29" s="472"/>
      <c r="POX29" s="472"/>
      <c r="POY29" s="472"/>
      <c r="POZ29" s="472"/>
      <c r="PPA29" s="472"/>
      <c r="PPB29" s="472"/>
      <c r="PPC29" s="472"/>
      <c r="PPD29" s="472"/>
      <c r="PPE29" s="472"/>
      <c r="PPF29" s="472"/>
      <c r="PPG29" s="472"/>
      <c r="PPH29" s="472"/>
      <c r="PPI29" s="472"/>
      <c r="PPJ29" s="472"/>
      <c r="PPK29" s="472"/>
      <c r="PPL29" s="472"/>
      <c r="PPM29" s="472"/>
      <c r="PPN29" s="472"/>
      <c r="PPO29" s="472"/>
      <c r="PPP29" s="472"/>
      <c r="PPQ29" s="472"/>
      <c r="PPR29" s="472"/>
      <c r="PPS29" s="472"/>
      <c r="PPT29" s="472"/>
      <c r="PPU29" s="472"/>
      <c r="PPV29" s="472"/>
      <c r="PPW29" s="472"/>
      <c r="PPX29" s="472"/>
      <c r="PPY29" s="472"/>
      <c r="PPZ29" s="472"/>
      <c r="PQA29" s="472"/>
      <c r="PQB29" s="472"/>
      <c r="PQC29" s="472"/>
      <c r="PQD29" s="472"/>
      <c r="PQE29" s="472"/>
      <c r="PQF29" s="472"/>
      <c r="PQG29" s="472"/>
      <c r="PQH29" s="472"/>
      <c r="PQI29" s="472"/>
      <c r="PQJ29" s="472"/>
      <c r="PQK29" s="472"/>
      <c r="PQL29" s="472"/>
      <c r="PQM29" s="472"/>
      <c r="PQN29" s="472"/>
      <c r="PQO29" s="472"/>
      <c r="PQP29" s="472"/>
      <c r="PQQ29" s="472"/>
      <c r="PQR29" s="472"/>
      <c r="PQS29" s="472"/>
      <c r="PQT29" s="472"/>
      <c r="PQU29" s="472"/>
      <c r="PQV29" s="472"/>
      <c r="PQW29" s="472"/>
      <c r="PQX29" s="472"/>
      <c r="PQY29" s="472"/>
      <c r="PQZ29" s="472"/>
      <c r="PRA29" s="472"/>
      <c r="PRB29" s="472"/>
      <c r="PRC29" s="472"/>
      <c r="PRD29" s="472"/>
      <c r="PRE29" s="472"/>
      <c r="PRF29" s="472"/>
      <c r="PRG29" s="472"/>
      <c r="PRH29" s="472"/>
      <c r="PRI29" s="472"/>
      <c r="PRJ29" s="472"/>
      <c r="PRK29" s="472"/>
      <c r="PRL29" s="472"/>
      <c r="PRM29" s="472"/>
      <c r="PRN29" s="472"/>
      <c r="PRO29" s="472"/>
      <c r="PRP29" s="472"/>
      <c r="PRQ29" s="472"/>
      <c r="PRR29" s="472"/>
      <c r="PRS29" s="472"/>
      <c r="PRT29" s="472"/>
      <c r="PRU29" s="472"/>
      <c r="PRV29" s="472"/>
      <c r="PRW29" s="472"/>
      <c r="PRX29" s="472"/>
      <c r="PRY29" s="472"/>
      <c r="PRZ29" s="472"/>
      <c r="PSA29" s="472"/>
      <c r="PSB29" s="472"/>
      <c r="PSC29" s="472"/>
      <c r="PSD29" s="472"/>
      <c r="PSE29" s="472"/>
      <c r="PSF29" s="472"/>
      <c r="PSG29" s="472"/>
      <c r="PSH29" s="472"/>
      <c r="PSI29" s="472"/>
      <c r="PSJ29" s="472"/>
      <c r="PSK29" s="472"/>
      <c r="PSL29" s="472"/>
      <c r="PSM29" s="472"/>
      <c r="PSN29" s="472"/>
      <c r="PSO29" s="472"/>
      <c r="PSP29" s="472"/>
      <c r="PSQ29" s="472"/>
      <c r="PSR29" s="472"/>
      <c r="PSS29" s="472"/>
      <c r="PST29" s="472"/>
      <c r="PSU29" s="472"/>
      <c r="PSV29" s="472"/>
      <c r="PSW29" s="472"/>
      <c r="PSX29" s="472"/>
      <c r="PSY29" s="472"/>
      <c r="PSZ29" s="472"/>
      <c r="PTA29" s="472"/>
      <c r="PTB29" s="472"/>
      <c r="PTC29" s="472"/>
      <c r="PTD29" s="472"/>
      <c r="PTE29" s="472"/>
      <c r="PTF29" s="472"/>
      <c r="PTG29" s="472"/>
      <c r="PTH29" s="472"/>
      <c r="PTI29" s="472"/>
      <c r="PTJ29" s="472"/>
      <c r="PTK29" s="472"/>
      <c r="PTL29" s="472"/>
      <c r="PTM29" s="472"/>
      <c r="PTN29" s="472"/>
      <c r="PTO29" s="472"/>
      <c r="PTP29" s="472"/>
      <c r="PTQ29" s="472"/>
      <c r="PTR29" s="472"/>
      <c r="PTS29" s="472"/>
      <c r="PTT29" s="472"/>
      <c r="PTU29" s="472"/>
      <c r="PTV29" s="472"/>
      <c r="PTW29" s="472"/>
      <c r="PTX29" s="472"/>
      <c r="PTY29" s="472"/>
      <c r="PTZ29" s="472"/>
      <c r="PUA29" s="472"/>
      <c r="PUB29" s="472"/>
      <c r="PUC29" s="472"/>
      <c r="PUD29" s="472"/>
      <c r="PUE29" s="472"/>
      <c r="PUF29" s="472"/>
      <c r="PUG29" s="472"/>
      <c r="PUH29" s="472"/>
      <c r="PUI29" s="472"/>
      <c r="PUJ29" s="472"/>
      <c r="PUK29" s="472"/>
      <c r="PUL29" s="472"/>
      <c r="PUM29" s="472"/>
      <c r="PUN29" s="472"/>
      <c r="PUO29" s="472"/>
      <c r="PUP29" s="472"/>
      <c r="PUQ29" s="472"/>
      <c r="PUR29" s="472"/>
      <c r="PUS29" s="472"/>
      <c r="PUT29" s="472"/>
      <c r="PUU29" s="472"/>
      <c r="PUV29" s="472"/>
      <c r="PUW29" s="472"/>
      <c r="PUX29" s="472"/>
      <c r="PUY29" s="472"/>
      <c r="PUZ29" s="472"/>
      <c r="PVA29" s="472"/>
      <c r="PVB29" s="472"/>
      <c r="PVC29" s="472"/>
      <c r="PVD29" s="472"/>
      <c r="PVE29" s="472"/>
      <c r="PVF29" s="472"/>
      <c r="PVG29" s="472"/>
      <c r="PVH29" s="472"/>
      <c r="PVI29" s="472"/>
      <c r="PVJ29" s="472"/>
      <c r="PVK29" s="472"/>
      <c r="PVL29" s="472"/>
      <c r="PVM29" s="472"/>
      <c r="PVN29" s="472"/>
      <c r="PVO29" s="472"/>
      <c r="PVP29" s="472"/>
      <c r="PVQ29" s="472"/>
      <c r="PVR29" s="472"/>
      <c r="PVS29" s="472"/>
      <c r="PVT29" s="472"/>
      <c r="PVU29" s="472"/>
      <c r="PVV29" s="472"/>
      <c r="PVW29" s="472"/>
      <c r="PVX29" s="472"/>
      <c r="PVY29" s="472"/>
      <c r="PVZ29" s="472"/>
      <c r="PWA29" s="472"/>
      <c r="PWB29" s="472"/>
      <c r="PWC29" s="472"/>
      <c r="PWD29" s="472"/>
      <c r="PWE29" s="472"/>
      <c r="PWF29" s="472"/>
      <c r="PWG29" s="472"/>
      <c r="PWH29" s="472"/>
      <c r="PWI29" s="472"/>
      <c r="PWJ29" s="472"/>
      <c r="PWK29" s="472"/>
      <c r="PWL29" s="472"/>
      <c r="PWM29" s="472"/>
      <c r="PWN29" s="472"/>
      <c r="PWO29" s="472"/>
      <c r="PWP29" s="472"/>
      <c r="PWQ29" s="472"/>
      <c r="PWR29" s="472"/>
      <c r="PWS29" s="472"/>
      <c r="PWT29" s="472"/>
      <c r="PWU29" s="472"/>
      <c r="PWV29" s="472"/>
      <c r="PWW29" s="472"/>
      <c r="PWX29" s="472"/>
      <c r="PWY29" s="472"/>
      <c r="PWZ29" s="472"/>
      <c r="PXA29" s="472"/>
      <c r="PXB29" s="472"/>
      <c r="PXC29" s="472"/>
      <c r="PXD29" s="472"/>
      <c r="PXE29" s="472"/>
      <c r="PXF29" s="472"/>
      <c r="PXG29" s="472"/>
      <c r="PXH29" s="472"/>
      <c r="PXI29" s="472"/>
      <c r="PXJ29" s="472"/>
      <c r="PXK29" s="472"/>
      <c r="PXL29" s="472"/>
      <c r="PXM29" s="472"/>
      <c r="PXN29" s="472"/>
      <c r="PXO29" s="472"/>
      <c r="PXP29" s="472"/>
      <c r="PXQ29" s="472"/>
      <c r="PXR29" s="472"/>
      <c r="PXS29" s="472"/>
      <c r="PXT29" s="472"/>
      <c r="PXU29" s="472"/>
      <c r="PXV29" s="472"/>
      <c r="PXW29" s="472"/>
      <c r="PXX29" s="472"/>
      <c r="PXY29" s="472"/>
      <c r="PXZ29" s="472"/>
      <c r="PYA29" s="472"/>
      <c r="PYB29" s="472"/>
      <c r="PYC29" s="472"/>
      <c r="PYD29" s="472"/>
      <c r="PYE29" s="472"/>
      <c r="PYF29" s="472"/>
      <c r="PYG29" s="472"/>
      <c r="PYH29" s="472"/>
      <c r="PYI29" s="472"/>
      <c r="PYJ29" s="472"/>
      <c r="PYK29" s="472"/>
      <c r="PYL29" s="472"/>
      <c r="PYM29" s="472"/>
      <c r="PYN29" s="472"/>
      <c r="PYO29" s="472"/>
      <c r="PYP29" s="472"/>
      <c r="PYQ29" s="472"/>
      <c r="PYR29" s="472"/>
      <c r="PYS29" s="472"/>
      <c r="PYT29" s="472"/>
      <c r="PYU29" s="472"/>
      <c r="PYV29" s="472"/>
      <c r="PYW29" s="472"/>
      <c r="PYX29" s="472"/>
      <c r="PYY29" s="472"/>
      <c r="PYZ29" s="472"/>
      <c r="PZA29" s="472"/>
      <c r="PZB29" s="472"/>
      <c r="PZC29" s="472"/>
      <c r="PZD29" s="472"/>
      <c r="PZE29" s="472"/>
      <c r="PZF29" s="472"/>
      <c r="PZG29" s="472"/>
      <c r="PZH29" s="472"/>
      <c r="PZI29" s="472"/>
      <c r="PZJ29" s="472"/>
      <c r="PZK29" s="472"/>
      <c r="PZL29" s="472"/>
      <c r="PZM29" s="472"/>
      <c r="PZN29" s="472"/>
      <c r="PZO29" s="472"/>
      <c r="PZP29" s="472"/>
      <c r="PZQ29" s="472"/>
      <c r="PZR29" s="472"/>
      <c r="PZS29" s="472"/>
      <c r="PZT29" s="472"/>
      <c r="PZU29" s="472"/>
      <c r="PZV29" s="472"/>
      <c r="PZW29" s="472"/>
      <c r="PZX29" s="472"/>
      <c r="PZY29" s="472"/>
      <c r="PZZ29" s="472"/>
      <c r="QAA29" s="472"/>
      <c r="QAB29" s="472"/>
      <c r="QAC29" s="472"/>
      <c r="QAD29" s="472"/>
      <c r="QAE29" s="472"/>
      <c r="QAF29" s="472"/>
      <c r="QAG29" s="472"/>
      <c r="QAH29" s="472"/>
      <c r="QAI29" s="472"/>
      <c r="QAJ29" s="472"/>
      <c r="QAK29" s="472"/>
      <c r="QAL29" s="472"/>
      <c r="QAM29" s="472"/>
      <c r="QAN29" s="472"/>
      <c r="QAO29" s="472"/>
      <c r="QAP29" s="472"/>
      <c r="QAQ29" s="472"/>
      <c r="QAR29" s="472"/>
      <c r="QAS29" s="472"/>
      <c r="QAT29" s="472"/>
      <c r="QAU29" s="472"/>
      <c r="QAV29" s="472"/>
      <c r="QAW29" s="472"/>
      <c r="QAX29" s="472"/>
      <c r="QAY29" s="472"/>
      <c r="QAZ29" s="472"/>
      <c r="QBA29" s="472"/>
      <c r="QBB29" s="472"/>
      <c r="QBC29" s="472"/>
      <c r="QBD29" s="472"/>
      <c r="QBE29" s="472"/>
      <c r="QBF29" s="472"/>
      <c r="QBG29" s="472"/>
      <c r="QBH29" s="472"/>
      <c r="QBI29" s="472"/>
      <c r="QBJ29" s="472"/>
      <c r="QBK29" s="472"/>
      <c r="QBL29" s="472"/>
      <c r="QBM29" s="472"/>
      <c r="QBN29" s="472"/>
      <c r="QBO29" s="472"/>
      <c r="QBP29" s="472"/>
      <c r="QBQ29" s="472"/>
      <c r="QBR29" s="472"/>
      <c r="QBS29" s="472"/>
      <c r="QBT29" s="472"/>
      <c r="QBU29" s="472"/>
      <c r="QBV29" s="472"/>
      <c r="QBW29" s="472"/>
      <c r="QBX29" s="472"/>
      <c r="QBY29" s="472"/>
      <c r="QBZ29" s="472"/>
      <c r="QCA29" s="472"/>
      <c r="QCB29" s="472"/>
      <c r="QCC29" s="472"/>
      <c r="QCD29" s="472"/>
      <c r="QCE29" s="472"/>
      <c r="QCF29" s="472"/>
      <c r="QCG29" s="472"/>
      <c r="QCH29" s="472"/>
      <c r="QCI29" s="472"/>
      <c r="QCJ29" s="472"/>
      <c r="QCK29" s="472"/>
      <c r="QCL29" s="472"/>
      <c r="QCM29" s="472"/>
      <c r="QCN29" s="472"/>
      <c r="QCO29" s="472"/>
      <c r="QCP29" s="472"/>
      <c r="QCQ29" s="472"/>
      <c r="QCR29" s="472"/>
      <c r="QCS29" s="472"/>
      <c r="QCT29" s="472"/>
      <c r="QCU29" s="472"/>
      <c r="QCV29" s="472"/>
      <c r="QCW29" s="472"/>
      <c r="QCX29" s="472"/>
      <c r="QCY29" s="472"/>
      <c r="QCZ29" s="472"/>
      <c r="QDA29" s="472"/>
      <c r="QDB29" s="472"/>
      <c r="QDC29" s="472"/>
      <c r="QDD29" s="472"/>
      <c r="QDE29" s="472"/>
      <c r="QDF29" s="472"/>
      <c r="QDG29" s="472"/>
      <c r="QDH29" s="472"/>
      <c r="QDI29" s="472"/>
      <c r="QDJ29" s="472"/>
      <c r="QDK29" s="472"/>
      <c r="QDL29" s="472"/>
      <c r="QDM29" s="472"/>
      <c r="QDN29" s="472"/>
      <c r="QDO29" s="472"/>
      <c r="QDP29" s="472"/>
      <c r="QDQ29" s="472"/>
      <c r="QDR29" s="472"/>
      <c r="QDS29" s="472"/>
      <c r="QDT29" s="472"/>
      <c r="QDU29" s="472"/>
      <c r="QDV29" s="472"/>
      <c r="QDW29" s="472"/>
      <c r="QDX29" s="472"/>
      <c r="QDY29" s="472"/>
      <c r="QDZ29" s="472"/>
      <c r="QEA29" s="472"/>
      <c r="QEB29" s="472"/>
      <c r="QEC29" s="472"/>
      <c r="QED29" s="472"/>
      <c r="QEE29" s="472"/>
      <c r="QEF29" s="472"/>
      <c r="QEG29" s="472"/>
      <c r="QEH29" s="472"/>
      <c r="QEI29" s="472"/>
      <c r="QEJ29" s="472"/>
      <c r="QEK29" s="472"/>
      <c r="QEL29" s="472"/>
      <c r="QEM29" s="472"/>
      <c r="QEN29" s="472"/>
      <c r="QEO29" s="472"/>
      <c r="QEP29" s="472"/>
      <c r="QEQ29" s="472"/>
      <c r="QER29" s="472"/>
      <c r="QES29" s="472"/>
      <c r="QET29" s="472"/>
      <c r="QEU29" s="472"/>
      <c r="QEV29" s="472"/>
      <c r="QEW29" s="472"/>
      <c r="QEX29" s="472"/>
      <c r="QEY29" s="472"/>
      <c r="QEZ29" s="472"/>
      <c r="QFA29" s="472"/>
      <c r="QFB29" s="472"/>
      <c r="QFC29" s="472"/>
      <c r="QFD29" s="472"/>
      <c r="QFE29" s="472"/>
      <c r="QFF29" s="472"/>
      <c r="QFG29" s="472"/>
      <c r="QFH29" s="472"/>
      <c r="QFI29" s="472"/>
      <c r="QFJ29" s="472"/>
      <c r="QFK29" s="472"/>
      <c r="QFL29" s="472"/>
      <c r="QFM29" s="472"/>
      <c r="QFN29" s="472"/>
      <c r="QFO29" s="472"/>
      <c r="QFP29" s="472"/>
      <c r="QFQ29" s="472"/>
      <c r="QFR29" s="472"/>
      <c r="QFS29" s="472"/>
      <c r="QFT29" s="472"/>
      <c r="QFU29" s="472"/>
      <c r="QFV29" s="472"/>
      <c r="QFW29" s="472"/>
      <c r="QFX29" s="472"/>
      <c r="QFY29" s="472"/>
      <c r="QFZ29" s="472"/>
      <c r="QGA29" s="472"/>
      <c r="QGB29" s="472"/>
      <c r="QGC29" s="472"/>
      <c r="QGD29" s="472"/>
      <c r="QGE29" s="472"/>
      <c r="QGF29" s="472"/>
      <c r="QGG29" s="472"/>
      <c r="QGH29" s="472"/>
      <c r="QGI29" s="472"/>
      <c r="QGJ29" s="472"/>
      <c r="QGK29" s="472"/>
      <c r="QGL29" s="472"/>
      <c r="QGM29" s="472"/>
      <c r="QGN29" s="472"/>
      <c r="QGO29" s="472"/>
      <c r="QGP29" s="472"/>
      <c r="QGQ29" s="472"/>
      <c r="QGR29" s="472"/>
      <c r="QGS29" s="472"/>
      <c r="QGT29" s="472"/>
      <c r="QGU29" s="472"/>
      <c r="QGV29" s="472"/>
      <c r="QGW29" s="472"/>
      <c r="QGX29" s="472"/>
      <c r="QGY29" s="472"/>
      <c r="QGZ29" s="472"/>
      <c r="QHA29" s="472"/>
      <c r="QHB29" s="472"/>
      <c r="QHC29" s="472"/>
      <c r="QHD29" s="472"/>
      <c r="QHE29" s="472"/>
      <c r="QHF29" s="472"/>
      <c r="QHG29" s="472"/>
      <c r="QHH29" s="472"/>
      <c r="QHI29" s="472"/>
      <c r="QHJ29" s="472"/>
      <c r="QHK29" s="472"/>
      <c r="QHL29" s="472"/>
      <c r="QHM29" s="472"/>
      <c r="QHN29" s="472"/>
      <c r="QHO29" s="472"/>
      <c r="QHP29" s="472"/>
      <c r="QHQ29" s="472"/>
      <c r="QHR29" s="472"/>
      <c r="QHS29" s="472"/>
      <c r="QHT29" s="472"/>
      <c r="QHU29" s="472"/>
      <c r="QHV29" s="472"/>
      <c r="QHW29" s="472"/>
      <c r="QHX29" s="472"/>
      <c r="QHY29" s="472"/>
      <c r="QHZ29" s="472"/>
      <c r="QIA29" s="472"/>
      <c r="QIB29" s="472"/>
      <c r="QIC29" s="472"/>
      <c r="QID29" s="472"/>
      <c r="QIE29" s="472"/>
      <c r="QIF29" s="472"/>
      <c r="QIG29" s="472"/>
      <c r="QIH29" s="472"/>
      <c r="QII29" s="472"/>
      <c r="QIJ29" s="472"/>
      <c r="QIK29" s="472"/>
      <c r="QIL29" s="472"/>
      <c r="QIM29" s="472"/>
      <c r="QIN29" s="472"/>
      <c r="QIO29" s="472"/>
      <c r="QIP29" s="472"/>
      <c r="QIQ29" s="472"/>
      <c r="QIR29" s="472"/>
      <c r="QIS29" s="472"/>
      <c r="QIT29" s="472"/>
      <c r="QIU29" s="472"/>
      <c r="QIV29" s="472"/>
      <c r="QIW29" s="472"/>
      <c r="QIX29" s="472"/>
      <c r="QIY29" s="472"/>
      <c r="QIZ29" s="472"/>
      <c r="QJA29" s="472"/>
      <c r="QJB29" s="472"/>
      <c r="QJC29" s="472"/>
      <c r="QJD29" s="472"/>
      <c r="QJE29" s="472"/>
      <c r="QJF29" s="472"/>
      <c r="QJG29" s="472"/>
      <c r="QJH29" s="472"/>
      <c r="QJI29" s="472"/>
      <c r="QJJ29" s="472"/>
      <c r="QJK29" s="472"/>
      <c r="QJL29" s="472"/>
      <c r="QJM29" s="472"/>
      <c r="QJN29" s="472"/>
      <c r="QJO29" s="472"/>
      <c r="QJP29" s="472"/>
      <c r="QJQ29" s="472"/>
      <c r="QJR29" s="472"/>
      <c r="QJS29" s="472"/>
      <c r="QJT29" s="472"/>
      <c r="QJU29" s="472"/>
      <c r="QJV29" s="472"/>
      <c r="QJW29" s="472"/>
      <c r="QJX29" s="472"/>
      <c r="QJY29" s="472"/>
      <c r="QJZ29" s="472"/>
      <c r="QKA29" s="472"/>
      <c r="QKB29" s="472"/>
      <c r="QKC29" s="472"/>
      <c r="QKD29" s="472"/>
      <c r="QKE29" s="472"/>
      <c r="QKF29" s="472"/>
      <c r="QKG29" s="472"/>
      <c r="QKH29" s="472"/>
      <c r="QKI29" s="472"/>
      <c r="QKJ29" s="472"/>
      <c r="QKK29" s="472"/>
      <c r="QKL29" s="472"/>
      <c r="QKM29" s="472"/>
      <c r="QKN29" s="472"/>
      <c r="QKO29" s="472"/>
      <c r="QKP29" s="472"/>
      <c r="QKQ29" s="472"/>
      <c r="QKR29" s="472"/>
      <c r="QKS29" s="472"/>
      <c r="QKT29" s="472"/>
      <c r="QKU29" s="472"/>
      <c r="QKV29" s="472"/>
      <c r="QKW29" s="472"/>
      <c r="QKX29" s="472"/>
      <c r="QKY29" s="472"/>
      <c r="QKZ29" s="472"/>
      <c r="QLA29" s="472"/>
      <c r="QLB29" s="472"/>
      <c r="QLC29" s="472"/>
      <c r="QLD29" s="472"/>
      <c r="QLE29" s="472"/>
      <c r="QLF29" s="472"/>
      <c r="QLG29" s="472"/>
      <c r="QLH29" s="472"/>
      <c r="QLI29" s="472"/>
      <c r="QLJ29" s="472"/>
      <c r="QLK29" s="472"/>
      <c r="QLL29" s="472"/>
      <c r="QLM29" s="472"/>
      <c r="QLN29" s="472"/>
      <c r="QLO29" s="472"/>
      <c r="QLP29" s="472"/>
      <c r="QLQ29" s="472"/>
      <c r="QLR29" s="472"/>
      <c r="QLS29" s="472"/>
      <c r="QLT29" s="472"/>
      <c r="QLU29" s="472"/>
      <c r="QLV29" s="472"/>
      <c r="QLW29" s="472"/>
      <c r="QLX29" s="472"/>
      <c r="QLY29" s="472"/>
      <c r="QLZ29" s="472"/>
      <c r="QMA29" s="472"/>
      <c r="QMB29" s="472"/>
      <c r="QMC29" s="472"/>
      <c r="QMD29" s="472"/>
      <c r="QME29" s="472"/>
      <c r="QMF29" s="472"/>
      <c r="QMG29" s="472"/>
      <c r="QMH29" s="472"/>
      <c r="QMI29" s="472"/>
      <c r="QMJ29" s="472"/>
      <c r="QMK29" s="472"/>
      <c r="QML29" s="472"/>
      <c r="QMM29" s="472"/>
      <c r="QMN29" s="472"/>
      <c r="QMO29" s="472"/>
      <c r="QMP29" s="472"/>
      <c r="QMQ29" s="472"/>
      <c r="QMR29" s="472"/>
      <c r="QMS29" s="472"/>
      <c r="QMT29" s="472"/>
      <c r="QMU29" s="472"/>
      <c r="QMV29" s="472"/>
      <c r="QMW29" s="472"/>
      <c r="QMX29" s="472"/>
      <c r="QMY29" s="472"/>
      <c r="QMZ29" s="472"/>
      <c r="QNA29" s="472"/>
      <c r="QNB29" s="472"/>
      <c r="QNC29" s="472"/>
      <c r="QND29" s="472"/>
      <c r="QNE29" s="472"/>
      <c r="QNF29" s="472"/>
      <c r="QNG29" s="472"/>
      <c r="QNH29" s="472"/>
      <c r="QNI29" s="472"/>
      <c r="QNJ29" s="472"/>
      <c r="QNK29" s="472"/>
      <c r="QNL29" s="472"/>
      <c r="QNM29" s="472"/>
      <c r="QNN29" s="472"/>
      <c r="QNO29" s="472"/>
      <c r="QNP29" s="472"/>
      <c r="QNQ29" s="472"/>
      <c r="QNR29" s="472"/>
      <c r="QNS29" s="472"/>
      <c r="QNT29" s="472"/>
      <c r="QNU29" s="472"/>
      <c r="QNV29" s="472"/>
      <c r="QNW29" s="472"/>
      <c r="QNX29" s="472"/>
      <c r="QNY29" s="472"/>
      <c r="QNZ29" s="472"/>
      <c r="QOA29" s="472"/>
      <c r="QOB29" s="472"/>
      <c r="QOC29" s="472"/>
      <c r="QOD29" s="472"/>
      <c r="QOE29" s="472"/>
      <c r="QOF29" s="472"/>
      <c r="QOG29" s="472"/>
      <c r="QOH29" s="472"/>
      <c r="QOI29" s="472"/>
      <c r="QOJ29" s="472"/>
      <c r="QOK29" s="472"/>
      <c r="QOL29" s="472"/>
      <c r="QOM29" s="472"/>
      <c r="QON29" s="472"/>
      <c r="QOO29" s="472"/>
      <c r="QOP29" s="472"/>
      <c r="QOQ29" s="472"/>
      <c r="QOR29" s="472"/>
      <c r="QOS29" s="472"/>
      <c r="QOT29" s="472"/>
      <c r="QOU29" s="472"/>
      <c r="QOV29" s="472"/>
      <c r="QOW29" s="472"/>
      <c r="QOX29" s="472"/>
      <c r="QOY29" s="472"/>
      <c r="QOZ29" s="472"/>
      <c r="QPA29" s="472"/>
      <c r="QPB29" s="472"/>
      <c r="QPC29" s="472"/>
      <c r="QPD29" s="472"/>
      <c r="QPE29" s="472"/>
      <c r="QPF29" s="472"/>
      <c r="QPG29" s="472"/>
      <c r="QPH29" s="472"/>
      <c r="QPI29" s="472"/>
      <c r="QPJ29" s="472"/>
      <c r="QPK29" s="472"/>
      <c r="QPL29" s="472"/>
      <c r="QPM29" s="472"/>
      <c r="QPN29" s="472"/>
      <c r="QPO29" s="472"/>
      <c r="QPP29" s="472"/>
      <c r="QPQ29" s="472"/>
      <c r="QPR29" s="472"/>
      <c r="QPS29" s="472"/>
      <c r="QPT29" s="472"/>
      <c r="QPU29" s="472"/>
      <c r="QPV29" s="472"/>
      <c r="QPW29" s="472"/>
      <c r="QPX29" s="472"/>
      <c r="QPY29" s="472"/>
      <c r="QPZ29" s="472"/>
      <c r="QQA29" s="472"/>
      <c r="QQB29" s="472"/>
      <c r="QQC29" s="472"/>
      <c r="QQD29" s="472"/>
      <c r="QQE29" s="472"/>
      <c r="QQF29" s="472"/>
      <c r="QQG29" s="472"/>
      <c r="QQH29" s="472"/>
      <c r="QQI29" s="472"/>
      <c r="QQJ29" s="472"/>
      <c r="QQK29" s="472"/>
      <c r="QQL29" s="472"/>
      <c r="QQM29" s="472"/>
      <c r="QQN29" s="472"/>
      <c r="QQO29" s="472"/>
      <c r="QQP29" s="472"/>
      <c r="QQQ29" s="472"/>
      <c r="QQR29" s="472"/>
      <c r="QQS29" s="472"/>
      <c r="QQT29" s="472"/>
      <c r="QQU29" s="472"/>
      <c r="QQV29" s="472"/>
      <c r="QQW29" s="472"/>
      <c r="QQX29" s="472"/>
      <c r="QQY29" s="472"/>
      <c r="QQZ29" s="472"/>
      <c r="QRA29" s="472"/>
      <c r="QRB29" s="472"/>
      <c r="QRC29" s="472"/>
      <c r="QRD29" s="472"/>
      <c r="QRE29" s="472"/>
      <c r="QRF29" s="472"/>
      <c r="QRG29" s="472"/>
      <c r="QRH29" s="472"/>
      <c r="QRI29" s="472"/>
      <c r="QRJ29" s="472"/>
      <c r="QRK29" s="472"/>
      <c r="QRL29" s="472"/>
      <c r="QRM29" s="472"/>
      <c r="QRN29" s="472"/>
      <c r="QRO29" s="472"/>
      <c r="QRP29" s="472"/>
      <c r="QRQ29" s="472"/>
      <c r="QRR29" s="472"/>
      <c r="QRS29" s="472"/>
      <c r="QRT29" s="472"/>
      <c r="QRU29" s="472"/>
      <c r="QRV29" s="472"/>
      <c r="QRW29" s="472"/>
      <c r="QRX29" s="472"/>
      <c r="QRY29" s="472"/>
      <c r="QRZ29" s="472"/>
      <c r="QSA29" s="472"/>
      <c r="QSB29" s="472"/>
      <c r="QSC29" s="472"/>
      <c r="QSD29" s="472"/>
      <c r="QSE29" s="472"/>
      <c r="QSF29" s="472"/>
      <c r="QSG29" s="472"/>
      <c r="QSH29" s="472"/>
      <c r="QSI29" s="472"/>
      <c r="QSJ29" s="472"/>
      <c r="QSK29" s="472"/>
      <c r="QSL29" s="472"/>
      <c r="QSM29" s="472"/>
      <c r="QSN29" s="472"/>
      <c r="QSO29" s="472"/>
      <c r="QSP29" s="472"/>
      <c r="QSQ29" s="472"/>
      <c r="QSR29" s="472"/>
      <c r="QSS29" s="472"/>
      <c r="QST29" s="472"/>
      <c r="QSU29" s="472"/>
      <c r="QSV29" s="472"/>
      <c r="QSW29" s="472"/>
      <c r="QSX29" s="472"/>
      <c r="QSY29" s="472"/>
      <c r="QSZ29" s="472"/>
      <c r="QTA29" s="472"/>
      <c r="QTB29" s="472"/>
      <c r="QTC29" s="472"/>
      <c r="QTD29" s="472"/>
      <c r="QTE29" s="472"/>
      <c r="QTF29" s="472"/>
      <c r="QTG29" s="472"/>
      <c r="QTH29" s="472"/>
      <c r="QTI29" s="472"/>
      <c r="QTJ29" s="472"/>
      <c r="QTK29" s="472"/>
      <c r="QTL29" s="472"/>
      <c r="QTM29" s="472"/>
      <c r="QTN29" s="472"/>
      <c r="QTO29" s="472"/>
      <c r="QTP29" s="472"/>
      <c r="QTQ29" s="472"/>
      <c r="QTR29" s="472"/>
      <c r="QTS29" s="472"/>
      <c r="QTT29" s="472"/>
      <c r="QTU29" s="472"/>
      <c r="QTV29" s="472"/>
      <c r="QTW29" s="472"/>
      <c r="QTX29" s="472"/>
      <c r="QTY29" s="472"/>
      <c r="QTZ29" s="472"/>
      <c r="QUA29" s="472"/>
      <c r="QUB29" s="472"/>
      <c r="QUC29" s="472"/>
      <c r="QUD29" s="472"/>
      <c r="QUE29" s="472"/>
      <c r="QUF29" s="472"/>
      <c r="QUG29" s="472"/>
      <c r="QUH29" s="472"/>
      <c r="QUI29" s="472"/>
      <c r="QUJ29" s="472"/>
      <c r="QUK29" s="472"/>
      <c r="QUL29" s="472"/>
      <c r="QUM29" s="472"/>
      <c r="QUN29" s="472"/>
      <c r="QUO29" s="472"/>
      <c r="QUP29" s="472"/>
      <c r="QUQ29" s="472"/>
      <c r="QUR29" s="472"/>
      <c r="QUS29" s="472"/>
      <c r="QUT29" s="472"/>
      <c r="QUU29" s="472"/>
      <c r="QUV29" s="472"/>
      <c r="QUW29" s="472"/>
      <c r="QUX29" s="472"/>
      <c r="QUY29" s="472"/>
      <c r="QUZ29" s="472"/>
      <c r="QVA29" s="472"/>
      <c r="QVB29" s="472"/>
      <c r="QVC29" s="472"/>
      <c r="QVD29" s="472"/>
      <c r="QVE29" s="472"/>
      <c r="QVF29" s="472"/>
      <c r="QVG29" s="472"/>
      <c r="QVH29" s="472"/>
      <c r="QVI29" s="472"/>
      <c r="QVJ29" s="472"/>
      <c r="QVK29" s="472"/>
      <c r="QVL29" s="472"/>
      <c r="QVM29" s="472"/>
      <c r="QVN29" s="472"/>
      <c r="QVO29" s="472"/>
      <c r="QVP29" s="472"/>
      <c r="QVQ29" s="472"/>
      <c r="QVR29" s="472"/>
      <c r="QVS29" s="472"/>
      <c r="QVT29" s="472"/>
      <c r="QVU29" s="472"/>
      <c r="QVV29" s="472"/>
      <c r="QVW29" s="472"/>
      <c r="QVX29" s="472"/>
      <c r="QVY29" s="472"/>
      <c r="QVZ29" s="472"/>
      <c r="QWA29" s="472"/>
      <c r="QWB29" s="472"/>
      <c r="QWC29" s="472"/>
      <c r="QWD29" s="472"/>
      <c r="QWE29" s="472"/>
      <c r="QWF29" s="472"/>
      <c r="QWG29" s="472"/>
      <c r="QWH29" s="472"/>
      <c r="QWI29" s="472"/>
      <c r="QWJ29" s="472"/>
      <c r="QWK29" s="472"/>
      <c r="QWL29" s="472"/>
      <c r="QWM29" s="472"/>
      <c r="QWN29" s="472"/>
      <c r="QWO29" s="472"/>
      <c r="QWP29" s="472"/>
      <c r="QWQ29" s="472"/>
      <c r="QWR29" s="472"/>
      <c r="QWS29" s="472"/>
      <c r="QWT29" s="472"/>
      <c r="QWU29" s="472"/>
      <c r="QWV29" s="472"/>
      <c r="QWW29" s="472"/>
      <c r="QWX29" s="472"/>
      <c r="QWY29" s="472"/>
      <c r="QWZ29" s="472"/>
      <c r="QXA29" s="472"/>
      <c r="QXB29" s="472"/>
      <c r="QXC29" s="472"/>
      <c r="QXD29" s="472"/>
      <c r="QXE29" s="472"/>
      <c r="QXF29" s="472"/>
      <c r="QXG29" s="472"/>
      <c r="QXH29" s="472"/>
      <c r="QXI29" s="472"/>
      <c r="QXJ29" s="472"/>
      <c r="QXK29" s="472"/>
      <c r="QXL29" s="472"/>
      <c r="QXM29" s="472"/>
      <c r="QXN29" s="472"/>
      <c r="QXO29" s="472"/>
      <c r="QXP29" s="472"/>
      <c r="QXQ29" s="472"/>
      <c r="QXR29" s="472"/>
      <c r="QXS29" s="472"/>
      <c r="QXT29" s="472"/>
      <c r="QXU29" s="472"/>
      <c r="QXV29" s="472"/>
      <c r="QXW29" s="472"/>
      <c r="QXX29" s="472"/>
      <c r="QXY29" s="472"/>
      <c r="QXZ29" s="472"/>
      <c r="QYA29" s="472"/>
      <c r="QYB29" s="472"/>
      <c r="QYC29" s="472"/>
      <c r="QYD29" s="472"/>
      <c r="QYE29" s="472"/>
      <c r="QYF29" s="472"/>
      <c r="QYG29" s="472"/>
      <c r="QYH29" s="472"/>
      <c r="QYI29" s="472"/>
      <c r="QYJ29" s="472"/>
      <c r="QYK29" s="472"/>
      <c r="QYL29" s="472"/>
      <c r="QYM29" s="472"/>
      <c r="QYN29" s="472"/>
      <c r="QYO29" s="472"/>
      <c r="QYP29" s="472"/>
      <c r="QYQ29" s="472"/>
      <c r="QYR29" s="472"/>
      <c r="QYS29" s="472"/>
      <c r="QYT29" s="472"/>
      <c r="QYU29" s="472"/>
      <c r="QYV29" s="472"/>
      <c r="QYW29" s="472"/>
      <c r="QYX29" s="472"/>
      <c r="QYY29" s="472"/>
      <c r="QYZ29" s="472"/>
      <c r="QZA29" s="472"/>
      <c r="QZB29" s="472"/>
      <c r="QZC29" s="472"/>
      <c r="QZD29" s="472"/>
      <c r="QZE29" s="472"/>
      <c r="QZF29" s="472"/>
      <c r="QZG29" s="472"/>
      <c r="QZH29" s="472"/>
      <c r="QZI29" s="472"/>
      <c r="QZJ29" s="472"/>
      <c r="QZK29" s="472"/>
      <c r="QZL29" s="472"/>
      <c r="QZM29" s="472"/>
      <c r="QZN29" s="472"/>
      <c r="QZO29" s="472"/>
      <c r="QZP29" s="472"/>
      <c r="QZQ29" s="472"/>
      <c r="QZR29" s="472"/>
      <c r="QZS29" s="472"/>
      <c r="QZT29" s="472"/>
      <c r="QZU29" s="472"/>
      <c r="QZV29" s="472"/>
      <c r="QZW29" s="472"/>
      <c r="QZX29" s="472"/>
      <c r="QZY29" s="472"/>
      <c r="QZZ29" s="472"/>
      <c r="RAA29" s="472"/>
      <c r="RAB29" s="472"/>
      <c r="RAC29" s="472"/>
      <c r="RAD29" s="472"/>
      <c r="RAE29" s="472"/>
      <c r="RAF29" s="472"/>
      <c r="RAG29" s="472"/>
      <c r="RAH29" s="472"/>
      <c r="RAI29" s="472"/>
      <c r="RAJ29" s="472"/>
      <c r="RAK29" s="472"/>
      <c r="RAL29" s="472"/>
      <c r="RAM29" s="472"/>
      <c r="RAN29" s="472"/>
      <c r="RAO29" s="472"/>
      <c r="RAP29" s="472"/>
      <c r="RAQ29" s="472"/>
      <c r="RAR29" s="472"/>
      <c r="RAS29" s="472"/>
      <c r="RAT29" s="472"/>
      <c r="RAU29" s="472"/>
      <c r="RAV29" s="472"/>
      <c r="RAW29" s="472"/>
      <c r="RAX29" s="472"/>
      <c r="RAY29" s="472"/>
      <c r="RAZ29" s="472"/>
      <c r="RBA29" s="472"/>
      <c r="RBB29" s="472"/>
      <c r="RBC29" s="472"/>
      <c r="RBD29" s="472"/>
      <c r="RBE29" s="472"/>
      <c r="RBF29" s="472"/>
      <c r="RBG29" s="472"/>
      <c r="RBH29" s="472"/>
      <c r="RBI29" s="472"/>
      <c r="RBJ29" s="472"/>
      <c r="RBK29" s="472"/>
      <c r="RBL29" s="472"/>
      <c r="RBM29" s="472"/>
      <c r="RBN29" s="472"/>
      <c r="RBO29" s="472"/>
      <c r="RBP29" s="472"/>
      <c r="RBQ29" s="472"/>
      <c r="RBR29" s="472"/>
      <c r="RBS29" s="472"/>
      <c r="RBT29" s="472"/>
      <c r="RBU29" s="472"/>
      <c r="RBV29" s="472"/>
      <c r="RBW29" s="472"/>
      <c r="RBX29" s="472"/>
      <c r="RBY29" s="472"/>
      <c r="RBZ29" s="472"/>
      <c r="RCA29" s="472"/>
      <c r="RCB29" s="472"/>
      <c r="RCC29" s="472"/>
      <c r="RCD29" s="472"/>
      <c r="RCE29" s="472"/>
      <c r="RCF29" s="472"/>
      <c r="RCG29" s="472"/>
      <c r="RCH29" s="472"/>
      <c r="RCI29" s="472"/>
      <c r="RCJ29" s="472"/>
      <c r="RCK29" s="472"/>
      <c r="RCL29" s="472"/>
      <c r="RCM29" s="472"/>
      <c r="RCN29" s="472"/>
      <c r="RCO29" s="472"/>
      <c r="RCP29" s="472"/>
      <c r="RCQ29" s="472"/>
      <c r="RCR29" s="472"/>
      <c r="RCS29" s="472"/>
      <c r="RCT29" s="472"/>
      <c r="RCU29" s="472"/>
      <c r="RCV29" s="472"/>
      <c r="RCW29" s="472"/>
      <c r="RCX29" s="472"/>
      <c r="RCY29" s="472"/>
      <c r="RCZ29" s="472"/>
      <c r="RDA29" s="472"/>
      <c r="RDB29" s="472"/>
      <c r="RDC29" s="472"/>
      <c r="RDD29" s="472"/>
      <c r="RDE29" s="472"/>
      <c r="RDF29" s="472"/>
      <c r="RDG29" s="472"/>
      <c r="RDH29" s="472"/>
      <c r="RDI29" s="472"/>
      <c r="RDJ29" s="472"/>
      <c r="RDK29" s="472"/>
      <c r="RDL29" s="472"/>
      <c r="RDM29" s="472"/>
      <c r="RDN29" s="472"/>
      <c r="RDO29" s="472"/>
      <c r="RDP29" s="472"/>
      <c r="RDQ29" s="472"/>
      <c r="RDR29" s="472"/>
      <c r="RDS29" s="472"/>
      <c r="RDT29" s="472"/>
      <c r="RDU29" s="472"/>
      <c r="RDV29" s="472"/>
      <c r="RDW29" s="472"/>
      <c r="RDX29" s="472"/>
      <c r="RDY29" s="472"/>
      <c r="RDZ29" s="472"/>
      <c r="REA29" s="472"/>
      <c r="REB29" s="472"/>
      <c r="REC29" s="472"/>
      <c r="RED29" s="472"/>
      <c r="REE29" s="472"/>
      <c r="REF29" s="472"/>
      <c r="REG29" s="472"/>
      <c r="REH29" s="472"/>
      <c r="REI29" s="472"/>
      <c r="REJ29" s="472"/>
      <c r="REK29" s="472"/>
      <c r="REL29" s="472"/>
      <c r="REM29" s="472"/>
      <c r="REN29" s="472"/>
      <c r="REO29" s="472"/>
      <c r="REP29" s="472"/>
      <c r="REQ29" s="472"/>
      <c r="RER29" s="472"/>
      <c r="RES29" s="472"/>
      <c r="RET29" s="472"/>
      <c r="REU29" s="472"/>
      <c r="REV29" s="472"/>
      <c r="REW29" s="472"/>
      <c r="REX29" s="472"/>
      <c r="REY29" s="472"/>
      <c r="REZ29" s="472"/>
      <c r="RFA29" s="472"/>
      <c r="RFB29" s="472"/>
      <c r="RFC29" s="472"/>
      <c r="RFD29" s="472"/>
      <c r="RFE29" s="472"/>
      <c r="RFF29" s="472"/>
      <c r="RFG29" s="472"/>
      <c r="RFH29" s="472"/>
      <c r="RFI29" s="472"/>
      <c r="RFJ29" s="472"/>
      <c r="RFK29" s="472"/>
      <c r="RFL29" s="472"/>
      <c r="RFM29" s="472"/>
      <c r="RFN29" s="472"/>
      <c r="RFO29" s="472"/>
      <c r="RFP29" s="472"/>
      <c r="RFQ29" s="472"/>
      <c r="RFR29" s="472"/>
      <c r="RFS29" s="472"/>
      <c r="RFT29" s="472"/>
      <c r="RFU29" s="472"/>
      <c r="RFV29" s="472"/>
      <c r="RFW29" s="472"/>
      <c r="RFX29" s="472"/>
      <c r="RFY29" s="472"/>
      <c r="RFZ29" s="472"/>
      <c r="RGA29" s="472"/>
      <c r="RGB29" s="472"/>
      <c r="RGC29" s="472"/>
      <c r="RGD29" s="472"/>
      <c r="RGE29" s="472"/>
      <c r="RGF29" s="472"/>
      <c r="RGG29" s="472"/>
      <c r="RGH29" s="472"/>
      <c r="RGI29" s="472"/>
      <c r="RGJ29" s="472"/>
      <c r="RGK29" s="472"/>
      <c r="RGL29" s="472"/>
      <c r="RGM29" s="472"/>
      <c r="RGN29" s="472"/>
      <c r="RGO29" s="472"/>
      <c r="RGP29" s="472"/>
      <c r="RGQ29" s="472"/>
      <c r="RGR29" s="472"/>
      <c r="RGS29" s="472"/>
      <c r="RGT29" s="472"/>
      <c r="RGU29" s="472"/>
      <c r="RGV29" s="472"/>
      <c r="RGW29" s="472"/>
      <c r="RGX29" s="472"/>
      <c r="RGY29" s="472"/>
      <c r="RGZ29" s="472"/>
      <c r="RHA29" s="472"/>
      <c r="RHB29" s="472"/>
      <c r="RHC29" s="472"/>
      <c r="RHD29" s="472"/>
      <c r="RHE29" s="472"/>
      <c r="RHF29" s="472"/>
      <c r="RHG29" s="472"/>
      <c r="RHH29" s="472"/>
      <c r="RHI29" s="472"/>
      <c r="RHJ29" s="472"/>
      <c r="RHK29" s="472"/>
      <c r="RHL29" s="472"/>
      <c r="RHM29" s="472"/>
      <c r="RHN29" s="472"/>
      <c r="RHO29" s="472"/>
      <c r="RHP29" s="472"/>
      <c r="RHQ29" s="472"/>
      <c r="RHR29" s="472"/>
      <c r="RHS29" s="472"/>
      <c r="RHT29" s="472"/>
      <c r="RHU29" s="472"/>
      <c r="RHV29" s="472"/>
      <c r="RHW29" s="472"/>
      <c r="RHX29" s="472"/>
      <c r="RHY29" s="472"/>
      <c r="RHZ29" s="472"/>
      <c r="RIA29" s="472"/>
      <c r="RIB29" s="472"/>
      <c r="RIC29" s="472"/>
      <c r="RID29" s="472"/>
      <c r="RIE29" s="472"/>
      <c r="RIF29" s="472"/>
      <c r="RIG29" s="472"/>
      <c r="RIH29" s="472"/>
      <c r="RII29" s="472"/>
      <c r="RIJ29" s="472"/>
      <c r="RIK29" s="472"/>
      <c r="RIL29" s="472"/>
      <c r="RIM29" s="472"/>
      <c r="RIN29" s="472"/>
      <c r="RIO29" s="472"/>
      <c r="RIP29" s="472"/>
      <c r="RIQ29" s="472"/>
      <c r="RIR29" s="472"/>
      <c r="RIS29" s="472"/>
      <c r="RIT29" s="472"/>
      <c r="RIU29" s="472"/>
      <c r="RIV29" s="472"/>
      <c r="RIW29" s="472"/>
      <c r="RIX29" s="472"/>
      <c r="RIY29" s="472"/>
      <c r="RIZ29" s="472"/>
      <c r="RJA29" s="472"/>
      <c r="RJB29" s="472"/>
      <c r="RJC29" s="472"/>
      <c r="RJD29" s="472"/>
      <c r="RJE29" s="472"/>
      <c r="RJF29" s="472"/>
      <c r="RJG29" s="472"/>
      <c r="RJH29" s="472"/>
      <c r="RJI29" s="472"/>
      <c r="RJJ29" s="472"/>
      <c r="RJK29" s="472"/>
      <c r="RJL29" s="472"/>
      <c r="RJM29" s="472"/>
      <c r="RJN29" s="472"/>
      <c r="RJO29" s="472"/>
      <c r="RJP29" s="472"/>
      <c r="RJQ29" s="472"/>
      <c r="RJR29" s="472"/>
      <c r="RJS29" s="472"/>
      <c r="RJT29" s="472"/>
      <c r="RJU29" s="472"/>
      <c r="RJV29" s="472"/>
      <c r="RJW29" s="472"/>
      <c r="RJX29" s="472"/>
      <c r="RJY29" s="472"/>
      <c r="RJZ29" s="472"/>
      <c r="RKA29" s="472"/>
      <c r="RKB29" s="472"/>
      <c r="RKC29" s="472"/>
      <c r="RKD29" s="472"/>
      <c r="RKE29" s="472"/>
      <c r="RKF29" s="472"/>
      <c r="RKG29" s="472"/>
      <c r="RKH29" s="472"/>
      <c r="RKI29" s="472"/>
      <c r="RKJ29" s="472"/>
      <c r="RKK29" s="472"/>
      <c r="RKL29" s="472"/>
      <c r="RKM29" s="472"/>
      <c r="RKN29" s="472"/>
      <c r="RKO29" s="472"/>
      <c r="RKP29" s="472"/>
      <c r="RKQ29" s="472"/>
      <c r="RKR29" s="472"/>
      <c r="RKS29" s="472"/>
      <c r="RKT29" s="472"/>
      <c r="RKU29" s="472"/>
      <c r="RKV29" s="472"/>
      <c r="RKW29" s="472"/>
      <c r="RKX29" s="472"/>
      <c r="RKY29" s="472"/>
      <c r="RKZ29" s="472"/>
      <c r="RLA29" s="472"/>
      <c r="RLB29" s="472"/>
      <c r="RLC29" s="472"/>
      <c r="RLD29" s="472"/>
      <c r="RLE29" s="472"/>
      <c r="RLF29" s="472"/>
      <c r="RLG29" s="472"/>
      <c r="RLH29" s="472"/>
      <c r="RLI29" s="472"/>
      <c r="RLJ29" s="472"/>
      <c r="RLK29" s="472"/>
      <c r="RLL29" s="472"/>
      <c r="RLM29" s="472"/>
      <c r="RLN29" s="472"/>
      <c r="RLO29" s="472"/>
      <c r="RLP29" s="472"/>
      <c r="RLQ29" s="472"/>
      <c r="RLR29" s="472"/>
      <c r="RLS29" s="472"/>
      <c r="RLT29" s="472"/>
      <c r="RLU29" s="472"/>
      <c r="RLV29" s="472"/>
      <c r="RLW29" s="472"/>
      <c r="RLX29" s="472"/>
      <c r="RLY29" s="472"/>
      <c r="RLZ29" s="472"/>
      <c r="RMA29" s="472"/>
      <c r="RMB29" s="472"/>
      <c r="RMC29" s="472"/>
      <c r="RMD29" s="472"/>
      <c r="RME29" s="472"/>
      <c r="RMF29" s="472"/>
      <c r="RMG29" s="472"/>
      <c r="RMH29" s="472"/>
      <c r="RMI29" s="472"/>
      <c r="RMJ29" s="472"/>
      <c r="RMK29" s="472"/>
      <c r="RML29" s="472"/>
      <c r="RMM29" s="472"/>
      <c r="RMN29" s="472"/>
      <c r="RMO29" s="472"/>
      <c r="RMP29" s="472"/>
      <c r="RMQ29" s="472"/>
      <c r="RMR29" s="472"/>
      <c r="RMS29" s="472"/>
      <c r="RMT29" s="472"/>
      <c r="RMU29" s="472"/>
      <c r="RMV29" s="472"/>
      <c r="RMW29" s="472"/>
      <c r="RMX29" s="472"/>
      <c r="RMY29" s="472"/>
      <c r="RMZ29" s="472"/>
      <c r="RNA29" s="472"/>
      <c r="RNB29" s="472"/>
      <c r="RNC29" s="472"/>
      <c r="RND29" s="472"/>
      <c r="RNE29" s="472"/>
      <c r="RNF29" s="472"/>
      <c r="RNG29" s="472"/>
      <c r="RNH29" s="472"/>
      <c r="RNI29" s="472"/>
      <c r="RNJ29" s="472"/>
      <c r="RNK29" s="472"/>
      <c r="RNL29" s="472"/>
      <c r="RNM29" s="472"/>
      <c r="RNN29" s="472"/>
      <c r="RNO29" s="472"/>
      <c r="RNP29" s="472"/>
      <c r="RNQ29" s="472"/>
      <c r="RNR29" s="472"/>
      <c r="RNS29" s="472"/>
      <c r="RNT29" s="472"/>
      <c r="RNU29" s="472"/>
      <c r="RNV29" s="472"/>
      <c r="RNW29" s="472"/>
      <c r="RNX29" s="472"/>
      <c r="RNY29" s="472"/>
      <c r="RNZ29" s="472"/>
      <c r="ROA29" s="472"/>
      <c r="ROB29" s="472"/>
      <c r="ROC29" s="472"/>
      <c r="ROD29" s="472"/>
      <c r="ROE29" s="472"/>
      <c r="ROF29" s="472"/>
      <c r="ROG29" s="472"/>
      <c r="ROH29" s="472"/>
      <c r="ROI29" s="472"/>
      <c r="ROJ29" s="472"/>
      <c r="ROK29" s="472"/>
      <c r="ROL29" s="472"/>
      <c r="ROM29" s="472"/>
      <c r="RON29" s="472"/>
      <c r="ROO29" s="472"/>
      <c r="ROP29" s="472"/>
      <c r="ROQ29" s="472"/>
      <c r="ROR29" s="472"/>
      <c r="ROS29" s="472"/>
      <c r="ROT29" s="472"/>
      <c r="ROU29" s="472"/>
      <c r="ROV29" s="472"/>
      <c r="ROW29" s="472"/>
      <c r="ROX29" s="472"/>
      <c r="ROY29" s="472"/>
      <c r="ROZ29" s="472"/>
      <c r="RPA29" s="472"/>
      <c r="RPB29" s="472"/>
      <c r="RPC29" s="472"/>
      <c r="RPD29" s="472"/>
      <c r="RPE29" s="472"/>
      <c r="RPF29" s="472"/>
      <c r="RPG29" s="472"/>
      <c r="RPH29" s="472"/>
      <c r="RPI29" s="472"/>
      <c r="RPJ29" s="472"/>
      <c r="RPK29" s="472"/>
      <c r="RPL29" s="472"/>
      <c r="RPM29" s="472"/>
      <c r="RPN29" s="472"/>
      <c r="RPO29" s="472"/>
      <c r="RPP29" s="472"/>
      <c r="RPQ29" s="472"/>
      <c r="RPR29" s="472"/>
      <c r="RPS29" s="472"/>
      <c r="RPT29" s="472"/>
      <c r="RPU29" s="472"/>
      <c r="RPV29" s="472"/>
      <c r="RPW29" s="472"/>
      <c r="RPX29" s="472"/>
      <c r="RPY29" s="472"/>
      <c r="RPZ29" s="472"/>
      <c r="RQA29" s="472"/>
      <c r="RQB29" s="472"/>
      <c r="RQC29" s="472"/>
      <c r="RQD29" s="472"/>
      <c r="RQE29" s="472"/>
      <c r="RQF29" s="472"/>
      <c r="RQG29" s="472"/>
      <c r="RQH29" s="472"/>
      <c r="RQI29" s="472"/>
      <c r="RQJ29" s="472"/>
      <c r="RQK29" s="472"/>
      <c r="RQL29" s="472"/>
      <c r="RQM29" s="472"/>
      <c r="RQN29" s="472"/>
      <c r="RQO29" s="472"/>
      <c r="RQP29" s="472"/>
      <c r="RQQ29" s="472"/>
      <c r="RQR29" s="472"/>
      <c r="RQS29" s="472"/>
      <c r="RQT29" s="472"/>
      <c r="RQU29" s="472"/>
      <c r="RQV29" s="472"/>
      <c r="RQW29" s="472"/>
      <c r="RQX29" s="472"/>
      <c r="RQY29" s="472"/>
      <c r="RQZ29" s="472"/>
      <c r="RRA29" s="472"/>
      <c r="RRB29" s="472"/>
      <c r="RRC29" s="472"/>
      <c r="RRD29" s="472"/>
      <c r="RRE29" s="472"/>
      <c r="RRF29" s="472"/>
      <c r="RRG29" s="472"/>
      <c r="RRH29" s="472"/>
      <c r="RRI29" s="472"/>
      <c r="RRJ29" s="472"/>
      <c r="RRK29" s="472"/>
      <c r="RRL29" s="472"/>
      <c r="RRM29" s="472"/>
      <c r="RRN29" s="472"/>
      <c r="RRO29" s="472"/>
      <c r="RRP29" s="472"/>
      <c r="RRQ29" s="472"/>
      <c r="RRR29" s="472"/>
      <c r="RRS29" s="472"/>
      <c r="RRT29" s="472"/>
      <c r="RRU29" s="472"/>
      <c r="RRV29" s="472"/>
      <c r="RRW29" s="472"/>
      <c r="RRX29" s="472"/>
      <c r="RRY29" s="472"/>
      <c r="RRZ29" s="472"/>
      <c r="RSA29" s="472"/>
      <c r="RSB29" s="472"/>
      <c r="RSC29" s="472"/>
      <c r="RSD29" s="472"/>
      <c r="RSE29" s="472"/>
      <c r="RSF29" s="472"/>
      <c r="RSG29" s="472"/>
      <c r="RSH29" s="472"/>
      <c r="RSI29" s="472"/>
      <c r="RSJ29" s="472"/>
      <c r="RSK29" s="472"/>
      <c r="RSL29" s="472"/>
      <c r="RSM29" s="472"/>
      <c r="RSN29" s="472"/>
      <c r="RSO29" s="472"/>
      <c r="RSP29" s="472"/>
      <c r="RSQ29" s="472"/>
      <c r="RSR29" s="472"/>
      <c r="RSS29" s="472"/>
      <c r="RST29" s="472"/>
      <c r="RSU29" s="472"/>
      <c r="RSV29" s="472"/>
      <c r="RSW29" s="472"/>
      <c r="RSX29" s="472"/>
      <c r="RSY29" s="472"/>
      <c r="RSZ29" s="472"/>
      <c r="RTA29" s="472"/>
      <c r="RTB29" s="472"/>
      <c r="RTC29" s="472"/>
      <c r="RTD29" s="472"/>
      <c r="RTE29" s="472"/>
      <c r="RTF29" s="472"/>
      <c r="RTG29" s="472"/>
      <c r="RTH29" s="472"/>
      <c r="RTI29" s="472"/>
      <c r="RTJ29" s="472"/>
      <c r="RTK29" s="472"/>
      <c r="RTL29" s="472"/>
      <c r="RTM29" s="472"/>
      <c r="RTN29" s="472"/>
      <c r="RTO29" s="472"/>
      <c r="RTP29" s="472"/>
      <c r="RTQ29" s="472"/>
      <c r="RTR29" s="472"/>
      <c r="RTS29" s="472"/>
      <c r="RTT29" s="472"/>
      <c r="RTU29" s="472"/>
      <c r="RTV29" s="472"/>
      <c r="RTW29" s="472"/>
      <c r="RTX29" s="472"/>
      <c r="RTY29" s="472"/>
      <c r="RTZ29" s="472"/>
      <c r="RUA29" s="472"/>
      <c r="RUB29" s="472"/>
      <c r="RUC29" s="472"/>
      <c r="RUD29" s="472"/>
      <c r="RUE29" s="472"/>
      <c r="RUF29" s="472"/>
      <c r="RUG29" s="472"/>
      <c r="RUH29" s="472"/>
      <c r="RUI29" s="472"/>
      <c r="RUJ29" s="472"/>
      <c r="RUK29" s="472"/>
      <c r="RUL29" s="472"/>
      <c r="RUM29" s="472"/>
      <c r="RUN29" s="472"/>
      <c r="RUO29" s="472"/>
      <c r="RUP29" s="472"/>
      <c r="RUQ29" s="472"/>
      <c r="RUR29" s="472"/>
      <c r="RUS29" s="472"/>
      <c r="RUT29" s="472"/>
      <c r="RUU29" s="472"/>
      <c r="RUV29" s="472"/>
      <c r="RUW29" s="472"/>
      <c r="RUX29" s="472"/>
      <c r="RUY29" s="472"/>
      <c r="RUZ29" s="472"/>
      <c r="RVA29" s="472"/>
      <c r="RVB29" s="472"/>
      <c r="RVC29" s="472"/>
      <c r="RVD29" s="472"/>
      <c r="RVE29" s="472"/>
      <c r="RVF29" s="472"/>
      <c r="RVG29" s="472"/>
      <c r="RVH29" s="472"/>
      <c r="RVI29" s="472"/>
      <c r="RVJ29" s="472"/>
      <c r="RVK29" s="472"/>
      <c r="RVL29" s="472"/>
      <c r="RVM29" s="472"/>
      <c r="RVN29" s="472"/>
      <c r="RVO29" s="472"/>
      <c r="RVP29" s="472"/>
      <c r="RVQ29" s="472"/>
      <c r="RVR29" s="472"/>
      <c r="RVS29" s="472"/>
      <c r="RVT29" s="472"/>
      <c r="RVU29" s="472"/>
      <c r="RVV29" s="472"/>
      <c r="RVW29" s="472"/>
      <c r="RVX29" s="472"/>
      <c r="RVY29" s="472"/>
      <c r="RVZ29" s="472"/>
      <c r="RWA29" s="472"/>
      <c r="RWB29" s="472"/>
      <c r="RWC29" s="472"/>
      <c r="RWD29" s="472"/>
      <c r="RWE29" s="472"/>
      <c r="RWF29" s="472"/>
      <c r="RWG29" s="472"/>
      <c r="RWH29" s="472"/>
      <c r="RWI29" s="472"/>
      <c r="RWJ29" s="472"/>
      <c r="RWK29" s="472"/>
      <c r="RWL29" s="472"/>
      <c r="RWM29" s="472"/>
      <c r="RWN29" s="472"/>
      <c r="RWO29" s="472"/>
      <c r="RWP29" s="472"/>
      <c r="RWQ29" s="472"/>
      <c r="RWR29" s="472"/>
      <c r="RWS29" s="472"/>
      <c r="RWT29" s="472"/>
      <c r="RWU29" s="472"/>
      <c r="RWV29" s="472"/>
      <c r="RWW29" s="472"/>
      <c r="RWX29" s="472"/>
      <c r="RWY29" s="472"/>
      <c r="RWZ29" s="472"/>
      <c r="RXA29" s="472"/>
      <c r="RXB29" s="472"/>
      <c r="RXC29" s="472"/>
      <c r="RXD29" s="472"/>
      <c r="RXE29" s="472"/>
      <c r="RXF29" s="472"/>
      <c r="RXG29" s="472"/>
      <c r="RXH29" s="472"/>
      <c r="RXI29" s="472"/>
      <c r="RXJ29" s="472"/>
      <c r="RXK29" s="472"/>
      <c r="RXL29" s="472"/>
      <c r="RXM29" s="472"/>
      <c r="RXN29" s="472"/>
      <c r="RXO29" s="472"/>
      <c r="RXP29" s="472"/>
      <c r="RXQ29" s="472"/>
      <c r="RXR29" s="472"/>
      <c r="RXS29" s="472"/>
      <c r="RXT29" s="472"/>
      <c r="RXU29" s="472"/>
      <c r="RXV29" s="472"/>
      <c r="RXW29" s="472"/>
      <c r="RXX29" s="472"/>
      <c r="RXY29" s="472"/>
      <c r="RXZ29" s="472"/>
      <c r="RYA29" s="472"/>
      <c r="RYB29" s="472"/>
      <c r="RYC29" s="472"/>
      <c r="RYD29" s="472"/>
      <c r="RYE29" s="472"/>
      <c r="RYF29" s="472"/>
      <c r="RYG29" s="472"/>
      <c r="RYH29" s="472"/>
      <c r="RYI29" s="472"/>
      <c r="RYJ29" s="472"/>
      <c r="RYK29" s="472"/>
      <c r="RYL29" s="472"/>
      <c r="RYM29" s="472"/>
      <c r="RYN29" s="472"/>
      <c r="RYO29" s="472"/>
      <c r="RYP29" s="472"/>
      <c r="RYQ29" s="472"/>
      <c r="RYR29" s="472"/>
      <c r="RYS29" s="472"/>
      <c r="RYT29" s="472"/>
      <c r="RYU29" s="472"/>
      <c r="RYV29" s="472"/>
      <c r="RYW29" s="472"/>
      <c r="RYX29" s="472"/>
      <c r="RYY29" s="472"/>
      <c r="RYZ29" s="472"/>
      <c r="RZA29" s="472"/>
      <c r="RZB29" s="472"/>
      <c r="RZC29" s="472"/>
      <c r="RZD29" s="472"/>
      <c r="RZE29" s="472"/>
      <c r="RZF29" s="472"/>
      <c r="RZG29" s="472"/>
      <c r="RZH29" s="472"/>
      <c r="RZI29" s="472"/>
      <c r="RZJ29" s="472"/>
      <c r="RZK29" s="472"/>
      <c r="RZL29" s="472"/>
      <c r="RZM29" s="472"/>
      <c r="RZN29" s="472"/>
      <c r="RZO29" s="472"/>
      <c r="RZP29" s="472"/>
      <c r="RZQ29" s="472"/>
      <c r="RZR29" s="472"/>
      <c r="RZS29" s="472"/>
      <c r="RZT29" s="472"/>
      <c r="RZU29" s="472"/>
      <c r="RZV29" s="472"/>
      <c r="RZW29" s="472"/>
      <c r="RZX29" s="472"/>
      <c r="RZY29" s="472"/>
      <c r="RZZ29" s="472"/>
      <c r="SAA29" s="472"/>
      <c r="SAB29" s="472"/>
      <c r="SAC29" s="472"/>
      <c r="SAD29" s="472"/>
      <c r="SAE29" s="472"/>
      <c r="SAF29" s="472"/>
      <c r="SAG29" s="472"/>
      <c r="SAH29" s="472"/>
      <c r="SAI29" s="472"/>
      <c r="SAJ29" s="472"/>
      <c r="SAK29" s="472"/>
      <c r="SAL29" s="472"/>
      <c r="SAM29" s="472"/>
      <c r="SAN29" s="472"/>
      <c r="SAO29" s="472"/>
      <c r="SAP29" s="472"/>
      <c r="SAQ29" s="472"/>
      <c r="SAR29" s="472"/>
      <c r="SAS29" s="472"/>
      <c r="SAT29" s="472"/>
      <c r="SAU29" s="472"/>
      <c r="SAV29" s="472"/>
      <c r="SAW29" s="472"/>
      <c r="SAX29" s="472"/>
      <c r="SAY29" s="472"/>
      <c r="SAZ29" s="472"/>
      <c r="SBA29" s="472"/>
      <c r="SBB29" s="472"/>
      <c r="SBC29" s="472"/>
      <c r="SBD29" s="472"/>
      <c r="SBE29" s="472"/>
      <c r="SBF29" s="472"/>
      <c r="SBG29" s="472"/>
      <c r="SBH29" s="472"/>
      <c r="SBI29" s="472"/>
      <c r="SBJ29" s="472"/>
      <c r="SBK29" s="472"/>
      <c r="SBL29" s="472"/>
      <c r="SBM29" s="472"/>
      <c r="SBN29" s="472"/>
      <c r="SBO29" s="472"/>
      <c r="SBP29" s="472"/>
      <c r="SBQ29" s="472"/>
      <c r="SBR29" s="472"/>
      <c r="SBS29" s="472"/>
      <c r="SBT29" s="472"/>
      <c r="SBU29" s="472"/>
      <c r="SBV29" s="472"/>
      <c r="SBW29" s="472"/>
      <c r="SBX29" s="472"/>
      <c r="SBY29" s="472"/>
      <c r="SBZ29" s="472"/>
      <c r="SCA29" s="472"/>
      <c r="SCB29" s="472"/>
      <c r="SCC29" s="472"/>
      <c r="SCD29" s="472"/>
      <c r="SCE29" s="472"/>
      <c r="SCF29" s="472"/>
      <c r="SCG29" s="472"/>
      <c r="SCH29" s="472"/>
      <c r="SCI29" s="472"/>
      <c r="SCJ29" s="472"/>
      <c r="SCK29" s="472"/>
      <c r="SCL29" s="472"/>
      <c r="SCM29" s="472"/>
      <c r="SCN29" s="472"/>
      <c r="SCO29" s="472"/>
      <c r="SCP29" s="472"/>
      <c r="SCQ29" s="472"/>
      <c r="SCR29" s="472"/>
      <c r="SCS29" s="472"/>
      <c r="SCT29" s="472"/>
      <c r="SCU29" s="472"/>
      <c r="SCV29" s="472"/>
      <c r="SCW29" s="472"/>
      <c r="SCX29" s="472"/>
      <c r="SCY29" s="472"/>
      <c r="SCZ29" s="472"/>
      <c r="SDA29" s="472"/>
      <c r="SDB29" s="472"/>
      <c r="SDC29" s="472"/>
      <c r="SDD29" s="472"/>
      <c r="SDE29" s="472"/>
      <c r="SDF29" s="472"/>
      <c r="SDG29" s="472"/>
      <c r="SDH29" s="472"/>
      <c r="SDI29" s="472"/>
      <c r="SDJ29" s="472"/>
      <c r="SDK29" s="472"/>
      <c r="SDL29" s="472"/>
      <c r="SDM29" s="472"/>
      <c r="SDN29" s="472"/>
      <c r="SDO29" s="472"/>
      <c r="SDP29" s="472"/>
      <c r="SDQ29" s="472"/>
      <c r="SDR29" s="472"/>
      <c r="SDS29" s="472"/>
      <c r="SDT29" s="472"/>
      <c r="SDU29" s="472"/>
      <c r="SDV29" s="472"/>
      <c r="SDW29" s="472"/>
      <c r="SDX29" s="472"/>
      <c r="SDY29" s="472"/>
      <c r="SDZ29" s="472"/>
      <c r="SEA29" s="472"/>
      <c r="SEB29" s="472"/>
      <c r="SEC29" s="472"/>
      <c r="SED29" s="472"/>
      <c r="SEE29" s="472"/>
      <c r="SEF29" s="472"/>
      <c r="SEG29" s="472"/>
      <c r="SEH29" s="472"/>
      <c r="SEI29" s="472"/>
      <c r="SEJ29" s="472"/>
      <c r="SEK29" s="472"/>
      <c r="SEL29" s="472"/>
      <c r="SEM29" s="472"/>
      <c r="SEN29" s="472"/>
      <c r="SEO29" s="472"/>
      <c r="SEP29" s="472"/>
      <c r="SEQ29" s="472"/>
      <c r="SER29" s="472"/>
      <c r="SES29" s="472"/>
      <c r="SET29" s="472"/>
      <c r="SEU29" s="472"/>
      <c r="SEV29" s="472"/>
      <c r="SEW29" s="472"/>
      <c r="SEX29" s="472"/>
      <c r="SEY29" s="472"/>
      <c r="SEZ29" s="472"/>
      <c r="SFA29" s="472"/>
      <c r="SFB29" s="472"/>
      <c r="SFC29" s="472"/>
      <c r="SFD29" s="472"/>
      <c r="SFE29" s="472"/>
      <c r="SFF29" s="472"/>
      <c r="SFG29" s="472"/>
      <c r="SFH29" s="472"/>
      <c r="SFI29" s="472"/>
      <c r="SFJ29" s="472"/>
      <c r="SFK29" s="472"/>
      <c r="SFL29" s="472"/>
      <c r="SFM29" s="472"/>
      <c r="SFN29" s="472"/>
      <c r="SFO29" s="472"/>
      <c r="SFP29" s="472"/>
      <c r="SFQ29" s="472"/>
      <c r="SFR29" s="472"/>
      <c r="SFS29" s="472"/>
      <c r="SFT29" s="472"/>
      <c r="SFU29" s="472"/>
      <c r="SFV29" s="472"/>
      <c r="SFW29" s="472"/>
      <c r="SFX29" s="472"/>
      <c r="SFY29" s="472"/>
      <c r="SFZ29" s="472"/>
      <c r="SGA29" s="472"/>
      <c r="SGB29" s="472"/>
      <c r="SGC29" s="472"/>
      <c r="SGD29" s="472"/>
      <c r="SGE29" s="472"/>
      <c r="SGF29" s="472"/>
      <c r="SGG29" s="472"/>
      <c r="SGH29" s="472"/>
      <c r="SGI29" s="472"/>
      <c r="SGJ29" s="472"/>
      <c r="SGK29" s="472"/>
      <c r="SGL29" s="472"/>
      <c r="SGM29" s="472"/>
      <c r="SGN29" s="472"/>
      <c r="SGO29" s="472"/>
      <c r="SGP29" s="472"/>
      <c r="SGQ29" s="472"/>
      <c r="SGR29" s="472"/>
      <c r="SGS29" s="472"/>
      <c r="SGT29" s="472"/>
      <c r="SGU29" s="472"/>
      <c r="SGV29" s="472"/>
      <c r="SGW29" s="472"/>
      <c r="SGX29" s="472"/>
      <c r="SGY29" s="472"/>
      <c r="SGZ29" s="472"/>
      <c r="SHA29" s="472"/>
      <c r="SHB29" s="472"/>
      <c r="SHC29" s="472"/>
      <c r="SHD29" s="472"/>
      <c r="SHE29" s="472"/>
      <c r="SHF29" s="472"/>
      <c r="SHG29" s="472"/>
      <c r="SHH29" s="472"/>
      <c r="SHI29" s="472"/>
      <c r="SHJ29" s="472"/>
      <c r="SHK29" s="472"/>
      <c r="SHL29" s="472"/>
      <c r="SHM29" s="472"/>
      <c r="SHN29" s="472"/>
      <c r="SHO29" s="472"/>
      <c r="SHP29" s="472"/>
      <c r="SHQ29" s="472"/>
      <c r="SHR29" s="472"/>
      <c r="SHS29" s="472"/>
      <c r="SHT29" s="472"/>
      <c r="SHU29" s="472"/>
      <c r="SHV29" s="472"/>
      <c r="SHW29" s="472"/>
      <c r="SHX29" s="472"/>
      <c r="SHY29" s="472"/>
      <c r="SHZ29" s="472"/>
      <c r="SIA29" s="472"/>
      <c r="SIB29" s="472"/>
      <c r="SIC29" s="472"/>
      <c r="SID29" s="472"/>
      <c r="SIE29" s="472"/>
      <c r="SIF29" s="472"/>
      <c r="SIG29" s="472"/>
      <c r="SIH29" s="472"/>
      <c r="SII29" s="472"/>
      <c r="SIJ29" s="472"/>
      <c r="SIK29" s="472"/>
      <c r="SIL29" s="472"/>
      <c r="SIM29" s="472"/>
      <c r="SIN29" s="472"/>
      <c r="SIO29" s="472"/>
      <c r="SIP29" s="472"/>
      <c r="SIQ29" s="472"/>
      <c r="SIR29" s="472"/>
      <c r="SIS29" s="472"/>
      <c r="SIT29" s="472"/>
      <c r="SIU29" s="472"/>
      <c r="SIV29" s="472"/>
      <c r="SIW29" s="472"/>
      <c r="SIX29" s="472"/>
      <c r="SIY29" s="472"/>
      <c r="SIZ29" s="472"/>
      <c r="SJA29" s="472"/>
      <c r="SJB29" s="472"/>
      <c r="SJC29" s="472"/>
      <c r="SJD29" s="472"/>
      <c r="SJE29" s="472"/>
      <c r="SJF29" s="472"/>
      <c r="SJG29" s="472"/>
      <c r="SJH29" s="472"/>
      <c r="SJI29" s="472"/>
      <c r="SJJ29" s="472"/>
      <c r="SJK29" s="472"/>
      <c r="SJL29" s="472"/>
      <c r="SJM29" s="472"/>
      <c r="SJN29" s="472"/>
      <c r="SJO29" s="472"/>
      <c r="SJP29" s="472"/>
      <c r="SJQ29" s="472"/>
      <c r="SJR29" s="472"/>
      <c r="SJS29" s="472"/>
      <c r="SJT29" s="472"/>
      <c r="SJU29" s="472"/>
      <c r="SJV29" s="472"/>
      <c r="SJW29" s="472"/>
      <c r="SJX29" s="472"/>
      <c r="SJY29" s="472"/>
      <c r="SJZ29" s="472"/>
      <c r="SKA29" s="472"/>
      <c r="SKB29" s="472"/>
      <c r="SKC29" s="472"/>
      <c r="SKD29" s="472"/>
      <c r="SKE29" s="472"/>
      <c r="SKF29" s="472"/>
      <c r="SKG29" s="472"/>
      <c r="SKH29" s="472"/>
      <c r="SKI29" s="472"/>
      <c r="SKJ29" s="472"/>
      <c r="SKK29" s="472"/>
      <c r="SKL29" s="472"/>
      <c r="SKM29" s="472"/>
      <c r="SKN29" s="472"/>
      <c r="SKO29" s="472"/>
      <c r="SKP29" s="472"/>
      <c r="SKQ29" s="472"/>
      <c r="SKR29" s="472"/>
      <c r="SKS29" s="472"/>
      <c r="SKT29" s="472"/>
      <c r="SKU29" s="472"/>
      <c r="SKV29" s="472"/>
      <c r="SKW29" s="472"/>
      <c r="SKX29" s="472"/>
      <c r="SKY29" s="472"/>
      <c r="SKZ29" s="472"/>
      <c r="SLA29" s="472"/>
      <c r="SLB29" s="472"/>
      <c r="SLC29" s="472"/>
      <c r="SLD29" s="472"/>
      <c r="SLE29" s="472"/>
      <c r="SLF29" s="472"/>
      <c r="SLG29" s="472"/>
      <c r="SLH29" s="472"/>
      <c r="SLI29" s="472"/>
      <c r="SLJ29" s="472"/>
      <c r="SLK29" s="472"/>
      <c r="SLL29" s="472"/>
      <c r="SLM29" s="472"/>
      <c r="SLN29" s="472"/>
      <c r="SLO29" s="472"/>
      <c r="SLP29" s="472"/>
      <c r="SLQ29" s="472"/>
      <c r="SLR29" s="472"/>
      <c r="SLS29" s="472"/>
      <c r="SLT29" s="472"/>
      <c r="SLU29" s="472"/>
      <c r="SLV29" s="472"/>
      <c r="SLW29" s="472"/>
      <c r="SLX29" s="472"/>
      <c r="SLY29" s="472"/>
      <c r="SLZ29" s="472"/>
      <c r="SMA29" s="472"/>
      <c r="SMB29" s="472"/>
      <c r="SMC29" s="472"/>
      <c r="SMD29" s="472"/>
      <c r="SME29" s="472"/>
      <c r="SMF29" s="472"/>
      <c r="SMG29" s="472"/>
      <c r="SMH29" s="472"/>
      <c r="SMI29" s="472"/>
      <c r="SMJ29" s="472"/>
      <c r="SMK29" s="472"/>
      <c r="SML29" s="472"/>
      <c r="SMM29" s="472"/>
      <c r="SMN29" s="472"/>
      <c r="SMO29" s="472"/>
      <c r="SMP29" s="472"/>
      <c r="SMQ29" s="472"/>
      <c r="SMR29" s="472"/>
      <c r="SMS29" s="472"/>
      <c r="SMT29" s="472"/>
      <c r="SMU29" s="472"/>
      <c r="SMV29" s="472"/>
      <c r="SMW29" s="472"/>
      <c r="SMX29" s="472"/>
      <c r="SMY29" s="472"/>
      <c r="SMZ29" s="472"/>
      <c r="SNA29" s="472"/>
      <c r="SNB29" s="472"/>
      <c r="SNC29" s="472"/>
      <c r="SND29" s="472"/>
      <c r="SNE29" s="472"/>
      <c r="SNF29" s="472"/>
      <c r="SNG29" s="472"/>
      <c r="SNH29" s="472"/>
      <c r="SNI29" s="472"/>
      <c r="SNJ29" s="472"/>
      <c r="SNK29" s="472"/>
      <c r="SNL29" s="472"/>
      <c r="SNM29" s="472"/>
      <c r="SNN29" s="472"/>
      <c r="SNO29" s="472"/>
      <c r="SNP29" s="472"/>
      <c r="SNQ29" s="472"/>
      <c r="SNR29" s="472"/>
      <c r="SNS29" s="472"/>
      <c r="SNT29" s="472"/>
      <c r="SNU29" s="472"/>
      <c r="SNV29" s="472"/>
      <c r="SNW29" s="472"/>
      <c r="SNX29" s="472"/>
      <c r="SNY29" s="472"/>
      <c r="SNZ29" s="472"/>
      <c r="SOA29" s="472"/>
      <c r="SOB29" s="472"/>
      <c r="SOC29" s="472"/>
      <c r="SOD29" s="472"/>
      <c r="SOE29" s="472"/>
      <c r="SOF29" s="472"/>
      <c r="SOG29" s="472"/>
      <c r="SOH29" s="472"/>
      <c r="SOI29" s="472"/>
      <c r="SOJ29" s="472"/>
      <c r="SOK29" s="472"/>
      <c r="SOL29" s="472"/>
      <c r="SOM29" s="472"/>
      <c r="SON29" s="472"/>
      <c r="SOO29" s="472"/>
      <c r="SOP29" s="472"/>
      <c r="SOQ29" s="472"/>
      <c r="SOR29" s="472"/>
      <c r="SOS29" s="472"/>
      <c r="SOT29" s="472"/>
      <c r="SOU29" s="472"/>
      <c r="SOV29" s="472"/>
      <c r="SOW29" s="472"/>
      <c r="SOX29" s="472"/>
      <c r="SOY29" s="472"/>
      <c r="SOZ29" s="472"/>
      <c r="SPA29" s="472"/>
      <c r="SPB29" s="472"/>
      <c r="SPC29" s="472"/>
      <c r="SPD29" s="472"/>
      <c r="SPE29" s="472"/>
      <c r="SPF29" s="472"/>
      <c r="SPG29" s="472"/>
      <c r="SPH29" s="472"/>
      <c r="SPI29" s="472"/>
      <c r="SPJ29" s="472"/>
      <c r="SPK29" s="472"/>
      <c r="SPL29" s="472"/>
      <c r="SPM29" s="472"/>
      <c r="SPN29" s="472"/>
      <c r="SPO29" s="472"/>
      <c r="SPP29" s="472"/>
      <c r="SPQ29" s="472"/>
      <c r="SPR29" s="472"/>
      <c r="SPS29" s="472"/>
      <c r="SPT29" s="472"/>
      <c r="SPU29" s="472"/>
      <c r="SPV29" s="472"/>
      <c r="SPW29" s="472"/>
      <c r="SPX29" s="472"/>
      <c r="SPY29" s="472"/>
      <c r="SPZ29" s="472"/>
      <c r="SQA29" s="472"/>
      <c r="SQB29" s="472"/>
      <c r="SQC29" s="472"/>
      <c r="SQD29" s="472"/>
      <c r="SQE29" s="472"/>
      <c r="SQF29" s="472"/>
      <c r="SQG29" s="472"/>
      <c r="SQH29" s="472"/>
      <c r="SQI29" s="472"/>
      <c r="SQJ29" s="472"/>
      <c r="SQK29" s="472"/>
      <c r="SQL29" s="472"/>
      <c r="SQM29" s="472"/>
      <c r="SQN29" s="472"/>
      <c r="SQO29" s="472"/>
      <c r="SQP29" s="472"/>
      <c r="SQQ29" s="472"/>
      <c r="SQR29" s="472"/>
      <c r="SQS29" s="472"/>
      <c r="SQT29" s="472"/>
      <c r="SQU29" s="472"/>
      <c r="SQV29" s="472"/>
      <c r="SQW29" s="472"/>
      <c r="SQX29" s="472"/>
      <c r="SQY29" s="472"/>
      <c r="SQZ29" s="472"/>
      <c r="SRA29" s="472"/>
      <c r="SRB29" s="472"/>
      <c r="SRC29" s="472"/>
      <c r="SRD29" s="472"/>
      <c r="SRE29" s="472"/>
      <c r="SRF29" s="472"/>
      <c r="SRG29" s="472"/>
      <c r="SRH29" s="472"/>
      <c r="SRI29" s="472"/>
      <c r="SRJ29" s="472"/>
      <c r="SRK29" s="472"/>
      <c r="SRL29" s="472"/>
      <c r="SRM29" s="472"/>
      <c r="SRN29" s="472"/>
      <c r="SRO29" s="472"/>
      <c r="SRP29" s="472"/>
      <c r="SRQ29" s="472"/>
      <c r="SRR29" s="472"/>
      <c r="SRS29" s="472"/>
      <c r="SRT29" s="472"/>
      <c r="SRU29" s="472"/>
      <c r="SRV29" s="472"/>
      <c r="SRW29" s="472"/>
      <c r="SRX29" s="472"/>
      <c r="SRY29" s="472"/>
      <c r="SRZ29" s="472"/>
      <c r="SSA29" s="472"/>
      <c r="SSB29" s="472"/>
      <c r="SSC29" s="472"/>
      <c r="SSD29" s="472"/>
      <c r="SSE29" s="472"/>
      <c r="SSF29" s="472"/>
      <c r="SSG29" s="472"/>
      <c r="SSH29" s="472"/>
      <c r="SSI29" s="472"/>
      <c r="SSJ29" s="472"/>
      <c r="SSK29" s="472"/>
      <c r="SSL29" s="472"/>
      <c r="SSM29" s="472"/>
      <c r="SSN29" s="472"/>
      <c r="SSO29" s="472"/>
      <c r="SSP29" s="472"/>
      <c r="SSQ29" s="472"/>
      <c r="SSR29" s="472"/>
      <c r="SSS29" s="472"/>
      <c r="SST29" s="472"/>
      <c r="SSU29" s="472"/>
      <c r="SSV29" s="472"/>
      <c r="SSW29" s="472"/>
      <c r="SSX29" s="472"/>
      <c r="SSY29" s="472"/>
      <c r="SSZ29" s="472"/>
      <c r="STA29" s="472"/>
      <c r="STB29" s="472"/>
      <c r="STC29" s="472"/>
      <c r="STD29" s="472"/>
      <c r="STE29" s="472"/>
      <c r="STF29" s="472"/>
      <c r="STG29" s="472"/>
      <c r="STH29" s="472"/>
      <c r="STI29" s="472"/>
      <c r="STJ29" s="472"/>
      <c r="STK29" s="472"/>
      <c r="STL29" s="472"/>
      <c r="STM29" s="472"/>
      <c r="STN29" s="472"/>
      <c r="STO29" s="472"/>
      <c r="STP29" s="472"/>
      <c r="STQ29" s="472"/>
      <c r="STR29" s="472"/>
      <c r="STS29" s="472"/>
      <c r="STT29" s="472"/>
      <c r="STU29" s="472"/>
      <c r="STV29" s="472"/>
      <c r="STW29" s="472"/>
      <c r="STX29" s="472"/>
      <c r="STY29" s="472"/>
      <c r="STZ29" s="472"/>
      <c r="SUA29" s="472"/>
      <c r="SUB29" s="472"/>
      <c r="SUC29" s="472"/>
      <c r="SUD29" s="472"/>
      <c r="SUE29" s="472"/>
      <c r="SUF29" s="472"/>
      <c r="SUG29" s="472"/>
      <c r="SUH29" s="472"/>
      <c r="SUI29" s="472"/>
      <c r="SUJ29" s="472"/>
      <c r="SUK29" s="472"/>
      <c r="SUL29" s="472"/>
      <c r="SUM29" s="472"/>
      <c r="SUN29" s="472"/>
      <c r="SUO29" s="472"/>
      <c r="SUP29" s="472"/>
      <c r="SUQ29" s="472"/>
      <c r="SUR29" s="472"/>
      <c r="SUS29" s="472"/>
      <c r="SUT29" s="472"/>
      <c r="SUU29" s="472"/>
      <c r="SUV29" s="472"/>
      <c r="SUW29" s="472"/>
      <c r="SUX29" s="472"/>
      <c r="SUY29" s="472"/>
      <c r="SUZ29" s="472"/>
      <c r="SVA29" s="472"/>
      <c r="SVB29" s="472"/>
      <c r="SVC29" s="472"/>
      <c r="SVD29" s="472"/>
      <c r="SVE29" s="472"/>
      <c r="SVF29" s="472"/>
      <c r="SVG29" s="472"/>
      <c r="SVH29" s="472"/>
      <c r="SVI29" s="472"/>
      <c r="SVJ29" s="472"/>
      <c r="SVK29" s="472"/>
      <c r="SVL29" s="472"/>
      <c r="SVM29" s="472"/>
      <c r="SVN29" s="472"/>
      <c r="SVO29" s="472"/>
      <c r="SVP29" s="472"/>
      <c r="SVQ29" s="472"/>
      <c r="SVR29" s="472"/>
      <c r="SVS29" s="472"/>
      <c r="SVT29" s="472"/>
      <c r="SVU29" s="472"/>
      <c r="SVV29" s="472"/>
      <c r="SVW29" s="472"/>
      <c r="SVX29" s="472"/>
      <c r="SVY29" s="472"/>
      <c r="SVZ29" s="472"/>
      <c r="SWA29" s="472"/>
      <c r="SWB29" s="472"/>
      <c r="SWC29" s="472"/>
      <c r="SWD29" s="472"/>
      <c r="SWE29" s="472"/>
      <c r="SWF29" s="472"/>
      <c r="SWG29" s="472"/>
      <c r="SWH29" s="472"/>
      <c r="SWI29" s="472"/>
      <c r="SWJ29" s="472"/>
      <c r="SWK29" s="472"/>
      <c r="SWL29" s="472"/>
      <c r="SWM29" s="472"/>
      <c r="SWN29" s="472"/>
      <c r="SWO29" s="472"/>
      <c r="SWP29" s="472"/>
      <c r="SWQ29" s="472"/>
      <c r="SWR29" s="472"/>
      <c r="SWS29" s="472"/>
      <c r="SWT29" s="472"/>
      <c r="SWU29" s="472"/>
      <c r="SWV29" s="472"/>
      <c r="SWW29" s="472"/>
      <c r="SWX29" s="472"/>
      <c r="SWY29" s="472"/>
      <c r="SWZ29" s="472"/>
      <c r="SXA29" s="472"/>
      <c r="SXB29" s="472"/>
      <c r="SXC29" s="472"/>
      <c r="SXD29" s="472"/>
      <c r="SXE29" s="472"/>
      <c r="SXF29" s="472"/>
      <c r="SXG29" s="472"/>
      <c r="SXH29" s="472"/>
      <c r="SXI29" s="472"/>
      <c r="SXJ29" s="472"/>
      <c r="SXK29" s="472"/>
      <c r="SXL29" s="472"/>
      <c r="SXM29" s="472"/>
      <c r="SXN29" s="472"/>
      <c r="SXO29" s="472"/>
      <c r="SXP29" s="472"/>
      <c r="SXQ29" s="472"/>
      <c r="SXR29" s="472"/>
      <c r="SXS29" s="472"/>
      <c r="SXT29" s="472"/>
      <c r="SXU29" s="472"/>
      <c r="SXV29" s="472"/>
      <c r="SXW29" s="472"/>
      <c r="SXX29" s="472"/>
      <c r="SXY29" s="472"/>
      <c r="SXZ29" s="472"/>
      <c r="SYA29" s="472"/>
      <c r="SYB29" s="472"/>
      <c r="SYC29" s="472"/>
      <c r="SYD29" s="472"/>
      <c r="SYE29" s="472"/>
      <c r="SYF29" s="472"/>
      <c r="SYG29" s="472"/>
      <c r="SYH29" s="472"/>
      <c r="SYI29" s="472"/>
      <c r="SYJ29" s="472"/>
      <c r="SYK29" s="472"/>
      <c r="SYL29" s="472"/>
      <c r="SYM29" s="472"/>
      <c r="SYN29" s="472"/>
      <c r="SYO29" s="472"/>
      <c r="SYP29" s="472"/>
      <c r="SYQ29" s="472"/>
      <c r="SYR29" s="472"/>
      <c r="SYS29" s="472"/>
      <c r="SYT29" s="472"/>
      <c r="SYU29" s="472"/>
      <c r="SYV29" s="472"/>
      <c r="SYW29" s="472"/>
      <c r="SYX29" s="472"/>
      <c r="SYY29" s="472"/>
      <c r="SYZ29" s="472"/>
      <c r="SZA29" s="472"/>
      <c r="SZB29" s="472"/>
      <c r="SZC29" s="472"/>
      <c r="SZD29" s="472"/>
      <c r="SZE29" s="472"/>
      <c r="SZF29" s="472"/>
      <c r="SZG29" s="472"/>
      <c r="SZH29" s="472"/>
      <c r="SZI29" s="472"/>
      <c r="SZJ29" s="472"/>
      <c r="SZK29" s="472"/>
      <c r="SZL29" s="472"/>
      <c r="SZM29" s="472"/>
      <c r="SZN29" s="472"/>
      <c r="SZO29" s="472"/>
      <c r="SZP29" s="472"/>
      <c r="SZQ29" s="472"/>
      <c r="SZR29" s="472"/>
      <c r="SZS29" s="472"/>
      <c r="SZT29" s="472"/>
      <c r="SZU29" s="472"/>
      <c r="SZV29" s="472"/>
      <c r="SZW29" s="472"/>
      <c r="SZX29" s="472"/>
      <c r="SZY29" s="472"/>
      <c r="SZZ29" s="472"/>
      <c r="TAA29" s="472"/>
      <c r="TAB29" s="472"/>
      <c r="TAC29" s="472"/>
      <c r="TAD29" s="472"/>
      <c r="TAE29" s="472"/>
      <c r="TAF29" s="472"/>
      <c r="TAG29" s="472"/>
      <c r="TAH29" s="472"/>
      <c r="TAI29" s="472"/>
      <c r="TAJ29" s="472"/>
      <c r="TAK29" s="472"/>
      <c r="TAL29" s="472"/>
      <c r="TAM29" s="472"/>
      <c r="TAN29" s="472"/>
      <c r="TAO29" s="472"/>
      <c r="TAP29" s="472"/>
      <c r="TAQ29" s="472"/>
      <c r="TAR29" s="472"/>
      <c r="TAS29" s="472"/>
      <c r="TAT29" s="472"/>
      <c r="TAU29" s="472"/>
      <c r="TAV29" s="472"/>
      <c r="TAW29" s="472"/>
      <c r="TAX29" s="472"/>
      <c r="TAY29" s="472"/>
      <c r="TAZ29" s="472"/>
      <c r="TBA29" s="472"/>
      <c r="TBB29" s="472"/>
      <c r="TBC29" s="472"/>
      <c r="TBD29" s="472"/>
      <c r="TBE29" s="472"/>
      <c r="TBF29" s="472"/>
      <c r="TBG29" s="472"/>
      <c r="TBH29" s="472"/>
      <c r="TBI29" s="472"/>
      <c r="TBJ29" s="472"/>
      <c r="TBK29" s="472"/>
      <c r="TBL29" s="472"/>
      <c r="TBM29" s="472"/>
      <c r="TBN29" s="472"/>
      <c r="TBO29" s="472"/>
      <c r="TBP29" s="472"/>
      <c r="TBQ29" s="472"/>
      <c r="TBR29" s="472"/>
      <c r="TBS29" s="472"/>
      <c r="TBT29" s="472"/>
      <c r="TBU29" s="472"/>
      <c r="TBV29" s="472"/>
      <c r="TBW29" s="472"/>
      <c r="TBX29" s="472"/>
      <c r="TBY29" s="472"/>
      <c r="TBZ29" s="472"/>
      <c r="TCA29" s="472"/>
      <c r="TCB29" s="472"/>
      <c r="TCC29" s="472"/>
      <c r="TCD29" s="472"/>
      <c r="TCE29" s="472"/>
      <c r="TCF29" s="472"/>
      <c r="TCG29" s="472"/>
      <c r="TCH29" s="472"/>
      <c r="TCI29" s="472"/>
      <c r="TCJ29" s="472"/>
      <c r="TCK29" s="472"/>
      <c r="TCL29" s="472"/>
      <c r="TCM29" s="472"/>
      <c r="TCN29" s="472"/>
      <c r="TCO29" s="472"/>
      <c r="TCP29" s="472"/>
      <c r="TCQ29" s="472"/>
      <c r="TCR29" s="472"/>
      <c r="TCS29" s="472"/>
      <c r="TCT29" s="472"/>
      <c r="TCU29" s="472"/>
      <c r="TCV29" s="472"/>
      <c r="TCW29" s="472"/>
      <c r="TCX29" s="472"/>
      <c r="TCY29" s="472"/>
      <c r="TCZ29" s="472"/>
      <c r="TDA29" s="472"/>
      <c r="TDB29" s="472"/>
      <c r="TDC29" s="472"/>
      <c r="TDD29" s="472"/>
      <c r="TDE29" s="472"/>
      <c r="TDF29" s="472"/>
      <c r="TDG29" s="472"/>
      <c r="TDH29" s="472"/>
      <c r="TDI29" s="472"/>
      <c r="TDJ29" s="472"/>
      <c r="TDK29" s="472"/>
      <c r="TDL29" s="472"/>
      <c r="TDM29" s="472"/>
      <c r="TDN29" s="472"/>
      <c r="TDO29" s="472"/>
      <c r="TDP29" s="472"/>
      <c r="TDQ29" s="472"/>
      <c r="TDR29" s="472"/>
      <c r="TDS29" s="472"/>
      <c r="TDT29" s="472"/>
      <c r="TDU29" s="472"/>
      <c r="TDV29" s="472"/>
      <c r="TDW29" s="472"/>
      <c r="TDX29" s="472"/>
      <c r="TDY29" s="472"/>
      <c r="TDZ29" s="472"/>
      <c r="TEA29" s="472"/>
      <c r="TEB29" s="472"/>
      <c r="TEC29" s="472"/>
      <c r="TED29" s="472"/>
      <c r="TEE29" s="472"/>
      <c r="TEF29" s="472"/>
      <c r="TEG29" s="472"/>
      <c r="TEH29" s="472"/>
      <c r="TEI29" s="472"/>
      <c r="TEJ29" s="472"/>
      <c r="TEK29" s="472"/>
      <c r="TEL29" s="472"/>
      <c r="TEM29" s="472"/>
      <c r="TEN29" s="472"/>
      <c r="TEO29" s="472"/>
      <c r="TEP29" s="472"/>
      <c r="TEQ29" s="472"/>
      <c r="TER29" s="472"/>
      <c r="TES29" s="472"/>
      <c r="TET29" s="472"/>
      <c r="TEU29" s="472"/>
      <c r="TEV29" s="472"/>
      <c r="TEW29" s="472"/>
      <c r="TEX29" s="472"/>
      <c r="TEY29" s="472"/>
      <c r="TEZ29" s="472"/>
      <c r="TFA29" s="472"/>
      <c r="TFB29" s="472"/>
      <c r="TFC29" s="472"/>
      <c r="TFD29" s="472"/>
      <c r="TFE29" s="472"/>
      <c r="TFF29" s="472"/>
      <c r="TFG29" s="472"/>
      <c r="TFH29" s="472"/>
      <c r="TFI29" s="472"/>
      <c r="TFJ29" s="472"/>
      <c r="TFK29" s="472"/>
      <c r="TFL29" s="472"/>
      <c r="TFM29" s="472"/>
      <c r="TFN29" s="472"/>
      <c r="TFO29" s="472"/>
      <c r="TFP29" s="472"/>
      <c r="TFQ29" s="472"/>
      <c r="TFR29" s="472"/>
      <c r="TFS29" s="472"/>
      <c r="TFT29" s="472"/>
      <c r="TFU29" s="472"/>
      <c r="TFV29" s="472"/>
      <c r="TFW29" s="472"/>
      <c r="TFX29" s="472"/>
      <c r="TFY29" s="472"/>
      <c r="TFZ29" s="472"/>
      <c r="TGA29" s="472"/>
      <c r="TGB29" s="472"/>
      <c r="TGC29" s="472"/>
      <c r="TGD29" s="472"/>
      <c r="TGE29" s="472"/>
      <c r="TGF29" s="472"/>
      <c r="TGG29" s="472"/>
      <c r="TGH29" s="472"/>
      <c r="TGI29" s="472"/>
      <c r="TGJ29" s="472"/>
      <c r="TGK29" s="472"/>
      <c r="TGL29" s="472"/>
      <c r="TGM29" s="472"/>
      <c r="TGN29" s="472"/>
      <c r="TGO29" s="472"/>
      <c r="TGP29" s="472"/>
      <c r="TGQ29" s="472"/>
      <c r="TGR29" s="472"/>
      <c r="TGS29" s="472"/>
      <c r="TGT29" s="472"/>
      <c r="TGU29" s="472"/>
      <c r="TGV29" s="472"/>
      <c r="TGW29" s="472"/>
      <c r="TGX29" s="472"/>
      <c r="TGY29" s="472"/>
      <c r="TGZ29" s="472"/>
      <c r="THA29" s="472"/>
      <c r="THB29" s="472"/>
      <c r="THC29" s="472"/>
      <c r="THD29" s="472"/>
      <c r="THE29" s="472"/>
      <c r="THF29" s="472"/>
      <c r="THG29" s="472"/>
      <c r="THH29" s="472"/>
      <c r="THI29" s="472"/>
      <c r="THJ29" s="472"/>
      <c r="THK29" s="472"/>
      <c r="THL29" s="472"/>
      <c r="THM29" s="472"/>
      <c r="THN29" s="472"/>
      <c r="THO29" s="472"/>
      <c r="THP29" s="472"/>
      <c r="THQ29" s="472"/>
      <c r="THR29" s="472"/>
      <c r="THS29" s="472"/>
      <c r="THT29" s="472"/>
      <c r="THU29" s="472"/>
      <c r="THV29" s="472"/>
      <c r="THW29" s="472"/>
      <c r="THX29" s="472"/>
      <c r="THY29" s="472"/>
      <c r="THZ29" s="472"/>
      <c r="TIA29" s="472"/>
      <c r="TIB29" s="472"/>
      <c r="TIC29" s="472"/>
      <c r="TID29" s="472"/>
      <c r="TIE29" s="472"/>
      <c r="TIF29" s="472"/>
      <c r="TIG29" s="472"/>
      <c r="TIH29" s="472"/>
      <c r="TII29" s="472"/>
      <c r="TIJ29" s="472"/>
      <c r="TIK29" s="472"/>
      <c r="TIL29" s="472"/>
      <c r="TIM29" s="472"/>
      <c r="TIN29" s="472"/>
      <c r="TIO29" s="472"/>
      <c r="TIP29" s="472"/>
      <c r="TIQ29" s="472"/>
      <c r="TIR29" s="472"/>
      <c r="TIS29" s="472"/>
      <c r="TIT29" s="472"/>
      <c r="TIU29" s="472"/>
      <c r="TIV29" s="472"/>
      <c r="TIW29" s="472"/>
      <c r="TIX29" s="472"/>
      <c r="TIY29" s="472"/>
      <c r="TIZ29" s="472"/>
      <c r="TJA29" s="472"/>
      <c r="TJB29" s="472"/>
      <c r="TJC29" s="472"/>
      <c r="TJD29" s="472"/>
      <c r="TJE29" s="472"/>
      <c r="TJF29" s="472"/>
      <c r="TJG29" s="472"/>
      <c r="TJH29" s="472"/>
      <c r="TJI29" s="472"/>
      <c r="TJJ29" s="472"/>
      <c r="TJK29" s="472"/>
      <c r="TJL29" s="472"/>
      <c r="TJM29" s="472"/>
      <c r="TJN29" s="472"/>
      <c r="TJO29" s="472"/>
      <c r="TJP29" s="472"/>
      <c r="TJQ29" s="472"/>
      <c r="TJR29" s="472"/>
      <c r="TJS29" s="472"/>
      <c r="TJT29" s="472"/>
      <c r="TJU29" s="472"/>
      <c r="TJV29" s="472"/>
      <c r="TJW29" s="472"/>
      <c r="TJX29" s="472"/>
      <c r="TJY29" s="472"/>
      <c r="TJZ29" s="472"/>
      <c r="TKA29" s="472"/>
      <c r="TKB29" s="472"/>
      <c r="TKC29" s="472"/>
      <c r="TKD29" s="472"/>
      <c r="TKE29" s="472"/>
      <c r="TKF29" s="472"/>
      <c r="TKG29" s="472"/>
      <c r="TKH29" s="472"/>
      <c r="TKI29" s="472"/>
      <c r="TKJ29" s="472"/>
      <c r="TKK29" s="472"/>
      <c r="TKL29" s="472"/>
      <c r="TKM29" s="472"/>
      <c r="TKN29" s="472"/>
      <c r="TKO29" s="472"/>
      <c r="TKP29" s="472"/>
      <c r="TKQ29" s="472"/>
      <c r="TKR29" s="472"/>
      <c r="TKS29" s="472"/>
      <c r="TKT29" s="472"/>
      <c r="TKU29" s="472"/>
      <c r="TKV29" s="472"/>
      <c r="TKW29" s="472"/>
      <c r="TKX29" s="472"/>
      <c r="TKY29" s="472"/>
      <c r="TKZ29" s="472"/>
      <c r="TLA29" s="472"/>
      <c r="TLB29" s="472"/>
      <c r="TLC29" s="472"/>
      <c r="TLD29" s="472"/>
      <c r="TLE29" s="472"/>
      <c r="TLF29" s="472"/>
      <c r="TLG29" s="472"/>
      <c r="TLH29" s="472"/>
      <c r="TLI29" s="472"/>
      <c r="TLJ29" s="472"/>
      <c r="TLK29" s="472"/>
      <c r="TLL29" s="472"/>
      <c r="TLM29" s="472"/>
      <c r="TLN29" s="472"/>
      <c r="TLO29" s="472"/>
      <c r="TLP29" s="472"/>
      <c r="TLQ29" s="472"/>
      <c r="TLR29" s="472"/>
      <c r="TLS29" s="472"/>
      <c r="TLT29" s="472"/>
      <c r="TLU29" s="472"/>
      <c r="TLV29" s="472"/>
      <c r="TLW29" s="472"/>
      <c r="TLX29" s="472"/>
      <c r="TLY29" s="472"/>
      <c r="TLZ29" s="472"/>
      <c r="TMA29" s="472"/>
      <c r="TMB29" s="472"/>
      <c r="TMC29" s="472"/>
      <c r="TMD29" s="472"/>
      <c r="TME29" s="472"/>
      <c r="TMF29" s="472"/>
      <c r="TMG29" s="472"/>
      <c r="TMH29" s="472"/>
      <c r="TMI29" s="472"/>
      <c r="TMJ29" s="472"/>
      <c r="TMK29" s="472"/>
      <c r="TML29" s="472"/>
      <c r="TMM29" s="472"/>
      <c r="TMN29" s="472"/>
      <c r="TMO29" s="472"/>
      <c r="TMP29" s="472"/>
      <c r="TMQ29" s="472"/>
      <c r="TMR29" s="472"/>
      <c r="TMS29" s="472"/>
      <c r="TMT29" s="472"/>
      <c r="TMU29" s="472"/>
      <c r="TMV29" s="472"/>
      <c r="TMW29" s="472"/>
      <c r="TMX29" s="472"/>
      <c r="TMY29" s="472"/>
      <c r="TMZ29" s="472"/>
      <c r="TNA29" s="472"/>
      <c r="TNB29" s="472"/>
      <c r="TNC29" s="472"/>
      <c r="TND29" s="472"/>
      <c r="TNE29" s="472"/>
      <c r="TNF29" s="472"/>
      <c r="TNG29" s="472"/>
      <c r="TNH29" s="472"/>
      <c r="TNI29" s="472"/>
      <c r="TNJ29" s="472"/>
      <c r="TNK29" s="472"/>
      <c r="TNL29" s="472"/>
      <c r="TNM29" s="472"/>
      <c r="TNN29" s="472"/>
      <c r="TNO29" s="472"/>
      <c r="TNP29" s="472"/>
      <c r="TNQ29" s="472"/>
      <c r="TNR29" s="472"/>
      <c r="TNS29" s="472"/>
      <c r="TNT29" s="472"/>
      <c r="TNU29" s="472"/>
      <c r="TNV29" s="472"/>
      <c r="TNW29" s="472"/>
      <c r="TNX29" s="472"/>
      <c r="TNY29" s="472"/>
      <c r="TNZ29" s="472"/>
      <c r="TOA29" s="472"/>
      <c r="TOB29" s="472"/>
      <c r="TOC29" s="472"/>
      <c r="TOD29" s="472"/>
      <c r="TOE29" s="472"/>
      <c r="TOF29" s="472"/>
      <c r="TOG29" s="472"/>
      <c r="TOH29" s="472"/>
      <c r="TOI29" s="472"/>
      <c r="TOJ29" s="472"/>
      <c r="TOK29" s="472"/>
      <c r="TOL29" s="472"/>
      <c r="TOM29" s="472"/>
      <c r="TON29" s="472"/>
      <c r="TOO29" s="472"/>
      <c r="TOP29" s="472"/>
      <c r="TOQ29" s="472"/>
      <c r="TOR29" s="472"/>
      <c r="TOS29" s="472"/>
      <c r="TOT29" s="472"/>
      <c r="TOU29" s="472"/>
      <c r="TOV29" s="472"/>
      <c r="TOW29" s="472"/>
      <c r="TOX29" s="472"/>
      <c r="TOY29" s="472"/>
      <c r="TOZ29" s="472"/>
      <c r="TPA29" s="472"/>
      <c r="TPB29" s="472"/>
      <c r="TPC29" s="472"/>
      <c r="TPD29" s="472"/>
      <c r="TPE29" s="472"/>
      <c r="TPF29" s="472"/>
      <c r="TPG29" s="472"/>
      <c r="TPH29" s="472"/>
      <c r="TPI29" s="472"/>
      <c r="TPJ29" s="472"/>
      <c r="TPK29" s="472"/>
      <c r="TPL29" s="472"/>
      <c r="TPM29" s="472"/>
      <c r="TPN29" s="472"/>
      <c r="TPO29" s="472"/>
      <c r="TPP29" s="472"/>
      <c r="TPQ29" s="472"/>
      <c r="TPR29" s="472"/>
      <c r="TPS29" s="472"/>
      <c r="TPT29" s="472"/>
      <c r="TPU29" s="472"/>
      <c r="TPV29" s="472"/>
      <c r="TPW29" s="472"/>
      <c r="TPX29" s="472"/>
      <c r="TPY29" s="472"/>
      <c r="TPZ29" s="472"/>
      <c r="TQA29" s="472"/>
      <c r="TQB29" s="472"/>
      <c r="TQC29" s="472"/>
      <c r="TQD29" s="472"/>
      <c r="TQE29" s="472"/>
      <c r="TQF29" s="472"/>
      <c r="TQG29" s="472"/>
      <c r="TQH29" s="472"/>
      <c r="TQI29" s="472"/>
      <c r="TQJ29" s="472"/>
      <c r="TQK29" s="472"/>
      <c r="TQL29" s="472"/>
      <c r="TQM29" s="472"/>
      <c r="TQN29" s="472"/>
      <c r="TQO29" s="472"/>
      <c r="TQP29" s="472"/>
      <c r="TQQ29" s="472"/>
      <c r="TQR29" s="472"/>
      <c r="TQS29" s="472"/>
      <c r="TQT29" s="472"/>
      <c r="TQU29" s="472"/>
      <c r="TQV29" s="472"/>
      <c r="TQW29" s="472"/>
      <c r="TQX29" s="472"/>
      <c r="TQY29" s="472"/>
      <c r="TQZ29" s="472"/>
      <c r="TRA29" s="472"/>
      <c r="TRB29" s="472"/>
      <c r="TRC29" s="472"/>
      <c r="TRD29" s="472"/>
      <c r="TRE29" s="472"/>
      <c r="TRF29" s="472"/>
      <c r="TRG29" s="472"/>
      <c r="TRH29" s="472"/>
      <c r="TRI29" s="472"/>
      <c r="TRJ29" s="472"/>
      <c r="TRK29" s="472"/>
      <c r="TRL29" s="472"/>
      <c r="TRM29" s="472"/>
      <c r="TRN29" s="472"/>
      <c r="TRO29" s="472"/>
      <c r="TRP29" s="472"/>
      <c r="TRQ29" s="472"/>
      <c r="TRR29" s="472"/>
      <c r="TRS29" s="472"/>
      <c r="TRT29" s="472"/>
      <c r="TRU29" s="472"/>
      <c r="TRV29" s="472"/>
      <c r="TRW29" s="472"/>
      <c r="TRX29" s="472"/>
      <c r="TRY29" s="472"/>
      <c r="TRZ29" s="472"/>
      <c r="TSA29" s="472"/>
      <c r="TSB29" s="472"/>
      <c r="TSC29" s="472"/>
      <c r="TSD29" s="472"/>
      <c r="TSE29" s="472"/>
      <c r="TSF29" s="472"/>
      <c r="TSG29" s="472"/>
      <c r="TSH29" s="472"/>
      <c r="TSI29" s="472"/>
      <c r="TSJ29" s="472"/>
      <c r="TSK29" s="472"/>
      <c r="TSL29" s="472"/>
      <c r="TSM29" s="472"/>
      <c r="TSN29" s="472"/>
      <c r="TSO29" s="472"/>
      <c r="TSP29" s="472"/>
      <c r="TSQ29" s="472"/>
      <c r="TSR29" s="472"/>
      <c r="TSS29" s="472"/>
      <c r="TST29" s="472"/>
      <c r="TSU29" s="472"/>
      <c r="TSV29" s="472"/>
      <c r="TSW29" s="472"/>
      <c r="TSX29" s="472"/>
      <c r="TSY29" s="472"/>
      <c r="TSZ29" s="472"/>
      <c r="TTA29" s="472"/>
      <c r="TTB29" s="472"/>
      <c r="TTC29" s="472"/>
      <c r="TTD29" s="472"/>
      <c r="TTE29" s="472"/>
      <c r="TTF29" s="472"/>
      <c r="TTG29" s="472"/>
      <c r="TTH29" s="472"/>
      <c r="TTI29" s="472"/>
      <c r="TTJ29" s="472"/>
      <c r="TTK29" s="472"/>
      <c r="TTL29" s="472"/>
      <c r="TTM29" s="472"/>
      <c r="TTN29" s="472"/>
      <c r="TTO29" s="472"/>
      <c r="TTP29" s="472"/>
      <c r="TTQ29" s="472"/>
      <c r="TTR29" s="472"/>
      <c r="TTS29" s="472"/>
      <c r="TTT29" s="472"/>
      <c r="TTU29" s="472"/>
      <c r="TTV29" s="472"/>
      <c r="TTW29" s="472"/>
      <c r="TTX29" s="472"/>
      <c r="TTY29" s="472"/>
      <c r="TTZ29" s="472"/>
      <c r="TUA29" s="472"/>
      <c r="TUB29" s="472"/>
      <c r="TUC29" s="472"/>
      <c r="TUD29" s="472"/>
      <c r="TUE29" s="472"/>
      <c r="TUF29" s="472"/>
      <c r="TUG29" s="472"/>
      <c r="TUH29" s="472"/>
      <c r="TUI29" s="472"/>
      <c r="TUJ29" s="472"/>
      <c r="TUK29" s="472"/>
      <c r="TUL29" s="472"/>
      <c r="TUM29" s="472"/>
      <c r="TUN29" s="472"/>
      <c r="TUO29" s="472"/>
      <c r="TUP29" s="472"/>
      <c r="TUQ29" s="472"/>
      <c r="TUR29" s="472"/>
      <c r="TUS29" s="472"/>
      <c r="TUT29" s="472"/>
      <c r="TUU29" s="472"/>
      <c r="TUV29" s="472"/>
      <c r="TUW29" s="472"/>
      <c r="TUX29" s="472"/>
      <c r="TUY29" s="472"/>
      <c r="TUZ29" s="472"/>
      <c r="TVA29" s="472"/>
      <c r="TVB29" s="472"/>
      <c r="TVC29" s="472"/>
      <c r="TVD29" s="472"/>
      <c r="TVE29" s="472"/>
      <c r="TVF29" s="472"/>
      <c r="TVG29" s="472"/>
      <c r="TVH29" s="472"/>
      <c r="TVI29" s="472"/>
      <c r="TVJ29" s="472"/>
      <c r="TVK29" s="472"/>
      <c r="TVL29" s="472"/>
      <c r="TVM29" s="472"/>
      <c r="TVN29" s="472"/>
      <c r="TVO29" s="472"/>
      <c r="TVP29" s="472"/>
      <c r="TVQ29" s="472"/>
      <c r="TVR29" s="472"/>
      <c r="TVS29" s="472"/>
      <c r="TVT29" s="472"/>
      <c r="TVU29" s="472"/>
      <c r="TVV29" s="472"/>
      <c r="TVW29" s="472"/>
      <c r="TVX29" s="472"/>
      <c r="TVY29" s="472"/>
      <c r="TVZ29" s="472"/>
      <c r="TWA29" s="472"/>
      <c r="TWB29" s="472"/>
      <c r="TWC29" s="472"/>
      <c r="TWD29" s="472"/>
      <c r="TWE29" s="472"/>
      <c r="TWF29" s="472"/>
      <c r="TWG29" s="472"/>
      <c r="TWH29" s="472"/>
      <c r="TWI29" s="472"/>
      <c r="TWJ29" s="472"/>
      <c r="TWK29" s="472"/>
      <c r="TWL29" s="472"/>
      <c r="TWM29" s="472"/>
      <c r="TWN29" s="472"/>
      <c r="TWO29" s="472"/>
      <c r="TWP29" s="472"/>
      <c r="TWQ29" s="472"/>
      <c r="TWR29" s="472"/>
      <c r="TWS29" s="472"/>
      <c r="TWT29" s="472"/>
      <c r="TWU29" s="472"/>
      <c r="TWV29" s="472"/>
      <c r="TWW29" s="472"/>
      <c r="TWX29" s="472"/>
      <c r="TWY29" s="472"/>
      <c r="TWZ29" s="472"/>
      <c r="TXA29" s="472"/>
      <c r="TXB29" s="472"/>
      <c r="TXC29" s="472"/>
      <c r="TXD29" s="472"/>
      <c r="TXE29" s="472"/>
      <c r="TXF29" s="472"/>
      <c r="TXG29" s="472"/>
      <c r="TXH29" s="472"/>
      <c r="TXI29" s="472"/>
      <c r="TXJ29" s="472"/>
      <c r="TXK29" s="472"/>
      <c r="TXL29" s="472"/>
      <c r="TXM29" s="472"/>
      <c r="TXN29" s="472"/>
      <c r="TXO29" s="472"/>
      <c r="TXP29" s="472"/>
      <c r="TXQ29" s="472"/>
      <c r="TXR29" s="472"/>
      <c r="TXS29" s="472"/>
      <c r="TXT29" s="472"/>
      <c r="TXU29" s="472"/>
      <c r="TXV29" s="472"/>
      <c r="TXW29" s="472"/>
      <c r="TXX29" s="472"/>
      <c r="TXY29" s="472"/>
      <c r="TXZ29" s="472"/>
      <c r="TYA29" s="472"/>
      <c r="TYB29" s="472"/>
      <c r="TYC29" s="472"/>
      <c r="TYD29" s="472"/>
      <c r="TYE29" s="472"/>
      <c r="TYF29" s="472"/>
      <c r="TYG29" s="472"/>
      <c r="TYH29" s="472"/>
      <c r="TYI29" s="472"/>
      <c r="TYJ29" s="472"/>
      <c r="TYK29" s="472"/>
      <c r="TYL29" s="472"/>
      <c r="TYM29" s="472"/>
      <c r="TYN29" s="472"/>
      <c r="TYO29" s="472"/>
      <c r="TYP29" s="472"/>
      <c r="TYQ29" s="472"/>
      <c r="TYR29" s="472"/>
      <c r="TYS29" s="472"/>
      <c r="TYT29" s="472"/>
      <c r="TYU29" s="472"/>
      <c r="TYV29" s="472"/>
      <c r="TYW29" s="472"/>
      <c r="TYX29" s="472"/>
      <c r="TYY29" s="472"/>
      <c r="TYZ29" s="472"/>
      <c r="TZA29" s="472"/>
      <c r="TZB29" s="472"/>
      <c r="TZC29" s="472"/>
      <c r="TZD29" s="472"/>
      <c r="TZE29" s="472"/>
      <c r="TZF29" s="472"/>
      <c r="TZG29" s="472"/>
      <c r="TZH29" s="472"/>
      <c r="TZI29" s="472"/>
      <c r="TZJ29" s="472"/>
      <c r="TZK29" s="472"/>
      <c r="TZL29" s="472"/>
      <c r="TZM29" s="472"/>
      <c r="TZN29" s="472"/>
      <c r="TZO29" s="472"/>
      <c r="TZP29" s="472"/>
      <c r="TZQ29" s="472"/>
      <c r="TZR29" s="472"/>
      <c r="TZS29" s="472"/>
      <c r="TZT29" s="472"/>
      <c r="TZU29" s="472"/>
      <c r="TZV29" s="472"/>
      <c r="TZW29" s="472"/>
      <c r="TZX29" s="472"/>
      <c r="TZY29" s="472"/>
      <c r="TZZ29" s="472"/>
      <c r="UAA29" s="472"/>
      <c r="UAB29" s="472"/>
      <c r="UAC29" s="472"/>
      <c r="UAD29" s="472"/>
      <c r="UAE29" s="472"/>
      <c r="UAF29" s="472"/>
      <c r="UAG29" s="472"/>
      <c r="UAH29" s="472"/>
      <c r="UAI29" s="472"/>
      <c r="UAJ29" s="472"/>
      <c r="UAK29" s="472"/>
      <c r="UAL29" s="472"/>
      <c r="UAM29" s="472"/>
      <c r="UAN29" s="472"/>
      <c r="UAO29" s="472"/>
      <c r="UAP29" s="472"/>
      <c r="UAQ29" s="472"/>
      <c r="UAR29" s="472"/>
      <c r="UAS29" s="472"/>
      <c r="UAT29" s="472"/>
      <c r="UAU29" s="472"/>
      <c r="UAV29" s="472"/>
      <c r="UAW29" s="472"/>
      <c r="UAX29" s="472"/>
      <c r="UAY29" s="472"/>
      <c r="UAZ29" s="472"/>
      <c r="UBA29" s="472"/>
      <c r="UBB29" s="472"/>
      <c r="UBC29" s="472"/>
      <c r="UBD29" s="472"/>
      <c r="UBE29" s="472"/>
      <c r="UBF29" s="472"/>
      <c r="UBG29" s="472"/>
      <c r="UBH29" s="472"/>
      <c r="UBI29" s="472"/>
      <c r="UBJ29" s="472"/>
      <c r="UBK29" s="472"/>
      <c r="UBL29" s="472"/>
      <c r="UBM29" s="472"/>
      <c r="UBN29" s="472"/>
      <c r="UBO29" s="472"/>
      <c r="UBP29" s="472"/>
      <c r="UBQ29" s="472"/>
      <c r="UBR29" s="472"/>
      <c r="UBS29" s="472"/>
      <c r="UBT29" s="472"/>
      <c r="UBU29" s="472"/>
      <c r="UBV29" s="472"/>
      <c r="UBW29" s="472"/>
      <c r="UBX29" s="472"/>
      <c r="UBY29" s="472"/>
      <c r="UBZ29" s="472"/>
      <c r="UCA29" s="472"/>
      <c r="UCB29" s="472"/>
      <c r="UCC29" s="472"/>
      <c r="UCD29" s="472"/>
      <c r="UCE29" s="472"/>
      <c r="UCF29" s="472"/>
      <c r="UCG29" s="472"/>
      <c r="UCH29" s="472"/>
      <c r="UCI29" s="472"/>
      <c r="UCJ29" s="472"/>
      <c r="UCK29" s="472"/>
      <c r="UCL29" s="472"/>
      <c r="UCM29" s="472"/>
      <c r="UCN29" s="472"/>
      <c r="UCO29" s="472"/>
      <c r="UCP29" s="472"/>
      <c r="UCQ29" s="472"/>
      <c r="UCR29" s="472"/>
      <c r="UCS29" s="472"/>
      <c r="UCT29" s="472"/>
      <c r="UCU29" s="472"/>
      <c r="UCV29" s="472"/>
      <c r="UCW29" s="472"/>
      <c r="UCX29" s="472"/>
      <c r="UCY29" s="472"/>
      <c r="UCZ29" s="472"/>
      <c r="UDA29" s="472"/>
      <c r="UDB29" s="472"/>
      <c r="UDC29" s="472"/>
      <c r="UDD29" s="472"/>
      <c r="UDE29" s="472"/>
      <c r="UDF29" s="472"/>
      <c r="UDG29" s="472"/>
      <c r="UDH29" s="472"/>
      <c r="UDI29" s="472"/>
      <c r="UDJ29" s="472"/>
      <c r="UDK29" s="472"/>
      <c r="UDL29" s="472"/>
      <c r="UDM29" s="472"/>
      <c r="UDN29" s="472"/>
      <c r="UDO29" s="472"/>
      <c r="UDP29" s="472"/>
      <c r="UDQ29" s="472"/>
      <c r="UDR29" s="472"/>
      <c r="UDS29" s="472"/>
      <c r="UDT29" s="472"/>
      <c r="UDU29" s="472"/>
      <c r="UDV29" s="472"/>
      <c r="UDW29" s="472"/>
      <c r="UDX29" s="472"/>
      <c r="UDY29" s="472"/>
      <c r="UDZ29" s="472"/>
      <c r="UEA29" s="472"/>
      <c r="UEB29" s="472"/>
      <c r="UEC29" s="472"/>
      <c r="UED29" s="472"/>
      <c r="UEE29" s="472"/>
      <c r="UEF29" s="472"/>
      <c r="UEG29" s="472"/>
      <c r="UEH29" s="472"/>
      <c r="UEI29" s="472"/>
      <c r="UEJ29" s="472"/>
      <c r="UEK29" s="472"/>
      <c r="UEL29" s="472"/>
      <c r="UEM29" s="472"/>
      <c r="UEN29" s="472"/>
      <c r="UEO29" s="472"/>
      <c r="UEP29" s="472"/>
      <c r="UEQ29" s="472"/>
      <c r="UER29" s="472"/>
      <c r="UES29" s="472"/>
      <c r="UET29" s="472"/>
      <c r="UEU29" s="472"/>
      <c r="UEV29" s="472"/>
      <c r="UEW29" s="472"/>
      <c r="UEX29" s="472"/>
      <c r="UEY29" s="472"/>
      <c r="UEZ29" s="472"/>
      <c r="UFA29" s="472"/>
      <c r="UFB29" s="472"/>
      <c r="UFC29" s="472"/>
      <c r="UFD29" s="472"/>
      <c r="UFE29" s="472"/>
      <c r="UFF29" s="472"/>
      <c r="UFG29" s="472"/>
      <c r="UFH29" s="472"/>
      <c r="UFI29" s="472"/>
      <c r="UFJ29" s="472"/>
      <c r="UFK29" s="472"/>
      <c r="UFL29" s="472"/>
      <c r="UFM29" s="472"/>
      <c r="UFN29" s="472"/>
      <c r="UFO29" s="472"/>
      <c r="UFP29" s="472"/>
      <c r="UFQ29" s="472"/>
      <c r="UFR29" s="472"/>
      <c r="UFS29" s="472"/>
      <c r="UFT29" s="472"/>
      <c r="UFU29" s="472"/>
      <c r="UFV29" s="472"/>
      <c r="UFW29" s="472"/>
      <c r="UFX29" s="472"/>
      <c r="UFY29" s="472"/>
      <c r="UFZ29" s="472"/>
      <c r="UGA29" s="472"/>
      <c r="UGB29" s="472"/>
      <c r="UGC29" s="472"/>
      <c r="UGD29" s="472"/>
      <c r="UGE29" s="472"/>
      <c r="UGF29" s="472"/>
      <c r="UGG29" s="472"/>
      <c r="UGH29" s="472"/>
      <c r="UGI29" s="472"/>
      <c r="UGJ29" s="472"/>
      <c r="UGK29" s="472"/>
      <c r="UGL29" s="472"/>
      <c r="UGM29" s="472"/>
      <c r="UGN29" s="472"/>
      <c r="UGO29" s="472"/>
      <c r="UGP29" s="472"/>
      <c r="UGQ29" s="472"/>
      <c r="UGR29" s="472"/>
      <c r="UGS29" s="472"/>
      <c r="UGT29" s="472"/>
      <c r="UGU29" s="472"/>
      <c r="UGV29" s="472"/>
      <c r="UGW29" s="472"/>
      <c r="UGX29" s="472"/>
      <c r="UGY29" s="472"/>
      <c r="UGZ29" s="472"/>
      <c r="UHA29" s="472"/>
      <c r="UHB29" s="472"/>
      <c r="UHC29" s="472"/>
      <c r="UHD29" s="472"/>
      <c r="UHE29" s="472"/>
      <c r="UHF29" s="472"/>
      <c r="UHG29" s="472"/>
      <c r="UHH29" s="472"/>
      <c r="UHI29" s="472"/>
      <c r="UHJ29" s="472"/>
      <c r="UHK29" s="472"/>
      <c r="UHL29" s="472"/>
      <c r="UHM29" s="472"/>
      <c r="UHN29" s="472"/>
      <c r="UHO29" s="472"/>
      <c r="UHP29" s="472"/>
      <c r="UHQ29" s="472"/>
      <c r="UHR29" s="472"/>
      <c r="UHS29" s="472"/>
      <c r="UHT29" s="472"/>
      <c r="UHU29" s="472"/>
      <c r="UHV29" s="472"/>
      <c r="UHW29" s="472"/>
      <c r="UHX29" s="472"/>
      <c r="UHY29" s="472"/>
      <c r="UHZ29" s="472"/>
      <c r="UIA29" s="472"/>
      <c r="UIB29" s="472"/>
      <c r="UIC29" s="472"/>
      <c r="UID29" s="472"/>
      <c r="UIE29" s="472"/>
      <c r="UIF29" s="472"/>
      <c r="UIG29" s="472"/>
      <c r="UIH29" s="472"/>
      <c r="UII29" s="472"/>
      <c r="UIJ29" s="472"/>
      <c r="UIK29" s="472"/>
      <c r="UIL29" s="472"/>
      <c r="UIM29" s="472"/>
      <c r="UIN29" s="472"/>
      <c r="UIO29" s="472"/>
      <c r="UIP29" s="472"/>
      <c r="UIQ29" s="472"/>
      <c r="UIR29" s="472"/>
      <c r="UIS29" s="472"/>
      <c r="UIT29" s="472"/>
      <c r="UIU29" s="472"/>
      <c r="UIV29" s="472"/>
      <c r="UIW29" s="472"/>
      <c r="UIX29" s="472"/>
      <c r="UIY29" s="472"/>
      <c r="UIZ29" s="472"/>
      <c r="UJA29" s="472"/>
      <c r="UJB29" s="472"/>
      <c r="UJC29" s="472"/>
      <c r="UJD29" s="472"/>
      <c r="UJE29" s="472"/>
      <c r="UJF29" s="472"/>
      <c r="UJG29" s="472"/>
      <c r="UJH29" s="472"/>
      <c r="UJI29" s="472"/>
      <c r="UJJ29" s="472"/>
      <c r="UJK29" s="472"/>
      <c r="UJL29" s="472"/>
      <c r="UJM29" s="472"/>
      <c r="UJN29" s="472"/>
      <c r="UJO29" s="472"/>
      <c r="UJP29" s="472"/>
      <c r="UJQ29" s="472"/>
      <c r="UJR29" s="472"/>
      <c r="UJS29" s="472"/>
      <c r="UJT29" s="472"/>
      <c r="UJU29" s="472"/>
      <c r="UJV29" s="472"/>
      <c r="UJW29" s="472"/>
      <c r="UJX29" s="472"/>
      <c r="UJY29" s="472"/>
      <c r="UJZ29" s="472"/>
      <c r="UKA29" s="472"/>
      <c r="UKB29" s="472"/>
      <c r="UKC29" s="472"/>
      <c r="UKD29" s="472"/>
      <c r="UKE29" s="472"/>
      <c r="UKF29" s="472"/>
      <c r="UKG29" s="472"/>
      <c r="UKH29" s="472"/>
      <c r="UKI29" s="472"/>
      <c r="UKJ29" s="472"/>
      <c r="UKK29" s="472"/>
      <c r="UKL29" s="472"/>
      <c r="UKM29" s="472"/>
      <c r="UKN29" s="472"/>
      <c r="UKO29" s="472"/>
      <c r="UKP29" s="472"/>
      <c r="UKQ29" s="472"/>
      <c r="UKR29" s="472"/>
      <c r="UKS29" s="472"/>
      <c r="UKT29" s="472"/>
      <c r="UKU29" s="472"/>
      <c r="UKV29" s="472"/>
      <c r="UKW29" s="472"/>
      <c r="UKX29" s="472"/>
      <c r="UKY29" s="472"/>
      <c r="UKZ29" s="472"/>
      <c r="ULA29" s="472"/>
      <c r="ULB29" s="472"/>
      <c r="ULC29" s="472"/>
      <c r="ULD29" s="472"/>
      <c r="ULE29" s="472"/>
      <c r="ULF29" s="472"/>
      <c r="ULG29" s="472"/>
      <c r="ULH29" s="472"/>
      <c r="ULI29" s="472"/>
      <c r="ULJ29" s="472"/>
      <c r="ULK29" s="472"/>
      <c r="ULL29" s="472"/>
      <c r="ULM29" s="472"/>
      <c r="ULN29" s="472"/>
      <c r="ULO29" s="472"/>
      <c r="ULP29" s="472"/>
      <c r="ULQ29" s="472"/>
      <c r="ULR29" s="472"/>
      <c r="ULS29" s="472"/>
      <c r="ULT29" s="472"/>
      <c r="ULU29" s="472"/>
      <c r="ULV29" s="472"/>
      <c r="ULW29" s="472"/>
      <c r="ULX29" s="472"/>
      <c r="ULY29" s="472"/>
      <c r="ULZ29" s="472"/>
      <c r="UMA29" s="472"/>
      <c r="UMB29" s="472"/>
      <c r="UMC29" s="472"/>
      <c r="UMD29" s="472"/>
      <c r="UME29" s="472"/>
      <c r="UMF29" s="472"/>
      <c r="UMG29" s="472"/>
      <c r="UMH29" s="472"/>
      <c r="UMI29" s="472"/>
      <c r="UMJ29" s="472"/>
      <c r="UMK29" s="472"/>
      <c r="UML29" s="472"/>
      <c r="UMM29" s="472"/>
      <c r="UMN29" s="472"/>
      <c r="UMO29" s="472"/>
      <c r="UMP29" s="472"/>
      <c r="UMQ29" s="472"/>
      <c r="UMR29" s="472"/>
      <c r="UMS29" s="472"/>
      <c r="UMT29" s="472"/>
      <c r="UMU29" s="472"/>
      <c r="UMV29" s="472"/>
      <c r="UMW29" s="472"/>
      <c r="UMX29" s="472"/>
      <c r="UMY29" s="472"/>
      <c r="UMZ29" s="472"/>
      <c r="UNA29" s="472"/>
      <c r="UNB29" s="472"/>
      <c r="UNC29" s="472"/>
      <c r="UND29" s="472"/>
      <c r="UNE29" s="472"/>
      <c r="UNF29" s="472"/>
      <c r="UNG29" s="472"/>
      <c r="UNH29" s="472"/>
      <c r="UNI29" s="472"/>
      <c r="UNJ29" s="472"/>
      <c r="UNK29" s="472"/>
      <c r="UNL29" s="472"/>
      <c r="UNM29" s="472"/>
      <c r="UNN29" s="472"/>
      <c r="UNO29" s="472"/>
      <c r="UNP29" s="472"/>
      <c r="UNQ29" s="472"/>
      <c r="UNR29" s="472"/>
      <c r="UNS29" s="472"/>
      <c r="UNT29" s="472"/>
      <c r="UNU29" s="472"/>
      <c r="UNV29" s="472"/>
      <c r="UNW29" s="472"/>
      <c r="UNX29" s="472"/>
      <c r="UNY29" s="472"/>
      <c r="UNZ29" s="472"/>
      <c r="UOA29" s="472"/>
      <c r="UOB29" s="472"/>
      <c r="UOC29" s="472"/>
      <c r="UOD29" s="472"/>
      <c r="UOE29" s="472"/>
      <c r="UOF29" s="472"/>
      <c r="UOG29" s="472"/>
      <c r="UOH29" s="472"/>
      <c r="UOI29" s="472"/>
      <c r="UOJ29" s="472"/>
      <c r="UOK29" s="472"/>
      <c r="UOL29" s="472"/>
      <c r="UOM29" s="472"/>
      <c r="UON29" s="472"/>
      <c r="UOO29" s="472"/>
      <c r="UOP29" s="472"/>
      <c r="UOQ29" s="472"/>
      <c r="UOR29" s="472"/>
      <c r="UOS29" s="472"/>
      <c r="UOT29" s="472"/>
      <c r="UOU29" s="472"/>
      <c r="UOV29" s="472"/>
      <c r="UOW29" s="472"/>
      <c r="UOX29" s="472"/>
      <c r="UOY29" s="472"/>
      <c r="UOZ29" s="472"/>
      <c r="UPA29" s="472"/>
      <c r="UPB29" s="472"/>
      <c r="UPC29" s="472"/>
      <c r="UPD29" s="472"/>
      <c r="UPE29" s="472"/>
      <c r="UPF29" s="472"/>
      <c r="UPG29" s="472"/>
      <c r="UPH29" s="472"/>
      <c r="UPI29" s="472"/>
      <c r="UPJ29" s="472"/>
      <c r="UPK29" s="472"/>
      <c r="UPL29" s="472"/>
      <c r="UPM29" s="472"/>
      <c r="UPN29" s="472"/>
      <c r="UPO29" s="472"/>
      <c r="UPP29" s="472"/>
      <c r="UPQ29" s="472"/>
      <c r="UPR29" s="472"/>
      <c r="UPS29" s="472"/>
      <c r="UPT29" s="472"/>
      <c r="UPU29" s="472"/>
      <c r="UPV29" s="472"/>
      <c r="UPW29" s="472"/>
      <c r="UPX29" s="472"/>
      <c r="UPY29" s="472"/>
      <c r="UPZ29" s="472"/>
      <c r="UQA29" s="472"/>
      <c r="UQB29" s="472"/>
      <c r="UQC29" s="472"/>
      <c r="UQD29" s="472"/>
      <c r="UQE29" s="472"/>
      <c r="UQF29" s="472"/>
      <c r="UQG29" s="472"/>
      <c r="UQH29" s="472"/>
      <c r="UQI29" s="472"/>
      <c r="UQJ29" s="472"/>
      <c r="UQK29" s="472"/>
      <c r="UQL29" s="472"/>
      <c r="UQM29" s="472"/>
      <c r="UQN29" s="472"/>
      <c r="UQO29" s="472"/>
      <c r="UQP29" s="472"/>
      <c r="UQQ29" s="472"/>
      <c r="UQR29" s="472"/>
      <c r="UQS29" s="472"/>
      <c r="UQT29" s="472"/>
      <c r="UQU29" s="472"/>
      <c r="UQV29" s="472"/>
      <c r="UQW29" s="472"/>
      <c r="UQX29" s="472"/>
      <c r="UQY29" s="472"/>
      <c r="UQZ29" s="472"/>
      <c r="URA29" s="472"/>
      <c r="URB29" s="472"/>
      <c r="URC29" s="472"/>
      <c r="URD29" s="472"/>
      <c r="URE29" s="472"/>
      <c r="URF29" s="472"/>
      <c r="URG29" s="472"/>
      <c r="URH29" s="472"/>
      <c r="URI29" s="472"/>
      <c r="URJ29" s="472"/>
      <c r="URK29" s="472"/>
      <c r="URL29" s="472"/>
      <c r="URM29" s="472"/>
      <c r="URN29" s="472"/>
      <c r="URO29" s="472"/>
      <c r="URP29" s="472"/>
      <c r="URQ29" s="472"/>
      <c r="URR29" s="472"/>
      <c r="URS29" s="472"/>
      <c r="URT29" s="472"/>
      <c r="URU29" s="472"/>
      <c r="URV29" s="472"/>
      <c r="URW29" s="472"/>
      <c r="URX29" s="472"/>
      <c r="URY29" s="472"/>
      <c r="URZ29" s="472"/>
      <c r="USA29" s="472"/>
      <c r="USB29" s="472"/>
      <c r="USC29" s="472"/>
      <c r="USD29" s="472"/>
      <c r="USE29" s="472"/>
      <c r="USF29" s="472"/>
      <c r="USG29" s="472"/>
      <c r="USH29" s="472"/>
      <c r="USI29" s="472"/>
      <c r="USJ29" s="472"/>
      <c r="USK29" s="472"/>
      <c r="USL29" s="472"/>
      <c r="USM29" s="472"/>
      <c r="USN29" s="472"/>
      <c r="USO29" s="472"/>
      <c r="USP29" s="472"/>
      <c r="USQ29" s="472"/>
      <c r="USR29" s="472"/>
      <c r="USS29" s="472"/>
      <c r="UST29" s="472"/>
      <c r="USU29" s="472"/>
      <c r="USV29" s="472"/>
      <c r="USW29" s="472"/>
      <c r="USX29" s="472"/>
      <c r="USY29" s="472"/>
      <c r="USZ29" s="472"/>
      <c r="UTA29" s="472"/>
      <c r="UTB29" s="472"/>
      <c r="UTC29" s="472"/>
      <c r="UTD29" s="472"/>
      <c r="UTE29" s="472"/>
      <c r="UTF29" s="472"/>
      <c r="UTG29" s="472"/>
      <c r="UTH29" s="472"/>
      <c r="UTI29" s="472"/>
      <c r="UTJ29" s="472"/>
      <c r="UTK29" s="472"/>
      <c r="UTL29" s="472"/>
      <c r="UTM29" s="472"/>
      <c r="UTN29" s="472"/>
      <c r="UTO29" s="472"/>
      <c r="UTP29" s="472"/>
      <c r="UTQ29" s="472"/>
      <c r="UTR29" s="472"/>
      <c r="UTS29" s="472"/>
      <c r="UTT29" s="472"/>
      <c r="UTU29" s="472"/>
      <c r="UTV29" s="472"/>
      <c r="UTW29" s="472"/>
      <c r="UTX29" s="472"/>
      <c r="UTY29" s="472"/>
      <c r="UTZ29" s="472"/>
      <c r="UUA29" s="472"/>
      <c r="UUB29" s="472"/>
      <c r="UUC29" s="472"/>
      <c r="UUD29" s="472"/>
      <c r="UUE29" s="472"/>
      <c r="UUF29" s="472"/>
      <c r="UUG29" s="472"/>
      <c r="UUH29" s="472"/>
      <c r="UUI29" s="472"/>
      <c r="UUJ29" s="472"/>
      <c r="UUK29" s="472"/>
      <c r="UUL29" s="472"/>
      <c r="UUM29" s="472"/>
      <c r="UUN29" s="472"/>
      <c r="UUO29" s="472"/>
      <c r="UUP29" s="472"/>
      <c r="UUQ29" s="472"/>
      <c r="UUR29" s="472"/>
      <c r="UUS29" s="472"/>
      <c r="UUT29" s="472"/>
      <c r="UUU29" s="472"/>
      <c r="UUV29" s="472"/>
      <c r="UUW29" s="472"/>
      <c r="UUX29" s="472"/>
      <c r="UUY29" s="472"/>
      <c r="UUZ29" s="472"/>
      <c r="UVA29" s="472"/>
      <c r="UVB29" s="472"/>
      <c r="UVC29" s="472"/>
      <c r="UVD29" s="472"/>
      <c r="UVE29" s="472"/>
      <c r="UVF29" s="472"/>
      <c r="UVG29" s="472"/>
      <c r="UVH29" s="472"/>
      <c r="UVI29" s="472"/>
      <c r="UVJ29" s="472"/>
      <c r="UVK29" s="472"/>
      <c r="UVL29" s="472"/>
      <c r="UVM29" s="472"/>
      <c r="UVN29" s="472"/>
      <c r="UVO29" s="472"/>
      <c r="UVP29" s="472"/>
      <c r="UVQ29" s="472"/>
      <c r="UVR29" s="472"/>
      <c r="UVS29" s="472"/>
      <c r="UVT29" s="472"/>
      <c r="UVU29" s="472"/>
      <c r="UVV29" s="472"/>
      <c r="UVW29" s="472"/>
      <c r="UVX29" s="472"/>
      <c r="UVY29" s="472"/>
      <c r="UVZ29" s="472"/>
      <c r="UWA29" s="472"/>
      <c r="UWB29" s="472"/>
      <c r="UWC29" s="472"/>
      <c r="UWD29" s="472"/>
      <c r="UWE29" s="472"/>
      <c r="UWF29" s="472"/>
      <c r="UWG29" s="472"/>
      <c r="UWH29" s="472"/>
      <c r="UWI29" s="472"/>
      <c r="UWJ29" s="472"/>
      <c r="UWK29" s="472"/>
      <c r="UWL29" s="472"/>
      <c r="UWM29" s="472"/>
      <c r="UWN29" s="472"/>
      <c r="UWO29" s="472"/>
      <c r="UWP29" s="472"/>
      <c r="UWQ29" s="472"/>
      <c r="UWR29" s="472"/>
      <c r="UWS29" s="472"/>
      <c r="UWT29" s="472"/>
      <c r="UWU29" s="472"/>
      <c r="UWV29" s="472"/>
      <c r="UWW29" s="472"/>
      <c r="UWX29" s="472"/>
      <c r="UWY29" s="472"/>
      <c r="UWZ29" s="472"/>
      <c r="UXA29" s="472"/>
      <c r="UXB29" s="472"/>
      <c r="UXC29" s="472"/>
      <c r="UXD29" s="472"/>
      <c r="UXE29" s="472"/>
      <c r="UXF29" s="472"/>
      <c r="UXG29" s="472"/>
      <c r="UXH29" s="472"/>
      <c r="UXI29" s="472"/>
      <c r="UXJ29" s="472"/>
      <c r="UXK29" s="472"/>
      <c r="UXL29" s="472"/>
      <c r="UXM29" s="472"/>
      <c r="UXN29" s="472"/>
      <c r="UXO29" s="472"/>
      <c r="UXP29" s="472"/>
      <c r="UXQ29" s="472"/>
      <c r="UXR29" s="472"/>
      <c r="UXS29" s="472"/>
      <c r="UXT29" s="472"/>
      <c r="UXU29" s="472"/>
      <c r="UXV29" s="472"/>
      <c r="UXW29" s="472"/>
      <c r="UXX29" s="472"/>
      <c r="UXY29" s="472"/>
      <c r="UXZ29" s="472"/>
      <c r="UYA29" s="472"/>
      <c r="UYB29" s="472"/>
      <c r="UYC29" s="472"/>
      <c r="UYD29" s="472"/>
      <c r="UYE29" s="472"/>
      <c r="UYF29" s="472"/>
      <c r="UYG29" s="472"/>
      <c r="UYH29" s="472"/>
      <c r="UYI29" s="472"/>
      <c r="UYJ29" s="472"/>
      <c r="UYK29" s="472"/>
      <c r="UYL29" s="472"/>
      <c r="UYM29" s="472"/>
      <c r="UYN29" s="472"/>
      <c r="UYO29" s="472"/>
      <c r="UYP29" s="472"/>
      <c r="UYQ29" s="472"/>
      <c r="UYR29" s="472"/>
      <c r="UYS29" s="472"/>
      <c r="UYT29" s="472"/>
      <c r="UYU29" s="472"/>
      <c r="UYV29" s="472"/>
      <c r="UYW29" s="472"/>
      <c r="UYX29" s="472"/>
      <c r="UYY29" s="472"/>
      <c r="UYZ29" s="472"/>
      <c r="UZA29" s="472"/>
      <c r="UZB29" s="472"/>
      <c r="UZC29" s="472"/>
      <c r="UZD29" s="472"/>
      <c r="UZE29" s="472"/>
      <c r="UZF29" s="472"/>
      <c r="UZG29" s="472"/>
      <c r="UZH29" s="472"/>
      <c r="UZI29" s="472"/>
      <c r="UZJ29" s="472"/>
      <c r="UZK29" s="472"/>
      <c r="UZL29" s="472"/>
      <c r="UZM29" s="472"/>
      <c r="UZN29" s="472"/>
      <c r="UZO29" s="472"/>
      <c r="UZP29" s="472"/>
      <c r="UZQ29" s="472"/>
      <c r="UZR29" s="472"/>
      <c r="UZS29" s="472"/>
      <c r="UZT29" s="472"/>
      <c r="UZU29" s="472"/>
      <c r="UZV29" s="472"/>
      <c r="UZW29" s="472"/>
      <c r="UZX29" s="472"/>
      <c r="UZY29" s="472"/>
      <c r="UZZ29" s="472"/>
      <c r="VAA29" s="472"/>
      <c r="VAB29" s="472"/>
      <c r="VAC29" s="472"/>
      <c r="VAD29" s="472"/>
      <c r="VAE29" s="472"/>
      <c r="VAF29" s="472"/>
      <c r="VAG29" s="472"/>
      <c r="VAH29" s="472"/>
      <c r="VAI29" s="472"/>
      <c r="VAJ29" s="472"/>
      <c r="VAK29" s="472"/>
      <c r="VAL29" s="472"/>
      <c r="VAM29" s="472"/>
      <c r="VAN29" s="472"/>
      <c r="VAO29" s="472"/>
      <c r="VAP29" s="472"/>
      <c r="VAQ29" s="472"/>
      <c r="VAR29" s="472"/>
      <c r="VAS29" s="472"/>
      <c r="VAT29" s="472"/>
      <c r="VAU29" s="472"/>
      <c r="VAV29" s="472"/>
      <c r="VAW29" s="472"/>
      <c r="VAX29" s="472"/>
      <c r="VAY29" s="472"/>
      <c r="VAZ29" s="472"/>
      <c r="VBA29" s="472"/>
      <c r="VBB29" s="472"/>
      <c r="VBC29" s="472"/>
      <c r="VBD29" s="472"/>
      <c r="VBE29" s="472"/>
      <c r="VBF29" s="472"/>
      <c r="VBG29" s="472"/>
      <c r="VBH29" s="472"/>
      <c r="VBI29" s="472"/>
      <c r="VBJ29" s="472"/>
      <c r="VBK29" s="472"/>
      <c r="VBL29" s="472"/>
      <c r="VBM29" s="472"/>
      <c r="VBN29" s="472"/>
      <c r="VBO29" s="472"/>
      <c r="VBP29" s="472"/>
      <c r="VBQ29" s="472"/>
      <c r="VBR29" s="472"/>
      <c r="VBS29" s="472"/>
      <c r="VBT29" s="472"/>
      <c r="VBU29" s="472"/>
      <c r="VBV29" s="472"/>
      <c r="VBW29" s="472"/>
      <c r="VBX29" s="472"/>
      <c r="VBY29" s="472"/>
      <c r="VBZ29" s="472"/>
      <c r="VCA29" s="472"/>
      <c r="VCB29" s="472"/>
      <c r="VCC29" s="472"/>
      <c r="VCD29" s="472"/>
      <c r="VCE29" s="472"/>
      <c r="VCF29" s="472"/>
      <c r="VCG29" s="472"/>
      <c r="VCH29" s="472"/>
      <c r="VCI29" s="472"/>
      <c r="VCJ29" s="472"/>
      <c r="VCK29" s="472"/>
      <c r="VCL29" s="472"/>
      <c r="VCM29" s="472"/>
      <c r="VCN29" s="472"/>
      <c r="VCO29" s="472"/>
      <c r="VCP29" s="472"/>
      <c r="VCQ29" s="472"/>
      <c r="VCR29" s="472"/>
      <c r="VCS29" s="472"/>
      <c r="VCT29" s="472"/>
      <c r="VCU29" s="472"/>
      <c r="VCV29" s="472"/>
      <c r="VCW29" s="472"/>
      <c r="VCX29" s="472"/>
      <c r="VCY29" s="472"/>
      <c r="VCZ29" s="472"/>
      <c r="VDA29" s="472"/>
      <c r="VDB29" s="472"/>
      <c r="VDC29" s="472"/>
      <c r="VDD29" s="472"/>
      <c r="VDE29" s="472"/>
      <c r="VDF29" s="472"/>
      <c r="VDG29" s="472"/>
      <c r="VDH29" s="472"/>
      <c r="VDI29" s="472"/>
      <c r="VDJ29" s="472"/>
      <c r="VDK29" s="472"/>
      <c r="VDL29" s="472"/>
      <c r="VDM29" s="472"/>
      <c r="VDN29" s="472"/>
      <c r="VDO29" s="472"/>
      <c r="VDP29" s="472"/>
      <c r="VDQ29" s="472"/>
      <c r="VDR29" s="472"/>
      <c r="VDS29" s="472"/>
      <c r="VDT29" s="472"/>
      <c r="VDU29" s="472"/>
      <c r="VDV29" s="472"/>
      <c r="VDW29" s="472"/>
      <c r="VDX29" s="472"/>
      <c r="VDY29" s="472"/>
      <c r="VDZ29" s="472"/>
      <c r="VEA29" s="472"/>
      <c r="VEB29" s="472"/>
      <c r="VEC29" s="472"/>
      <c r="VED29" s="472"/>
      <c r="VEE29" s="472"/>
      <c r="VEF29" s="472"/>
      <c r="VEG29" s="472"/>
      <c r="VEH29" s="472"/>
      <c r="VEI29" s="472"/>
      <c r="VEJ29" s="472"/>
      <c r="VEK29" s="472"/>
      <c r="VEL29" s="472"/>
      <c r="VEM29" s="472"/>
      <c r="VEN29" s="472"/>
      <c r="VEO29" s="472"/>
      <c r="VEP29" s="472"/>
      <c r="VEQ29" s="472"/>
      <c r="VER29" s="472"/>
      <c r="VES29" s="472"/>
      <c r="VET29" s="472"/>
      <c r="VEU29" s="472"/>
      <c r="VEV29" s="472"/>
      <c r="VEW29" s="472"/>
      <c r="VEX29" s="472"/>
      <c r="VEY29" s="472"/>
      <c r="VEZ29" s="472"/>
      <c r="VFA29" s="472"/>
      <c r="VFB29" s="472"/>
      <c r="VFC29" s="472"/>
      <c r="VFD29" s="472"/>
      <c r="VFE29" s="472"/>
      <c r="VFF29" s="472"/>
      <c r="VFG29" s="472"/>
      <c r="VFH29" s="472"/>
      <c r="VFI29" s="472"/>
      <c r="VFJ29" s="472"/>
      <c r="VFK29" s="472"/>
      <c r="VFL29" s="472"/>
      <c r="VFM29" s="472"/>
      <c r="VFN29" s="472"/>
      <c r="VFO29" s="472"/>
      <c r="VFP29" s="472"/>
      <c r="VFQ29" s="472"/>
      <c r="VFR29" s="472"/>
      <c r="VFS29" s="472"/>
      <c r="VFT29" s="472"/>
      <c r="VFU29" s="472"/>
      <c r="VFV29" s="472"/>
      <c r="VFW29" s="472"/>
      <c r="VFX29" s="472"/>
      <c r="VFY29" s="472"/>
      <c r="VFZ29" s="472"/>
      <c r="VGA29" s="472"/>
      <c r="VGB29" s="472"/>
      <c r="VGC29" s="472"/>
      <c r="VGD29" s="472"/>
      <c r="VGE29" s="472"/>
      <c r="VGF29" s="472"/>
      <c r="VGG29" s="472"/>
      <c r="VGH29" s="472"/>
      <c r="VGI29" s="472"/>
      <c r="VGJ29" s="472"/>
      <c r="VGK29" s="472"/>
      <c r="VGL29" s="472"/>
      <c r="VGM29" s="472"/>
      <c r="VGN29" s="472"/>
      <c r="VGO29" s="472"/>
      <c r="VGP29" s="472"/>
      <c r="VGQ29" s="472"/>
      <c r="VGR29" s="472"/>
      <c r="VGS29" s="472"/>
      <c r="VGT29" s="472"/>
      <c r="VGU29" s="472"/>
      <c r="VGV29" s="472"/>
      <c r="VGW29" s="472"/>
      <c r="VGX29" s="472"/>
      <c r="VGY29" s="472"/>
      <c r="VGZ29" s="472"/>
      <c r="VHA29" s="472"/>
      <c r="VHB29" s="472"/>
      <c r="VHC29" s="472"/>
      <c r="VHD29" s="472"/>
      <c r="VHE29" s="472"/>
      <c r="VHF29" s="472"/>
      <c r="VHG29" s="472"/>
      <c r="VHH29" s="472"/>
      <c r="VHI29" s="472"/>
      <c r="VHJ29" s="472"/>
      <c r="VHK29" s="472"/>
      <c r="VHL29" s="472"/>
      <c r="VHM29" s="472"/>
      <c r="VHN29" s="472"/>
      <c r="VHO29" s="472"/>
      <c r="VHP29" s="472"/>
      <c r="VHQ29" s="472"/>
      <c r="VHR29" s="472"/>
      <c r="VHS29" s="472"/>
      <c r="VHT29" s="472"/>
      <c r="VHU29" s="472"/>
      <c r="VHV29" s="472"/>
      <c r="VHW29" s="472"/>
      <c r="VHX29" s="472"/>
      <c r="VHY29" s="472"/>
      <c r="VHZ29" s="472"/>
      <c r="VIA29" s="472"/>
      <c r="VIB29" s="472"/>
      <c r="VIC29" s="472"/>
      <c r="VID29" s="472"/>
      <c r="VIE29" s="472"/>
      <c r="VIF29" s="472"/>
      <c r="VIG29" s="472"/>
      <c r="VIH29" s="472"/>
      <c r="VII29" s="472"/>
      <c r="VIJ29" s="472"/>
      <c r="VIK29" s="472"/>
      <c r="VIL29" s="472"/>
      <c r="VIM29" s="472"/>
      <c r="VIN29" s="472"/>
      <c r="VIO29" s="472"/>
      <c r="VIP29" s="472"/>
      <c r="VIQ29" s="472"/>
      <c r="VIR29" s="472"/>
      <c r="VIS29" s="472"/>
      <c r="VIT29" s="472"/>
      <c r="VIU29" s="472"/>
      <c r="VIV29" s="472"/>
      <c r="VIW29" s="472"/>
      <c r="VIX29" s="472"/>
      <c r="VIY29" s="472"/>
      <c r="VIZ29" s="472"/>
      <c r="VJA29" s="472"/>
      <c r="VJB29" s="472"/>
      <c r="VJC29" s="472"/>
      <c r="VJD29" s="472"/>
      <c r="VJE29" s="472"/>
      <c r="VJF29" s="472"/>
      <c r="VJG29" s="472"/>
      <c r="VJH29" s="472"/>
      <c r="VJI29" s="472"/>
      <c r="VJJ29" s="472"/>
      <c r="VJK29" s="472"/>
      <c r="VJL29" s="472"/>
      <c r="VJM29" s="472"/>
      <c r="VJN29" s="472"/>
      <c r="VJO29" s="472"/>
      <c r="VJP29" s="472"/>
      <c r="VJQ29" s="472"/>
      <c r="VJR29" s="472"/>
      <c r="VJS29" s="472"/>
      <c r="VJT29" s="472"/>
      <c r="VJU29" s="472"/>
      <c r="VJV29" s="472"/>
      <c r="VJW29" s="472"/>
      <c r="VJX29" s="472"/>
      <c r="VJY29" s="472"/>
      <c r="VJZ29" s="472"/>
      <c r="VKA29" s="472"/>
      <c r="VKB29" s="472"/>
      <c r="VKC29" s="472"/>
      <c r="VKD29" s="472"/>
      <c r="VKE29" s="472"/>
      <c r="VKF29" s="472"/>
      <c r="VKG29" s="472"/>
      <c r="VKH29" s="472"/>
      <c r="VKI29" s="472"/>
      <c r="VKJ29" s="472"/>
      <c r="VKK29" s="472"/>
      <c r="VKL29" s="472"/>
      <c r="VKM29" s="472"/>
      <c r="VKN29" s="472"/>
      <c r="VKO29" s="472"/>
      <c r="VKP29" s="472"/>
      <c r="VKQ29" s="472"/>
      <c r="VKR29" s="472"/>
      <c r="VKS29" s="472"/>
      <c r="VKT29" s="472"/>
      <c r="VKU29" s="472"/>
      <c r="VKV29" s="472"/>
      <c r="VKW29" s="472"/>
      <c r="VKX29" s="472"/>
      <c r="VKY29" s="472"/>
      <c r="VKZ29" s="472"/>
      <c r="VLA29" s="472"/>
      <c r="VLB29" s="472"/>
      <c r="VLC29" s="472"/>
      <c r="VLD29" s="472"/>
      <c r="VLE29" s="472"/>
      <c r="VLF29" s="472"/>
      <c r="VLG29" s="472"/>
      <c r="VLH29" s="472"/>
      <c r="VLI29" s="472"/>
      <c r="VLJ29" s="472"/>
      <c r="VLK29" s="472"/>
      <c r="VLL29" s="472"/>
      <c r="VLM29" s="472"/>
      <c r="VLN29" s="472"/>
      <c r="VLO29" s="472"/>
      <c r="VLP29" s="472"/>
      <c r="VLQ29" s="472"/>
      <c r="VLR29" s="472"/>
      <c r="VLS29" s="472"/>
      <c r="VLT29" s="472"/>
      <c r="VLU29" s="472"/>
      <c r="VLV29" s="472"/>
      <c r="VLW29" s="472"/>
      <c r="VLX29" s="472"/>
      <c r="VLY29" s="472"/>
      <c r="VLZ29" s="472"/>
      <c r="VMA29" s="472"/>
      <c r="VMB29" s="472"/>
      <c r="VMC29" s="472"/>
      <c r="VMD29" s="472"/>
      <c r="VME29" s="472"/>
      <c r="VMF29" s="472"/>
      <c r="VMG29" s="472"/>
      <c r="VMH29" s="472"/>
      <c r="VMI29" s="472"/>
      <c r="VMJ29" s="472"/>
      <c r="VMK29" s="472"/>
      <c r="VML29" s="472"/>
      <c r="VMM29" s="472"/>
      <c r="VMN29" s="472"/>
      <c r="VMO29" s="472"/>
      <c r="VMP29" s="472"/>
      <c r="VMQ29" s="472"/>
      <c r="VMR29" s="472"/>
      <c r="VMS29" s="472"/>
      <c r="VMT29" s="472"/>
      <c r="VMU29" s="472"/>
      <c r="VMV29" s="472"/>
      <c r="VMW29" s="472"/>
      <c r="VMX29" s="472"/>
      <c r="VMY29" s="472"/>
      <c r="VMZ29" s="472"/>
      <c r="VNA29" s="472"/>
      <c r="VNB29" s="472"/>
      <c r="VNC29" s="472"/>
      <c r="VND29" s="472"/>
      <c r="VNE29" s="472"/>
      <c r="VNF29" s="472"/>
      <c r="VNG29" s="472"/>
      <c r="VNH29" s="472"/>
      <c r="VNI29" s="472"/>
      <c r="VNJ29" s="472"/>
      <c r="VNK29" s="472"/>
      <c r="VNL29" s="472"/>
      <c r="VNM29" s="472"/>
      <c r="VNN29" s="472"/>
      <c r="VNO29" s="472"/>
      <c r="VNP29" s="472"/>
      <c r="VNQ29" s="472"/>
      <c r="VNR29" s="472"/>
      <c r="VNS29" s="472"/>
      <c r="VNT29" s="472"/>
      <c r="VNU29" s="472"/>
      <c r="VNV29" s="472"/>
      <c r="VNW29" s="472"/>
      <c r="VNX29" s="472"/>
      <c r="VNY29" s="472"/>
      <c r="VNZ29" s="472"/>
      <c r="VOA29" s="472"/>
      <c r="VOB29" s="472"/>
      <c r="VOC29" s="472"/>
      <c r="VOD29" s="472"/>
      <c r="VOE29" s="472"/>
      <c r="VOF29" s="472"/>
      <c r="VOG29" s="472"/>
      <c r="VOH29" s="472"/>
      <c r="VOI29" s="472"/>
      <c r="VOJ29" s="472"/>
      <c r="VOK29" s="472"/>
      <c r="VOL29" s="472"/>
      <c r="VOM29" s="472"/>
      <c r="VON29" s="472"/>
      <c r="VOO29" s="472"/>
      <c r="VOP29" s="472"/>
      <c r="VOQ29" s="472"/>
      <c r="VOR29" s="472"/>
      <c r="VOS29" s="472"/>
      <c r="VOT29" s="472"/>
      <c r="VOU29" s="472"/>
      <c r="VOV29" s="472"/>
      <c r="VOW29" s="472"/>
      <c r="VOX29" s="472"/>
      <c r="VOY29" s="472"/>
      <c r="VOZ29" s="472"/>
      <c r="VPA29" s="472"/>
      <c r="VPB29" s="472"/>
      <c r="VPC29" s="472"/>
      <c r="VPD29" s="472"/>
      <c r="VPE29" s="472"/>
      <c r="VPF29" s="472"/>
      <c r="VPG29" s="472"/>
      <c r="VPH29" s="472"/>
      <c r="VPI29" s="472"/>
      <c r="VPJ29" s="472"/>
      <c r="VPK29" s="472"/>
      <c r="VPL29" s="472"/>
      <c r="VPM29" s="472"/>
      <c r="VPN29" s="472"/>
      <c r="VPO29" s="472"/>
      <c r="VPP29" s="472"/>
      <c r="VPQ29" s="472"/>
      <c r="VPR29" s="472"/>
      <c r="VPS29" s="472"/>
      <c r="VPT29" s="472"/>
      <c r="VPU29" s="472"/>
      <c r="VPV29" s="472"/>
      <c r="VPW29" s="472"/>
      <c r="VPX29" s="472"/>
      <c r="VPY29" s="472"/>
      <c r="VPZ29" s="472"/>
      <c r="VQA29" s="472"/>
      <c r="VQB29" s="472"/>
      <c r="VQC29" s="472"/>
      <c r="VQD29" s="472"/>
      <c r="VQE29" s="472"/>
      <c r="VQF29" s="472"/>
      <c r="VQG29" s="472"/>
      <c r="VQH29" s="472"/>
      <c r="VQI29" s="472"/>
      <c r="VQJ29" s="472"/>
      <c r="VQK29" s="472"/>
      <c r="VQL29" s="472"/>
      <c r="VQM29" s="472"/>
      <c r="VQN29" s="472"/>
      <c r="VQO29" s="472"/>
      <c r="VQP29" s="472"/>
      <c r="VQQ29" s="472"/>
      <c r="VQR29" s="472"/>
      <c r="VQS29" s="472"/>
      <c r="VQT29" s="472"/>
      <c r="VQU29" s="472"/>
      <c r="VQV29" s="472"/>
      <c r="VQW29" s="472"/>
      <c r="VQX29" s="472"/>
      <c r="VQY29" s="472"/>
      <c r="VQZ29" s="472"/>
      <c r="VRA29" s="472"/>
      <c r="VRB29" s="472"/>
      <c r="VRC29" s="472"/>
      <c r="VRD29" s="472"/>
      <c r="VRE29" s="472"/>
      <c r="VRF29" s="472"/>
      <c r="VRG29" s="472"/>
      <c r="VRH29" s="472"/>
      <c r="VRI29" s="472"/>
      <c r="VRJ29" s="472"/>
      <c r="VRK29" s="472"/>
      <c r="VRL29" s="472"/>
      <c r="VRM29" s="472"/>
      <c r="VRN29" s="472"/>
      <c r="VRO29" s="472"/>
      <c r="VRP29" s="472"/>
      <c r="VRQ29" s="472"/>
      <c r="VRR29" s="472"/>
      <c r="VRS29" s="472"/>
      <c r="VRT29" s="472"/>
      <c r="VRU29" s="472"/>
      <c r="VRV29" s="472"/>
      <c r="VRW29" s="472"/>
      <c r="VRX29" s="472"/>
      <c r="VRY29" s="472"/>
      <c r="VRZ29" s="472"/>
      <c r="VSA29" s="472"/>
      <c r="VSB29" s="472"/>
      <c r="VSC29" s="472"/>
      <c r="VSD29" s="472"/>
      <c r="VSE29" s="472"/>
      <c r="VSF29" s="472"/>
      <c r="VSG29" s="472"/>
      <c r="VSH29" s="472"/>
      <c r="VSI29" s="472"/>
      <c r="VSJ29" s="472"/>
      <c r="VSK29" s="472"/>
      <c r="VSL29" s="472"/>
      <c r="VSM29" s="472"/>
      <c r="VSN29" s="472"/>
      <c r="VSO29" s="472"/>
      <c r="VSP29" s="472"/>
      <c r="VSQ29" s="472"/>
      <c r="VSR29" s="472"/>
      <c r="VSS29" s="472"/>
      <c r="VST29" s="472"/>
      <c r="VSU29" s="472"/>
      <c r="VSV29" s="472"/>
      <c r="VSW29" s="472"/>
      <c r="VSX29" s="472"/>
      <c r="VSY29" s="472"/>
      <c r="VSZ29" s="472"/>
      <c r="VTA29" s="472"/>
      <c r="VTB29" s="472"/>
      <c r="VTC29" s="472"/>
      <c r="VTD29" s="472"/>
      <c r="VTE29" s="472"/>
      <c r="VTF29" s="472"/>
      <c r="VTG29" s="472"/>
      <c r="VTH29" s="472"/>
      <c r="VTI29" s="472"/>
      <c r="VTJ29" s="472"/>
      <c r="VTK29" s="472"/>
      <c r="VTL29" s="472"/>
      <c r="VTM29" s="472"/>
      <c r="VTN29" s="472"/>
      <c r="VTO29" s="472"/>
      <c r="VTP29" s="472"/>
      <c r="VTQ29" s="472"/>
      <c r="VTR29" s="472"/>
      <c r="VTS29" s="472"/>
      <c r="VTT29" s="472"/>
      <c r="VTU29" s="472"/>
      <c r="VTV29" s="472"/>
      <c r="VTW29" s="472"/>
      <c r="VTX29" s="472"/>
      <c r="VTY29" s="472"/>
      <c r="VTZ29" s="472"/>
      <c r="VUA29" s="472"/>
      <c r="VUB29" s="472"/>
      <c r="VUC29" s="472"/>
      <c r="VUD29" s="472"/>
      <c r="VUE29" s="472"/>
      <c r="VUF29" s="472"/>
      <c r="VUG29" s="472"/>
      <c r="VUH29" s="472"/>
      <c r="VUI29" s="472"/>
      <c r="VUJ29" s="472"/>
      <c r="VUK29" s="472"/>
      <c r="VUL29" s="472"/>
      <c r="VUM29" s="472"/>
      <c r="VUN29" s="472"/>
      <c r="VUO29" s="472"/>
      <c r="VUP29" s="472"/>
      <c r="VUQ29" s="472"/>
      <c r="VUR29" s="472"/>
      <c r="VUS29" s="472"/>
      <c r="VUT29" s="472"/>
      <c r="VUU29" s="472"/>
      <c r="VUV29" s="472"/>
      <c r="VUW29" s="472"/>
      <c r="VUX29" s="472"/>
      <c r="VUY29" s="472"/>
      <c r="VUZ29" s="472"/>
      <c r="VVA29" s="472"/>
      <c r="VVB29" s="472"/>
      <c r="VVC29" s="472"/>
      <c r="VVD29" s="472"/>
      <c r="VVE29" s="472"/>
      <c r="VVF29" s="472"/>
      <c r="VVG29" s="472"/>
      <c r="VVH29" s="472"/>
      <c r="VVI29" s="472"/>
      <c r="VVJ29" s="472"/>
      <c r="VVK29" s="472"/>
      <c r="VVL29" s="472"/>
      <c r="VVM29" s="472"/>
      <c r="VVN29" s="472"/>
      <c r="VVO29" s="472"/>
      <c r="VVP29" s="472"/>
      <c r="VVQ29" s="472"/>
      <c r="VVR29" s="472"/>
      <c r="VVS29" s="472"/>
      <c r="VVT29" s="472"/>
      <c r="VVU29" s="472"/>
      <c r="VVV29" s="472"/>
      <c r="VVW29" s="472"/>
      <c r="VVX29" s="472"/>
      <c r="VVY29" s="472"/>
      <c r="VVZ29" s="472"/>
      <c r="VWA29" s="472"/>
      <c r="VWB29" s="472"/>
      <c r="VWC29" s="472"/>
      <c r="VWD29" s="472"/>
      <c r="VWE29" s="472"/>
      <c r="VWF29" s="472"/>
      <c r="VWG29" s="472"/>
      <c r="VWH29" s="472"/>
      <c r="VWI29" s="472"/>
      <c r="VWJ29" s="472"/>
      <c r="VWK29" s="472"/>
      <c r="VWL29" s="472"/>
      <c r="VWM29" s="472"/>
      <c r="VWN29" s="472"/>
      <c r="VWO29" s="472"/>
      <c r="VWP29" s="472"/>
      <c r="VWQ29" s="472"/>
      <c r="VWR29" s="472"/>
      <c r="VWS29" s="472"/>
      <c r="VWT29" s="472"/>
      <c r="VWU29" s="472"/>
      <c r="VWV29" s="472"/>
      <c r="VWW29" s="472"/>
      <c r="VWX29" s="472"/>
      <c r="VWY29" s="472"/>
      <c r="VWZ29" s="472"/>
      <c r="VXA29" s="472"/>
      <c r="VXB29" s="472"/>
      <c r="VXC29" s="472"/>
      <c r="VXD29" s="472"/>
      <c r="VXE29" s="472"/>
      <c r="VXF29" s="472"/>
      <c r="VXG29" s="472"/>
      <c r="VXH29" s="472"/>
      <c r="VXI29" s="472"/>
      <c r="VXJ29" s="472"/>
      <c r="VXK29" s="472"/>
      <c r="VXL29" s="472"/>
      <c r="VXM29" s="472"/>
      <c r="VXN29" s="472"/>
      <c r="VXO29" s="472"/>
      <c r="VXP29" s="472"/>
      <c r="VXQ29" s="472"/>
      <c r="VXR29" s="472"/>
      <c r="VXS29" s="472"/>
      <c r="VXT29" s="472"/>
      <c r="VXU29" s="472"/>
      <c r="VXV29" s="472"/>
      <c r="VXW29" s="472"/>
      <c r="VXX29" s="472"/>
      <c r="VXY29" s="472"/>
      <c r="VXZ29" s="472"/>
      <c r="VYA29" s="472"/>
      <c r="VYB29" s="472"/>
      <c r="VYC29" s="472"/>
      <c r="VYD29" s="472"/>
      <c r="VYE29" s="472"/>
      <c r="VYF29" s="472"/>
      <c r="VYG29" s="472"/>
      <c r="VYH29" s="472"/>
      <c r="VYI29" s="472"/>
      <c r="VYJ29" s="472"/>
      <c r="VYK29" s="472"/>
      <c r="VYL29" s="472"/>
      <c r="VYM29" s="472"/>
      <c r="VYN29" s="472"/>
      <c r="VYO29" s="472"/>
      <c r="VYP29" s="472"/>
      <c r="VYQ29" s="472"/>
      <c r="VYR29" s="472"/>
      <c r="VYS29" s="472"/>
      <c r="VYT29" s="472"/>
      <c r="VYU29" s="472"/>
      <c r="VYV29" s="472"/>
      <c r="VYW29" s="472"/>
      <c r="VYX29" s="472"/>
      <c r="VYY29" s="472"/>
      <c r="VYZ29" s="472"/>
      <c r="VZA29" s="472"/>
      <c r="VZB29" s="472"/>
      <c r="VZC29" s="472"/>
      <c r="VZD29" s="472"/>
      <c r="VZE29" s="472"/>
      <c r="VZF29" s="472"/>
      <c r="VZG29" s="472"/>
      <c r="VZH29" s="472"/>
      <c r="VZI29" s="472"/>
      <c r="VZJ29" s="472"/>
      <c r="VZK29" s="472"/>
      <c r="VZL29" s="472"/>
      <c r="VZM29" s="472"/>
      <c r="VZN29" s="472"/>
      <c r="VZO29" s="472"/>
      <c r="VZP29" s="472"/>
      <c r="VZQ29" s="472"/>
      <c r="VZR29" s="472"/>
      <c r="VZS29" s="472"/>
      <c r="VZT29" s="472"/>
      <c r="VZU29" s="472"/>
      <c r="VZV29" s="472"/>
      <c r="VZW29" s="472"/>
      <c r="VZX29" s="472"/>
      <c r="VZY29" s="472"/>
      <c r="VZZ29" s="472"/>
      <c r="WAA29" s="472"/>
      <c r="WAB29" s="472"/>
      <c r="WAC29" s="472"/>
      <c r="WAD29" s="472"/>
      <c r="WAE29" s="472"/>
      <c r="WAF29" s="472"/>
      <c r="WAG29" s="472"/>
      <c r="WAH29" s="472"/>
      <c r="WAI29" s="472"/>
      <c r="WAJ29" s="472"/>
      <c r="WAK29" s="472"/>
      <c r="WAL29" s="472"/>
      <c r="WAM29" s="472"/>
      <c r="WAN29" s="472"/>
      <c r="WAO29" s="472"/>
      <c r="WAP29" s="472"/>
      <c r="WAQ29" s="472"/>
      <c r="WAR29" s="472"/>
      <c r="WAS29" s="472"/>
      <c r="WAT29" s="472"/>
      <c r="WAU29" s="472"/>
      <c r="WAV29" s="472"/>
      <c r="WAW29" s="472"/>
      <c r="WAX29" s="472"/>
      <c r="WAY29" s="472"/>
      <c r="WAZ29" s="472"/>
      <c r="WBA29" s="472"/>
      <c r="WBB29" s="472"/>
      <c r="WBC29" s="472"/>
      <c r="WBD29" s="472"/>
      <c r="WBE29" s="472"/>
      <c r="WBF29" s="472"/>
      <c r="WBG29" s="472"/>
      <c r="WBH29" s="472"/>
      <c r="WBI29" s="472"/>
      <c r="WBJ29" s="472"/>
      <c r="WBK29" s="472"/>
      <c r="WBL29" s="472"/>
      <c r="WBM29" s="472"/>
      <c r="WBN29" s="472"/>
      <c r="WBO29" s="472"/>
      <c r="WBP29" s="472"/>
      <c r="WBQ29" s="472"/>
      <c r="WBR29" s="472"/>
      <c r="WBS29" s="472"/>
      <c r="WBT29" s="472"/>
      <c r="WBU29" s="472"/>
      <c r="WBV29" s="472"/>
      <c r="WBW29" s="472"/>
      <c r="WBX29" s="472"/>
      <c r="WBY29" s="472"/>
      <c r="WBZ29" s="472"/>
      <c r="WCA29" s="472"/>
      <c r="WCB29" s="472"/>
      <c r="WCC29" s="472"/>
      <c r="WCD29" s="472"/>
      <c r="WCE29" s="472"/>
      <c r="WCF29" s="472"/>
      <c r="WCG29" s="472"/>
      <c r="WCH29" s="472"/>
      <c r="WCI29" s="472"/>
      <c r="WCJ29" s="472"/>
      <c r="WCK29" s="472"/>
      <c r="WCL29" s="472"/>
      <c r="WCM29" s="472"/>
      <c r="WCN29" s="472"/>
      <c r="WCO29" s="472"/>
      <c r="WCP29" s="472"/>
      <c r="WCQ29" s="472"/>
      <c r="WCR29" s="472"/>
      <c r="WCS29" s="472"/>
      <c r="WCT29" s="472"/>
      <c r="WCU29" s="472"/>
      <c r="WCV29" s="472"/>
      <c r="WCW29" s="472"/>
      <c r="WCX29" s="472"/>
      <c r="WCY29" s="472"/>
      <c r="WCZ29" s="472"/>
      <c r="WDA29" s="472"/>
      <c r="WDB29" s="472"/>
      <c r="WDC29" s="472"/>
      <c r="WDD29" s="472"/>
      <c r="WDE29" s="472"/>
      <c r="WDF29" s="472"/>
      <c r="WDG29" s="472"/>
      <c r="WDH29" s="472"/>
      <c r="WDI29" s="472"/>
      <c r="WDJ29" s="472"/>
      <c r="WDK29" s="472"/>
      <c r="WDL29" s="472"/>
      <c r="WDM29" s="472"/>
      <c r="WDN29" s="472"/>
      <c r="WDO29" s="472"/>
      <c r="WDP29" s="472"/>
      <c r="WDQ29" s="472"/>
      <c r="WDR29" s="472"/>
      <c r="WDS29" s="472"/>
      <c r="WDT29" s="472"/>
      <c r="WDU29" s="472"/>
      <c r="WDV29" s="472"/>
      <c r="WDW29" s="472"/>
      <c r="WDX29" s="472"/>
      <c r="WDY29" s="472"/>
      <c r="WDZ29" s="472"/>
      <c r="WEA29" s="472"/>
      <c r="WEB29" s="472"/>
      <c r="WEC29" s="472"/>
      <c r="WED29" s="472"/>
      <c r="WEE29" s="472"/>
      <c r="WEF29" s="472"/>
      <c r="WEG29" s="472"/>
      <c r="WEH29" s="472"/>
      <c r="WEI29" s="472"/>
      <c r="WEJ29" s="472"/>
      <c r="WEK29" s="472"/>
      <c r="WEL29" s="472"/>
      <c r="WEM29" s="472"/>
      <c r="WEN29" s="472"/>
      <c r="WEO29" s="472"/>
      <c r="WEP29" s="472"/>
      <c r="WEQ29" s="472"/>
      <c r="WER29" s="472"/>
      <c r="WES29" s="472"/>
      <c r="WET29" s="472"/>
      <c r="WEU29" s="472"/>
      <c r="WEV29" s="472"/>
      <c r="WEW29" s="472"/>
      <c r="WEX29" s="472"/>
      <c r="WEY29" s="472"/>
      <c r="WEZ29" s="472"/>
      <c r="WFA29" s="472"/>
      <c r="WFB29" s="472"/>
      <c r="WFC29" s="472"/>
      <c r="WFD29" s="472"/>
      <c r="WFE29" s="472"/>
      <c r="WFF29" s="472"/>
      <c r="WFG29" s="472"/>
      <c r="WFH29" s="472"/>
      <c r="WFI29" s="472"/>
      <c r="WFJ29" s="472"/>
      <c r="WFK29" s="472"/>
      <c r="WFL29" s="472"/>
      <c r="WFM29" s="472"/>
      <c r="WFN29" s="472"/>
      <c r="WFO29" s="472"/>
      <c r="WFP29" s="472"/>
      <c r="WFQ29" s="472"/>
      <c r="WFR29" s="472"/>
      <c r="WFS29" s="472"/>
      <c r="WFT29" s="472"/>
      <c r="WFU29" s="472"/>
      <c r="WFV29" s="472"/>
      <c r="WFW29" s="472"/>
      <c r="WFX29" s="472"/>
      <c r="WFY29" s="472"/>
      <c r="WFZ29" s="472"/>
      <c r="WGA29" s="472"/>
      <c r="WGB29" s="472"/>
      <c r="WGC29" s="472"/>
      <c r="WGD29" s="472"/>
      <c r="WGE29" s="472"/>
      <c r="WGF29" s="472"/>
      <c r="WGG29" s="472"/>
      <c r="WGH29" s="472"/>
      <c r="WGI29" s="472"/>
      <c r="WGJ29" s="472"/>
      <c r="WGK29" s="472"/>
      <c r="WGL29" s="472"/>
      <c r="WGM29" s="472"/>
      <c r="WGN29" s="472"/>
      <c r="WGO29" s="472"/>
      <c r="WGP29" s="472"/>
      <c r="WGQ29" s="472"/>
      <c r="WGR29" s="472"/>
      <c r="WGS29" s="472"/>
      <c r="WGT29" s="472"/>
      <c r="WGU29" s="472"/>
      <c r="WGV29" s="472"/>
      <c r="WGW29" s="472"/>
      <c r="WGX29" s="472"/>
      <c r="WGY29" s="472"/>
      <c r="WGZ29" s="472"/>
      <c r="WHA29" s="472"/>
      <c r="WHB29" s="472"/>
      <c r="WHC29" s="472"/>
      <c r="WHD29" s="472"/>
      <c r="WHE29" s="472"/>
      <c r="WHF29" s="472"/>
      <c r="WHG29" s="472"/>
      <c r="WHH29" s="472"/>
      <c r="WHI29" s="472"/>
      <c r="WHJ29" s="472"/>
      <c r="WHK29" s="472"/>
      <c r="WHL29" s="472"/>
      <c r="WHM29" s="472"/>
      <c r="WHN29" s="472"/>
      <c r="WHO29" s="472"/>
      <c r="WHP29" s="472"/>
      <c r="WHQ29" s="472"/>
      <c r="WHR29" s="472"/>
      <c r="WHS29" s="472"/>
      <c r="WHT29" s="472"/>
      <c r="WHU29" s="472"/>
      <c r="WHV29" s="472"/>
      <c r="WHW29" s="472"/>
      <c r="WHX29" s="472"/>
      <c r="WHY29" s="472"/>
      <c r="WHZ29" s="472"/>
      <c r="WIA29" s="472"/>
      <c r="WIB29" s="472"/>
      <c r="WIC29" s="472"/>
      <c r="WID29" s="472"/>
      <c r="WIE29" s="472"/>
      <c r="WIF29" s="472"/>
      <c r="WIG29" s="472"/>
      <c r="WIH29" s="472"/>
      <c r="WII29" s="472"/>
      <c r="WIJ29" s="472"/>
      <c r="WIK29" s="472"/>
      <c r="WIL29" s="472"/>
      <c r="WIM29" s="472"/>
      <c r="WIN29" s="472"/>
      <c r="WIO29" s="472"/>
      <c r="WIP29" s="472"/>
      <c r="WIQ29" s="472"/>
      <c r="WIR29" s="472"/>
      <c r="WIS29" s="472"/>
      <c r="WIT29" s="472"/>
      <c r="WIU29" s="472"/>
      <c r="WIV29" s="472"/>
      <c r="WIW29" s="472"/>
      <c r="WIX29" s="472"/>
      <c r="WIY29" s="472"/>
      <c r="WIZ29" s="472"/>
      <c r="WJA29" s="472"/>
      <c r="WJB29" s="472"/>
      <c r="WJC29" s="472"/>
      <c r="WJD29" s="472"/>
      <c r="WJE29" s="472"/>
      <c r="WJF29" s="472"/>
      <c r="WJG29" s="472"/>
      <c r="WJH29" s="472"/>
      <c r="WJI29" s="472"/>
      <c r="WJJ29" s="472"/>
      <c r="WJK29" s="472"/>
      <c r="WJL29" s="472"/>
      <c r="WJM29" s="472"/>
      <c r="WJN29" s="472"/>
      <c r="WJO29" s="472"/>
      <c r="WJP29" s="472"/>
      <c r="WJQ29" s="472"/>
      <c r="WJR29" s="472"/>
      <c r="WJS29" s="472"/>
      <c r="WJT29" s="472"/>
      <c r="WJU29" s="472"/>
      <c r="WJV29" s="472"/>
      <c r="WJW29" s="472"/>
      <c r="WJX29" s="472"/>
      <c r="WJY29" s="472"/>
      <c r="WJZ29" s="472"/>
      <c r="WKA29" s="472"/>
      <c r="WKB29" s="472"/>
      <c r="WKC29" s="472"/>
      <c r="WKD29" s="472"/>
      <c r="WKE29" s="472"/>
      <c r="WKF29" s="472"/>
      <c r="WKG29" s="472"/>
      <c r="WKH29" s="472"/>
      <c r="WKI29" s="472"/>
      <c r="WKJ29" s="472"/>
      <c r="WKK29" s="472"/>
      <c r="WKL29" s="472"/>
      <c r="WKM29" s="472"/>
      <c r="WKN29" s="472"/>
      <c r="WKO29" s="472"/>
      <c r="WKP29" s="472"/>
      <c r="WKQ29" s="472"/>
      <c r="WKR29" s="472"/>
      <c r="WKS29" s="472"/>
      <c r="WKT29" s="472"/>
      <c r="WKU29" s="472"/>
      <c r="WKV29" s="472"/>
      <c r="WKW29" s="472"/>
      <c r="WKX29" s="472"/>
      <c r="WKY29" s="472"/>
      <c r="WKZ29" s="472"/>
      <c r="WLA29" s="472"/>
      <c r="WLB29" s="472"/>
      <c r="WLC29" s="472"/>
      <c r="WLD29" s="472"/>
      <c r="WLE29" s="472"/>
      <c r="WLF29" s="472"/>
      <c r="WLG29" s="472"/>
      <c r="WLH29" s="472"/>
      <c r="WLI29" s="472"/>
      <c r="WLJ29" s="472"/>
      <c r="WLK29" s="472"/>
      <c r="WLL29" s="472"/>
      <c r="WLM29" s="472"/>
      <c r="WLN29" s="472"/>
      <c r="WLO29" s="472"/>
      <c r="WLP29" s="472"/>
      <c r="WLQ29" s="472"/>
      <c r="WLR29" s="472"/>
      <c r="WLS29" s="472"/>
      <c r="WLT29" s="472"/>
      <c r="WLU29" s="472"/>
      <c r="WLV29" s="472"/>
      <c r="WLW29" s="472"/>
      <c r="WLX29" s="472"/>
      <c r="WLY29" s="472"/>
      <c r="WLZ29" s="472"/>
      <c r="WMA29" s="472"/>
      <c r="WMB29" s="472"/>
      <c r="WMC29" s="472"/>
      <c r="WMD29" s="472"/>
      <c r="WME29" s="472"/>
      <c r="WMF29" s="472"/>
      <c r="WMG29" s="472"/>
      <c r="WMH29" s="472"/>
      <c r="WMI29" s="472"/>
      <c r="WMJ29" s="472"/>
      <c r="WMK29" s="472"/>
      <c r="WML29" s="472"/>
      <c r="WMM29" s="472"/>
      <c r="WMN29" s="472"/>
      <c r="WMO29" s="472"/>
      <c r="WMP29" s="472"/>
      <c r="WMQ29" s="472"/>
      <c r="WMR29" s="472"/>
      <c r="WMS29" s="472"/>
      <c r="WMT29" s="472"/>
      <c r="WMU29" s="472"/>
      <c r="WMV29" s="472"/>
      <c r="WMW29" s="472"/>
      <c r="WMX29" s="472"/>
      <c r="WMY29" s="472"/>
      <c r="WMZ29" s="472"/>
      <c r="WNA29" s="472"/>
      <c r="WNB29" s="472"/>
      <c r="WNC29" s="472"/>
      <c r="WND29" s="472"/>
      <c r="WNE29" s="472"/>
      <c r="WNF29" s="472"/>
      <c r="WNG29" s="472"/>
      <c r="WNH29" s="472"/>
      <c r="WNI29" s="472"/>
      <c r="WNJ29" s="472"/>
      <c r="WNK29" s="472"/>
      <c r="WNL29" s="472"/>
      <c r="WNM29" s="472"/>
      <c r="WNN29" s="472"/>
      <c r="WNO29" s="472"/>
      <c r="WNP29" s="472"/>
      <c r="WNQ29" s="472"/>
      <c r="WNR29" s="472"/>
      <c r="WNS29" s="472"/>
      <c r="WNT29" s="472"/>
      <c r="WNU29" s="472"/>
      <c r="WNV29" s="472"/>
      <c r="WNW29" s="472"/>
      <c r="WNX29" s="472"/>
      <c r="WNY29" s="472"/>
      <c r="WNZ29" s="472"/>
      <c r="WOA29" s="472"/>
      <c r="WOB29" s="472"/>
      <c r="WOC29" s="472"/>
      <c r="WOD29" s="472"/>
      <c r="WOE29" s="472"/>
      <c r="WOF29" s="472"/>
      <c r="WOG29" s="472"/>
      <c r="WOH29" s="472"/>
      <c r="WOI29" s="472"/>
      <c r="WOJ29" s="472"/>
      <c r="WOK29" s="472"/>
      <c r="WOL29" s="472"/>
      <c r="WOM29" s="472"/>
      <c r="WON29" s="472"/>
      <c r="WOO29" s="472"/>
      <c r="WOP29" s="472"/>
      <c r="WOQ29" s="472"/>
      <c r="WOR29" s="472"/>
      <c r="WOS29" s="472"/>
      <c r="WOT29" s="472"/>
      <c r="WOU29" s="472"/>
      <c r="WOV29" s="472"/>
      <c r="WOW29" s="472"/>
      <c r="WOX29" s="472"/>
      <c r="WOY29" s="472"/>
      <c r="WOZ29" s="472"/>
      <c r="WPA29" s="472"/>
      <c r="WPB29" s="472"/>
      <c r="WPC29" s="472"/>
      <c r="WPD29" s="472"/>
      <c r="WPE29" s="472"/>
      <c r="WPF29" s="472"/>
      <c r="WPG29" s="472"/>
      <c r="WPH29" s="472"/>
      <c r="WPI29" s="472"/>
      <c r="WPJ29" s="472"/>
      <c r="WPK29" s="472"/>
      <c r="WPL29" s="472"/>
      <c r="WPM29" s="472"/>
      <c r="WPN29" s="472"/>
      <c r="WPO29" s="472"/>
      <c r="WPP29" s="472"/>
      <c r="WPQ29" s="472"/>
      <c r="WPR29" s="472"/>
      <c r="WPS29" s="472"/>
      <c r="WPT29" s="472"/>
      <c r="WPU29" s="472"/>
      <c r="WPV29" s="472"/>
      <c r="WPW29" s="472"/>
      <c r="WPX29" s="472"/>
      <c r="WPY29" s="472"/>
      <c r="WPZ29" s="472"/>
      <c r="WQA29" s="472"/>
      <c r="WQB29" s="472"/>
      <c r="WQC29" s="472"/>
      <c r="WQD29" s="472"/>
      <c r="WQE29" s="472"/>
      <c r="WQF29" s="472"/>
      <c r="WQG29" s="472"/>
      <c r="WQH29" s="472"/>
      <c r="WQI29" s="472"/>
      <c r="WQJ29" s="472"/>
      <c r="WQK29" s="472"/>
      <c r="WQL29" s="472"/>
      <c r="WQM29" s="472"/>
      <c r="WQN29" s="472"/>
      <c r="WQO29" s="472"/>
      <c r="WQP29" s="472"/>
      <c r="WQQ29" s="472"/>
      <c r="WQR29" s="472"/>
      <c r="WQS29" s="472"/>
      <c r="WQT29" s="472"/>
      <c r="WQU29" s="472"/>
      <c r="WQV29" s="472"/>
      <c r="WQW29" s="472"/>
      <c r="WQX29" s="472"/>
      <c r="WQY29" s="472"/>
      <c r="WQZ29" s="472"/>
      <c r="WRA29" s="472"/>
      <c r="WRB29" s="472"/>
      <c r="WRC29" s="472"/>
      <c r="WRD29" s="472"/>
      <c r="WRE29" s="472"/>
      <c r="WRF29" s="472"/>
      <c r="WRG29" s="472"/>
      <c r="WRH29" s="472"/>
      <c r="WRI29" s="472"/>
      <c r="WRJ29" s="472"/>
      <c r="WRK29" s="472"/>
      <c r="WRL29" s="472"/>
      <c r="WRM29" s="472"/>
      <c r="WRN29" s="472"/>
      <c r="WRO29" s="472"/>
      <c r="WRP29" s="472"/>
      <c r="WRQ29" s="472"/>
      <c r="WRR29" s="472"/>
      <c r="WRS29" s="472"/>
      <c r="WRT29" s="472"/>
      <c r="WRU29" s="472"/>
      <c r="WRV29" s="472"/>
      <c r="WRW29" s="472"/>
      <c r="WRX29" s="472"/>
      <c r="WRY29" s="472"/>
      <c r="WRZ29" s="472"/>
      <c r="WSA29" s="472"/>
      <c r="WSB29" s="472"/>
      <c r="WSC29" s="472"/>
      <c r="WSD29" s="472"/>
      <c r="WSE29" s="472"/>
      <c r="WSF29" s="472"/>
      <c r="WSG29" s="472"/>
      <c r="WSH29" s="472"/>
      <c r="WSI29" s="472"/>
      <c r="WSJ29" s="472"/>
      <c r="WSK29" s="472"/>
      <c r="WSL29" s="472"/>
      <c r="WSM29" s="472"/>
      <c r="WSN29" s="472"/>
      <c r="WSO29" s="472"/>
      <c r="WSP29" s="472"/>
      <c r="WSQ29" s="472"/>
      <c r="WSR29" s="472"/>
      <c r="WSS29" s="472"/>
      <c r="WST29" s="472"/>
      <c r="WSU29" s="472"/>
      <c r="WSV29" s="472"/>
      <c r="WSW29" s="472"/>
      <c r="WSX29" s="472"/>
      <c r="WSY29" s="472"/>
      <c r="WSZ29" s="472"/>
      <c r="WTA29" s="472"/>
      <c r="WTB29" s="472"/>
      <c r="WTC29" s="472"/>
      <c r="WTD29" s="472"/>
      <c r="WTE29" s="472"/>
      <c r="WTF29" s="472"/>
      <c r="WTG29" s="472"/>
      <c r="WTH29" s="472"/>
      <c r="WTI29" s="472"/>
      <c r="WTJ29" s="472"/>
      <c r="WTK29" s="472"/>
      <c r="WTL29" s="472"/>
      <c r="WTM29" s="472"/>
      <c r="WTN29" s="472"/>
      <c r="WTO29" s="472"/>
      <c r="WTP29" s="472"/>
      <c r="WTQ29" s="472"/>
      <c r="WTR29" s="472"/>
      <c r="WTS29" s="472"/>
      <c r="WTT29" s="472"/>
      <c r="WTU29" s="472"/>
      <c r="WTV29" s="472"/>
      <c r="WTW29" s="472"/>
      <c r="WTX29" s="472"/>
      <c r="WTY29" s="472"/>
      <c r="WTZ29" s="472"/>
      <c r="WUA29" s="472"/>
      <c r="WUB29" s="472"/>
      <c r="WUC29" s="472"/>
      <c r="WUD29" s="472"/>
      <c r="WUE29" s="472"/>
      <c r="WUF29" s="472"/>
      <c r="WUG29" s="472"/>
      <c r="WUH29" s="472"/>
      <c r="WUI29" s="472"/>
      <c r="WUJ29" s="472"/>
      <c r="WUK29" s="472"/>
      <c r="WUL29" s="472"/>
      <c r="WUM29" s="472"/>
      <c r="WUN29" s="472"/>
      <c r="WUO29" s="472"/>
      <c r="WUP29" s="472"/>
      <c r="WUQ29" s="472"/>
      <c r="WUR29" s="472"/>
      <c r="WUS29" s="472"/>
      <c r="WUT29" s="472"/>
      <c r="WUU29" s="472"/>
      <c r="WUV29" s="472"/>
      <c r="WUW29" s="472"/>
      <c r="WUX29" s="472"/>
      <c r="WUY29" s="472"/>
      <c r="WUZ29" s="472"/>
      <c r="WVA29" s="472"/>
      <c r="WVB29" s="472"/>
      <c r="WVC29" s="472"/>
      <c r="WVD29" s="472"/>
      <c r="WVE29" s="472"/>
      <c r="WVF29" s="472"/>
      <c r="WVG29" s="472"/>
      <c r="WVH29" s="472"/>
      <c r="WVI29" s="472"/>
      <c r="WVJ29" s="472"/>
      <c r="WVK29" s="472"/>
      <c r="WVL29" s="472"/>
      <c r="WVM29" s="472"/>
      <c r="WVN29" s="472"/>
      <c r="WVO29" s="472"/>
      <c r="WVP29" s="472"/>
      <c r="WVQ29" s="472"/>
      <c r="WVR29" s="472"/>
      <c r="WVS29" s="472"/>
      <c r="WVT29" s="472"/>
      <c r="WVU29" s="472"/>
      <c r="WVV29" s="472"/>
      <c r="WVW29" s="472"/>
      <c r="WVX29" s="472"/>
      <c r="WVY29" s="472"/>
      <c r="WVZ29" s="472"/>
      <c r="WWA29" s="472"/>
      <c r="WWB29" s="472"/>
      <c r="WWC29" s="472"/>
      <c r="WWD29" s="472"/>
      <c r="WWE29" s="472"/>
      <c r="WWF29" s="472"/>
      <c r="WWG29" s="472"/>
      <c r="WWH29" s="472"/>
      <c r="WWI29" s="472"/>
      <c r="WWJ29" s="472"/>
      <c r="WWK29" s="472"/>
      <c r="WWL29" s="472"/>
      <c r="WWM29" s="472"/>
      <c r="WWN29" s="472"/>
      <c r="WWO29" s="472"/>
      <c r="WWP29" s="472"/>
      <c r="WWQ29" s="472"/>
      <c r="WWR29" s="472"/>
      <c r="WWS29" s="472"/>
      <c r="WWT29" s="472"/>
      <c r="WWU29" s="472"/>
      <c r="WWV29" s="472"/>
      <c r="WWW29" s="472"/>
      <c r="WWX29" s="472"/>
      <c r="WWY29" s="472"/>
      <c r="WWZ29" s="472"/>
      <c r="WXA29" s="472"/>
      <c r="WXB29" s="472"/>
      <c r="WXC29" s="472"/>
      <c r="WXD29" s="472"/>
      <c r="WXE29" s="472"/>
      <c r="WXF29" s="472"/>
      <c r="WXG29" s="472"/>
      <c r="WXH29" s="472"/>
      <c r="WXI29" s="472"/>
      <c r="WXJ29" s="472"/>
      <c r="WXK29" s="472"/>
      <c r="WXL29" s="472"/>
      <c r="WXM29" s="472"/>
      <c r="WXN29" s="472"/>
      <c r="WXO29" s="472"/>
      <c r="WXP29" s="472"/>
      <c r="WXQ29" s="472"/>
      <c r="WXR29" s="472"/>
      <c r="WXS29" s="472"/>
      <c r="WXT29" s="472"/>
      <c r="WXU29" s="472"/>
      <c r="WXV29" s="472"/>
      <c r="WXW29" s="472"/>
      <c r="WXX29" s="472"/>
      <c r="WXY29" s="472"/>
      <c r="WXZ29" s="472"/>
      <c r="WYA29" s="472"/>
      <c r="WYB29" s="472"/>
      <c r="WYC29" s="472"/>
      <c r="WYD29" s="472"/>
      <c r="WYE29" s="472"/>
      <c r="WYF29" s="472"/>
      <c r="WYG29" s="472"/>
      <c r="WYH29" s="472"/>
      <c r="WYI29" s="472"/>
      <c r="WYJ29" s="472"/>
      <c r="WYK29" s="472"/>
      <c r="WYL29" s="472"/>
      <c r="WYM29" s="472"/>
      <c r="WYN29" s="472"/>
      <c r="WYO29" s="472"/>
      <c r="WYP29" s="472"/>
      <c r="WYQ29" s="472"/>
      <c r="WYR29" s="472"/>
      <c r="WYS29" s="472"/>
      <c r="WYT29" s="472"/>
      <c r="WYU29" s="472"/>
      <c r="WYV29" s="472"/>
      <c r="WYW29" s="472"/>
      <c r="WYX29" s="472"/>
      <c r="WYY29" s="472"/>
      <c r="WYZ29" s="472"/>
      <c r="WZA29" s="472"/>
      <c r="WZB29" s="472"/>
      <c r="WZC29" s="472"/>
      <c r="WZD29" s="472"/>
      <c r="WZE29" s="472"/>
      <c r="WZF29" s="472"/>
      <c r="WZG29" s="472"/>
      <c r="WZH29" s="472"/>
      <c r="WZI29" s="472"/>
      <c r="WZJ29" s="472"/>
      <c r="WZK29" s="472"/>
      <c r="WZL29" s="472"/>
      <c r="WZM29" s="472"/>
      <c r="WZN29" s="472"/>
      <c r="WZO29" s="472"/>
      <c r="WZP29" s="472"/>
      <c r="WZQ29" s="472"/>
      <c r="WZR29" s="472"/>
      <c r="WZS29" s="472"/>
      <c r="WZT29" s="472"/>
      <c r="WZU29" s="472"/>
      <c r="WZV29" s="472"/>
      <c r="WZW29" s="472"/>
      <c r="WZX29" s="472"/>
      <c r="WZY29" s="472"/>
      <c r="WZZ29" s="472"/>
      <c r="XAA29" s="472"/>
      <c r="XAB29" s="472"/>
      <c r="XAC29" s="472"/>
      <c r="XAD29" s="472"/>
      <c r="XAE29" s="472"/>
      <c r="XAF29" s="472"/>
      <c r="XAG29" s="472"/>
      <c r="XAH29" s="472"/>
      <c r="XAI29" s="472"/>
      <c r="XAJ29" s="472"/>
      <c r="XAK29" s="472"/>
      <c r="XAL29" s="472"/>
      <c r="XAM29" s="472"/>
      <c r="XAN29" s="472"/>
      <c r="XAO29" s="472"/>
      <c r="XAP29" s="472"/>
      <c r="XAQ29" s="472"/>
      <c r="XAR29" s="472"/>
      <c r="XAS29" s="472"/>
      <c r="XAT29" s="472"/>
      <c r="XAU29" s="472"/>
      <c r="XAV29" s="472"/>
      <c r="XAW29" s="472"/>
      <c r="XAX29" s="472"/>
      <c r="XAY29" s="472"/>
      <c r="XAZ29" s="472"/>
      <c r="XBA29" s="472"/>
      <c r="XBB29" s="472"/>
      <c r="XBC29" s="472"/>
      <c r="XBD29" s="472"/>
      <c r="XBE29" s="472"/>
      <c r="XBF29" s="472"/>
      <c r="XBG29" s="472"/>
      <c r="XBH29" s="472"/>
      <c r="XBI29" s="472"/>
      <c r="XBJ29" s="472"/>
      <c r="XBK29" s="472"/>
      <c r="XBL29" s="472"/>
      <c r="XBM29" s="472"/>
      <c r="XBN29" s="472"/>
      <c r="XBO29" s="472"/>
      <c r="XBP29" s="472"/>
      <c r="XBQ29" s="472"/>
      <c r="XBR29" s="472"/>
      <c r="XBS29" s="472"/>
      <c r="XBT29" s="472"/>
      <c r="XBU29" s="472"/>
      <c r="XBV29" s="472"/>
      <c r="XBW29" s="472"/>
      <c r="XBX29" s="472"/>
      <c r="XBY29" s="472"/>
      <c r="XBZ29" s="472"/>
      <c r="XCA29" s="472"/>
      <c r="XCB29" s="472"/>
      <c r="XCC29" s="472"/>
      <c r="XCD29" s="472"/>
      <c r="XCE29" s="472"/>
      <c r="XCF29" s="472"/>
      <c r="XCG29" s="472"/>
      <c r="XCH29" s="472"/>
      <c r="XCI29" s="472"/>
      <c r="XCJ29" s="472"/>
      <c r="XCK29" s="472"/>
      <c r="XCL29" s="472"/>
      <c r="XCM29" s="472"/>
      <c r="XCN29" s="472"/>
      <c r="XCO29" s="472"/>
      <c r="XCP29" s="472"/>
      <c r="XCQ29" s="472"/>
      <c r="XCR29" s="472"/>
      <c r="XCS29" s="472"/>
      <c r="XCT29" s="472"/>
      <c r="XCU29" s="472"/>
      <c r="XCV29" s="472"/>
      <c r="XCW29" s="472"/>
      <c r="XCX29" s="472"/>
      <c r="XCY29" s="472"/>
      <c r="XCZ29" s="472"/>
      <c r="XDA29" s="472"/>
      <c r="XDB29" s="472"/>
      <c r="XDC29" s="472"/>
      <c r="XDD29" s="472"/>
      <c r="XDE29" s="472"/>
      <c r="XDF29" s="472"/>
      <c r="XDG29" s="472"/>
      <c r="XDH29" s="472"/>
      <c r="XDI29" s="472"/>
      <c r="XDJ29" s="472"/>
      <c r="XDK29" s="472"/>
      <c r="XDL29" s="472"/>
      <c r="XDM29" s="472"/>
      <c r="XDN29" s="472"/>
      <c r="XDO29" s="472"/>
      <c r="XDP29" s="472"/>
      <c r="XDQ29" s="472"/>
      <c r="XDR29" s="472"/>
      <c r="XDS29" s="472"/>
      <c r="XDT29" s="472"/>
      <c r="XDU29" s="472"/>
      <c r="XDV29" s="472"/>
      <c r="XDW29" s="472"/>
      <c r="XDX29" s="472"/>
      <c r="XDY29" s="472"/>
      <c r="XDZ29" s="472"/>
      <c r="XEA29" s="472"/>
      <c r="XEB29" s="472"/>
      <c r="XEC29" s="472"/>
      <c r="XED29" s="472"/>
      <c r="XEE29" s="472"/>
      <c r="XEF29" s="472"/>
      <c r="XEG29" s="472"/>
      <c r="XEH29" s="472"/>
      <c r="XEI29" s="472"/>
      <c r="XEJ29" s="472"/>
      <c r="XEK29" s="472"/>
      <c r="XEL29" s="472"/>
      <c r="XEM29" s="472"/>
      <c r="XEN29" s="472"/>
      <c r="XEO29" s="472"/>
      <c r="XEP29" s="472"/>
      <c r="XEQ29" s="472"/>
      <c r="XER29" s="472"/>
      <c r="XES29" s="472"/>
      <c r="XET29" s="472"/>
      <c r="XEU29" s="472"/>
      <c r="XEV29" s="472"/>
      <c r="XEW29" s="472"/>
      <c r="XEX29" s="472"/>
      <c r="XEY29" s="472"/>
      <c r="XEZ29" s="472"/>
      <c r="XFA29" s="472"/>
      <c r="XFB29" s="472"/>
      <c r="XFC29" s="472"/>
      <c r="XFD29" s="472"/>
    </row>
    <row r="30" spans="2:16384" s="464" customFormat="1" ht="15">
      <c r="B30" s="471" t="s">
        <v>218</v>
      </c>
      <c r="D30" s="470"/>
      <c r="E30" s="470"/>
      <c r="F30" s="470"/>
      <c r="G30" s="470"/>
      <c r="H30" s="466"/>
      <c r="I30" s="466"/>
      <c r="J30" s="465"/>
      <c r="K30" s="465"/>
      <c r="L30" s="465"/>
      <c r="M30" s="465"/>
      <c r="N30" s="465"/>
      <c r="O30" s="465"/>
      <c r="P30" s="465"/>
      <c r="Q30" s="465"/>
      <c r="R30" s="465"/>
      <c r="S30" s="465"/>
      <c r="T30" s="465"/>
      <c r="U30" s="465"/>
      <c r="V30" s="465"/>
      <c r="W30" s="465"/>
      <c r="X30" s="465"/>
      <c r="Y30" s="465"/>
      <c r="Z30" s="465"/>
      <c r="AA30" s="465"/>
      <c r="AB30" s="465"/>
      <c r="AC30" s="465"/>
      <c r="AD30" s="465"/>
      <c r="AE30" s="465"/>
      <c r="AF30" s="465"/>
    </row>
    <row r="31" spans="2:16384" s="464" customFormat="1" ht="15">
      <c r="B31" s="458" t="s">
        <v>606</v>
      </c>
      <c r="D31" s="470"/>
      <c r="E31" s="483">
        <f t="shared" ref="E31:H36" si="0">E5+E19</f>
        <v>1487706</v>
      </c>
      <c r="F31" s="483">
        <f t="shared" si="0"/>
        <v>467560</v>
      </c>
      <c r="G31" s="483">
        <f t="shared" si="0"/>
        <v>472985</v>
      </c>
      <c r="H31" s="483">
        <f t="shared" si="0"/>
        <v>468246</v>
      </c>
      <c r="I31" s="466"/>
      <c r="J31" s="465"/>
      <c r="K31" s="465"/>
      <c r="L31" s="465"/>
      <c r="M31" s="465"/>
      <c r="N31" s="465"/>
      <c r="O31" s="465"/>
      <c r="P31" s="465"/>
      <c r="Q31" s="465"/>
      <c r="R31" s="465"/>
      <c r="S31" s="465"/>
      <c r="T31" s="465"/>
      <c r="U31" s="465"/>
      <c r="V31" s="465"/>
      <c r="W31" s="465"/>
      <c r="X31" s="465"/>
      <c r="Y31" s="465"/>
      <c r="Z31" s="465"/>
      <c r="AA31" s="465"/>
      <c r="AB31" s="465"/>
      <c r="AC31" s="465"/>
      <c r="AD31" s="465"/>
      <c r="AE31" s="465"/>
      <c r="AF31" s="465"/>
    </row>
    <row r="32" spans="2:16384" s="464" customFormat="1" ht="15">
      <c r="B32" s="458" t="s">
        <v>608</v>
      </c>
      <c r="D32" s="470"/>
      <c r="E32" s="483">
        <f t="shared" si="0"/>
        <v>1062014</v>
      </c>
      <c r="F32" s="483">
        <f t="shared" si="0"/>
        <v>267465</v>
      </c>
      <c r="G32" s="483">
        <f t="shared" si="0"/>
        <v>288869</v>
      </c>
      <c r="H32" s="483">
        <f t="shared" si="0"/>
        <v>264509</v>
      </c>
      <c r="I32" s="466"/>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row>
    <row r="33" spans="1:16384" s="464" customFormat="1" ht="15">
      <c r="B33" s="458" t="s">
        <v>215</v>
      </c>
      <c r="D33" s="470"/>
      <c r="E33" s="483">
        <f t="shared" si="0"/>
        <v>596410</v>
      </c>
      <c r="F33" s="483">
        <f t="shared" si="0"/>
        <v>161314</v>
      </c>
      <c r="G33" s="483">
        <f t="shared" si="0"/>
        <v>169324</v>
      </c>
      <c r="H33" s="483">
        <f t="shared" si="0"/>
        <v>151566</v>
      </c>
      <c r="I33" s="466"/>
      <c r="J33" s="466"/>
      <c r="K33" s="466"/>
      <c r="L33" s="466"/>
      <c r="M33" s="466"/>
      <c r="N33" s="465"/>
      <c r="O33" s="465"/>
      <c r="P33" s="465"/>
      <c r="Q33" s="465"/>
      <c r="R33" s="465"/>
      <c r="S33" s="465"/>
      <c r="T33" s="465"/>
      <c r="U33" s="465"/>
      <c r="V33" s="465"/>
      <c r="W33" s="465"/>
      <c r="X33" s="465"/>
      <c r="Y33" s="465"/>
      <c r="Z33" s="465"/>
      <c r="AA33" s="465"/>
      <c r="AB33" s="465"/>
      <c r="AC33" s="465"/>
      <c r="AD33" s="465"/>
      <c r="AE33" s="465"/>
      <c r="AF33" s="465"/>
    </row>
    <row r="34" spans="1:16384" s="464" customFormat="1" ht="15">
      <c r="B34" s="458" t="s">
        <v>609</v>
      </c>
      <c r="D34" s="470"/>
      <c r="E34" s="483">
        <f t="shared" si="0"/>
        <v>139324</v>
      </c>
      <c r="F34" s="483">
        <f t="shared" si="0"/>
        <v>31612</v>
      </c>
      <c r="G34" s="483">
        <f t="shared" si="0"/>
        <v>32350</v>
      </c>
      <c r="H34" s="483">
        <f t="shared" si="0"/>
        <v>30280</v>
      </c>
      <c r="I34" s="466"/>
      <c r="J34" s="465"/>
      <c r="K34" s="465"/>
      <c r="L34" s="465"/>
      <c r="M34" s="465"/>
      <c r="N34" s="465"/>
      <c r="O34" s="465"/>
      <c r="P34" s="465"/>
      <c r="Q34" s="465"/>
      <c r="R34" s="465"/>
      <c r="S34" s="465"/>
      <c r="T34" s="465"/>
      <c r="U34" s="465"/>
      <c r="V34" s="465"/>
      <c r="W34" s="465"/>
      <c r="X34" s="465"/>
      <c r="Y34" s="465"/>
      <c r="Z34" s="465"/>
      <c r="AA34" s="465"/>
      <c r="AB34" s="465"/>
      <c r="AC34" s="465"/>
      <c r="AD34" s="465"/>
      <c r="AE34" s="465"/>
      <c r="AF34" s="465"/>
    </row>
    <row r="35" spans="1:16384" s="465" customFormat="1">
      <c r="B35" s="458" t="s">
        <v>235</v>
      </c>
      <c r="D35" s="469"/>
      <c r="E35" s="483">
        <f t="shared" si="0"/>
        <v>80743</v>
      </c>
      <c r="F35" s="483">
        <f t="shared" si="0"/>
        <v>19041</v>
      </c>
      <c r="G35" s="483">
        <f t="shared" si="0"/>
        <v>22845</v>
      </c>
      <c r="H35" s="483">
        <f t="shared" si="0"/>
        <v>22147</v>
      </c>
      <c r="I35" s="466"/>
    </row>
    <row r="36" spans="1:16384" s="465" customFormat="1">
      <c r="B36" s="458" t="s">
        <v>610</v>
      </c>
      <c r="D36" s="469"/>
      <c r="E36" s="483">
        <f t="shared" si="0"/>
        <v>140177</v>
      </c>
      <c r="F36" s="483">
        <f t="shared" si="0"/>
        <v>26901</v>
      </c>
      <c r="G36" s="483">
        <f t="shared" si="0"/>
        <v>44065</v>
      </c>
      <c r="H36" s="483">
        <f t="shared" si="0"/>
        <v>38951</v>
      </c>
      <c r="I36" s="466"/>
    </row>
    <row r="37" spans="1:16384" s="465" customFormat="1">
      <c r="B37" s="458"/>
      <c r="D37" s="469"/>
      <c r="E37" s="483"/>
      <c r="F37" s="483"/>
      <c r="G37" s="483"/>
      <c r="H37" s="483"/>
      <c r="I37" s="466"/>
    </row>
    <row r="38" spans="1:16384" s="465" customFormat="1">
      <c r="A38" s="465" t="s">
        <v>322</v>
      </c>
      <c r="B38" s="458" t="s">
        <v>280</v>
      </c>
      <c r="D38" s="469"/>
      <c r="E38" s="502">
        <f>E7/E6</f>
        <v>0.92095893110388205</v>
      </c>
      <c r="F38" s="502">
        <f t="shared" ref="F38:H38" si="1">F7/F6</f>
        <v>0.94749504598343581</v>
      </c>
      <c r="G38" s="502">
        <f t="shared" si="1"/>
        <v>0.93582334764522435</v>
      </c>
      <c r="H38" s="502">
        <f t="shared" si="1"/>
        <v>0.91908765948785798</v>
      </c>
      <c r="I38" s="466"/>
    </row>
    <row r="39" spans="1:16384" s="465" customFormat="1" ht="15">
      <c r="A39" s="464" t="s">
        <v>322</v>
      </c>
      <c r="B39" s="458" t="s">
        <v>281</v>
      </c>
      <c r="D39" s="469"/>
      <c r="E39" s="502">
        <f>E8/E6</f>
        <v>0.33266225815934591</v>
      </c>
      <c r="F39" s="502">
        <f t="shared" ref="F39:H39" si="2">F8/F6</f>
        <v>0.30587876632284944</v>
      </c>
      <c r="G39" s="502">
        <f t="shared" si="2"/>
        <v>0.28872687849538881</v>
      </c>
      <c r="H39" s="502">
        <f t="shared" si="2"/>
        <v>0.31336072559819872</v>
      </c>
      <c r="I39" s="466"/>
    </row>
    <row r="40" spans="1:16384" s="465" customFormat="1">
      <c r="B40" s="458"/>
      <c r="D40" s="469"/>
      <c r="E40" s="469"/>
      <c r="F40" s="469"/>
      <c r="G40" s="469"/>
      <c r="H40" s="469"/>
      <c r="I40" s="466"/>
    </row>
    <row r="41" spans="1:16384" ht="15">
      <c r="B41" s="472" t="s">
        <v>714</v>
      </c>
      <c r="C41" s="472"/>
      <c r="D41" s="481"/>
      <c r="E41" s="482">
        <f>E16+SUM(E19:E28)</f>
        <v>1465159</v>
      </c>
      <c r="F41" s="482">
        <f>F16+SUM(F19:F28)</f>
        <v>443641</v>
      </c>
      <c r="G41" s="482">
        <f>G16+SUM(G19:G28)</f>
        <v>495499</v>
      </c>
      <c r="H41" s="482">
        <f>H16+SUM(H19:H28)</f>
        <v>409561</v>
      </c>
      <c r="I41" s="481"/>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2"/>
      <c r="CM41" s="472"/>
      <c r="CN41" s="472"/>
      <c r="CO41" s="472"/>
      <c r="CP41" s="472"/>
      <c r="CQ41" s="472"/>
      <c r="CR41" s="472"/>
      <c r="CS41" s="472"/>
      <c r="CT41" s="472"/>
      <c r="CU41" s="472"/>
      <c r="CV41" s="472"/>
      <c r="CW41" s="472"/>
      <c r="CX41" s="472"/>
      <c r="CY41" s="472"/>
      <c r="CZ41" s="472"/>
      <c r="DA41" s="472"/>
      <c r="DB41" s="472"/>
      <c r="DC41" s="472"/>
      <c r="DD41" s="472"/>
      <c r="DE41" s="472"/>
      <c r="DF41" s="472"/>
      <c r="DG41" s="472"/>
      <c r="DH41" s="472"/>
      <c r="DI41" s="472"/>
      <c r="DJ41" s="472"/>
      <c r="DK41" s="472"/>
      <c r="DL41" s="472"/>
      <c r="DM41" s="472"/>
      <c r="DN41" s="472"/>
      <c r="DO41" s="472"/>
      <c r="DP41" s="472"/>
      <c r="DQ41" s="472"/>
      <c r="DR41" s="472"/>
      <c r="DS41" s="472"/>
      <c r="DT41" s="472"/>
      <c r="DU41" s="472"/>
      <c r="DV41" s="472"/>
      <c r="DW41" s="472"/>
      <c r="DX41" s="472"/>
      <c r="DY41" s="472"/>
      <c r="DZ41" s="472"/>
      <c r="EA41" s="472"/>
      <c r="EB41" s="472"/>
      <c r="EC41" s="472"/>
      <c r="ED41" s="472"/>
      <c r="EE41" s="472"/>
      <c r="EF41" s="472"/>
      <c r="EG41" s="472"/>
      <c r="EH41" s="472"/>
      <c r="EI41" s="472"/>
      <c r="EJ41" s="472"/>
      <c r="EK41" s="472"/>
      <c r="EL41" s="472"/>
      <c r="EM41" s="472"/>
      <c r="EN41" s="472"/>
      <c r="EO41" s="472"/>
      <c r="EP41" s="472"/>
      <c r="EQ41" s="472"/>
      <c r="ER41" s="472"/>
      <c r="ES41" s="472"/>
      <c r="ET41" s="472"/>
      <c r="EU41" s="472"/>
      <c r="EV41" s="472"/>
      <c r="EW41" s="472"/>
      <c r="EX41" s="472"/>
      <c r="EY41" s="472"/>
      <c r="EZ41" s="472"/>
      <c r="FA41" s="472"/>
      <c r="FB41" s="472"/>
      <c r="FC41" s="472"/>
      <c r="FD41" s="472"/>
      <c r="FE41" s="472"/>
      <c r="FF41" s="472"/>
      <c r="FG41" s="472"/>
      <c r="FH41" s="472"/>
      <c r="FI41" s="472"/>
      <c r="FJ41" s="472"/>
      <c r="FK41" s="472"/>
      <c r="FL41" s="472"/>
      <c r="FM41" s="472"/>
      <c r="FN41" s="472"/>
      <c r="FO41" s="472"/>
      <c r="FP41" s="472"/>
      <c r="FQ41" s="472"/>
      <c r="FR41" s="472"/>
      <c r="FS41" s="472"/>
      <c r="FT41" s="472"/>
      <c r="FU41" s="472"/>
      <c r="FV41" s="472"/>
      <c r="FW41" s="472"/>
      <c r="FX41" s="472"/>
      <c r="FY41" s="472"/>
      <c r="FZ41" s="472"/>
      <c r="GA41" s="472"/>
      <c r="GB41" s="472"/>
      <c r="GC41" s="472"/>
      <c r="GD41" s="472"/>
      <c r="GE41" s="472"/>
      <c r="GF41" s="472"/>
      <c r="GG41" s="472"/>
      <c r="GH41" s="472"/>
      <c r="GI41" s="472"/>
      <c r="GJ41" s="472"/>
      <c r="GK41" s="472"/>
      <c r="GL41" s="472"/>
      <c r="GM41" s="472"/>
      <c r="GN41" s="472"/>
      <c r="GO41" s="472"/>
      <c r="GP41" s="472"/>
      <c r="GQ41" s="472"/>
      <c r="GR41" s="472"/>
      <c r="GS41" s="472"/>
      <c r="GT41" s="472"/>
      <c r="GU41" s="472"/>
      <c r="GV41" s="472"/>
      <c r="GW41" s="472"/>
      <c r="GX41" s="472"/>
      <c r="GY41" s="472"/>
      <c r="GZ41" s="472"/>
      <c r="HA41" s="472"/>
      <c r="HB41" s="472"/>
      <c r="HC41" s="472"/>
      <c r="HD41" s="472"/>
      <c r="HE41" s="472"/>
      <c r="HF41" s="472"/>
      <c r="HG41" s="472"/>
      <c r="HH41" s="472"/>
      <c r="HI41" s="472"/>
      <c r="HJ41" s="472"/>
      <c r="HK41" s="472"/>
      <c r="HL41" s="472"/>
      <c r="HM41" s="472"/>
      <c r="HN41" s="472"/>
      <c r="HO41" s="472"/>
      <c r="HP41" s="472"/>
      <c r="HQ41" s="472"/>
      <c r="HR41" s="472"/>
      <c r="HS41" s="472"/>
      <c r="HT41" s="472"/>
      <c r="HU41" s="472"/>
      <c r="HV41" s="472"/>
      <c r="HW41" s="472"/>
      <c r="HX41" s="472"/>
      <c r="HY41" s="472"/>
      <c r="HZ41" s="472"/>
      <c r="IA41" s="472"/>
      <c r="IB41" s="472"/>
      <c r="IC41" s="472"/>
      <c r="ID41" s="472"/>
      <c r="IE41" s="472"/>
      <c r="IF41" s="472"/>
      <c r="IG41" s="472"/>
      <c r="IH41" s="472"/>
      <c r="II41" s="472"/>
      <c r="IJ41" s="472"/>
      <c r="IK41" s="472"/>
      <c r="IL41" s="472"/>
      <c r="IM41" s="472"/>
      <c r="IN41" s="472"/>
      <c r="IO41" s="472"/>
      <c r="IP41" s="472"/>
      <c r="IQ41" s="472"/>
      <c r="IR41" s="472"/>
      <c r="IS41" s="472"/>
      <c r="IT41" s="472"/>
      <c r="IU41" s="472"/>
      <c r="IV41" s="472"/>
      <c r="IW41" s="472"/>
      <c r="IX41" s="472"/>
      <c r="IY41" s="472"/>
      <c r="IZ41" s="472"/>
      <c r="JA41" s="472"/>
      <c r="JB41" s="472"/>
      <c r="JC41" s="472"/>
      <c r="JD41" s="472"/>
      <c r="JE41" s="472"/>
      <c r="JF41" s="472"/>
      <c r="JG41" s="472"/>
      <c r="JH41" s="472"/>
      <c r="JI41" s="472"/>
      <c r="JJ41" s="472"/>
      <c r="JK41" s="472"/>
      <c r="JL41" s="472"/>
      <c r="JM41" s="472"/>
      <c r="JN41" s="472"/>
      <c r="JO41" s="472"/>
      <c r="JP41" s="472"/>
      <c r="JQ41" s="472"/>
      <c r="JR41" s="472"/>
      <c r="JS41" s="472"/>
      <c r="JT41" s="472"/>
      <c r="JU41" s="472"/>
      <c r="JV41" s="472"/>
      <c r="JW41" s="472"/>
      <c r="JX41" s="472"/>
      <c r="JY41" s="472"/>
      <c r="JZ41" s="472"/>
      <c r="KA41" s="472"/>
      <c r="KB41" s="472"/>
      <c r="KC41" s="472"/>
      <c r="KD41" s="472"/>
      <c r="KE41" s="472"/>
      <c r="KF41" s="472"/>
      <c r="KG41" s="472"/>
      <c r="KH41" s="472"/>
      <c r="KI41" s="472"/>
      <c r="KJ41" s="472"/>
      <c r="KK41" s="472"/>
      <c r="KL41" s="472"/>
      <c r="KM41" s="472"/>
      <c r="KN41" s="472"/>
      <c r="KO41" s="472"/>
      <c r="KP41" s="472"/>
      <c r="KQ41" s="472"/>
      <c r="KR41" s="472"/>
      <c r="KS41" s="472"/>
      <c r="KT41" s="472"/>
      <c r="KU41" s="472"/>
      <c r="KV41" s="472"/>
      <c r="KW41" s="472"/>
      <c r="KX41" s="472"/>
      <c r="KY41" s="472"/>
      <c r="KZ41" s="472"/>
      <c r="LA41" s="472"/>
      <c r="LB41" s="472"/>
      <c r="LC41" s="472"/>
      <c r="LD41" s="472"/>
      <c r="LE41" s="472"/>
      <c r="LF41" s="472"/>
      <c r="LG41" s="472"/>
      <c r="LH41" s="472"/>
      <c r="LI41" s="472"/>
      <c r="LJ41" s="472"/>
      <c r="LK41" s="472"/>
      <c r="LL41" s="472"/>
      <c r="LM41" s="472"/>
      <c r="LN41" s="472"/>
      <c r="LO41" s="472"/>
      <c r="LP41" s="472"/>
      <c r="LQ41" s="472"/>
      <c r="LR41" s="472"/>
      <c r="LS41" s="472"/>
      <c r="LT41" s="472"/>
      <c r="LU41" s="472"/>
      <c r="LV41" s="472"/>
      <c r="LW41" s="472"/>
      <c r="LX41" s="472"/>
      <c r="LY41" s="472"/>
      <c r="LZ41" s="472"/>
      <c r="MA41" s="472"/>
      <c r="MB41" s="472"/>
      <c r="MC41" s="472"/>
      <c r="MD41" s="472"/>
      <c r="ME41" s="472"/>
      <c r="MF41" s="472"/>
      <c r="MG41" s="472"/>
      <c r="MH41" s="472"/>
      <c r="MI41" s="472"/>
      <c r="MJ41" s="472"/>
      <c r="MK41" s="472"/>
      <c r="ML41" s="472"/>
      <c r="MM41" s="472"/>
      <c r="MN41" s="472"/>
      <c r="MO41" s="472"/>
      <c r="MP41" s="472"/>
      <c r="MQ41" s="472"/>
      <c r="MR41" s="472"/>
      <c r="MS41" s="472"/>
      <c r="MT41" s="472"/>
      <c r="MU41" s="472"/>
      <c r="MV41" s="472"/>
      <c r="MW41" s="472"/>
      <c r="MX41" s="472"/>
      <c r="MY41" s="472"/>
      <c r="MZ41" s="472"/>
      <c r="NA41" s="472"/>
      <c r="NB41" s="472"/>
      <c r="NC41" s="472"/>
      <c r="ND41" s="472"/>
      <c r="NE41" s="472"/>
      <c r="NF41" s="472"/>
      <c r="NG41" s="472"/>
      <c r="NH41" s="472"/>
      <c r="NI41" s="472"/>
      <c r="NJ41" s="472"/>
      <c r="NK41" s="472"/>
      <c r="NL41" s="472"/>
      <c r="NM41" s="472"/>
      <c r="NN41" s="472"/>
      <c r="NO41" s="472"/>
      <c r="NP41" s="472"/>
      <c r="NQ41" s="472"/>
      <c r="NR41" s="472"/>
      <c r="NS41" s="472"/>
      <c r="NT41" s="472"/>
      <c r="NU41" s="472"/>
      <c r="NV41" s="472"/>
      <c r="NW41" s="472"/>
      <c r="NX41" s="472"/>
      <c r="NY41" s="472"/>
      <c r="NZ41" s="472"/>
      <c r="OA41" s="472"/>
      <c r="OB41" s="472"/>
      <c r="OC41" s="472"/>
      <c r="OD41" s="472"/>
      <c r="OE41" s="472"/>
      <c r="OF41" s="472"/>
      <c r="OG41" s="472"/>
      <c r="OH41" s="472"/>
      <c r="OI41" s="472"/>
      <c r="OJ41" s="472"/>
      <c r="OK41" s="472"/>
      <c r="OL41" s="472"/>
      <c r="OM41" s="472"/>
      <c r="ON41" s="472"/>
      <c r="OO41" s="472"/>
      <c r="OP41" s="472"/>
      <c r="OQ41" s="472"/>
      <c r="OR41" s="472"/>
      <c r="OS41" s="472"/>
      <c r="OT41" s="472"/>
      <c r="OU41" s="472"/>
      <c r="OV41" s="472"/>
      <c r="OW41" s="472"/>
      <c r="OX41" s="472"/>
      <c r="OY41" s="472"/>
      <c r="OZ41" s="472"/>
      <c r="PA41" s="472"/>
      <c r="PB41" s="472"/>
      <c r="PC41" s="472"/>
      <c r="PD41" s="472"/>
      <c r="PE41" s="472"/>
      <c r="PF41" s="472"/>
      <c r="PG41" s="472"/>
      <c r="PH41" s="472"/>
      <c r="PI41" s="472"/>
      <c r="PJ41" s="472"/>
      <c r="PK41" s="472"/>
      <c r="PL41" s="472"/>
      <c r="PM41" s="472"/>
      <c r="PN41" s="472"/>
      <c r="PO41" s="472"/>
      <c r="PP41" s="472"/>
      <c r="PQ41" s="472"/>
      <c r="PR41" s="472"/>
      <c r="PS41" s="472"/>
      <c r="PT41" s="472"/>
      <c r="PU41" s="472"/>
      <c r="PV41" s="472"/>
      <c r="PW41" s="472"/>
      <c r="PX41" s="472"/>
      <c r="PY41" s="472"/>
      <c r="PZ41" s="472"/>
      <c r="QA41" s="472"/>
      <c r="QB41" s="472"/>
      <c r="QC41" s="472"/>
      <c r="QD41" s="472"/>
      <c r="QE41" s="472"/>
      <c r="QF41" s="472"/>
      <c r="QG41" s="472"/>
      <c r="QH41" s="472"/>
      <c r="QI41" s="472"/>
      <c r="QJ41" s="472"/>
      <c r="QK41" s="472"/>
      <c r="QL41" s="472"/>
      <c r="QM41" s="472"/>
      <c r="QN41" s="472"/>
      <c r="QO41" s="472"/>
      <c r="QP41" s="472"/>
      <c r="QQ41" s="472"/>
      <c r="QR41" s="472"/>
      <c r="QS41" s="472"/>
      <c r="QT41" s="472"/>
      <c r="QU41" s="472"/>
      <c r="QV41" s="472"/>
      <c r="QW41" s="472"/>
      <c r="QX41" s="472"/>
      <c r="QY41" s="472"/>
      <c r="QZ41" s="472"/>
      <c r="RA41" s="472"/>
      <c r="RB41" s="472"/>
      <c r="RC41" s="472"/>
      <c r="RD41" s="472"/>
      <c r="RE41" s="472"/>
      <c r="RF41" s="472"/>
      <c r="RG41" s="472"/>
      <c r="RH41" s="472"/>
      <c r="RI41" s="472"/>
      <c r="RJ41" s="472"/>
      <c r="RK41" s="472"/>
      <c r="RL41" s="472"/>
      <c r="RM41" s="472"/>
      <c r="RN41" s="472"/>
      <c r="RO41" s="472"/>
      <c r="RP41" s="472"/>
      <c r="RQ41" s="472"/>
      <c r="RR41" s="472"/>
      <c r="RS41" s="472"/>
      <c r="RT41" s="472"/>
      <c r="RU41" s="472"/>
      <c r="RV41" s="472"/>
      <c r="RW41" s="472"/>
      <c r="RX41" s="472"/>
      <c r="RY41" s="472"/>
      <c r="RZ41" s="472"/>
      <c r="SA41" s="472"/>
      <c r="SB41" s="472"/>
      <c r="SC41" s="472"/>
      <c r="SD41" s="472"/>
      <c r="SE41" s="472"/>
      <c r="SF41" s="472"/>
      <c r="SG41" s="472"/>
      <c r="SH41" s="472"/>
      <c r="SI41" s="472"/>
      <c r="SJ41" s="472"/>
      <c r="SK41" s="472"/>
      <c r="SL41" s="472"/>
      <c r="SM41" s="472"/>
      <c r="SN41" s="472"/>
      <c r="SO41" s="472"/>
      <c r="SP41" s="472"/>
      <c r="SQ41" s="472"/>
      <c r="SR41" s="472"/>
      <c r="SS41" s="472"/>
      <c r="ST41" s="472"/>
      <c r="SU41" s="472"/>
      <c r="SV41" s="472"/>
      <c r="SW41" s="472"/>
      <c r="SX41" s="472"/>
      <c r="SY41" s="472"/>
      <c r="SZ41" s="472"/>
      <c r="TA41" s="472"/>
      <c r="TB41" s="472"/>
      <c r="TC41" s="472"/>
      <c r="TD41" s="472"/>
      <c r="TE41" s="472"/>
      <c r="TF41" s="472"/>
      <c r="TG41" s="472"/>
      <c r="TH41" s="472"/>
      <c r="TI41" s="472"/>
      <c r="TJ41" s="472"/>
      <c r="TK41" s="472"/>
      <c r="TL41" s="472"/>
      <c r="TM41" s="472"/>
      <c r="TN41" s="472"/>
      <c r="TO41" s="472"/>
      <c r="TP41" s="472"/>
      <c r="TQ41" s="472"/>
      <c r="TR41" s="472"/>
      <c r="TS41" s="472"/>
      <c r="TT41" s="472"/>
      <c r="TU41" s="472"/>
      <c r="TV41" s="472"/>
      <c r="TW41" s="472"/>
      <c r="TX41" s="472"/>
      <c r="TY41" s="472"/>
      <c r="TZ41" s="472"/>
      <c r="UA41" s="472"/>
      <c r="UB41" s="472"/>
      <c r="UC41" s="472"/>
      <c r="UD41" s="472"/>
      <c r="UE41" s="472"/>
      <c r="UF41" s="472"/>
      <c r="UG41" s="472"/>
      <c r="UH41" s="472"/>
      <c r="UI41" s="472"/>
      <c r="UJ41" s="472"/>
      <c r="UK41" s="472"/>
      <c r="UL41" s="472"/>
      <c r="UM41" s="472"/>
      <c r="UN41" s="472"/>
      <c r="UO41" s="472"/>
      <c r="UP41" s="472"/>
      <c r="UQ41" s="472"/>
      <c r="UR41" s="472"/>
      <c r="US41" s="472"/>
      <c r="UT41" s="472"/>
      <c r="UU41" s="472"/>
      <c r="UV41" s="472"/>
      <c r="UW41" s="472"/>
      <c r="UX41" s="472"/>
      <c r="UY41" s="472"/>
      <c r="UZ41" s="472"/>
      <c r="VA41" s="472"/>
      <c r="VB41" s="472"/>
      <c r="VC41" s="472"/>
      <c r="VD41" s="472"/>
      <c r="VE41" s="472"/>
      <c r="VF41" s="472"/>
      <c r="VG41" s="472"/>
      <c r="VH41" s="472"/>
      <c r="VI41" s="472"/>
      <c r="VJ41" s="472"/>
      <c r="VK41" s="472"/>
      <c r="VL41" s="472"/>
      <c r="VM41" s="472"/>
      <c r="VN41" s="472"/>
      <c r="VO41" s="472"/>
      <c r="VP41" s="472"/>
      <c r="VQ41" s="472"/>
      <c r="VR41" s="472"/>
      <c r="VS41" s="472"/>
      <c r="VT41" s="472"/>
      <c r="VU41" s="472"/>
      <c r="VV41" s="472"/>
      <c r="VW41" s="472"/>
      <c r="VX41" s="472"/>
      <c r="VY41" s="472"/>
      <c r="VZ41" s="472"/>
      <c r="WA41" s="472"/>
      <c r="WB41" s="472"/>
      <c r="WC41" s="472"/>
      <c r="WD41" s="472"/>
      <c r="WE41" s="472"/>
      <c r="WF41" s="472"/>
      <c r="WG41" s="472"/>
      <c r="WH41" s="472"/>
      <c r="WI41" s="472"/>
      <c r="WJ41" s="472"/>
      <c r="WK41" s="472"/>
      <c r="WL41" s="472"/>
      <c r="WM41" s="472"/>
      <c r="WN41" s="472"/>
      <c r="WO41" s="472"/>
      <c r="WP41" s="472"/>
      <c r="WQ41" s="472"/>
      <c r="WR41" s="472"/>
      <c r="WS41" s="472"/>
      <c r="WT41" s="472"/>
      <c r="WU41" s="472"/>
      <c r="WV41" s="472"/>
      <c r="WW41" s="472"/>
      <c r="WX41" s="472"/>
      <c r="WY41" s="472"/>
      <c r="WZ41" s="472"/>
      <c r="XA41" s="472"/>
      <c r="XB41" s="472"/>
      <c r="XC41" s="472"/>
      <c r="XD41" s="472"/>
      <c r="XE41" s="472"/>
      <c r="XF41" s="472"/>
      <c r="XG41" s="472"/>
      <c r="XH41" s="472"/>
      <c r="XI41" s="472"/>
      <c r="XJ41" s="472"/>
      <c r="XK41" s="472"/>
      <c r="XL41" s="472"/>
      <c r="XM41" s="472"/>
      <c r="XN41" s="472"/>
      <c r="XO41" s="472"/>
      <c r="XP41" s="472"/>
      <c r="XQ41" s="472"/>
      <c r="XR41" s="472"/>
      <c r="XS41" s="472"/>
      <c r="XT41" s="472"/>
      <c r="XU41" s="472"/>
      <c r="XV41" s="472"/>
      <c r="XW41" s="472"/>
      <c r="XX41" s="472"/>
      <c r="XY41" s="472"/>
      <c r="XZ41" s="472"/>
      <c r="YA41" s="472"/>
      <c r="YB41" s="472"/>
      <c r="YC41" s="472"/>
      <c r="YD41" s="472"/>
      <c r="YE41" s="472"/>
      <c r="YF41" s="472"/>
      <c r="YG41" s="472"/>
      <c r="YH41" s="472"/>
      <c r="YI41" s="472"/>
      <c r="YJ41" s="472"/>
      <c r="YK41" s="472"/>
      <c r="YL41" s="472"/>
      <c r="YM41" s="472"/>
      <c r="YN41" s="472"/>
      <c r="YO41" s="472"/>
      <c r="YP41" s="472"/>
      <c r="YQ41" s="472"/>
      <c r="YR41" s="472"/>
      <c r="YS41" s="472"/>
      <c r="YT41" s="472"/>
      <c r="YU41" s="472"/>
      <c r="YV41" s="472"/>
      <c r="YW41" s="472"/>
      <c r="YX41" s="472"/>
      <c r="YY41" s="472"/>
      <c r="YZ41" s="472"/>
      <c r="ZA41" s="472"/>
      <c r="ZB41" s="472"/>
      <c r="ZC41" s="472"/>
      <c r="ZD41" s="472"/>
      <c r="ZE41" s="472"/>
      <c r="ZF41" s="472"/>
      <c r="ZG41" s="472"/>
      <c r="ZH41" s="472"/>
      <c r="ZI41" s="472"/>
      <c r="ZJ41" s="472"/>
      <c r="ZK41" s="472"/>
      <c r="ZL41" s="472"/>
      <c r="ZM41" s="472"/>
      <c r="ZN41" s="472"/>
      <c r="ZO41" s="472"/>
      <c r="ZP41" s="472"/>
      <c r="ZQ41" s="472"/>
      <c r="ZR41" s="472"/>
      <c r="ZS41" s="472"/>
      <c r="ZT41" s="472"/>
      <c r="ZU41" s="472"/>
      <c r="ZV41" s="472"/>
      <c r="ZW41" s="472"/>
      <c r="ZX41" s="472"/>
      <c r="ZY41" s="472"/>
      <c r="ZZ41" s="472"/>
      <c r="AAA41" s="472"/>
      <c r="AAB41" s="472"/>
      <c r="AAC41" s="472"/>
      <c r="AAD41" s="472"/>
      <c r="AAE41" s="472"/>
      <c r="AAF41" s="472"/>
      <c r="AAG41" s="472"/>
      <c r="AAH41" s="472"/>
      <c r="AAI41" s="472"/>
      <c r="AAJ41" s="472"/>
      <c r="AAK41" s="472"/>
      <c r="AAL41" s="472"/>
      <c r="AAM41" s="472"/>
      <c r="AAN41" s="472"/>
      <c r="AAO41" s="472"/>
      <c r="AAP41" s="472"/>
      <c r="AAQ41" s="472"/>
      <c r="AAR41" s="472"/>
      <c r="AAS41" s="472"/>
      <c r="AAT41" s="472"/>
      <c r="AAU41" s="472"/>
      <c r="AAV41" s="472"/>
      <c r="AAW41" s="472"/>
      <c r="AAX41" s="472"/>
      <c r="AAY41" s="472"/>
      <c r="AAZ41" s="472"/>
      <c r="ABA41" s="472"/>
      <c r="ABB41" s="472"/>
      <c r="ABC41" s="472"/>
      <c r="ABD41" s="472"/>
      <c r="ABE41" s="472"/>
      <c r="ABF41" s="472"/>
      <c r="ABG41" s="472"/>
      <c r="ABH41" s="472"/>
      <c r="ABI41" s="472"/>
      <c r="ABJ41" s="472"/>
      <c r="ABK41" s="472"/>
      <c r="ABL41" s="472"/>
      <c r="ABM41" s="472"/>
      <c r="ABN41" s="472"/>
      <c r="ABO41" s="472"/>
      <c r="ABP41" s="472"/>
      <c r="ABQ41" s="472"/>
      <c r="ABR41" s="472"/>
      <c r="ABS41" s="472"/>
      <c r="ABT41" s="472"/>
      <c r="ABU41" s="472"/>
      <c r="ABV41" s="472"/>
      <c r="ABW41" s="472"/>
      <c r="ABX41" s="472"/>
      <c r="ABY41" s="472"/>
      <c r="ABZ41" s="472"/>
      <c r="ACA41" s="472"/>
      <c r="ACB41" s="472"/>
      <c r="ACC41" s="472"/>
      <c r="ACD41" s="472"/>
      <c r="ACE41" s="472"/>
      <c r="ACF41" s="472"/>
      <c r="ACG41" s="472"/>
      <c r="ACH41" s="472"/>
      <c r="ACI41" s="472"/>
      <c r="ACJ41" s="472"/>
      <c r="ACK41" s="472"/>
      <c r="ACL41" s="472"/>
      <c r="ACM41" s="472"/>
      <c r="ACN41" s="472"/>
      <c r="ACO41" s="472"/>
      <c r="ACP41" s="472"/>
      <c r="ACQ41" s="472"/>
      <c r="ACR41" s="472"/>
      <c r="ACS41" s="472"/>
      <c r="ACT41" s="472"/>
      <c r="ACU41" s="472"/>
      <c r="ACV41" s="472"/>
      <c r="ACW41" s="472"/>
      <c r="ACX41" s="472"/>
      <c r="ACY41" s="472"/>
      <c r="ACZ41" s="472"/>
      <c r="ADA41" s="472"/>
      <c r="ADB41" s="472"/>
      <c r="ADC41" s="472"/>
      <c r="ADD41" s="472"/>
      <c r="ADE41" s="472"/>
      <c r="ADF41" s="472"/>
      <c r="ADG41" s="472"/>
      <c r="ADH41" s="472"/>
      <c r="ADI41" s="472"/>
      <c r="ADJ41" s="472"/>
      <c r="ADK41" s="472"/>
      <c r="ADL41" s="472"/>
      <c r="ADM41" s="472"/>
      <c r="ADN41" s="472"/>
      <c r="ADO41" s="472"/>
      <c r="ADP41" s="472"/>
      <c r="ADQ41" s="472"/>
      <c r="ADR41" s="472"/>
      <c r="ADS41" s="472"/>
      <c r="ADT41" s="472"/>
      <c r="ADU41" s="472"/>
      <c r="ADV41" s="472"/>
      <c r="ADW41" s="472"/>
      <c r="ADX41" s="472"/>
      <c r="ADY41" s="472"/>
      <c r="ADZ41" s="472"/>
      <c r="AEA41" s="472"/>
      <c r="AEB41" s="472"/>
      <c r="AEC41" s="472"/>
      <c r="AED41" s="472"/>
      <c r="AEE41" s="472"/>
      <c r="AEF41" s="472"/>
      <c r="AEG41" s="472"/>
      <c r="AEH41" s="472"/>
      <c r="AEI41" s="472"/>
      <c r="AEJ41" s="472"/>
      <c r="AEK41" s="472"/>
      <c r="AEL41" s="472"/>
      <c r="AEM41" s="472"/>
      <c r="AEN41" s="472"/>
      <c r="AEO41" s="472"/>
      <c r="AEP41" s="472"/>
      <c r="AEQ41" s="472"/>
      <c r="AER41" s="472"/>
      <c r="AES41" s="472"/>
      <c r="AET41" s="472"/>
      <c r="AEU41" s="472"/>
      <c r="AEV41" s="472"/>
      <c r="AEW41" s="472"/>
      <c r="AEX41" s="472"/>
      <c r="AEY41" s="472"/>
      <c r="AEZ41" s="472"/>
      <c r="AFA41" s="472"/>
      <c r="AFB41" s="472"/>
      <c r="AFC41" s="472"/>
      <c r="AFD41" s="472"/>
      <c r="AFE41" s="472"/>
      <c r="AFF41" s="472"/>
      <c r="AFG41" s="472"/>
      <c r="AFH41" s="472"/>
      <c r="AFI41" s="472"/>
      <c r="AFJ41" s="472"/>
      <c r="AFK41" s="472"/>
      <c r="AFL41" s="472"/>
      <c r="AFM41" s="472"/>
      <c r="AFN41" s="472"/>
      <c r="AFO41" s="472"/>
      <c r="AFP41" s="472"/>
      <c r="AFQ41" s="472"/>
      <c r="AFR41" s="472"/>
      <c r="AFS41" s="472"/>
      <c r="AFT41" s="472"/>
      <c r="AFU41" s="472"/>
      <c r="AFV41" s="472"/>
      <c r="AFW41" s="472"/>
      <c r="AFX41" s="472"/>
      <c r="AFY41" s="472"/>
      <c r="AFZ41" s="472"/>
      <c r="AGA41" s="472"/>
      <c r="AGB41" s="472"/>
      <c r="AGC41" s="472"/>
      <c r="AGD41" s="472"/>
      <c r="AGE41" s="472"/>
      <c r="AGF41" s="472"/>
      <c r="AGG41" s="472"/>
      <c r="AGH41" s="472"/>
      <c r="AGI41" s="472"/>
      <c r="AGJ41" s="472"/>
      <c r="AGK41" s="472"/>
      <c r="AGL41" s="472"/>
      <c r="AGM41" s="472"/>
      <c r="AGN41" s="472"/>
      <c r="AGO41" s="472"/>
      <c r="AGP41" s="472"/>
      <c r="AGQ41" s="472"/>
      <c r="AGR41" s="472"/>
      <c r="AGS41" s="472"/>
      <c r="AGT41" s="472"/>
      <c r="AGU41" s="472"/>
      <c r="AGV41" s="472"/>
      <c r="AGW41" s="472"/>
      <c r="AGX41" s="472"/>
      <c r="AGY41" s="472"/>
      <c r="AGZ41" s="472"/>
      <c r="AHA41" s="472"/>
      <c r="AHB41" s="472"/>
      <c r="AHC41" s="472"/>
      <c r="AHD41" s="472"/>
      <c r="AHE41" s="472"/>
      <c r="AHF41" s="472"/>
      <c r="AHG41" s="472"/>
      <c r="AHH41" s="472"/>
      <c r="AHI41" s="472"/>
      <c r="AHJ41" s="472"/>
      <c r="AHK41" s="472"/>
      <c r="AHL41" s="472"/>
      <c r="AHM41" s="472"/>
      <c r="AHN41" s="472"/>
      <c r="AHO41" s="472"/>
      <c r="AHP41" s="472"/>
      <c r="AHQ41" s="472"/>
      <c r="AHR41" s="472"/>
      <c r="AHS41" s="472"/>
      <c r="AHT41" s="472"/>
      <c r="AHU41" s="472"/>
      <c r="AHV41" s="472"/>
      <c r="AHW41" s="472"/>
      <c r="AHX41" s="472"/>
      <c r="AHY41" s="472"/>
      <c r="AHZ41" s="472"/>
      <c r="AIA41" s="472"/>
      <c r="AIB41" s="472"/>
      <c r="AIC41" s="472"/>
      <c r="AID41" s="472"/>
      <c r="AIE41" s="472"/>
      <c r="AIF41" s="472"/>
      <c r="AIG41" s="472"/>
      <c r="AIH41" s="472"/>
      <c r="AII41" s="472"/>
      <c r="AIJ41" s="472"/>
      <c r="AIK41" s="472"/>
      <c r="AIL41" s="472"/>
      <c r="AIM41" s="472"/>
      <c r="AIN41" s="472"/>
      <c r="AIO41" s="472"/>
      <c r="AIP41" s="472"/>
      <c r="AIQ41" s="472"/>
      <c r="AIR41" s="472"/>
      <c r="AIS41" s="472"/>
      <c r="AIT41" s="472"/>
      <c r="AIU41" s="472"/>
      <c r="AIV41" s="472"/>
      <c r="AIW41" s="472"/>
      <c r="AIX41" s="472"/>
      <c r="AIY41" s="472"/>
      <c r="AIZ41" s="472"/>
      <c r="AJA41" s="472"/>
      <c r="AJB41" s="472"/>
      <c r="AJC41" s="472"/>
      <c r="AJD41" s="472"/>
      <c r="AJE41" s="472"/>
      <c r="AJF41" s="472"/>
      <c r="AJG41" s="472"/>
      <c r="AJH41" s="472"/>
      <c r="AJI41" s="472"/>
      <c r="AJJ41" s="472"/>
      <c r="AJK41" s="472"/>
      <c r="AJL41" s="472"/>
      <c r="AJM41" s="472"/>
      <c r="AJN41" s="472"/>
      <c r="AJO41" s="472"/>
      <c r="AJP41" s="472"/>
      <c r="AJQ41" s="472"/>
      <c r="AJR41" s="472"/>
      <c r="AJS41" s="472"/>
      <c r="AJT41" s="472"/>
      <c r="AJU41" s="472"/>
      <c r="AJV41" s="472"/>
      <c r="AJW41" s="472"/>
      <c r="AJX41" s="472"/>
      <c r="AJY41" s="472"/>
      <c r="AJZ41" s="472"/>
      <c r="AKA41" s="472"/>
      <c r="AKB41" s="472"/>
      <c r="AKC41" s="472"/>
      <c r="AKD41" s="472"/>
      <c r="AKE41" s="472"/>
      <c r="AKF41" s="472"/>
      <c r="AKG41" s="472"/>
      <c r="AKH41" s="472"/>
      <c r="AKI41" s="472"/>
      <c r="AKJ41" s="472"/>
      <c r="AKK41" s="472"/>
      <c r="AKL41" s="472"/>
      <c r="AKM41" s="472"/>
      <c r="AKN41" s="472"/>
      <c r="AKO41" s="472"/>
      <c r="AKP41" s="472"/>
      <c r="AKQ41" s="472"/>
      <c r="AKR41" s="472"/>
      <c r="AKS41" s="472"/>
      <c r="AKT41" s="472"/>
      <c r="AKU41" s="472"/>
      <c r="AKV41" s="472"/>
      <c r="AKW41" s="472"/>
      <c r="AKX41" s="472"/>
      <c r="AKY41" s="472"/>
      <c r="AKZ41" s="472"/>
      <c r="ALA41" s="472"/>
      <c r="ALB41" s="472"/>
      <c r="ALC41" s="472"/>
      <c r="ALD41" s="472"/>
      <c r="ALE41" s="472"/>
      <c r="ALF41" s="472"/>
      <c r="ALG41" s="472"/>
      <c r="ALH41" s="472"/>
      <c r="ALI41" s="472"/>
      <c r="ALJ41" s="472"/>
      <c r="ALK41" s="472"/>
      <c r="ALL41" s="472"/>
      <c r="ALM41" s="472"/>
      <c r="ALN41" s="472"/>
      <c r="ALO41" s="472"/>
      <c r="ALP41" s="472"/>
      <c r="ALQ41" s="472"/>
      <c r="ALR41" s="472"/>
      <c r="ALS41" s="472"/>
      <c r="ALT41" s="472"/>
      <c r="ALU41" s="472"/>
      <c r="ALV41" s="472"/>
      <c r="ALW41" s="472"/>
      <c r="ALX41" s="472"/>
      <c r="ALY41" s="472"/>
      <c r="ALZ41" s="472"/>
      <c r="AMA41" s="472"/>
      <c r="AMB41" s="472"/>
      <c r="AMC41" s="472"/>
      <c r="AMD41" s="472"/>
      <c r="AME41" s="472"/>
      <c r="AMF41" s="472"/>
      <c r="AMG41" s="472"/>
      <c r="AMH41" s="472"/>
      <c r="AMI41" s="472"/>
      <c r="AMJ41" s="472"/>
      <c r="AMK41" s="472"/>
      <c r="AML41" s="472"/>
      <c r="AMM41" s="472"/>
      <c r="AMN41" s="472"/>
      <c r="AMO41" s="472"/>
      <c r="AMP41" s="472"/>
      <c r="AMQ41" s="472"/>
      <c r="AMR41" s="472"/>
      <c r="AMS41" s="472"/>
      <c r="AMT41" s="472"/>
      <c r="AMU41" s="472"/>
      <c r="AMV41" s="472"/>
      <c r="AMW41" s="472"/>
      <c r="AMX41" s="472"/>
      <c r="AMY41" s="472"/>
      <c r="AMZ41" s="472"/>
      <c r="ANA41" s="472"/>
      <c r="ANB41" s="472"/>
      <c r="ANC41" s="472"/>
      <c r="AND41" s="472"/>
      <c r="ANE41" s="472"/>
      <c r="ANF41" s="472"/>
      <c r="ANG41" s="472"/>
      <c r="ANH41" s="472"/>
      <c r="ANI41" s="472"/>
      <c r="ANJ41" s="472"/>
      <c r="ANK41" s="472"/>
      <c r="ANL41" s="472"/>
      <c r="ANM41" s="472"/>
      <c r="ANN41" s="472"/>
      <c r="ANO41" s="472"/>
      <c r="ANP41" s="472"/>
      <c r="ANQ41" s="472"/>
      <c r="ANR41" s="472"/>
      <c r="ANS41" s="472"/>
      <c r="ANT41" s="472"/>
      <c r="ANU41" s="472"/>
      <c r="ANV41" s="472"/>
      <c r="ANW41" s="472"/>
      <c r="ANX41" s="472"/>
      <c r="ANY41" s="472"/>
      <c r="ANZ41" s="472"/>
      <c r="AOA41" s="472"/>
      <c r="AOB41" s="472"/>
      <c r="AOC41" s="472"/>
      <c r="AOD41" s="472"/>
      <c r="AOE41" s="472"/>
      <c r="AOF41" s="472"/>
      <c r="AOG41" s="472"/>
      <c r="AOH41" s="472"/>
      <c r="AOI41" s="472"/>
      <c r="AOJ41" s="472"/>
      <c r="AOK41" s="472"/>
      <c r="AOL41" s="472"/>
      <c r="AOM41" s="472"/>
      <c r="AON41" s="472"/>
      <c r="AOO41" s="472"/>
      <c r="AOP41" s="472"/>
      <c r="AOQ41" s="472"/>
      <c r="AOR41" s="472"/>
      <c r="AOS41" s="472"/>
      <c r="AOT41" s="472"/>
      <c r="AOU41" s="472"/>
      <c r="AOV41" s="472"/>
      <c r="AOW41" s="472"/>
      <c r="AOX41" s="472"/>
      <c r="AOY41" s="472"/>
      <c r="AOZ41" s="472"/>
      <c r="APA41" s="472"/>
      <c r="APB41" s="472"/>
      <c r="APC41" s="472"/>
      <c r="APD41" s="472"/>
      <c r="APE41" s="472"/>
      <c r="APF41" s="472"/>
      <c r="APG41" s="472"/>
      <c r="APH41" s="472"/>
      <c r="API41" s="472"/>
      <c r="APJ41" s="472"/>
      <c r="APK41" s="472"/>
      <c r="APL41" s="472"/>
      <c r="APM41" s="472"/>
      <c r="APN41" s="472"/>
      <c r="APO41" s="472"/>
      <c r="APP41" s="472"/>
      <c r="APQ41" s="472"/>
      <c r="APR41" s="472"/>
      <c r="APS41" s="472"/>
      <c r="APT41" s="472"/>
      <c r="APU41" s="472"/>
      <c r="APV41" s="472"/>
      <c r="APW41" s="472"/>
      <c r="APX41" s="472"/>
      <c r="APY41" s="472"/>
      <c r="APZ41" s="472"/>
      <c r="AQA41" s="472"/>
      <c r="AQB41" s="472"/>
      <c r="AQC41" s="472"/>
      <c r="AQD41" s="472"/>
      <c r="AQE41" s="472"/>
      <c r="AQF41" s="472"/>
      <c r="AQG41" s="472"/>
      <c r="AQH41" s="472"/>
      <c r="AQI41" s="472"/>
      <c r="AQJ41" s="472"/>
      <c r="AQK41" s="472"/>
      <c r="AQL41" s="472"/>
      <c r="AQM41" s="472"/>
      <c r="AQN41" s="472"/>
      <c r="AQO41" s="472"/>
      <c r="AQP41" s="472"/>
      <c r="AQQ41" s="472"/>
      <c r="AQR41" s="472"/>
      <c r="AQS41" s="472"/>
      <c r="AQT41" s="472"/>
      <c r="AQU41" s="472"/>
      <c r="AQV41" s="472"/>
      <c r="AQW41" s="472"/>
      <c r="AQX41" s="472"/>
      <c r="AQY41" s="472"/>
      <c r="AQZ41" s="472"/>
      <c r="ARA41" s="472"/>
      <c r="ARB41" s="472"/>
      <c r="ARC41" s="472"/>
      <c r="ARD41" s="472"/>
      <c r="ARE41" s="472"/>
      <c r="ARF41" s="472"/>
      <c r="ARG41" s="472"/>
      <c r="ARH41" s="472"/>
      <c r="ARI41" s="472"/>
      <c r="ARJ41" s="472"/>
      <c r="ARK41" s="472"/>
      <c r="ARL41" s="472"/>
      <c r="ARM41" s="472"/>
      <c r="ARN41" s="472"/>
      <c r="ARO41" s="472"/>
      <c r="ARP41" s="472"/>
      <c r="ARQ41" s="472"/>
      <c r="ARR41" s="472"/>
      <c r="ARS41" s="472"/>
      <c r="ART41" s="472"/>
      <c r="ARU41" s="472"/>
      <c r="ARV41" s="472"/>
      <c r="ARW41" s="472"/>
      <c r="ARX41" s="472"/>
      <c r="ARY41" s="472"/>
      <c r="ARZ41" s="472"/>
      <c r="ASA41" s="472"/>
      <c r="ASB41" s="472"/>
      <c r="ASC41" s="472"/>
      <c r="ASD41" s="472"/>
      <c r="ASE41" s="472"/>
      <c r="ASF41" s="472"/>
      <c r="ASG41" s="472"/>
      <c r="ASH41" s="472"/>
      <c r="ASI41" s="472"/>
      <c r="ASJ41" s="472"/>
      <c r="ASK41" s="472"/>
      <c r="ASL41" s="472"/>
      <c r="ASM41" s="472"/>
      <c r="ASN41" s="472"/>
      <c r="ASO41" s="472"/>
      <c r="ASP41" s="472"/>
      <c r="ASQ41" s="472"/>
      <c r="ASR41" s="472"/>
      <c r="ASS41" s="472"/>
      <c r="AST41" s="472"/>
      <c r="ASU41" s="472"/>
      <c r="ASV41" s="472"/>
      <c r="ASW41" s="472"/>
      <c r="ASX41" s="472"/>
      <c r="ASY41" s="472"/>
      <c r="ASZ41" s="472"/>
      <c r="ATA41" s="472"/>
      <c r="ATB41" s="472"/>
      <c r="ATC41" s="472"/>
      <c r="ATD41" s="472"/>
      <c r="ATE41" s="472"/>
      <c r="ATF41" s="472"/>
      <c r="ATG41" s="472"/>
      <c r="ATH41" s="472"/>
      <c r="ATI41" s="472"/>
      <c r="ATJ41" s="472"/>
      <c r="ATK41" s="472"/>
      <c r="ATL41" s="472"/>
      <c r="ATM41" s="472"/>
      <c r="ATN41" s="472"/>
      <c r="ATO41" s="472"/>
      <c r="ATP41" s="472"/>
      <c r="ATQ41" s="472"/>
      <c r="ATR41" s="472"/>
      <c r="ATS41" s="472"/>
      <c r="ATT41" s="472"/>
      <c r="ATU41" s="472"/>
      <c r="ATV41" s="472"/>
      <c r="ATW41" s="472"/>
      <c r="ATX41" s="472"/>
      <c r="ATY41" s="472"/>
      <c r="ATZ41" s="472"/>
      <c r="AUA41" s="472"/>
      <c r="AUB41" s="472"/>
      <c r="AUC41" s="472"/>
      <c r="AUD41" s="472"/>
      <c r="AUE41" s="472"/>
      <c r="AUF41" s="472"/>
      <c r="AUG41" s="472"/>
      <c r="AUH41" s="472"/>
      <c r="AUI41" s="472"/>
      <c r="AUJ41" s="472"/>
      <c r="AUK41" s="472"/>
      <c r="AUL41" s="472"/>
      <c r="AUM41" s="472"/>
      <c r="AUN41" s="472"/>
      <c r="AUO41" s="472"/>
      <c r="AUP41" s="472"/>
      <c r="AUQ41" s="472"/>
      <c r="AUR41" s="472"/>
      <c r="AUS41" s="472"/>
      <c r="AUT41" s="472"/>
      <c r="AUU41" s="472"/>
      <c r="AUV41" s="472"/>
      <c r="AUW41" s="472"/>
      <c r="AUX41" s="472"/>
      <c r="AUY41" s="472"/>
      <c r="AUZ41" s="472"/>
      <c r="AVA41" s="472"/>
      <c r="AVB41" s="472"/>
      <c r="AVC41" s="472"/>
      <c r="AVD41" s="472"/>
      <c r="AVE41" s="472"/>
      <c r="AVF41" s="472"/>
      <c r="AVG41" s="472"/>
      <c r="AVH41" s="472"/>
      <c r="AVI41" s="472"/>
      <c r="AVJ41" s="472"/>
      <c r="AVK41" s="472"/>
      <c r="AVL41" s="472"/>
      <c r="AVM41" s="472"/>
      <c r="AVN41" s="472"/>
      <c r="AVO41" s="472"/>
      <c r="AVP41" s="472"/>
      <c r="AVQ41" s="472"/>
      <c r="AVR41" s="472"/>
      <c r="AVS41" s="472"/>
      <c r="AVT41" s="472"/>
      <c r="AVU41" s="472"/>
      <c r="AVV41" s="472"/>
      <c r="AVW41" s="472"/>
      <c r="AVX41" s="472"/>
      <c r="AVY41" s="472"/>
      <c r="AVZ41" s="472"/>
      <c r="AWA41" s="472"/>
      <c r="AWB41" s="472"/>
      <c r="AWC41" s="472"/>
      <c r="AWD41" s="472"/>
      <c r="AWE41" s="472"/>
      <c r="AWF41" s="472"/>
      <c r="AWG41" s="472"/>
      <c r="AWH41" s="472"/>
      <c r="AWI41" s="472"/>
      <c r="AWJ41" s="472"/>
      <c r="AWK41" s="472"/>
      <c r="AWL41" s="472"/>
      <c r="AWM41" s="472"/>
      <c r="AWN41" s="472"/>
      <c r="AWO41" s="472"/>
      <c r="AWP41" s="472"/>
      <c r="AWQ41" s="472"/>
      <c r="AWR41" s="472"/>
      <c r="AWS41" s="472"/>
      <c r="AWT41" s="472"/>
      <c r="AWU41" s="472"/>
      <c r="AWV41" s="472"/>
      <c r="AWW41" s="472"/>
      <c r="AWX41" s="472"/>
      <c r="AWY41" s="472"/>
      <c r="AWZ41" s="472"/>
      <c r="AXA41" s="472"/>
      <c r="AXB41" s="472"/>
      <c r="AXC41" s="472"/>
      <c r="AXD41" s="472"/>
      <c r="AXE41" s="472"/>
      <c r="AXF41" s="472"/>
      <c r="AXG41" s="472"/>
      <c r="AXH41" s="472"/>
      <c r="AXI41" s="472"/>
      <c r="AXJ41" s="472"/>
      <c r="AXK41" s="472"/>
      <c r="AXL41" s="472"/>
      <c r="AXM41" s="472"/>
      <c r="AXN41" s="472"/>
      <c r="AXO41" s="472"/>
      <c r="AXP41" s="472"/>
      <c r="AXQ41" s="472"/>
      <c r="AXR41" s="472"/>
      <c r="AXS41" s="472"/>
      <c r="AXT41" s="472"/>
      <c r="AXU41" s="472"/>
      <c r="AXV41" s="472"/>
      <c r="AXW41" s="472"/>
      <c r="AXX41" s="472"/>
      <c r="AXY41" s="472"/>
      <c r="AXZ41" s="472"/>
      <c r="AYA41" s="472"/>
      <c r="AYB41" s="472"/>
      <c r="AYC41" s="472"/>
      <c r="AYD41" s="472"/>
      <c r="AYE41" s="472"/>
      <c r="AYF41" s="472"/>
      <c r="AYG41" s="472"/>
      <c r="AYH41" s="472"/>
      <c r="AYI41" s="472"/>
      <c r="AYJ41" s="472"/>
      <c r="AYK41" s="472"/>
      <c r="AYL41" s="472"/>
      <c r="AYM41" s="472"/>
      <c r="AYN41" s="472"/>
      <c r="AYO41" s="472"/>
      <c r="AYP41" s="472"/>
      <c r="AYQ41" s="472"/>
      <c r="AYR41" s="472"/>
      <c r="AYS41" s="472"/>
      <c r="AYT41" s="472"/>
      <c r="AYU41" s="472"/>
      <c r="AYV41" s="472"/>
      <c r="AYW41" s="472"/>
      <c r="AYX41" s="472"/>
      <c r="AYY41" s="472"/>
      <c r="AYZ41" s="472"/>
      <c r="AZA41" s="472"/>
      <c r="AZB41" s="472"/>
      <c r="AZC41" s="472"/>
      <c r="AZD41" s="472"/>
      <c r="AZE41" s="472"/>
      <c r="AZF41" s="472"/>
      <c r="AZG41" s="472"/>
      <c r="AZH41" s="472"/>
      <c r="AZI41" s="472"/>
      <c r="AZJ41" s="472"/>
      <c r="AZK41" s="472"/>
      <c r="AZL41" s="472"/>
      <c r="AZM41" s="472"/>
      <c r="AZN41" s="472"/>
      <c r="AZO41" s="472"/>
      <c r="AZP41" s="472"/>
      <c r="AZQ41" s="472"/>
      <c r="AZR41" s="472"/>
      <c r="AZS41" s="472"/>
      <c r="AZT41" s="472"/>
      <c r="AZU41" s="472"/>
      <c r="AZV41" s="472"/>
      <c r="AZW41" s="472"/>
      <c r="AZX41" s="472"/>
      <c r="AZY41" s="472"/>
      <c r="AZZ41" s="472"/>
      <c r="BAA41" s="472"/>
      <c r="BAB41" s="472"/>
      <c r="BAC41" s="472"/>
      <c r="BAD41" s="472"/>
      <c r="BAE41" s="472"/>
      <c r="BAF41" s="472"/>
      <c r="BAG41" s="472"/>
      <c r="BAH41" s="472"/>
      <c r="BAI41" s="472"/>
      <c r="BAJ41" s="472"/>
      <c r="BAK41" s="472"/>
      <c r="BAL41" s="472"/>
      <c r="BAM41" s="472"/>
      <c r="BAN41" s="472"/>
      <c r="BAO41" s="472"/>
      <c r="BAP41" s="472"/>
      <c r="BAQ41" s="472"/>
      <c r="BAR41" s="472"/>
      <c r="BAS41" s="472"/>
      <c r="BAT41" s="472"/>
      <c r="BAU41" s="472"/>
      <c r="BAV41" s="472"/>
      <c r="BAW41" s="472"/>
      <c r="BAX41" s="472"/>
      <c r="BAY41" s="472"/>
      <c r="BAZ41" s="472"/>
      <c r="BBA41" s="472"/>
      <c r="BBB41" s="472"/>
      <c r="BBC41" s="472"/>
      <c r="BBD41" s="472"/>
      <c r="BBE41" s="472"/>
      <c r="BBF41" s="472"/>
      <c r="BBG41" s="472"/>
      <c r="BBH41" s="472"/>
      <c r="BBI41" s="472"/>
      <c r="BBJ41" s="472"/>
      <c r="BBK41" s="472"/>
      <c r="BBL41" s="472"/>
      <c r="BBM41" s="472"/>
      <c r="BBN41" s="472"/>
      <c r="BBO41" s="472"/>
      <c r="BBP41" s="472"/>
      <c r="BBQ41" s="472"/>
      <c r="BBR41" s="472"/>
      <c r="BBS41" s="472"/>
      <c r="BBT41" s="472"/>
      <c r="BBU41" s="472"/>
      <c r="BBV41" s="472"/>
      <c r="BBW41" s="472"/>
      <c r="BBX41" s="472"/>
      <c r="BBY41" s="472"/>
      <c r="BBZ41" s="472"/>
      <c r="BCA41" s="472"/>
      <c r="BCB41" s="472"/>
      <c r="BCC41" s="472"/>
      <c r="BCD41" s="472"/>
      <c r="BCE41" s="472"/>
      <c r="BCF41" s="472"/>
      <c r="BCG41" s="472"/>
      <c r="BCH41" s="472"/>
      <c r="BCI41" s="472"/>
      <c r="BCJ41" s="472"/>
      <c r="BCK41" s="472"/>
      <c r="BCL41" s="472"/>
      <c r="BCM41" s="472"/>
      <c r="BCN41" s="472"/>
      <c r="BCO41" s="472"/>
      <c r="BCP41" s="472"/>
      <c r="BCQ41" s="472"/>
      <c r="BCR41" s="472"/>
      <c r="BCS41" s="472"/>
      <c r="BCT41" s="472"/>
      <c r="BCU41" s="472"/>
      <c r="BCV41" s="472"/>
      <c r="BCW41" s="472"/>
      <c r="BCX41" s="472"/>
      <c r="BCY41" s="472"/>
      <c r="BCZ41" s="472"/>
      <c r="BDA41" s="472"/>
      <c r="BDB41" s="472"/>
      <c r="BDC41" s="472"/>
      <c r="BDD41" s="472"/>
      <c r="BDE41" s="472"/>
      <c r="BDF41" s="472"/>
      <c r="BDG41" s="472"/>
      <c r="BDH41" s="472"/>
      <c r="BDI41" s="472"/>
      <c r="BDJ41" s="472"/>
      <c r="BDK41" s="472"/>
      <c r="BDL41" s="472"/>
      <c r="BDM41" s="472"/>
      <c r="BDN41" s="472"/>
      <c r="BDO41" s="472"/>
      <c r="BDP41" s="472"/>
      <c r="BDQ41" s="472"/>
      <c r="BDR41" s="472"/>
      <c r="BDS41" s="472"/>
      <c r="BDT41" s="472"/>
      <c r="BDU41" s="472"/>
      <c r="BDV41" s="472"/>
      <c r="BDW41" s="472"/>
      <c r="BDX41" s="472"/>
      <c r="BDY41" s="472"/>
      <c r="BDZ41" s="472"/>
      <c r="BEA41" s="472"/>
      <c r="BEB41" s="472"/>
      <c r="BEC41" s="472"/>
      <c r="BED41" s="472"/>
      <c r="BEE41" s="472"/>
      <c r="BEF41" s="472"/>
      <c r="BEG41" s="472"/>
      <c r="BEH41" s="472"/>
      <c r="BEI41" s="472"/>
      <c r="BEJ41" s="472"/>
      <c r="BEK41" s="472"/>
      <c r="BEL41" s="472"/>
      <c r="BEM41" s="472"/>
      <c r="BEN41" s="472"/>
      <c r="BEO41" s="472"/>
      <c r="BEP41" s="472"/>
      <c r="BEQ41" s="472"/>
      <c r="BER41" s="472"/>
      <c r="BES41" s="472"/>
      <c r="BET41" s="472"/>
      <c r="BEU41" s="472"/>
      <c r="BEV41" s="472"/>
      <c r="BEW41" s="472"/>
      <c r="BEX41" s="472"/>
      <c r="BEY41" s="472"/>
      <c r="BEZ41" s="472"/>
      <c r="BFA41" s="472"/>
      <c r="BFB41" s="472"/>
      <c r="BFC41" s="472"/>
      <c r="BFD41" s="472"/>
      <c r="BFE41" s="472"/>
      <c r="BFF41" s="472"/>
      <c r="BFG41" s="472"/>
      <c r="BFH41" s="472"/>
      <c r="BFI41" s="472"/>
      <c r="BFJ41" s="472"/>
      <c r="BFK41" s="472"/>
      <c r="BFL41" s="472"/>
      <c r="BFM41" s="472"/>
      <c r="BFN41" s="472"/>
      <c r="BFO41" s="472"/>
      <c r="BFP41" s="472"/>
      <c r="BFQ41" s="472"/>
      <c r="BFR41" s="472"/>
      <c r="BFS41" s="472"/>
      <c r="BFT41" s="472"/>
      <c r="BFU41" s="472"/>
      <c r="BFV41" s="472"/>
      <c r="BFW41" s="472"/>
      <c r="BFX41" s="472"/>
      <c r="BFY41" s="472"/>
      <c r="BFZ41" s="472"/>
      <c r="BGA41" s="472"/>
      <c r="BGB41" s="472"/>
      <c r="BGC41" s="472"/>
      <c r="BGD41" s="472"/>
      <c r="BGE41" s="472"/>
      <c r="BGF41" s="472"/>
      <c r="BGG41" s="472"/>
      <c r="BGH41" s="472"/>
      <c r="BGI41" s="472"/>
      <c r="BGJ41" s="472"/>
      <c r="BGK41" s="472"/>
      <c r="BGL41" s="472"/>
      <c r="BGM41" s="472"/>
      <c r="BGN41" s="472"/>
      <c r="BGO41" s="472"/>
      <c r="BGP41" s="472"/>
      <c r="BGQ41" s="472"/>
      <c r="BGR41" s="472"/>
      <c r="BGS41" s="472"/>
      <c r="BGT41" s="472"/>
      <c r="BGU41" s="472"/>
      <c r="BGV41" s="472"/>
      <c r="BGW41" s="472"/>
      <c r="BGX41" s="472"/>
      <c r="BGY41" s="472"/>
      <c r="BGZ41" s="472"/>
      <c r="BHA41" s="472"/>
      <c r="BHB41" s="472"/>
      <c r="BHC41" s="472"/>
      <c r="BHD41" s="472"/>
      <c r="BHE41" s="472"/>
      <c r="BHF41" s="472"/>
      <c r="BHG41" s="472"/>
      <c r="BHH41" s="472"/>
      <c r="BHI41" s="472"/>
      <c r="BHJ41" s="472"/>
      <c r="BHK41" s="472"/>
      <c r="BHL41" s="472"/>
      <c r="BHM41" s="472"/>
      <c r="BHN41" s="472"/>
      <c r="BHO41" s="472"/>
      <c r="BHP41" s="472"/>
      <c r="BHQ41" s="472"/>
      <c r="BHR41" s="472"/>
      <c r="BHS41" s="472"/>
      <c r="BHT41" s="472"/>
      <c r="BHU41" s="472"/>
      <c r="BHV41" s="472"/>
      <c r="BHW41" s="472"/>
      <c r="BHX41" s="472"/>
      <c r="BHY41" s="472"/>
      <c r="BHZ41" s="472"/>
      <c r="BIA41" s="472"/>
      <c r="BIB41" s="472"/>
      <c r="BIC41" s="472"/>
      <c r="BID41" s="472"/>
      <c r="BIE41" s="472"/>
      <c r="BIF41" s="472"/>
      <c r="BIG41" s="472"/>
      <c r="BIH41" s="472"/>
      <c r="BII41" s="472"/>
      <c r="BIJ41" s="472"/>
      <c r="BIK41" s="472"/>
      <c r="BIL41" s="472"/>
      <c r="BIM41" s="472"/>
      <c r="BIN41" s="472"/>
      <c r="BIO41" s="472"/>
      <c r="BIP41" s="472"/>
      <c r="BIQ41" s="472"/>
      <c r="BIR41" s="472"/>
      <c r="BIS41" s="472"/>
      <c r="BIT41" s="472"/>
      <c r="BIU41" s="472"/>
      <c r="BIV41" s="472"/>
      <c r="BIW41" s="472"/>
      <c r="BIX41" s="472"/>
      <c r="BIY41" s="472"/>
      <c r="BIZ41" s="472"/>
      <c r="BJA41" s="472"/>
      <c r="BJB41" s="472"/>
      <c r="BJC41" s="472"/>
      <c r="BJD41" s="472"/>
      <c r="BJE41" s="472"/>
      <c r="BJF41" s="472"/>
      <c r="BJG41" s="472"/>
      <c r="BJH41" s="472"/>
      <c r="BJI41" s="472"/>
      <c r="BJJ41" s="472"/>
      <c r="BJK41" s="472"/>
      <c r="BJL41" s="472"/>
      <c r="BJM41" s="472"/>
      <c r="BJN41" s="472"/>
      <c r="BJO41" s="472"/>
      <c r="BJP41" s="472"/>
      <c r="BJQ41" s="472"/>
      <c r="BJR41" s="472"/>
      <c r="BJS41" s="472"/>
      <c r="BJT41" s="472"/>
      <c r="BJU41" s="472"/>
      <c r="BJV41" s="472"/>
      <c r="BJW41" s="472"/>
      <c r="BJX41" s="472"/>
      <c r="BJY41" s="472"/>
      <c r="BJZ41" s="472"/>
      <c r="BKA41" s="472"/>
      <c r="BKB41" s="472"/>
      <c r="BKC41" s="472"/>
      <c r="BKD41" s="472"/>
      <c r="BKE41" s="472"/>
      <c r="BKF41" s="472"/>
      <c r="BKG41" s="472"/>
      <c r="BKH41" s="472"/>
      <c r="BKI41" s="472"/>
      <c r="BKJ41" s="472"/>
      <c r="BKK41" s="472"/>
      <c r="BKL41" s="472"/>
      <c r="BKM41" s="472"/>
      <c r="BKN41" s="472"/>
      <c r="BKO41" s="472"/>
      <c r="BKP41" s="472"/>
      <c r="BKQ41" s="472"/>
      <c r="BKR41" s="472"/>
      <c r="BKS41" s="472"/>
      <c r="BKT41" s="472"/>
      <c r="BKU41" s="472"/>
      <c r="BKV41" s="472"/>
      <c r="BKW41" s="472"/>
      <c r="BKX41" s="472"/>
      <c r="BKY41" s="472"/>
      <c r="BKZ41" s="472"/>
      <c r="BLA41" s="472"/>
      <c r="BLB41" s="472"/>
      <c r="BLC41" s="472"/>
      <c r="BLD41" s="472"/>
      <c r="BLE41" s="472"/>
      <c r="BLF41" s="472"/>
      <c r="BLG41" s="472"/>
      <c r="BLH41" s="472"/>
      <c r="BLI41" s="472"/>
      <c r="BLJ41" s="472"/>
      <c r="BLK41" s="472"/>
      <c r="BLL41" s="472"/>
      <c r="BLM41" s="472"/>
      <c r="BLN41" s="472"/>
      <c r="BLO41" s="472"/>
      <c r="BLP41" s="472"/>
      <c r="BLQ41" s="472"/>
      <c r="BLR41" s="472"/>
      <c r="BLS41" s="472"/>
      <c r="BLT41" s="472"/>
      <c r="BLU41" s="472"/>
      <c r="BLV41" s="472"/>
      <c r="BLW41" s="472"/>
      <c r="BLX41" s="472"/>
      <c r="BLY41" s="472"/>
      <c r="BLZ41" s="472"/>
      <c r="BMA41" s="472"/>
      <c r="BMB41" s="472"/>
      <c r="BMC41" s="472"/>
      <c r="BMD41" s="472"/>
      <c r="BME41" s="472"/>
      <c r="BMF41" s="472"/>
      <c r="BMG41" s="472"/>
      <c r="BMH41" s="472"/>
      <c r="BMI41" s="472"/>
      <c r="BMJ41" s="472"/>
      <c r="BMK41" s="472"/>
      <c r="BML41" s="472"/>
      <c r="BMM41" s="472"/>
      <c r="BMN41" s="472"/>
      <c r="BMO41" s="472"/>
      <c r="BMP41" s="472"/>
      <c r="BMQ41" s="472"/>
      <c r="BMR41" s="472"/>
      <c r="BMS41" s="472"/>
      <c r="BMT41" s="472"/>
      <c r="BMU41" s="472"/>
      <c r="BMV41" s="472"/>
      <c r="BMW41" s="472"/>
      <c r="BMX41" s="472"/>
      <c r="BMY41" s="472"/>
      <c r="BMZ41" s="472"/>
      <c r="BNA41" s="472"/>
      <c r="BNB41" s="472"/>
      <c r="BNC41" s="472"/>
      <c r="BND41" s="472"/>
      <c r="BNE41" s="472"/>
      <c r="BNF41" s="472"/>
      <c r="BNG41" s="472"/>
      <c r="BNH41" s="472"/>
      <c r="BNI41" s="472"/>
      <c r="BNJ41" s="472"/>
      <c r="BNK41" s="472"/>
      <c r="BNL41" s="472"/>
      <c r="BNM41" s="472"/>
      <c r="BNN41" s="472"/>
      <c r="BNO41" s="472"/>
      <c r="BNP41" s="472"/>
      <c r="BNQ41" s="472"/>
      <c r="BNR41" s="472"/>
      <c r="BNS41" s="472"/>
      <c r="BNT41" s="472"/>
      <c r="BNU41" s="472"/>
      <c r="BNV41" s="472"/>
      <c r="BNW41" s="472"/>
      <c r="BNX41" s="472"/>
      <c r="BNY41" s="472"/>
      <c r="BNZ41" s="472"/>
      <c r="BOA41" s="472"/>
      <c r="BOB41" s="472"/>
      <c r="BOC41" s="472"/>
      <c r="BOD41" s="472"/>
      <c r="BOE41" s="472"/>
      <c r="BOF41" s="472"/>
      <c r="BOG41" s="472"/>
      <c r="BOH41" s="472"/>
      <c r="BOI41" s="472"/>
      <c r="BOJ41" s="472"/>
      <c r="BOK41" s="472"/>
      <c r="BOL41" s="472"/>
      <c r="BOM41" s="472"/>
      <c r="BON41" s="472"/>
      <c r="BOO41" s="472"/>
      <c r="BOP41" s="472"/>
      <c r="BOQ41" s="472"/>
      <c r="BOR41" s="472"/>
      <c r="BOS41" s="472"/>
      <c r="BOT41" s="472"/>
      <c r="BOU41" s="472"/>
      <c r="BOV41" s="472"/>
      <c r="BOW41" s="472"/>
      <c r="BOX41" s="472"/>
      <c r="BOY41" s="472"/>
      <c r="BOZ41" s="472"/>
      <c r="BPA41" s="472"/>
      <c r="BPB41" s="472"/>
      <c r="BPC41" s="472"/>
      <c r="BPD41" s="472"/>
      <c r="BPE41" s="472"/>
      <c r="BPF41" s="472"/>
      <c r="BPG41" s="472"/>
      <c r="BPH41" s="472"/>
      <c r="BPI41" s="472"/>
      <c r="BPJ41" s="472"/>
      <c r="BPK41" s="472"/>
      <c r="BPL41" s="472"/>
      <c r="BPM41" s="472"/>
      <c r="BPN41" s="472"/>
      <c r="BPO41" s="472"/>
      <c r="BPP41" s="472"/>
      <c r="BPQ41" s="472"/>
      <c r="BPR41" s="472"/>
      <c r="BPS41" s="472"/>
      <c r="BPT41" s="472"/>
      <c r="BPU41" s="472"/>
      <c r="BPV41" s="472"/>
      <c r="BPW41" s="472"/>
      <c r="BPX41" s="472"/>
      <c r="BPY41" s="472"/>
      <c r="BPZ41" s="472"/>
      <c r="BQA41" s="472"/>
      <c r="BQB41" s="472"/>
      <c r="BQC41" s="472"/>
      <c r="BQD41" s="472"/>
      <c r="BQE41" s="472"/>
      <c r="BQF41" s="472"/>
      <c r="BQG41" s="472"/>
      <c r="BQH41" s="472"/>
      <c r="BQI41" s="472"/>
      <c r="BQJ41" s="472"/>
      <c r="BQK41" s="472"/>
      <c r="BQL41" s="472"/>
      <c r="BQM41" s="472"/>
      <c r="BQN41" s="472"/>
      <c r="BQO41" s="472"/>
      <c r="BQP41" s="472"/>
      <c r="BQQ41" s="472"/>
      <c r="BQR41" s="472"/>
      <c r="BQS41" s="472"/>
      <c r="BQT41" s="472"/>
      <c r="BQU41" s="472"/>
      <c r="BQV41" s="472"/>
      <c r="BQW41" s="472"/>
      <c r="BQX41" s="472"/>
      <c r="BQY41" s="472"/>
      <c r="BQZ41" s="472"/>
      <c r="BRA41" s="472"/>
      <c r="BRB41" s="472"/>
      <c r="BRC41" s="472"/>
      <c r="BRD41" s="472"/>
      <c r="BRE41" s="472"/>
      <c r="BRF41" s="472"/>
      <c r="BRG41" s="472"/>
      <c r="BRH41" s="472"/>
      <c r="BRI41" s="472"/>
      <c r="BRJ41" s="472"/>
      <c r="BRK41" s="472"/>
      <c r="BRL41" s="472"/>
      <c r="BRM41" s="472"/>
      <c r="BRN41" s="472"/>
      <c r="BRO41" s="472"/>
      <c r="BRP41" s="472"/>
      <c r="BRQ41" s="472"/>
      <c r="BRR41" s="472"/>
      <c r="BRS41" s="472"/>
      <c r="BRT41" s="472"/>
      <c r="BRU41" s="472"/>
      <c r="BRV41" s="472"/>
      <c r="BRW41" s="472"/>
      <c r="BRX41" s="472"/>
      <c r="BRY41" s="472"/>
      <c r="BRZ41" s="472"/>
      <c r="BSA41" s="472"/>
      <c r="BSB41" s="472"/>
      <c r="BSC41" s="472"/>
      <c r="BSD41" s="472"/>
      <c r="BSE41" s="472"/>
      <c r="BSF41" s="472"/>
      <c r="BSG41" s="472"/>
      <c r="BSH41" s="472"/>
      <c r="BSI41" s="472"/>
      <c r="BSJ41" s="472"/>
      <c r="BSK41" s="472"/>
      <c r="BSL41" s="472"/>
      <c r="BSM41" s="472"/>
      <c r="BSN41" s="472"/>
      <c r="BSO41" s="472"/>
      <c r="BSP41" s="472"/>
      <c r="BSQ41" s="472"/>
      <c r="BSR41" s="472"/>
      <c r="BSS41" s="472"/>
      <c r="BST41" s="472"/>
      <c r="BSU41" s="472"/>
      <c r="BSV41" s="472"/>
      <c r="BSW41" s="472"/>
      <c r="BSX41" s="472"/>
      <c r="BSY41" s="472"/>
      <c r="BSZ41" s="472"/>
      <c r="BTA41" s="472"/>
      <c r="BTB41" s="472"/>
      <c r="BTC41" s="472"/>
      <c r="BTD41" s="472"/>
      <c r="BTE41" s="472"/>
      <c r="BTF41" s="472"/>
      <c r="BTG41" s="472"/>
      <c r="BTH41" s="472"/>
      <c r="BTI41" s="472"/>
      <c r="BTJ41" s="472"/>
      <c r="BTK41" s="472"/>
      <c r="BTL41" s="472"/>
      <c r="BTM41" s="472"/>
      <c r="BTN41" s="472"/>
      <c r="BTO41" s="472"/>
      <c r="BTP41" s="472"/>
      <c r="BTQ41" s="472"/>
      <c r="BTR41" s="472"/>
      <c r="BTS41" s="472"/>
      <c r="BTT41" s="472"/>
      <c r="BTU41" s="472"/>
      <c r="BTV41" s="472"/>
      <c r="BTW41" s="472"/>
      <c r="BTX41" s="472"/>
      <c r="BTY41" s="472"/>
      <c r="BTZ41" s="472"/>
      <c r="BUA41" s="472"/>
      <c r="BUB41" s="472"/>
      <c r="BUC41" s="472"/>
      <c r="BUD41" s="472"/>
      <c r="BUE41" s="472"/>
      <c r="BUF41" s="472"/>
      <c r="BUG41" s="472"/>
      <c r="BUH41" s="472"/>
      <c r="BUI41" s="472"/>
      <c r="BUJ41" s="472"/>
      <c r="BUK41" s="472"/>
      <c r="BUL41" s="472"/>
      <c r="BUM41" s="472"/>
      <c r="BUN41" s="472"/>
      <c r="BUO41" s="472"/>
      <c r="BUP41" s="472"/>
      <c r="BUQ41" s="472"/>
      <c r="BUR41" s="472"/>
      <c r="BUS41" s="472"/>
      <c r="BUT41" s="472"/>
      <c r="BUU41" s="472"/>
      <c r="BUV41" s="472"/>
      <c r="BUW41" s="472"/>
      <c r="BUX41" s="472"/>
      <c r="BUY41" s="472"/>
      <c r="BUZ41" s="472"/>
      <c r="BVA41" s="472"/>
      <c r="BVB41" s="472"/>
      <c r="BVC41" s="472"/>
      <c r="BVD41" s="472"/>
      <c r="BVE41" s="472"/>
      <c r="BVF41" s="472"/>
      <c r="BVG41" s="472"/>
      <c r="BVH41" s="472"/>
      <c r="BVI41" s="472"/>
      <c r="BVJ41" s="472"/>
      <c r="BVK41" s="472"/>
      <c r="BVL41" s="472"/>
      <c r="BVM41" s="472"/>
      <c r="BVN41" s="472"/>
      <c r="BVO41" s="472"/>
      <c r="BVP41" s="472"/>
      <c r="BVQ41" s="472"/>
      <c r="BVR41" s="472"/>
      <c r="BVS41" s="472"/>
      <c r="BVT41" s="472"/>
      <c r="BVU41" s="472"/>
      <c r="BVV41" s="472"/>
      <c r="BVW41" s="472"/>
      <c r="BVX41" s="472"/>
      <c r="BVY41" s="472"/>
      <c r="BVZ41" s="472"/>
      <c r="BWA41" s="472"/>
      <c r="BWB41" s="472"/>
      <c r="BWC41" s="472"/>
      <c r="BWD41" s="472"/>
      <c r="BWE41" s="472"/>
      <c r="BWF41" s="472"/>
      <c r="BWG41" s="472"/>
      <c r="BWH41" s="472"/>
      <c r="BWI41" s="472"/>
      <c r="BWJ41" s="472"/>
      <c r="BWK41" s="472"/>
      <c r="BWL41" s="472"/>
      <c r="BWM41" s="472"/>
      <c r="BWN41" s="472"/>
      <c r="BWO41" s="472"/>
      <c r="BWP41" s="472"/>
      <c r="BWQ41" s="472"/>
      <c r="BWR41" s="472"/>
      <c r="BWS41" s="472"/>
      <c r="BWT41" s="472"/>
      <c r="BWU41" s="472"/>
      <c r="BWV41" s="472"/>
      <c r="BWW41" s="472"/>
      <c r="BWX41" s="472"/>
      <c r="BWY41" s="472"/>
      <c r="BWZ41" s="472"/>
      <c r="BXA41" s="472"/>
      <c r="BXB41" s="472"/>
      <c r="BXC41" s="472"/>
      <c r="BXD41" s="472"/>
      <c r="BXE41" s="472"/>
      <c r="BXF41" s="472"/>
      <c r="BXG41" s="472"/>
      <c r="BXH41" s="472"/>
      <c r="BXI41" s="472"/>
      <c r="BXJ41" s="472"/>
      <c r="BXK41" s="472"/>
      <c r="BXL41" s="472"/>
      <c r="BXM41" s="472"/>
      <c r="BXN41" s="472"/>
      <c r="BXO41" s="472"/>
      <c r="BXP41" s="472"/>
      <c r="BXQ41" s="472"/>
      <c r="BXR41" s="472"/>
      <c r="BXS41" s="472"/>
      <c r="BXT41" s="472"/>
      <c r="BXU41" s="472"/>
      <c r="BXV41" s="472"/>
      <c r="BXW41" s="472"/>
      <c r="BXX41" s="472"/>
      <c r="BXY41" s="472"/>
      <c r="BXZ41" s="472"/>
      <c r="BYA41" s="472"/>
      <c r="BYB41" s="472"/>
      <c r="BYC41" s="472"/>
      <c r="BYD41" s="472"/>
      <c r="BYE41" s="472"/>
      <c r="BYF41" s="472"/>
      <c r="BYG41" s="472"/>
      <c r="BYH41" s="472"/>
      <c r="BYI41" s="472"/>
      <c r="BYJ41" s="472"/>
      <c r="BYK41" s="472"/>
      <c r="BYL41" s="472"/>
      <c r="BYM41" s="472"/>
      <c r="BYN41" s="472"/>
      <c r="BYO41" s="472"/>
      <c r="BYP41" s="472"/>
      <c r="BYQ41" s="472"/>
      <c r="BYR41" s="472"/>
      <c r="BYS41" s="472"/>
      <c r="BYT41" s="472"/>
      <c r="BYU41" s="472"/>
      <c r="BYV41" s="472"/>
      <c r="BYW41" s="472"/>
      <c r="BYX41" s="472"/>
      <c r="BYY41" s="472"/>
      <c r="BYZ41" s="472"/>
      <c r="BZA41" s="472"/>
      <c r="BZB41" s="472"/>
      <c r="BZC41" s="472"/>
      <c r="BZD41" s="472"/>
      <c r="BZE41" s="472"/>
      <c r="BZF41" s="472"/>
      <c r="BZG41" s="472"/>
      <c r="BZH41" s="472"/>
      <c r="BZI41" s="472"/>
      <c r="BZJ41" s="472"/>
      <c r="BZK41" s="472"/>
      <c r="BZL41" s="472"/>
      <c r="BZM41" s="472"/>
      <c r="BZN41" s="472"/>
      <c r="BZO41" s="472"/>
      <c r="BZP41" s="472"/>
      <c r="BZQ41" s="472"/>
      <c r="BZR41" s="472"/>
      <c r="BZS41" s="472"/>
      <c r="BZT41" s="472"/>
      <c r="BZU41" s="472"/>
      <c r="BZV41" s="472"/>
      <c r="BZW41" s="472"/>
      <c r="BZX41" s="472"/>
      <c r="BZY41" s="472"/>
      <c r="BZZ41" s="472"/>
      <c r="CAA41" s="472"/>
      <c r="CAB41" s="472"/>
      <c r="CAC41" s="472"/>
      <c r="CAD41" s="472"/>
      <c r="CAE41" s="472"/>
      <c r="CAF41" s="472"/>
      <c r="CAG41" s="472"/>
      <c r="CAH41" s="472"/>
      <c r="CAI41" s="472"/>
      <c r="CAJ41" s="472"/>
      <c r="CAK41" s="472"/>
      <c r="CAL41" s="472"/>
      <c r="CAM41" s="472"/>
      <c r="CAN41" s="472"/>
      <c r="CAO41" s="472"/>
      <c r="CAP41" s="472"/>
      <c r="CAQ41" s="472"/>
      <c r="CAR41" s="472"/>
      <c r="CAS41" s="472"/>
      <c r="CAT41" s="472"/>
      <c r="CAU41" s="472"/>
      <c r="CAV41" s="472"/>
      <c r="CAW41" s="472"/>
      <c r="CAX41" s="472"/>
      <c r="CAY41" s="472"/>
      <c r="CAZ41" s="472"/>
      <c r="CBA41" s="472"/>
      <c r="CBB41" s="472"/>
      <c r="CBC41" s="472"/>
      <c r="CBD41" s="472"/>
      <c r="CBE41" s="472"/>
      <c r="CBF41" s="472"/>
      <c r="CBG41" s="472"/>
      <c r="CBH41" s="472"/>
      <c r="CBI41" s="472"/>
      <c r="CBJ41" s="472"/>
      <c r="CBK41" s="472"/>
      <c r="CBL41" s="472"/>
      <c r="CBM41" s="472"/>
      <c r="CBN41" s="472"/>
      <c r="CBO41" s="472"/>
      <c r="CBP41" s="472"/>
      <c r="CBQ41" s="472"/>
      <c r="CBR41" s="472"/>
      <c r="CBS41" s="472"/>
      <c r="CBT41" s="472"/>
      <c r="CBU41" s="472"/>
      <c r="CBV41" s="472"/>
      <c r="CBW41" s="472"/>
      <c r="CBX41" s="472"/>
      <c r="CBY41" s="472"/>
      <c r="CBZ41" s="472"/>
      <c r="CCA41" s="472"/>
      <c r="CCB41" s="472"/>
      <c r="CCC41" s="472"/>
      <c r="CCD41" s="472"/>
      <c r="CCE41" s="472"/>
      <c r="CCF41" s="472"/>
      <c r="CCG41" s="472"/>
      <c r="CCH41" s="472"/>
      <c r="CCI41" s="472"/>
      <c r="CCJ41" s="472"/>
      <c r="CCK41" s="472"/>
      <c r="CCL41" s="472"/>
      <c r="CCM41" s="472"/>
      <c r="CCN41" s="472"/>
      <c r="CCO41" s="472"/>
      <c r="CCP41" s="472"/>
      <c r="CCQ41" s="472"/>
      <c r="CCR41" s="472"/>
      <c r="CCS41" s="472"/>
      <c r="CCT41" s="472"/>
      <c r="CCU41" s="472"/>
      <c r="CCV41" s="472"/>
      <c r="CCW41" s="472"/>
      <c r="CCX41" s="472"/>
      <c r="CCY41" s="472"/>
      <c r="CCZ41" s="472"/>
      <c r="CDA41" s="472"/>
      <c r="CDB41" s="472"/>
      <c r="CDC41" s="472"/>
      <c r="CDD41" s="472"/>
      <c r="CDE41" s="472"/>
      <c r="CDF41" s="472"/>
      <c r="CDG41" s="472"/>
      <c r="CDH41" s="472"/>
      <c r="CDI41" s="472"/>
      <c r="CDJ41" s="472"/>
      <c r="CDK41" s="472"/>
      <c r="CDL41" s="472"/>
      <c r="CDM41" s="472"/>
      <c r="CDN41" s="472"/>
      <c r="CDO41" s="472"/>
      <c r="CDP41" s="472"/>
      <c r="CDQ41" s="472"/>
      <c r="CDR41" s="472"/>
      <c r="CDS41" s="472"/>
      <c r="CDT41" s="472"/>
      <c r="CDU41" s="472"/>
      <c r="CDV41" s="472"/>
      <c r="CDW41" s="472"/>
      <c r="CDX41" s="472"/>
      <c r="CDY41" s="472"/>
      <c r="CDZ41" s="472"/>
      <c r="CEA41" s="472"/>
      <c r="CEB41" s="472"/>
      <c r="CEC41" s="472"/>
      <c r="CED41" s="472"/>
      <c r="CEE41" s="472"/>
      <c r="CEF41" s="472"/>
      <c r="CEG41" s="472"/>
      <c r="CEH41" s="472"/>
      <c r="CEI41" s="472"/>
      <c r="CEJ41" s="472"/>
      <c r="CEK41" s="472"/>
      <c r="CEL41" s="472"/>
      <c r="CEM41" s="472"/>
      <c r="CEN41" s="472"/>
      <c r="CEO41" s="472"/>
      <c r="CEP41" s="472"/>
      <c r="CEQ41" s="472"/>
      <c r="CER41" s="472"/>
      <c r="CES41" s="472"/>
      <c r="CET41" s="472"/>
      <c r="CEU41" s="472"/>
      <c r="CEV41" s="472"/>
      <c r="CEW41" s="472"/>
      <c r="CEX41" s="472"/>
      <c r="CEY41" s="472"/>
      <c r="CEZ41" s="472"/>
      <c r="CFA41" s="472"/>
      <c r="CFB41" s="472"/>
      <c r="CFC41" s="472"/>
      <c r="CFD41" s="472"/>
      <c r="CFE41" s="472"/>
      <c r="CFF41" s="472"/>
      <c r="CFG41" s="472"/>
      <c r="CFH41" s="472"/>
      <c r="CFI41" s="472"/>
      <c r="CFJ41" s="472"/>
      <c r="CFK41" s="472"/>
      <c r="CFL41" s="472"/>
      <c r="CFM41" s="472"/>
      <c r="CFN41" s="472"/>
      <c r="CFO41" s="472"/>
      <c r="CFP41" s="472"/>
      <c r="CFQ41" s="472"/>
      <c r="CFR41" s="472"/>
      <c r="CFS41" s="472"/>
      <c r="CFT41" s="472"/>
      <c r="CFU41" s="472"/>
      <c r="CFV41" s="472"/>
      <c r="CFW41" s="472"/>
      <c r="CFX41" s="472"/>
      <c r="CFY41" s="472"/>
      <c r="CFZ41" s="472"/>
      <c r="CGA41" s="472"/>
      <c r="CGB41" s="472"/>
      <c r="CGC41" s="472"/>
      <c r="CGD41" s="472"/>
      <c r="CGE41" s="472"/>
      <c r="CGF41" s="472"/>
      <c r="CGG41" s="472"/>
      <c r="CGH41" s="472"/>
      <c r="CGI41" s="472"/>
      <c r="CGJ41" s="472"/>
      <c r="CGK41" s="472"/>
      <c r="CGL41" s="472"/>
      <c r="CGM41" s="472"/>
      <c r="CGN41" s="472"/>
      <c r="CGO41" s="472"/>
      <c r="CGP41" s="472"/>
      <c r="CGQ41" s="472"/>
      <c r="CGR41" s="472"/>
      <c r="CGS41" s="472"/>
      <c r="CGT41" s="472"/>
      <c r="CGU41" s="472"/>
      <c r="CGV41" s="472"/>
      <c r="CGW41" s="472"/>
      <c r="CGX41" s="472"/>
      <c r="CGY41" s="472"/>
      <c r="CGZ41" s="472"/>
      <c r="CHA41" s="472"/>
      <c r="CHB41" s="472"/>
      <c r="CHC41" s="472"/>
      <c r="CHD41" s="472"/>
      <c r="CHE41" s="472"/>
      <c r="CHF41" s="472"/>
      <c r="CHG41" s="472"/>
      <c r="CHH41" s="472"/>
      <c r="CHI41" s="472"/>
      <c r="CHJ41" s="472"/>
      <c r="CHK41" s="472"/>
      <c r="CHL41" s="472"/>
      <c r="CHM41" s="472"/>
      <c r="CHN41" s="472"/>
      <c r="CHO41" s="472"/>
      <c r="CHP41" s="472"/>
      <c r="CHQ41" s="472"/>
      <c r="CHR41" s="472"/>
      <c r="CHS41" s="472"/>
      <c r="CHT41" s="472"/>
      <c r="CHU41" s="472"/>
      <c r="CHV41" s="472"/>
      <c r="CHW41" s="472"/>
      <c r="CHX41" s="472"/>
      <c r="CHY41" s="472"/>
      <c r="CHZ41" s="472"/>
      <c r="CIA41" s="472"/>
      <c r="CIB41" s="472"/>
      <c r="CIC41" s="472"/>
      <c r="CID41" s="472"/>
      <c r="CIE41" s="472"/>
      <c r="CIF41" s="472"/>
      <c r="CIG41" s="472"/>
      <c r="CIH41" s="472"/>
      <c r="CII41" s="472"/>
      <c r="CIJ41" s="472"/>
      <c r="CIK41" s="472"/>
      <c r="CIL41" s="472"/>
      <c r="CIM41" s="472"/>
      <c r="CIN41" s="472"/>
      <c r="CIO41" s="472"/>
      <c r="CIP41" s="472"/>
      <c r="CIQ41" s="472"/>
      <c r="CIR41" s="472"/>
      <c r="CIS41" s="472"/>
      <c r="CIT41" s="472"/>
      <c r="CIU41" s="472"/>
      <c r="CIV41" s="472"/>
      <c r="CIW41" s="472"/>
      <c r="CIX41" s="472"/>
      <c r="CIY41" s="472"/>
      <c r="CIZ41" s="472"/>
      <c r="CJA41" s="472"/>
      <c r="CJB41" s="472"/>
      <c r="CJC41" s="472"/>
      <c r="CJD41" s="472"/>
      <c r="CJE41" s="472"/>
      <c r="CJF41" s="472"/>
      <c r="CJG41" s="472"/>
      <c r="CJH41" s="472"/>
      <c r="CJI41" s="472"/>
      <c r="CJJ41" s="472"/>
      <c r="CJK41" s="472"/>
      <c r="CJL41" s="472"/>
      <c r="CJM41" s="472"/>
      <c r="CJN41" s="472"/>
      <c r="CJO41" s="472"/>
      <c r="CJP41" s="472"/>
      <c r="CJQ41" s="472"/>
      <c r="CJR41" s="472"/>
      <c r="CJS41" s="472"/>
      <c r="CJT41" s="472"/>
      <c r="CJU41" s="472"/>
      <c r="CJV41" s="472"/>
      <c r="CJW41" s="472"/>
      <c r="CJX41" s="472"/>
      <c r="CJY41" s="472"/>
      <c r="CJZ41" s="472"/>
      <c r="CKA41" s="472"/>
      <c r="CKB41" s="472"/>
      <c r="CKC41" s="472"/>
      <c r="CKD41" s="472"/>
      <c r="CKE41" s="472"/>
      <c r="CKF41" s="472"/>
      <c r="CKG41" s="472"/>
      <c r="CKH41" s="472"/>
      <c r="CKI41" s="472"/>
      <c r="CKJ41" s="472"/>
      <c r="CKK41" s="472"/>
      <c r="CKL41" s="472"/>
      <c r="CKM41" s="472"/>
      <c r="CKN41" s="472"/>
      <c r="CKO41" s="472"/>
      <c r="CKP41" s="472"/>
      <c r="CKQ41" s="472"/>
      <c r="CKR41" s="472"/>
      <c r="CKS41" s="472"/>
      <c r="CKT41" s="472"/>
      <c r="CKU41" s="472"/>
      <c r="CKV41" s="472"/>
      <c r="CKW41" s="472"/>
      <c r="CKX41" s="472"/>
      <c r="CKY41" s="472"/>
      <c r="CKZ41" s="472"/>
      <c r="CLA41" s="472"/>
      <c r="CLB41" s="472"/>
      <c r="CLC41" s="472"/>
      <c r="CLD41" s="472"/>
      <c r="CLE41" s="472"/>
      <c r="CLF41" s="472"/>
      <c r="CLG41" s="472"/>
      <c r="CLH41" s="472"/>
      <c r="CLI41" s="472"/>
      <c r="CLJ41" s="472"/>
      <c r="CLK41" s="472"/>
      <c r="CLL41" s="472"/>
      <c r="CLM41" s="472"/>
      <c r="CLN41" s="472"/>
      <c r="CLO41" s="472"/>
      <c r="CLP41" s="472"/>
      <c r="CLQ41" s="472"/>
      <c r="CLR41" s="472"/>
      <c r="CLS41" s="472"/>
      <c r="CLT41" s="472"/>
      <c r="CLU41" s="472"/>
      <c r="CLV41" s="472"/>
      <c r="CLW41" s="472"/>
      <c r="CLX41" s="472"/>
      <c r="CLY41" s="472"/>
      <c r="CLZ41" s="472"/>
      <c r="CMA41" s="472"/>
      <c r="CMB41" s="472"/>
      <c r="CMC41" s="472"/>
      <c r="CMD41" s="472"/>
      <c r="CME41" s="472"/>
      <c r="CMF41" s="472"/>
      <c r="CMG41" s="472"/>
      <c r="CMH41" s="472"/>
      <c r="CMI41" s="472"/>
      <c r="CMJ41" s="472"/>
      <c r="CMK41" s="472"/>
      <c r="CML41" s="472"/>
      <c r="CMM41" s="472"/>
      <c r="CMN41" s="472"/>
      <c r="CMO41" s="472"/>
      <c r="CMP41" s="472"/>
      <c r="CMQ41" s="472"/>
      <c r="CMR41" s="472"/>
      <c r="CMS41" s="472"/>
      <c r="CMT41" s="472"/>
      <c r="CMU41" s="472"/>
      <c r="CMV41" s="472"/>
      <c r="CMW41" s="472"/>
      <c r="CMX41" s="472"/>
      <c r="CMY41" s="472"/>
      <c r="CMZ41" s="472"/>
      <c r="CNA41" s="472"/>
      <c r="CNB41" s="472"/>
      <c r="CNC41" s="472"/>
      <c r="CND41" s="472"/>
      <c r="CNE41" s="472"/>
      <c r="CNF41" s="472"/>
      <c r="CNG41" s="472"/>
      <c r="CNH41" s="472"/>
      <c r="CNI41" s="472"/>
      <c r="CNJ41" s="472"/>
      <c r="CNK41" s="472"/>
      <c r="CNL41" s="472"/>
      <c r="CNM41" s="472"/>
      <c r="CNN41" s="472"/>
      <c r="CNO41" s="472"/>
      <c r="CNP41" s="472"/>
      <c r="CNQ41" s="472"/>
      <c r="CNR41" s="472"/>
      <c r="CNS41" s="472"/>
      <c r="CNT41" s="472"/>
      <c r="CNU41" s="472"/>
      <c r="CNV41" s="472"/>
      <c r="CNW41" s="472"/>
      <c r="CNX41" s="472"/>
      <c r="CNY41" s="472"/>
      <c r="CNZ41" s="472"/>
      <c r="COA41" s="472"/>
      <c r="COB41" s="472"/>
      <c r="COC41" s="472"/>
      <c r="COD41" s="472"/>
      <c r="COE41" s="472"/>
      <c r="COF41" s="472"/>
      <c r="COG41" s="472"/>
      <c r="COH41" s="472"/>
      <c r="COI41" s="472"/>
      <c r="COJ41" s="472"/>
      <c r="COK41" s="472"/>
      <c r="COL41" s="472"/>
      <c r="COM41" s="472"/>
      <c r="CON41" s="472"/>
      <c r="COO41" s="472"/>
      <c r="COP41" s="472"/>
      <c r="COQ41" s="472"/>
      <c r="COR41" s="472"/>
      <c r="COS41" s="472"/>
      <c r="COT41" s="472"/>
      <c r="COU41" s="472"/>
      <c r="COV41" s="472"/>
      <c r="COW41" s="472"/>
      <c r="COX41" s="472"/>
      <c r="COY41" s="472"/>
      <c r="COZ41" s="472"/>
      <c r="CPA41" s="472"/>
      <c r="CPB41" s="472"/>
      <c r="CPC41" s="472"/>
      <c r="CPD41" s="472"/>
      <c r="CPE41" s="472"/>
      <c r="CPF41" s="472"/>
      <c r="CPG41" s="472"/>
      <c r="CPH41" s="472"/>
      <c r="CPI41" s="472"/>
      <c r="CPJ41" s="472"/>
      <c r="CPK41" s="472"/>
      <c r="CPL41" s="472"/>
      <c r="CPM41" s="472"/>
      <c r="CPN41" s="472"/>
      <c r="CPO41" s="472"/>
      <c r="CPP41" s="472"/>
      <c r="CPQ41" s="472"/>
      <c r="CPR41" s="472"/>
      <c r="CPS41" s="472"/>
      <c r="CPT41" s="472"/>
      <c r="CPU41" s="472"/>
      <c r="CPV41" s="472"/>
      <c r="CPW41" s="472"/>
      <c r="CPX41" s="472"/>
      <c r="CPY41" s="472"/>
      <c r="CPZ41" s="472"/>
      <c r="CQA41" s="472"/>
      <c r="CQB41" s="472"/>
      <c r="CQC41" s="472"/>
      <c r="CQD41" s="472"/>
      <c r="CQE41" s="472"/>
      <c r="CQF41" s="472"/>
      <c r="CQG41" s="472"/>
      <c r="CQH41" s="472"/>
      <c r="CQI41" s="472"/>
      <c r="CQJ41" s="472"/>
      <c r="CQK41" s="472"/>
      <c r="CQL41" s="472"/>
      <c r="CQM41" s="472"/>
      <c r="CQN41" s="472"/>
      <c r="CQO41" s="472"/>
      <c r="CQP41" s="472"/>
      <c r="CQQ41" s="472"/>
      <c r="CQR41" s="472"/>
      <c r="CQS41" s="472"/>
      <c r="CQT41" s="472"/>
      <c r="CQU41" s="472"/>
      <c r="CQV41" s="472"/>
      <c r="CQW41" s="472"/>
      <c r="CQX41" s="472"/>
      <c r="CQY41" s="472"/>
      <c r="CQZ41" s="472"/>
      <c r="CRA41" s="472"/>
      <c r="CRB41" s="472"/>
      <c r="CRC41" s="472"/>
      <c r="CRD41" s="472"/>
      <c r="CRE41" s="472"/>
      <c r="CRF41" s="472"/>
      <c r="CRG41" s="472"/>
      <c r="CRH41" s="472"/>
      <c r="CRI41" s="472"/>
      <c r="CRJ41" s="472"/>
      <c r="CRK41" s="472"/>
      <c r="CRL41" s="472"/>
      <c r="CRM41" s="472"/>
      <c r="CRN41" s="472"/>
      <c r="CRO41" s="472"/>
      <c r="CRP41" s="472"/>
      <c r="CRQ41" s="472"/>
      <c r="CRR41" s="472"/>
      <c r="CRS41" s="472"/>
      <c r="CRT41" s="472"/>
      <c r="CRU41" s="472"/>
      <c r="CRV41" s="472"/>
      <c r="CRW41" s="472"/>
      <c r="CRX41" s="472"/>
      <c r="CRY41" s="472"/>
      <c r="CRZ41" s="472"/>
      <c r="CSA41" s="472"/>
      <c r="CSB41" s="472"/>
      <c r="CSC41" s="472"/>
      <c r="CSD41" s="472"/>
      <c r="CSE41" s="472"/>
      <c r="CSF41" s="472"/>
      <c r="CSG41" s="472"/>
      <c r="CSH41" s="472"/>
      <c r="CSI41" s="472"/>
      <c r="CSJ41" s="472"/>
      <c r="CSK41" s="472"/>
      <c r="CSL41" s="472"/>
      <c r="CSM41" s="472"/>
      <c r="CSN41" s="472"/>
      <c r="CSO41" s="472"/>
      <c r="CSP41" s="472"/>
      <c r="CSQ41" s="472"/>
      <c r="CSR41" s="472"/>
      <c r="CSS41" s="472"/>
      <c r="CST41" s="472"/>
      <c r="CSU41" s="472"/>
      <c r="CSV41" s="472"/>
      <c r="CSW41" s="472"/>
      <c r="CSX41" s="472"/>
      <c r="CSY41" s="472"/>
      <c r="CSZ41" s="472"/>
      <c r="CTA41" s="472"/>
      <c r="CTB41" s="472"/>
      <c r="CTC41" s="472"/>
      <c r="CTD41" s="472"/>
      <c r="CTE41" s="472"/>
      <c r="CTF41" s="472"/>
      <c r="CTG41" s="472"/>
      <c r="CTH41" s="472"/>
      <c r="CTI41" s="472"/>
      <c r="CTJ41" s="472"/>
      <c r="CTK41" s="472"/>
      <c r="CTL41" s="472"/>
      <c r="CTM41" s="472"/>
      <c r="CTN41" s="472"/>
      <c r="CTO41" s="472"/>
      <c r="CTP41" s="472"/>
      <c r="CTQ41" s="472"/>
      <c r="CTR41" s="472"/>
      <c r="CTS41" s="472"/>
      <c r="CTT41" s="472"/>
      <c r="CTU41" s="472"/>
      <c r="CTV41" s="472"/>
      <c r="CTW41" s="472"/>
      <c r="CTX41" s="472"/>
      <c r="CTY41" s="472"/>
      <c r="CTZ41" s="472"/>
      <c r="CUA41" s="472"/>
      <c r="CUB41" s="472"/>
      <c r="CUC41" s="472"/>
      <c r="CUD41" s="472"/>
      <c r="CUE41" s="472"/>
      <c r="CUF41" s="472"/>
      <c r="CUG41" s="472"/>
      <c r="CUH41" s="472"/>
      <c r="CUI41" s="472"/>
      <c r="CUJ41" s="472"/>
      <c r="CUK41" s="472"/>
      <c r="CUL41" s="472"/>
      <c r="CUM41" s="472"/>
      <c r="CUN41" s="472"/>
      <c r="CUO41" s="472"/>
      <c r="CUP41" s="472"/>
      <c r="CUQ41" s="472"/>
      <c r="CUR41" s="472"/>
      <c r="CUS41" s="472"/>
      <c r="CUT41" s="472"/>
      <c r="CUU41" s="472"/>
      <c r="CUV41" s="472"/>
      <c r="CUW41" s="472"/>
      <c r="CUX41" s="472"/>
      <c r="CUY41" s="472"/>
      <c r="CUZ41" s="472"/>
      <c r="CVA41" s="472"/>
      <c r="CVB41" s="472"/>
      <c r="CVC41" s="472"/>
      <c r="CVD41" s="472"/>
      <c r="CVE41" s="472"/>
      <c r="CVF41" s="472"/>
      <c r="CVG41" s="472"/>
      <c r="CVH41" s="472"/>
      <c r="CVI41" s="472"/>
      <c r="CVJ41" s="472"/>
      <c r="CVK41" s="472"/>
      <c r="CVL41" s="472"/>
      <c r="CVM41" s="472"/>
      <c r="CVN41" s="472"/>
      <c r="CVO41" s="472"/>
      <c r="CVP41" s="472"/>
      <c r="CVQ41" s="472"/>
      <c r="CVR41" s="472"/>
      <c r="CVS41" s="472"/>
      <c r="CVT41" s="472"/>
      <c r="CVU41" s="472"/>
      <c r="CVV41" s="472"/>
      <c r="CVW41" s="472"/>
      <c r="CVX41" s="472"/>
      <c r="CVY41" s="472"/>
      <c r="CVZ41" s="472"/>
      <c r="CWA41" s="472"/>
      <c r="CWB41" s="472"/>
      <c r="CWC41" s="472"/>
      <c r="CWD41" s="472"/>
      <c r="CWE41" s="472"/>
      <c r="CWF41" s="472"/>
      <c r="CWG41" s="472"/>
      <c r="CWH41" s="472"/>
      <c r="CWI41" s="472"/>
      <c r="CWJ41" s="472"/>
      <c r="CWK41" s="472"/>
      <c r="CWL41" s="472"/>
      <c r="CWM41" s="472"/>
      <c r="CWN41" s="472"/>
      <c r="CWO41" s="472"/>
      <c r="CWP41" s="472"/>
      <c r="CWQ41" s="472"/>
      <c r="CWR41" s="472"/>
      <c r="CWS41" s="472"/>
      <c r="CWT41" s="472"/>
      <c r="CWU41" s="472"/>
      <c r="CWV41" s="472"/>
      <c r="CWW41" s="472"/>
      <c r="CWX41" s="472"/>
      <c r="CWY41" s="472"/>
      <c r="CWZ41" s="472"/>
      <c r="CXA41" s="472"/>
      <c r="CXB41" s="472"/>
      <c r="CXC41" s="472"/>
      <c r="CXD41" s="472"/>
      <c r="CXE41" s="472"/>
      <c r="CXF41" s="472"/>
      <c r="CXG41" s="472"/>
      <c r="CXH41" s="472"/>
      <c r="CXI41" s="472"/>
      <c r="CXJ41" s="472"/>
      <c r="CXK41" s="472"/>
      <c r="CXL41" s="472"/>
      <c r="CXM41" s="472"/>
      <c r="CXN41" s="472"/>
      <c r="CXO41" s="472"/>
      <c r="CXP41" s="472"/>
      <c r="CXQ41" s="472"/>
      <c r="CXR41" s="472"/>
      <c r="CXS41" s="472"/>
      <c r="CXT41" s="472"/>
      <c r="CXU41" s="472"/>
      <c r="CXV41" s="472"/>
      <c r="CXW41" s="472"/>
      <c r="CXX41" s="472"/>
      <c r="CXY41" s="472"/>
      <c r="CXZ41" s="472"/>
      <c r="CYA41" s="472"/>
      <c r="CYB41" s="472"/>
      <c r="CYC41" s="472"/>
      <c r="CYD41" s="472"/>
      <c r="CYE41" s="472"/>
      <c r="CYF41" s="472"/>
      <c r="CYG41" s="472"/>
      <c r="CYH41" s="472"/>
      <c r="CYI41" s="472"/>
      <c r="CYJ41" s="472"/>
      <c r="CYK41" s="472"/>
      <c r="CYL41" s="472"/>
      <c r="CYM41" s="472"/>
      <c r="CYN41" s="472"/>
      <c r="CYO41" s="472"/>
      <c r="CYP41" s="472"/>
      <c r="CYQ41" s="472"/>
      <c r="CYR41" s="472"/>
      <c r="CYS41" s="472"/>
      <c r="CYT41" s="472"/>
      <c r="CYU41" s="472"/>
      <c r="CYV41" s="472"/>
      <c r="CYW41" s="472"/>
      <c r="CYX41" s="472"/>
      <c r="CYY41" s="472"/>
      <c r="CYZ41" s="472"/>
      <c r="CZA41" s="472"/>
      <c r="CZB41" s="472"/>
      <c r="CZC41" s="472"/>
      <c r="CZD41" s="472"/>
      <c r="CZE41" s="472"/>
      <c r="CZF41" s="472"/>
      <c r="CZG41" s="472"/>
      <c r="CZH41" s="472"/>
      <c r="CZI41" s="472"/>
      <c r="CZJ41" s="472"/>
      <c r="CZK41" s="472"/>
      <c r="CZL41" s="472"/>
      <c r="CZM41" s="472"/>
      <c r="CZN41" s="472"/>
      <c r="CZO41" s="472"/>
      <c r="CZP41" s="472"/>
      <c r="CZQ41" s="472"/>
      <c r="CZR41" s="472"/>
      <c r="CZS41" s="472"/>
      <c r="CZT41" s="472"/>
      <c r="CZU41" s="472"/>
      <c r="CZV41" s="472"/>
      <c r="CZW41" s="472"/>
      <c r="CZX41" s="472"/>
      <c r="CZY41" s="472"/>
      <c r="CZZ41" s="472"/>
      <c r="DAA41" s="472"/>
      <c r="DAB41" s="472"/>
      <c r="DAC41" s="472"/>
      <c r="DAD41" s="472"/>
      <c r="DAE41" s="472"/>
      <c r="DAF41" s="472"/>
      <c r="DAG41" s="472"/>
      <c r="DAH41" s="472"/>
      <c r="DAI41" s="472"/>
      <c r="DAJ41" s="472"/>
      <c r="DAK41" s="472"/>
      <c r="DAL41" s="472"/>
      <c r="DAM41" s="472"/>
      <c r="DAN41" s="472"/>
      <c r="DAO41" s="472"/>
      <c r="DAP41" s="472"/>
      <c r="DAQ41" s="472"/>
      <c r="DAR41" s="472"/>
      <c r="DAS41" s="472"/>
      <c r="DAT41" s="472"/>
      <c r="DAU41" s="472"/>
      <c r="DAV41" s="472"/>
      <c r="DAW41" s="472"/>
      <c r="DAX41" s="472"/>
      <c r="DAY41" s="472"/>
      <c r="DAZ41" s="472"/>
      <c r="DBA41" s="472"/>
      <c r="DBB41" s="472"/>
      <c r="DBC41" s="472"/>
      <c r="DBD41" s="472"/>
      <c r="DBE41" s="472"/>
      <c r="DBF41" s="472"/>
      <c r="DBG41" s="472"/>
      <c r="DBH41" s="472"/>
      <c r="DBI41" s="472"/>
      <c r="DBJ41" s="472"/>
      <c r="DBK41" s="472"/>
      <c r="DBL41" s="472"/>
      <c r="DBM41" s="472"/>
      <c r="DBN41" s="472"/>
      <c r="DBO41" s="472"/>
      <c r="DBP41" s="472"/>
      <c r="DBQ41" s="472"/>
      <c r="DBR41" s="472"/>
      <c r="DBS41" s="472"/>
      <c r="DBT41" s="472"/>
      <c r="DBU41" s="472"/>
      <c r="DBV41" s="472"/>
      <c r="DBW41" s="472"/>
      <c r="DBX41" s="472"/>
      <c r="DBY41" s="472"/>
      <c r="DBZ41" s="472"/>
      <c r="DCA41" s="472"/>
      <c r="DCB41" s="472"/>
      <c r="DCC41" s="472"/>
      <c r="DCD41" s="472"/>
      <c r="DCE41" s="472"/>
      <c r="DCF41" s="472"/>
      <c r="DCG41" s="472"/>
      <c r="DCH41" s="472"/>
      <c r="DCI41" s="472"/>
      <c r="DCJ41" s="472"/>
      <c r="DCK41" s="472"/>
      <c r="DCL41" s="472"/>
      <c r="DCM41" s="472"/>
      <c r="DCN41" s="472"/>
      <c r="DCO41" s="472"/>
      <c r="DCP41" s="472"/>
      <c r="DCQ41" s="472"/>
      <c r="DCR41" s="472"/>
      <c r="DCS41" s="472"/>
      <c r="DCT41" s="472"/>
      <c r="DCU41" s="472"/>
      <c r="DCV41" s="472"/>
      <c r="DCW41" s="472"/>
      <c r="DCX41" s="472"/>
      <c r="DCY41" s="472"/>
      <c r="DCZ41" s="472"/>
      <c r="DDA41" s="472"/>
      <c r="DDB41" s="472"/>
      <c r="DDC41" s="472"/>
      <c r="DDD41" s="472"/>
      <c r="DDE41" s="472"/>
      <c r="DDF41" s="472"/>
      <c r="DDG41" s="472"/>
      <c r="DDH41" s="472"/>
      <c r="DDI41" s="472"/>
      <c r="DDJ41" s="472"/>
      <c r="DDK41" s="472"/>
      <c r="DDL41" s="472"/>
      <c r="DDM41" s="472"/>
      <c r="DDN41" s="472"/>
      <c r="DDO41" s="472"/>
      <c r="DDP41" s="472"/>
      <c r="DDQ41" s="472"/>
      <c r="DDR41" s="472"/>
      <c r="DDS41" s="472"/>
      <c r="DDT41" s="472"/>
      <c r="DDU41" s="472"/>
      <c r="DDV41" s="472"/>
      <c r="DDW41" s="472"/>
      <c r="DDX41" s="472"/>
      <c r="DDY41" s="472"/>
      <c r="DDZ41" s="472"/>
      <c r="DEA41" s="472"/>
      <c r="DEB41" s="472"/>
      <c r="DEC41" s="472"/>
      <c r="DED41" s="472"/>
      <c r="DEE41" s="472"/>
      <c r="DEF41" s="472"/>
      <c r="DEG41" s="472"/>
      <c r="DEH41" s="472"/>
      <c r="DEI41" s="472"/>
      <c r="DEJ41" s="472"/>
      <c r="DEK41" s="472"/>
      <c r="DEL41" s="472"/>
      <c r="DEM41" s="472"/>
      <c r="DEN41" s="472"/>
      <c r="DEO41" s="472"/>
      <c r="DEP41" s="472"/>
      <c r="DEQ41" s="472"/>
      <c r="DER41" s="472"/>
      <c r="DES41" s="472"/>
      <c r="DET41" s="472"/>
      <c r="DEU41" s="472"/>
      <c r="DEV41" s="472"/>
      <c r="DEW41" s="472"/>
      <c r="DEX41" s="472"/>
      <c r="DEY41" s="472"/>
      <c r="DEZ41" s="472"/>
      <c r="DFA41" s="472"/>
      <c r="DFB41" s="472"/>
      <c r="DFC41" s="472"/>
      <c r="DFD41" s="472"/>
      <c r="DFE41" s="472"/>
      <c r="DFF41" s="472"/>
      <c r="DFG41" s="472"/>
      <c r="DFH41" s="472"/>
      <c r="DFI41" s="472"/>
      <c r="DFJ41" s="472"/>
      <c r="DFK41" s="472"/>
      <c r="DFL41" s="472"/>
      <c r="DFM41" s="472"/>
      <c r="DFN41" s="472"/>
      <c r="DFO41" s="472"/>
      <c r="DFP41" s="472"/>
      <c r="DFQ41" s="472"/>
      <c r="DFR41" s="472"/>
      <c r="DFS41" s="472"/>
      <c r="DFT41" s="472"/>
      <c r="DFU41" s="472"/>
      <c r="DFV41" s="472"/>
      <c r="DFW41" s="472"/>
      <c r="DFX41" s="472"/>
      <c r="DFY41" s="472"/>
      <c r="DFZ41" s="472"/>
      <c r="DGA41" s="472"/>
      <c r="DGB41" s="472"/>
      <c r="DGC41" s="472"/>
      <c r="DGD41" s="472"/>
      <c r="DGE41" s="472"/>
      <c r="DGF41" s="472"/>
      <c r="DGG41" s="472"/>
      <c r="DGH41" s="472"/>
      <c r="DGI41" s="472"/>
      <c r="DGJ41" s="472"/>
      <c r="DGK41" s="472"/>
      <c r="DGL41" s="472"/>
      <c r="DGM41" s="472"/>
      <c r="DGN41" s="472"/>
      <c r="DGO41" s="472"/>
      <c r="DGP41" s="472"/>
      <c r="DGQ41" s="472"/>
      <c r="DGR41" s="472"/>
      <c r="DGS41" s="472"/>
      <c r="DGT41" s="472"/>
      <c r="DGU41" s="472"/>
      <c r="DGV41" s="472"/>
      <c r="DGW41" s="472"/>
      <c r="DGX41" s="472"/>
      <c r="DGY41" s="472"/>
      <c r="DGZ41" s="472"/>
      <c r="DHA41" s="472"/>
      <c r="DHB41" s="472"/>
      <c r="DHC41" s="472"/>
      <c r="DHD41" s="472"/>
      <c r="DHE41" s="472"/>
      <c r="DHF41" s="472"/>
      <c r="DHG41" s="472"/>
      <c r="DHH41" s="472"/>
      <c r="DHI41" s="472"/>
      <c r="DHJ41" s="472"/>
      <c r="DHK41" s="472"/>
      <c r="DHL41" s="472"/>
      <c r="DHM41" s="472"/>
      <c r="DHN41" s="472"/>
      <c r="DHO41" s="472"/>
      <c r="DHP41" s="472"/>
      <c r="DHQ41" s="472"/>
      <c r="DHR41" s="472"/>
      <c r="DHS41" s="472"/>
      <c r="DHT41" s="472"/>
      <c r="DHU41" s="472"/>
      <c r="DHV41" s="472"/>
      <c r="DHW41" s="472"/>
      <c r="DHX41" s="472"/>
      <c r="DHY41" s="472"/>
      <c r="DHZ41" s="472"/>
      <c r="DIA41" s="472"/>
      <c r="DIB41" s="472"/>
      <c r="DIC41" s="472"/>
      <c r="DID41" s="472"/>
      <c r="DIE41" s="472"/>
      <c r="DIF41" s="472"/>
      <c r="DIG41" s="472"/>
      <c r="DIH41" s="472"/>
      <c r="DII41" s="472"/>
      <c r="DIJ41" s="472"/>
      <c r="DIK41" s="472"/>
      <c r="DIL41" s="472"/>
      <c r="DIM41" s="472"/>
      <c r="DIN41" s="472"/>
      <c r="DIO41" s="472"/>
      <c r="DIP41" s="472"/>
      <c r="DIQ41" s="472"/>
      <c r="DIR41" s="472"/>
      <c r="DIS41" s="472"/>
      <c r="DIT41" s="472"/>
      <c r="DIU41" s="472"/>
      <c r="DIV41" s="472"/>
      <c r="DIW41" s="472"/>
      <c r="DIX41" s="472"/>
      <c r="DIY41" s="472"/>
      <c r="DIZ41" s="472"/>
      <c r="DJA41" s="472"/>
      <c r="DJB41" s="472"/>
      <c r="DJC41" s="472"/>
      <c r="DJD41" s="472"/>
      <c r="DJE41" s="472"/>
      <c r="DJF41" s="472"/>
      <c r="DJG41" s="472"/>
      <c r="DJH41" s="472"/>
      <c r="DJI41" s="472"/>
      <c r="DJJ41" s="472"/>
      <c r="DJK41" s="472"/>
      <c r="DJL41" s="472"/>
      <c r="DJM41" s="472"/>
      <c r="DJN41" s="472"/>
      <c r="DJO41" s="472"/>
      <c r="DJP41" s="472"/>
      <c r="DJQ41" s="472"/>
      <c r="DJR41" s="472"/>
      <c r="DJS41" s="472"/>
      <c r="DJT41" s="472"/>
      <c r="DJU41" s="472"/>
      <c r="DJV41" s="472"/>
      <c r="DJW41" s="472"/>
      <c r="DJX41" s="472"/>
      <c r="DJY41" s="472"/>
      <c r="DJZ41" s="472"/>
      <c r="DKA41" s="472"/>
      <c r="DKB41" s="472"/>
      <c r="DKC41" s="472"/>
      <c r="DKD41" s="472"/>
      <c r="DKE41" s="472"/>
      <c r="DKF41" s="472"/>
      <c r="DKG41" s="472"/>
      <c r="DKH41" s="472"/>
      <c r="DKI41" s="472"/>
      <c r="DKJ41" s="472"/>
      <c r="DKK41" s="472"/>
      <c r="DKL41" s="472"/>
      <c r="DKM41" s="472"/>
      <c r="DKN41" s="472"/>
      <c r="DKO41" s="472"/>
      <c r="DKP41" s="472"/>
      <c r="DKQ41" s="472"/>
      <c r="DKR41" s="472"/>
      <c r="DKS41" s="472"/>
      <c r="DKT41" s="472"/>
      <c r="DKU41" s="472"/>
      <c r="DKV41" s="472"/>
      <c r="DKW41" s="472"/>
      <c r="DKX41" s="472"/>
      <c r="DKY41" s="472"/>
      <c r="DKZ41" s="472"/>
      <c r="DLA41" s="472"/>
      <c r="DLB41" s="472"/>
      <c r="DLC41" s="472"/>
      <c r="DLD41" s="472"/>
      <c r="DLE41" s="472"/>
      <c r="DLF41" s="472"/>
      <c r="DLG41" s="472"/>
      <c r="DLH41" s="472"/>
      <c r="DLI41" s="472"/>
      <c r="DLJ41" s="472"/>
      <c r="DLK41" s="472"/>
      <c r="DLL41" s="472"/>
      <c r="DLM41" s="472"/>
      <c r="DLN41" s="472"/>
      <c r="DLO41" s="472"/>
      <c r="DLP41" s="472"/>
      <c r="DLQ41" s="472"/>
      <c r="DLR41" s="472"/>
      <c r="DLS41" s="472"/>
      <c r="DLT41" s="472"/>
      <c r="DLU41" s="472"/>
      <c r="DLV41" s="472"/>
      <c r="DLW41" s="472"/>
      <c r="DLX41" s="472"/>
      <c r="DLY41" s="472"/>
      <c r="DLZ41" s="472"/>
      <c r="DMA41" s="472"/>
      <c r="DMB41" s="472"/>
      <c r="DMC41" s="472"/>
      <c r="DMD41" s="472"/>
      <c r="DME41" s="472"/>
      <c r="DMF41" s="472"/>
      <c r="DMG41" s="472"/>
      <c r="DMH41" s="472"/>
      <c r="DMI41" s="472"/>
      <c r="DMJ41" s="472"/>
      <c r="DMK41" s="472"/>
      <c r="DML41" s="472"/>
      <c r="DMM41" s="472"/>
      <c r="DMN41" s="472"/>
      <c r="DMO41" s="472"/>
      <c r="DMP41" s="472"/>
      <c r="DMQ41" s="472"/>
      <c r="DMR41" s="472"/>
      <c r="DMS41" s="472"/>
      <c r="DMT41" s="472"/>
      <c r="DMU41" s="472"/>
      <c r="DMV41" s="472"/>
      <c r="DMW41" s="472"/>
      <c r="DMX41" s="472"/>
      <c r="DMY41" s="472"/>
      <c r="DMZ41" s="472"/>
      <c r="DNA41" s="472"/>
      <c r="DNB41" s="472"/>
      <c r="DNC41" s="472"/>
      <c r="DND41" s="472"/>
      <c r="DNE41" s="472"/>
      <c r="DNF41" s="472"/>
      <c r="DNG41" s="472"/>
      <c r="DNH41" s="472"/>
      <c r="DNI41" s="472"/>
      <c r="DNJ41" s="472"/>
      <c r="DNK41" s="472"/>
      <c r="DNL41" s="472"/>
      <c r="DNM41" s="472"/>
      <c r="DNN41" s="472"/>
      <c r="DNO41" s="472"/>
      <c r="DNP41" s="472"/>
      <c r="DNQ41" s="472"/>
      <c r="DNR41" s="472"/>
      <c r="DNS41" s="472"/>
      <c r="DNT41" s="472"/>
      <c r="DNU41" s="472"/>
      <c r="DNV41" s="472"/>
      <c r="DNW41" s="472"/>
      <c r="DNX41" s="472"/>
      <c r="DNY41" s="472"/>
      <c r="DNZ41" s="472"/>
      <c r="DOA41" s="472"/>
      <c r="DOB41" s="472"/>
      <c r="DOC41" s="472"/>
      <c r="DOD41" s="472"/>
      <c r="DOE41" s="472"/>
      <c r="DOF41" s="472"/>
      <c r="DOG41" s="472"/>
      <c r="DOH41" s="472"/>
      <c r="DOI41" s="472"/>
      <c r="DOJ41" s="472"/>
      <c r="DOK41" s="472"/>
      <c r="DOL41" s="472"/>
      <c r="DOM41" s="472"/>
      <c r="DON41" s="472"/>
      <c r="DOO41" s="472"/>
      <c r="DOP41" s="472"/>
      <c r="DOQ41" s="472"/>
      <c r="DOR41" s="472"/>
      <c r="DOS41" s="472"/>
      <c r="DOT41" s="472"/>
      <c r="DOU41" s="472"/>
      <c r="DOV41" s="472"/>
      <c r="DOW41" s="472"/>
      <c r="DOX41" s="472"/>
      <c r="DOY41" s="472"/>
      <c r="DOZ41" s="472"/>
      <c r="DPA41" s="472"/>
      <c r="DPB41" s="472"/>
      <c r="DPC41" s="472"/>
      <c r="DPD41" s="472"/>
      <c r="DPE41" s="472"/>
      <c r="DPF41" s="472"/>
      <c r="DPG41" s="472"/>
      <c r="DPH41" s="472"/>
      <c r="DPI41" s="472"/>
      <c r="DPJ41" s="472"/>
      <c r="DPK41" s="472"/>
      <c r="DPL41" s="472"/>
      <c r="DPM41" s="472"/>
      <c r="DPN41" s="472"/>
      <c r="DPO41" s="472"/>
      <c r="DPP41" s="472"/>
      <c r="DPQ41" s="472"/>
      <c r="DPR41" s="472"/>
      <c r="DPS41" s="472"/>
      <c r="DPT41" s="472"/>
      <c r="DPU41" s="472"/>
      <c r="DPV41" s="472"/>
      <c r="DPW41" s="472"/>
      <c r="DPX41" s="472"/>
      <c r="DPY41" s="472"/>
      <c r="DPZ41" s="472"/>
      <c r="DQA41" s="472"/>
      <c r="DQB41" s="472"/>
      <c r="DQC41" s="472"/>
      <c r="DQD41" s="472"/>
      <c r="DQE41" s="472"/>
      <c r="DQF41" s="472"/>
      <c r="DQG41" s="472"/>
      <c r="DQH41" s="472"/>
      <c r="DQI41" s="472"/>
      <c r="DQJ41" s="472"/>
      <c r="DQK41" s="472"/>
      <c r="DQL41" s="472"/>
      <c r="DQM41" s="472"/>
      <c r="DQN41" s="472"/>
      <c r="DQO41" s="472"/>
      <c r="DQP41" s="472"/>
      <c r="DQQ41" s="472"/>
      <c r="DQR41" s="472"/>
      <c r="DQS41" s="472"/>
      <c r="DQT41" s="472"/>
      <c r="DQU41" s="472"/>
      <c r="DQV41" s="472"/>
      <c r="DQW41" s="472"/>
      <c r="DQX41" s="472"/>
      <c r="DQY41" s="472"/>
      <c r="DQZ41" s="472"/>
      <c r="DRA41" s="472"/>
      <c r="DRB41" s="472"/>
      <c r="DRC41" s="472"/>
      <c r="DRD41" s="472"/>
      <c r="DRE41" s="472"/>
      <c r="DRF41" s="472"/>
      <c r="DRG41" s="472"/>
      <c r="DRH41" s="472"/>
      <c r="DRI41" s="472"/>
      <c r="DRJ41" s="472"/>
      <c r="DRK41" s="472"/>
      <c r="DRL41" s="472"/>
      <c r="DRM41" s="472"/>
      <c r="DRN41" s="472"/>
      <c r="DRO41" s="472"/>
      <c r="DRP41" s="472"/>
      <c r="DRQ41" s="472"/>
      <c r="DRR41" s="472"/>
      <c r="DRS41" s="472"/>
      <c r="DRT41" s="472"/>
      <c r="DRU41" s="472"/>
      <c r="DRV41" s="472"/>
      <c r="DRW41" s="472"/>
      <c r="DRX41" s="472"/>
      <c r="DRY41" s="472"/>
      <c r="DRZ41" s="472"/>
      <c r="DSA41" s="472"/>
      <c r="DSB41" s="472"/>
      <c r="DSC41" s="472"/>
      <c r="DSD41" s="472"/>
      <c r="DSE41" s="472"/>
      <c r="DSF41" s="472"/>
      <c r="DSG41" s="472"/>
      <c r="DSH41" s="472"/>
      <c r="DSI41" s="472"/>
      <c r="DSJ41" s="472"/>
      <c r="DSK41" s="472"/>
      <c r="DSL41" s="472"/>
      <c r="DSM41" s="472"/>
      <c r="DSN41" s="472"/>
      <c r="DSO41" s="472"/>
      <c r="DSP41" s="472"/>
      <c r="DSQ41" s="472"/>
      <c r="DSR41" s="472"/>
      <c r="DSS41" s="472"/>
      <c r="DST41" s="472"/>
      <c r="DSU41" s="472"/>
      <c r="DSV41" s="472"/>
      <c r="DSW41" s="472"/>
      <c r="DSX41" s="472"/>
      <c r="DSY41" s="472"/>
      <c r="DSZ41" s="472"/>
      <c r="DTA41" s="472"/>
      <c r="DTB41" s="472"/>
      <c r="DTC41" s="472"/>
      <c r="DTD41" s="472"/>
      <c r="DTE41" s="472"/>
      <c r="DTF41" s="472"/>
      <c r="DTG41" s="472"/>
      <c r="DTH41" s="472"/>
      <c r="DTI41" s="472"/>
      <c r="DTJ41" s="472"/>
      <c r="DTK41" s="472"/>
      <c r="DTL41" s="472"/>
      <c r="DTM41" s="472"/>
      <c r="DTN41" s="472"/>
      <c r="DTO41" s="472"/>
      <c r="DTP41" s="472"/>
      <c r="DTQ41" s="472"/>
      <c r="DTR41" s="472"/>
      <c r="DTS41" s="472"/>
      <c r="DTT41" s="472"/>
      <c r="DTU41" s="472"/>
      <c r="DTV41" s="472"/>
      <c r="DTW41" s="472"/>
      <c r="DTX41" s="472"/>
      <c r="DTY41" s="472"/>
      <c r="DTZ41" s="472"/>
      <c r="DUA41" s="472"/>
      <c r="DUB41" s="472"/>
      <c r="DUC41" s="472"/>
      <c r="DUD41" s="472"/>
      <c r="DUE41" s="472"/>
      <c r="DUF41" s="472"/>
      <c r="DUG41" s="472"/>
      <c r="DUH41" s="472"/>
      <c r="DUI41" s="472"/>
      <c r="DUJ41" s="472"/>
      <c r="DUK41" s="472"/>
      <c r="DUL41" s="472"/>
      <c r="DUM41" s="472"/>
      <c r="DUN41" s="472"/>
      <c r="DUO41" s="472"/>
      <c r="DUP41" s="472"/>
      <c r="DUQ41" s="472"/>
      <c r="DUR41" s="472"/>
      <c r="DUS41" s="472"/>
      <c r="DUT41" s="472"/>
      <c r="DUU41" s="472"/>
      <c r="DUV41" s="472"/>
      <c r="DUW41" s="472"/>
      <c r="DUX41" s="472"/>
      <c r="DUY41" s="472"/>
      <c r="DUZ41" s="472"/>
      <c r="DVA41" s="472"/>
      <c r="DVB41" s="472"/>
      <c r="DVC41" s="472"/>
      <c r="DVD41" s="472"/>
      <c r="DVE41" s="472"/>
      <c r="DVF41" s="472"/>
      <c r="DVG41" s="472"/>
      <c r="DVH41" s="472"/>
      <c r="DVI41" s="472"/>
      <c r="DVJ41" s="472"/>
      <c r="DVK41" s="472"/>
      <c r="DVL41" s="472"/>
      <c r="DVM41" s="472"/>
      <c r="DVN41" s="472"/>
      <c r="DVO41" s="472"/>
      <c r="DVP41" s="472"/>
      <c r="DVQ41" s="472"/>
      <c r="DVR41" s="472"/>
      <c r="DVS41" s="472"/>
      <c r="DVT41" s="472"/>
      <c r="DVU41" s="472"/>
      <c r="DVV41" s="472"/>
      <c r="DVW41" s="472"/>
      <c r="DVX41" s="472"/>
      <c r="DVY41" s="472"/>
      <c r="DVZ41" s="472"/>
      <c r="DWA41" s="472"/>
      <c r="DWB41" s="472"/>
      <c r="DWC41" s="472"/>
      <c r="DWD41" s="472"/>
      <c r="DWE41" s="472"/>
      <c r="DWF41" s="472"/>
      <c r="DWG41" s="472"/>
      <c r="DWH41" s="472"/>
      <c r="DWI41" s="472"/>
      <c r="DWJ41" s="472"/>
      <c r="DWK41" s="472"/>
      <c r="DWL41" s="472"/>
      <c r="DWM41" s="472"/>
      <c r="DWN41" s="472"/>
      <c r="DWO41" s="472"/>
      <c r="DWP41" s="472"/>
      <c r="DWQ41" s="472"/>
      <c r="DWR41" s="472"/>
      <c r="DWS41" s="472"/>
      <c r="DWT41" s="472"/>
      <c r="DWU41" s="472"/>
      <c r="DWV41" s="472"/>
      <c r="DWW41" s="472"/>
      <c r="DWX41" s="472"/>
      <c r="DWY41" s="472"/>
      <c r="DWZ41" s="472"/>
      <c r="DXA41" s="472"/>
      <c r="DXB41" s="472"/>
      <c r="DXC41" s="472"/>
      <c r="DXD41" s="472"/>
      <c r="DXE41" s="472"/>
      <c r="DXF41" s="472"/>
      <c r="DXG41" s="472"/>
      <c r="DXH41" s="472"/>
      <c r="DXI41" s="472"/>
      <c r="DXJ41" s="472"/>
      <c r="DXK41" s="472"/>
      <c r="DXL41" s="472"/>
      <c r="DXM41" s="472"/>
      <c r="DXN41" s="472"/>
      <c r="DXO41" s="472"/>
      <c r="DXP41" s="472"/>
      <c r="DXQ41" s="472"/>
      <c r="DXR41" s="472"/>
      <c r="DXS41" s="472"/>
      <c r="DXT41" s="472"/>
      <c r="DXU41" s="472"/>
      <c r="DXV41" s="472"/>
      <c r="DXW41" s="472"/>
      <c r="DXX41" s="472"/>
      <c r="DXY41" s="472"/>
      <c r="DXZ41" s="472"/>
      <c r="DYA41" s="472"/>
      <c r="DYB41" s="472"/>
      <c r="DYC41" s="472"/>
      <c r="DYD41" s="472"/>
      <c r="DYE41" s="472"/>
      <c r="DYF41" s="472"/>
      <c r="DYG41" s="472"/>
      <c r="DYH41" s="472"/>
      <c r="DYI41" s="472"/>
      <c r="DYJ41" s="472"/>
      <c r="DYK41" s="472"/>
      <c r="DYL41" s="472"/>
      <c r="DYM41" s="472"/>
      <c r="DYN41" s="472"/>
      <c r="DYO41" s="472"/>
      <c r="DYP41" s="472"/>
      <c r="DYQ41" s="472"/>
      <c r="DYR41" s="472"/>
      <c r="DYS41" s="472"/>
      <c r="DYT41" s="472"/>
      <c r="DYU41" s="472"/>
      <c r="DYV41" s="472"/>
      <c r="DYW41" s="472"/>
      <c r="DYX41" s="472"/>
      <c r="DYY41" s="472"/>
      <c r="DYZ41" s="472"/>
      <c r="DZA41" s="472"/>
      <c r="DZB41" s="472"/>
      <c r="DZC41" s="472"/>
      <c r="DZD41" s="472"/>
      <c r="DZE41" s="472"/>
      <c r="DZF41" s="472"/>
      <c r="DZG41" s="472"/>
      <c r="DZH41" s="472"/>
      <c r="DZI41" s="472"/>
      <c r="DZJ41" s="472"/>
      <c r="DZK41" s="472"/>
      <c r="DZL41" s="472"/>
      <c r="DZM41" s="472"/>
      <c r="DZN41" s="472"/>
      <c r="DZO41" s="472"/>
      <c r="DZP41" s="472"/>
      <c r="DZQ41" s="472"/>
      <c r="DZR41" s="472"/>
      <c r="DZS41" s="472"/>
      <c r="DZT41" s="472"/>
      <c r="DZU41" s="472"/>
      <c r="DZV41" s="472"/>
      <c r="DZW41" s="472"/>
      <c r="DZX41" s="472"/>
      <c r="DZY41" s="472"/>
      <c r="DZZ41" s="472"/>
      <c r="EAA41" s="472"/>
      <c r="EAB41" s="472"/>
      <c r="EAC41" s="472"/>
      <c r="EAD41" s="472"/>
      <c r="EAE41" s="472"/>
      <c r="EAF41" s="472"/>
      <c r="EAG41" s="472"/>
      <c r="EAH41" s="472"/>
      <c r="EAI41" s="472"/>
      <c r="EAJ41" s="472"/>
      <c r="EAK41" s="472"/>
      <c r="EAL41" s="472"/>
      <c r="EAM41" s="472"/>
      <c r="EAN41" s="472"/>
      <c r="EAO41" s="472"/>
      <c r="EAP41" s="472"/>
      <c r="EAQ41" s="472"/>
      <c r="EAR41" s="472"/>
      <c r="EAS41" s="472"/>
      <c r="EAT41" s="472"/>
      <c r="EAU41" s="472"/>
      <c r="EAV41" s="472"/>
      <c r="EAW41" s="472"/>
      <c r="EAX41" s="472"/>
      <c r="EAY41" s="472"/>
      <c r="EAZ41" s="472"/>
      <c r="EBA41" s="472"/>
      <c r="EBB41" s="472"/>
      <c r="EBC41" s="472"/>
      <c r="EBD41" s="472"/>
      <c r="EBE41" s="472"/>
      <c r="EBF41" s="472"/>
      <c r="EBG41" s="472"/>
      <c r="EBH41" s="472"/>
      <c r="EBI41" s="472"/>
      <c r="EBJ41" s="472"/>
      <c r="EBK41" s="472"/>
      <c r="EBL41" s="472"/>
      <c r="EBM41" s="472"/>
      <c r="EBN41" s="472"/>
      <c r="EBO41" s="472"/>
      <c r="EBP41" s="472"/>
      <c r="EBQ41" s="472"/>
      <c r="EBR41" s="472"/>
      <c r="EBS41" s="472"/>
      <c r="EBT41" s="472"/>
      <c r="EBU41" s="472"/>
      <c r="EBV41" s="472"/>
      <c r="EBW41" s="472"/>
      <c r="EBX41" s="472"/>
      <c r="EBY41" s="472"/>
      <c r="EBZ41" s="472"/>
      <c r="ECA41" s="472"/>
      <c r="ECB41" s="472"/>
      <c r="ECC41" s="472"/>
      <c r="ECD41" s="472"/>
      <c r="ECE41" s="472"/>
      <c r="ECF41" s="472"/>
      <c r="ECG41" s="472"/>
      <c r="ECH41" s="472"/>
      <c r="ECI41" s="472"/>
      <c r="ECJ41" s="472"/>
      <c r="ECK41" s="472"/>
      <c r="ECL41" s="472"/>
      <c r="ECM41" s="472"/>
      <c r="ECN41" s="472"/>
      <c r="ECO41" s="472"/>
      <c r="ECP41" s="472"/>
      <c r="ECQ41" s="472"/>
      <c r="ECR41" s="472"/>
      <c r="ECS41" s="472"/>
      <c r="ECT41" s="472"/>
      <c r="ECU41" s="472"/>
      <c r="ECV41" s="472"/>
      <c r="ECW41" s="472"/>
      <c r="ECX41" s="472"/>
      <c r="ECY41" s="472"/>
      <c r="ECZ41" s="472"/>
      <c r="EDA41" s="472"/>
      <c r="EDB41" s="472"/>
      <c r="EDC41" s="472"/>
      <c r="EDD41" s="472"/>
      <c r="EDE41" s="472"/>
      <c r="EDF41" s="472"/>
      <c r="EDG41" s="472"/>
      <c r="EDH41" s="472"/>
      <c r="EDI41" s="472"/>
      <c r="EDJ41" s="472"/>
      <c r="EDK41" s="472"/>
      <c r="EDL41" s="472"/>
      <c r="EDM41" s="472"/>
      <c r="EDN41" s="472"/>
      <c r="EDO41" s="472"/>
      <c r="EDP41" s="472"/>
      <c r="EDQ41" s="472"/>
      <c r="EDR41" s="472"/>
      <c r="EDS41" s="472"/>
      <c r="EDT41" s="472"/>
      <c r="EDU41" s="472"/>
      <c r="EDV41" s="472"/>
      <c r="EDW41" s="472"/>
      <c r="EDX41" s="472"/>
      <c r="EDY41" s="472"/>
      <c r="EDZ41" s="472"/>
      <c r="EEA41" s="472"/>
      <c r="EEB41" s="472"/>
      <c r="EEC41" s="472"/>
      <c r="EED41" s="472"/>
      <c r="EEE41" s="472"/>
      <c r="EEF41" s="472"/>
      <c r="EEG41" s="472"/>
      <c r="EEH41" s="472"/>
      <c r="EEI41" s="472"/>
      <c r="EEJ41" s="472"/>
      <c r="EEK41" s="472"/>
      <c r="EEL41" s="472"/>
      <c r="EEM41" s="472"/>
      <c r="EEN41" s="472"/>
      <c r="EEO41" s="472"/>
      <c r="EEP41" s="472"/>
      <c r="EEQ41" s="472"/>
      <c r="EER41" s="472"/>
      <c r="EES41" s="472"/>
      <c r="EET41" s="472"/>
      <c r="EEU41" s="472"/>
      <c r="EEV41" s="472"/>
      <c r="EEW41" s="472"/>
      <c r="EEX41" s="472"/>
      <c r="EEY41" s="472"/>
      <c r="EEZ41" s="472"/>
      <c r="EFA41" s="472"/>
      <c r="EFB41" s="472"/>
      <c r="EFC41" s="472"/>
      <c r="EFD41" s="472"/>
      <c r="EFE41" s="472"/>
      <c r="EFF41" s="472"/>
      <c r="EFG41" s="472"/>
      <c r="EFH41" s="472"/>
      <c r="EFI41" s="472"/>
      <c r="EFJ41" s="472"/>
      <c r="EFK41" s="472"/>
      <c r="EFL41" s="472"/>
      <c r="EFM41" s="472"/>
      <c r="EFN41" s="472"/>
      <c r="EFO41" s="472"/>
      <c r="EFP41" s="472"/>
      <c r="EFQ41" s="472"/>
      <c r="EFR41" s="472"/>
      <c r="EFS41" s="472"/>
      <c r="EFT41" s="472"/>
      <c r="EFU41" s="472"/>
      <c r="EFV41" s="472"/>
      <c r="EFW41" s="472"/>
      <c r="EFX41" s="472"/>
      <c r="EFY41" s="472"/>
      <c r="EFZ41" s="472"/>
      <c r="EGA41" s="472"/>
      <c r="EGB41" s="472"/>
      <c r="EGC41" s="472"/>
      <c r="EGD41" s="472"/>
      <c r="EGE41" s="472"/>
      <c r="EGF41" s="472"/>
      <c r="EGG41" s="472"/>
      <c r="EGH41" s="472"/>
      <c r="EGI41" s="472"/>
      <c r="EGJ41" s="472"/>
      <c r="EGK41" s="472"/>
      <c r="EGL41" s="472"/>
      <c r="EGM41" s="472"/>
      <c r="EGN41" s="472"/>
      <c r="EGO41" s="472"/>
      <c r="EGP41" s="472"/>
      <c r="EGQ41" s="472"/>
      <c r="EGR41" s="472"/>
      <c r="EGS41" s="472"/>
      <c r="EGT41" s="472"/>
      <c r="EGU41" s="472"/>
      <c r="EGV41" s="472"/>
      <c r="EGW41" s="472"/>
      <c r="EGX41" s="472"/>
      <c r="EGY41" s="472"/>
      <c r="EGZ41" s="472"/>
      <c r="EHA41" s="472"/>
      <c r="EHB41" s="472"/>
      <c r="EHC41" s="472"/>
      <c r="EHD41" s="472"/>
      <c r="EHE41" s="472"/>
      <c r="EHF41" s="472"/>
      <c r="EHG41" s="472"/>
      <c r="EHH41" s="472"/>
      <c r="EHI41" s="472"/>
      <c r="EHJ41" s="472"/>
      <c r="EHK41" s="472"/>
      <c r="EHL41" s="472"/>
      <c r="EHM41" s="472"/>
      <c r="EHN41" s="472"/>
      <c r="EHO41" s="472"/>
      <c r="EHP41" s="472"/>
      <c r="EHQ41" s="472"/>
      <c r="EHR41" s="472"/>
      <c r="EHS41" s="472"/>
      <c r="EHT41" s="472"/>
      <c r="EHU41" s="472"/>
      <c r="EHV41" s="472"/>
      <c r="EHW41" s="472"/>
      <c r="EHX41" s="472"/>
      <c r="EHY41" s="472"/>
      <c r="EHZ41" s="472"/>
      <c r="EIA41" s="472"/>
      <c r="EIB41" s="472"/>
      <c r="EIC41" s="472"/>
      <c r="EID41" s="472"/>
      <c r="EIE41" s="472"/>
      <c r="EIF41" s="472"/>
      <c r="EIG41" s="472"/>
      <c r="EIH41" s="472"/>
      <c r="EII41" s="472"/>
      <c r="EIJ41" s="472"/>
      <c r="EIK41" s="472"/>
      <c r="EIL41" s="472"/>
      <c r="EIM41" s="472"/>
      <c r="EIN41" s="472"/>
      <c r="EIO41" s="472"/>
      <c r="EIP41" s="472"/>
      <c r="EIQ41" s="472"/>
      <c r="EIR41" s="472"/>
      <c r="EIS41" s="472"/>
      <c r="EIT41" s="472"/>
      <c r="EIU41" s="472"/>
      <c r="EIV41" s="472"/>
      <c r="EIW41" s="472"/>
      <c r="EIX41" s="472"/>
      <c r="EIY41" s="472"/>
      <c r="EIZ41" s="472"/>
      <c r="EJA41" s="472"/>
      <c r="EJB41" s="472"/>
      <c r="EJC41" s="472"/>
      <c r="EJD41" s="472"/>
      <c r="EJE41" s="472"/>
      <c r="EJF41" s="472"/>
      <c r="EJG41" s="472"/>
      <c r="EJH41" s="472"/>
      <c r="EJI41" s="472"/>
      <c r="EJJ41" s="472"/>
      <c r="EJK41" s="472"/>
      <c r="EJL41" s="472"/>
      <c r="EJM41" s="472"/>
      <c r="EJN41" s="472"/>
      <c r="EJO41" s="472"/>
      <c r="EJP41" s="472"/>
      <c r="EJQ41" s="472"/>
      <c r="EJR41" s="472"/>
      <c r="EJS41" s="472"/>
      <c r="EJT41" s="472"/>
      <c r="EJU41" s="472"/>
      <c r="EJV41" s="472"/>
      <c r="EJW41" s="472"/>
      <c r="EJX41" s="472"/>
      <c r="EJY41" s="472"/>
      <c r="EJZ41" s="472"/>
      <c r="EKA41" s="472"/>
      <c r="EKB41" s="472"/>
      <c r="EKC41" s="472"/>
      <c r="EKD41" s="472"/>
      <c r="EKE41" s="472"/>
      <c r="EKF41" s="472"/>
      <c r="EKG41" s="472"/>
      <c r="EKH41" s="472"/>
      <c r="EKI41" s="472"/>
      <c r="EKJ41" s="472"/>
      <c r="EKK41" s="472"/>
      <c r="EKL41" s="472"/>
      <c r="EKM41" s="472"/>
      <c r="EKN41" s="472"/>
      <c r="EKO41" s="472"/>
      <c r="EKP41" s="472"/>
      <c r="EKQ41" s="472"/>
      <c r="EKR41" s="472"/>
      <c r="EKS41" s="472"/>
      <c r="EKT41" s="472"/>
      <c r="EKU41" s="472"/>
      <c r="EKV41" s="472"/>
      <c r="EKW41" s="472"/>
      <c r="EKX41" s="472"/>
      <c r="EKY41" s="472"/>
      <c r="EKZ41" s="472"/>
      <c r="ELA41" s="472"/>
      <c r="ELB41" s="472"/>
      <c r="ELC41" s="472"/>
      <c r="ELD41" s="472"/>
      <c r="ELE41" s="472"/>
      <c r="ELF41" s="472"/>
      <c r="ELG41" s="472"/>
      <c r="ELH41" s="472"/>
      <c r="ELI41" s="472"/>
      <c r="ELJ41" s="472"/>
      <c r="ELK41" s="472"/>
      <c r="ELL41" s="472"/>
      <c r="ELM41" s="472"/>
      <c r="ELN41" s="472"/>
      <c r="ELO41" s="472"/>
      <c r="ELP41" s="472"/>
      <c r="ELQ41" s="472"/>
      <c r="ELR41" s="472"/>
      <c r="ELS41" s="472"/>
      <c r="ELT41" s="472"/>
      <c r="ELU41" s="472"/>
      <c r="ELV41" s="472"/>
      <c r="ELW41" s="472"/>
      <c r="ELX41" s="472"/>
      <c r="ELY41" s="472"/>
      <c r="ELZ41" s="472"/>
      <c r="EMA41" s="472"/>
      <c r="EMB41" s="472"/>
      <c r="EMC41" s="472"/>
      <c r="EMD41" s="472"/>
      <c r="EME41" s="472"/>
      <c r="EMF41" s="472"/>
      <c r="EMG41" s="472"/>
      <c r="EMH41" s="472"/>
      <c r="EMI41" s="472"/>
      <c r="EMJ41" s="472"/>
      <c r="EMK41" s="472"/>
      <c r="EML41" s="472"/>
      <c r="EMM41" s="472"/>
      <c r="EMN41" s="472"/>
      <c r="EMO41" s="472"/>
      <c r="EMP41" s="472"/>
      <c r="EMQ41" s="472"/>
      <c r="EMR41" s="472"/>
      <c r="EMS41" s="472"/>
      <c r="EMT41" s="472"/>
      <c r="EMU41" s="472"/>
      <c r="EMV41" s="472"/>
      <c r="EMW41" s="472"/>
      <c r="EMX41" s="472"/>
      <c r="EMY41" s="472"/>
      <c r="EMZ41" s="472"/>
      <c r="ENA41" s="472"/>
      <c r="ENB41" s="472"/>
      <c r="ENC41" s="472"/>
      <c r="END41" s="472"/>
      <c r="ENE41" s="472"/>
      <c r="ENF41" s="472"/>
      <c r="ENG41" s="472"/>
      <c r="ENH41" s="472"/>
      <c r="ENI41" s="472"/>
      <c r="ENJ41" s="472"/>
      <c r="ENK41" s="472"/>
      <c r="ENL41" s="472"/>
      <c r="ENM41" s="472"/>
      <c r="ENN41" s="472"/>
      <c r="ENO41" s="472"/>
      <c r="ENP41" s="472"/>
      <c r="ENQ41" s="472"/>
      <c r="ENR41" s="472"/>
      <c r="ENS41" s="472"/>
      <c r="ENT41" s="472"/>
      <c r="ENU41" s="472"/>
      <c r="ENV41" s="472"/>
      <c r="ENW41" s="472"/>
      <c r="ENX41" s="472"/>
      <c r="ENY41" s="472"/>
      <c r="ENZ41" s="472"/>
      <c r="EOA41" s="472"/>
      <c r="EOB41" s="472"/>
      <c r="EOC41" s="472"/>
      <c r="EOD41" s="472"/>
      <c r="EOE41" s="472"/>
      <c r="EOF41" s="472"/>
      <c r="EOG41" s="472"/>
      <c r="EOH41" s="472"/>
      <c r="EOI41" s="472"/>
      <c r="EOJ41" s="472"/>
      <c r="EOK41" s="472"/>
      <c r="EOL41" s="472"/>
      <c r="EOM41" s="472"/>
      <c r="EON41" s="472"/>
      <c r="EOO41" s="472"/>
      <c r="EOP41" s="472"/>
      <c r="EOQ41" s="472"/>
      <c r="EOR41" s="472"/>
      <c r="EOS41" s="472"/>
      <c r="EOT41" s="472"/>
      <c r="EOU41" s="472"/>
      <c r="EOV41" s="472"/>
      <c r="EOW41" s="472"/>
      <c r="EOX41" s="472"/>
      <c r="EOY41" s="472"/>
      <c r="EOZ41" s="472"/>
      <c r="EPA41" s="472"/>
      <c r="EPB41" s="472"/>
      <c r="EPC41" s="472"/>
      <c r="EPD41" s="472"/>
      <c r="EPE41" s="472"/>
      <c r="EPF41" s="472"/>
      <c r="EPG41" s="472"/>
      <c r="EPH41" s="472"/>
      <c r="EPI41" s="472"/>
      <c r="EPJ41" s="472"/>
      <c r="EPK41" s="472"/>
      <c r="EPL41" s="472"/>
      <c r="EPM41" s="472"/>
      <c r="EPN41" s="472"/>
      <c r="EPO41" s="472"/>
      <c r="EPP41" s="472"/>
      <c r="EPQ41" s="472"/>
      <c r="EPR41" s="472"/>
      <c r="EPS41" s="472"/>
      <c r="EPT41" s="472"/>
      <c r="EPU41" s="472"/>
      <c r="EPV41" s="472"/>
      <c r="EPW41" s="472"/>
      <c r="EPX41" s="472"/>
      <c r="EPY41" s="472"/>
      <c r="EPZ41" s="472"/>
      <c r="EQA41" s="472"/>
      <c r="EQB41" s="472"/>
      <c r="EQC41" s="472"/>
      <c r="EQD41" s="472"/>
      <c r="EQE41" s="472"/>
      <c r="EQF41" s="472"/>
      <c r="EQG41" s="472"/>
      <c r="EQH41" s="472"/>
      <c r="EQI41" s="472"/>
      <c r="EQJ41" s="472"/>
      <c r="EQK41" s="472"/>
      <c r="EQL41" s="472"/>
      <c r="EQM41" s="472"/>
      <c r="EQN41" s="472"/>
      <c r="EQO41" s="472"/>
      <c r="EQP41" s="472"/>
      <c r="EQQ41" s="472"/>
      <c r="EQR41" s="472"/>
      <c r="EQS41" s="472"/>
      <c r="EQT41" s="472"/>
      <c r="EQU41" s="472"/>
      <c r="EQV41" s="472"/>
      <c r="EQW41" s="472"/>
      <c r="EQX41" s="472"/>
      <c r="EQY41" s="472"/>
      <c r="EQZ41" s="472"/>
      <c r="ERA41" s="472"/>
      <c r="ERB41" s="472"/>
      <c r="ERC41" s="472"/>
      <c r="ERD41" s="472"/>
      <c r="ERE41" s="472"/>
      <c r="ERF41" s="472"/>
      <c r="ERG41" s="472"/>
      <c r="ERH41" s="472"/>
      <c r="ERI41" s="472"/>
      <c r="ERJ41" s="472"/>
      <c r="ERK41" s="472"/>
      <c r="ERL41" s="472"/>
      <c r="ERM41" s="472"/>
      <c r="ERN41" s="472"/>
      <c r="ERO41" s="472"/>
      <c r="ERP41" s="472"/>
      <c r="ERQ41" s="472"/>
      <c r="ERR41" s="472"/>
      <c r="ERS41" s="472"/>
      <c r="ERT41" s="472"/>
      <c r="ERU41" s="472"/>
      <c r="ERV41" s="472"/>
      <c r="ERW41" s="472"/>
      <c r="ERX41" s="472"/>
      <c r="ERY41" s="472"/>
      <c r="ERZ41" s="472"/>
      <c r="ESA41" s="472"/>
      <c r="ESB41" s="472"/>
      <c r="ESC41" s="472"/>
      <c r="ESD41" s="472"/>
      <c r="ESE41" s="472"/>
      <c r="ESF41" s="472"/>
      <c r="ESG41" s="472"/>
      <c r="ESH41" s="472"/>
      <c r="ESI41" s="472"/>
      <c r="ESJ41" s="472"/>
      <c r="ESK41" s="472"/>
      <c r="ESL41" s="472"/>
      <c r="ESM41" s="472"/>
      <c r="ESN41" s="472"/>
      <c r="ESO41" s="472"/>
      <c r="ESP41" s="472"/>
      <c r="ESQ41" s="472"/>
      <c r="ESR41" s="472"/>
      <c r="ESS41" s="472"/>
      <c r="EST41" s="472"/>
      <c r="ESU41" s="472"/>
      <c r="ESV41" s="472"/>
      <c r="ESW41" s="472"/>
      <c r="ESX41" s="472"/>
      <c r="ESY41" s="472"/>
      <c r="ESZ41" s="472"/>
      <c r="ETA41" s="472"/>
      <c r="ETB41" s="472"/>
      <c r="ETC41" s="472"/>
      <c r="ETD41" s="472"/>
      <c r="ETE41" s="472"/>
      <c r="ETF41" s="472"/>
      <c r="ETG41" s="472"/>
      <c r="ETH41" s="472"/>
      <c r="ETI41" s="472"/>
      <c r="ETJ41" s="472"/>
      <c r="ETK41" s="472"/>
      <c r="ETL41" s="472"/>
      <c r="ETM41" s="472"/>
      <c r="ETN41" s="472"/>
      <c r="ETO41" s="472"/>
      <c r="ETP41" s="472"/>
      <c r="ETQ41" s="472"/>
      <c r="ETR41" s="472"/>
      <c r="ETS41" s="472"/>
      <c r="ETT41" s="472"/>
      <c r="ETU41" s="472"/>
      <c r="ETV41" s="472"/>
      <c r="ETW41" s="472"/>
      <c r="ETX41" s="472"/>
      <c r="ETY41" s="472"/>
      <c r="ETZ41" s="472"/>
      <c r="EUA41" s="472"/>
      <c r="EUB41" s="472"/>
      <c r="EUC41" s="472"/>
      <c r="EUD41" s="472"/>
      <c r="EUE41" s="472"/>
      <c r="EUF41" s="472"/>
      <c r="EUG41" s="472"/>
      <c r="EUH41" s="472"/>
      <c r="EUI41" s="472"/>
      <c r="EUJ41" s="472"/>
      <c r="EUK41" s="472"/>
      <c r="EUL41" s="472"/>
      <c r="EUM41" s="472"/>
      <c r="EUN41" s="472"/>
      <c r="EUO41" s="472"/>
      <c r="EUP41" s="472"/>
      <c r="EUQ41" s="472"/>
      <c r="EUR41" s="472"/>
      <c r="EUS41" s="472"/>
      <c r="EUT41" s="472"/>
      <c r="EUU41" s="472"/>
      <c r="EUV41" s="472"/>
      <c r="EUW41" s="472"/>
      <c r="EUX41" s="472"/>
      <c r="EUY41" s="472"/>
      <c r="EUZ41" s="472"/>
      <c r="EVA41" s="472"/>
      <c r="EVB41" s="472"/>
      <c r="EVC41" s="472"/>
      <c r="EVD41" s="472"/>
      <c r="EVE41" s="472"/>
      <c r="EVF41" s="472"/>
      <c r="EVG41" s="472"/>
      <c r="EVH41" s="472"/>
      <c r="EVI41" s="472"/>
      <c r="EVJ41" s="472"/>
      <c r="EVK41" s="472"/>
      <c r="EVL41" s="472"/>
      <c r="EVM41" s="472"/>
      <c r="EVN41" s="472"/>
      <c r="EVO41" s="472"/>
      <c r="EVP41" s="472"/>
      <c r="EVQ41" s="472"/>
      <c r="EVR41" s="472"/>
      <c r="EVS41" s="472"/>
      <c r="EVT41" s="472"/>
      <c r="EVU41" s="472"/>
      <c r="EVV41" s="472"/>
      <c r="EVW41" s="472"/>
      <c r="EVX41" s="472"/>
      <c r="EVY41" s="472"/>
      <c r="EVZ41" s="472"/>
      <c r="EWA41" s="472"/>
      <c r="EWB41" s="472"/>
      <c r="EWC41" s="472"/>
      <c r="EWD41" s="472"/>
      <c r="EWE41" s="472"/>
      <c r="EWF41" s="472"/>
      <c r="EWG41" s="472"/>
      <c r="EWH41" s="472"/>
      <c r="EWI41" s="472"/>
      <c r="EWJ41" s="472"/>
      <c r="EWK41" s="472"/>
      <c r="EWL41" s="472"/>
      <c r="EWM41" s="472"/>
      <c r="EWN41" s="472"/>
      <c r="EWO41" s="472"/>
      <c r="EWP41" s="472"/>
      <c r="EWQ41" s="472"/>
      <c r="EWR41" s="472"/>
      <c r="EWS41" s="472"/>
      <c r="EWT41" s="472"/>
      <c r="EWU41" s="472"/>
      <c r="EWV41" s="472"/>
      <c r="EWW41" s="472"/>
      <c r="EWX41" s="472"/>
      <c r="EWY41" s="472"/>
      <c r="EWZ41" s="472"/>
      <c r="EXA41" s="472"/>
      <c r="EXB41" s="472"/>
      <c r="EXC41" s="472"/>
      <c r="EXD41" s="472"/>
      <c r="EXE41" s="472"/>
      <c r="EXF41" s="472"/>
      <c r="EXG41" s="472"/>
      <c r="EXH41" s="472"/>
      <c r="EXI41" s="472"/>
      <c r="EXJ41" s="472"/>
      <c r="EXK41" s="472"/>
      <c r="EXL41" s="472"/>
      <c r="EXM41" s="472"/>
      <c r="EXN41" s="472"/>
      <c r="EXO41" s="472"/>
      <c r="EXP41" s="472"/>
      <c r="EXQ41" s="472"/>
      <c r="EXR41" s="472"/>
      <c r="EXS41" s="472"/>
      <c r="EXT41" s="472"/>
      <c r="EXU41" s="472"/>
      <c r="EXV41" s="472"/>
      <c r="EXW41" s="472"/>
      <c r="EXX41" s="472"/>
      <c r="EXY41" s="472"/>
      <c r="EXZ41" s="472"/>
      <c r="EYA41" s="472"/>
      <c r="EYB41" s="472"/>
      <c r="EYC41" s="472"/>
      <c r="EYD41" s="472"/>
      <c r="EYE41" s="472"/>
      <c r="EYF41" s="472"/>
      <c r="EYG41" s="472"/>
      <c r="EYH41" s="472"/>
      <c r="EYI41" s="472"/>
      <c r="EYJ41" s="472"/>
      <c r="EYK41" s="472"/>
      <c r="EYL41" s="472"/>
      <c r="EYM41" s="472"/>
      <c r="EYN41" s="472"/>
      <c r="EYO41" s="472"/>
      <c r="EYP41" s="472"/>
      <c r="EYQ41" s="472"/>
      <c r="EYR41" s="472"/>
      <c r="EYS41" s="472"/>
      <c r="EYT41" s="472"/>
      <c r="EYU41" s="472"/>
      <c r="EYV41" s="472"/>
      <c r="EYW41" s="472"/>
      <c r="EYX41" s="472"/>
      <c r="EYY41" s="472"/>
      <c r="EYZ41" s="472"/>
      <c r="EZA41" s="472"/>
      <c r="EZB41" s="472"/>
      <c r="EZC41" s="472"/>
      <c r="EZD41" s="472"/>
      <c r="EZE41" s="472"/>
      <c r="EZF41" s="472"/>
      <c r="EZG41" s="472"/>
      <c r="EZH41" s="472"/>
      <c r="EZI41" s="472"/>
      <c r="EZJ41" s="472"/>
      <c r="EZK41" s="472"/>
      <c r="EZL41" s="472"/>
      <c r="EZM41" s="472"/>
      <c r="EZN41" s="472"/>
      <c r="EZO41" s="472"/>
      <c r="EZP41" s="472"/>
      <c r="EZQ41" s="472"/>
      <c r="EZR41" s="472"/>
      <c r="EZS41" s="472"/>
      <c r="EZT41" s="472"/>
      <c r="EZU41" s="472"/>
      <c r="EZV41" s="472"/>
      <c r="EZW41" s="472"/>
      <c r="EZX41" s="472"/>
      <c r="EZY41" s="472"/>
      <c r="EZZ41" s="472"/>
      <c r="FAA41" s="472"/>
      <c r="FAB41" s="472"/>
      <c r="FAC41" s="472"/>
      <c r="FAD41" s="472"/>
      <c r="FAE41" s="472"/>
      <c r="FAF41" s="472"/>
      <c r="FAG41" s="472"/>
      <c r="FAH41" s="472"/>
      <c r="FAI41" s="472"/>
      <c r="FAJ41" s="472"/>
      <c r="FAK41" s="472"/>
      <c r="FAL41" s="472"/>
      <c r="FAM41" s="472"/>
      <c r="FAN41" s="472"/>
      <c r="FAO41" s="472"/>
      <c r="FAP41" s="472"/>
      <c r="FAQ41" s="472"/>
      <c r="FAR41" s="472"/>
      <c r="FAS41" s="472"/>
      <c r="FAT41" s="472"/>
      <c r="FAU41" s="472"/>
      <c r="FAV41" s="472"/>
      <c r="FAW41" s="472"/>
      <c r="FAX41" s="472"/>
      <c r="FAY41" s="472"/>
      <c r="FAZ41" s="472"/>
      <c r="FBA41" s="472"/>
      <c r="FBB41" s="472"/>
      <c r="FBC41" s="472"/>
      <c r="FBD41" s="472"/>
      <c r="FBE41" s="472"/>
      <c r="FBF41" s="472"/>
      <c r="FBG41" s="472"/>
      <c r="FBH41" s="472"/>
      <c r="FBI41" s="472"/>
      <c r="FBJ41" s="472"/>
      <c r="FBK41" s="472"/>
      <c r="FBL41" s="472"/>
      <c r="FBM41" s="472"/>
      <c r="FBN41" s="472"/>
      <c r="FBO41" s="472"/>
      <c r="FBP41" s="472"/>
      <c r="FBQ41" s="472"/>
      <c r="FBR41" s="472"/>
      <c r="FBS41" s="472"/>
      <c r="FBT41" s="472"/>
      <c r="FBU41" s="472"/>
      <c r="FBV41" s="472"/>
      <c r="FBW41" s="472"/>
      <c r="FBX41" s="472"/>
      <c r="FBY41" s="472"/>
      <c r="FBZ41" s="472"/>
      <c r="FCA41" s="472"/>
      <c r="FCB41" s="472"/>
      <c r="FCC41" s="472"/>
      <c r="FCD41" s="472"/>
      <c r="FCE41" s="472"/>
      <c r="FCF41" s="472"/>
      <c r="FCG41" s="472"/>
      <c r="FCH41" s="472"/>
      <c r="FCI41" s="472"/>
      <c r="FCJ41" s="472"/>
      <c r="FCK41" s="472"/>
      <c r="FCL41" s="472"/>
      <c r="FCM41" s="472"/>
      <c r="FCN41" s="472"/>
      <c r="FCO41" s="472"/>
      <c r="FCP41" s="472"/>
      <c r="FCQ41" s="472"/>
      <c r="FCR41" s="472"/>
      <c r="FCS41" s="472"/>
      <c r="FCT41" s="472"/>
      <c r="FCU41" s="472"/>
      <c r="FCV41" s="472"/>
      <c r="FCW41" s="472"/>
      <c r="FCX41" s="472"/>
      <c r="FCY41" s="472"/>
      <c r="FCZ41" s="472"/>
      <c r="FDA41" s="472"/>
      <c r="FDB41" s="472"/>
      <c r="FDC41" s="472"/>
      <c r="FDD41" s="472"/>
      <c r="FDE41" s="472"/>
      <c r="FDF41" s="472"/>
      <c r="FDG41" s="472"/>
      <c r="FDH41" s="472"/>
      <c r="FDI41" s="472"/>
      <c r="FDJ41" s="472"/>
      <c r="FDK41" s="472"/>
      <c r="FDL41" s="472"/>
      <c r="FDM41" s="472"/>
      <c r="FDN41" s="472"/>
      <c r="FDO41" s="472"/>
      <c r="FDP41" s="472"/>
      <c r="FDQ41" s="472"/>
      <c r="FDR41" s="472"/>
      <c r="FDS41" s="472"/>
      <c r="FDT41" s="472"/>
      <c r="FDU41" s="472"/>
      <c r="FDV41" s="472"/>
      <c r="FDW41" s="472"/>
      <c r="FDX41" s="472"/>
      <c r="FDY41" s="472"/>
      <c r="FDZ41" s="472"/>
      <c r="FEA41" s="472"/>
      <c r="FEB41" s="472"/>
      <c r="FEC41" s="472"/>
      <c r="FED41" s="472"/>
      <c r="FEE41" s="472"/>
      <c r="FEF41" s="472"/>
      <c r="FEG41" s="472"/>
      <c r="FEH41" s="472"/>
      <c r="FEI41" s="472"/>
      <c r="FEJ41" s="472"/>
      <c r="FEK41" s="472"/>
      <c r="FEL41" s="472"/>
      <c r="FEM41" s="472"/>
      <c r="FEN41" s="472"/>
      <c r="FEO41" s="472"/>
      <c r="FEP41" s="472"/>
      <c r="FEQ41" s="472"/>
      <c r="FER41" s="472"/>
      <c r="FES41" s="472"/>
      <c r="FET41" s="472"/>
      <c r="FEU41" s="472"/>
      <c r="FEV41" s="472"/>
      <c r="FEW41" s="472"/>
      <c r="FEX41" s="472"/>
      <c r="FEY41" s="472"/>
      <c r="FEZ41" s="472"/>
      <c r="FFA41" s="472"/>
      <c r="FFB41" s="472"/>
      <c r="FFC41" s="472"/>
      <c r="FFD41" s="472"/>
      <c r="FFE41" s="472"/>
      <c r="FFF41" s="472"/>
      <c r="FFG41" s="472"/>
      <c r="FFH41" s="472"/>
      <c r="FFI41" s="472"/>
      <c r="FFJ41" s="472"/>
      <c r="FFK41" s="472"/>
      <c r="FFL41" s="472"/>
      <c r="FFM41" s="472"/>
      <c r="FFN41" s="472"/>
      <c r="FFO41" s="472"/>
      <c r="FFP41" s="472"/>
      <c r="FFQ41" s="472"/>
      <c r="FFR41" s="472"/>
      <c r="FFS41" s="472"/>
      <c r="FFT41" s="472"/>
      <c r="FFU41" s="472"/>
      <c r="FFV41" s="472"/>
      <c r="FFW41" s="472"/>
      <c r="FFX41" s="472"/>
      <c r="FFY41" s="472"/>
      <c r="FFZ41" s="472"/>
      <c r="FGA41" s="472"/>
      <c r="FGB41" s="472"/>
      <c r="FGC41" s="472"/>
      <c r="FGD41" s="472"/>
      <c r="FGE41" s="472"/>
      <c r="FGF41" s="472"/>
      <c r="FGG41" s="472"/>
      <c r="FGH41" s="472"/>
      <c r="FGI41" s="472"/>
      <c r="FGJ41" s="472"/>
      <c r="FGK41" s="472"/>
      <c r="FGL41" s="472"/>
      <c r="FGM41" s="472"/>
      <c r="FGN41" s="472"/>
      <c r="FGO41" s="472"/>
      <c r="FGP41" s="472"/>
      <c r="FGQ41" s="472"/>
      <c r="FGR41" s="472"/>
      <c r="FGS41" s="472"/>
      <c r="FGT41" s="472"/>
      <c r="FGU41" s="472"/>
      <c r="FGV41" s="472"/>
      <c r="FGW41" s="472"/>
      <c r="FGX41" s="472"/>
      <c r="FGY41" s="472"/>
      <c r="FGZ41" s="472"/>
      <c r="FHA41" s="472"/>
      <c r="FHB41" s="472"/>
      <c r="FHC41" s="472"/>
      <c r="FHD41" s="472"/>
      <c r="FHE41" s="472"/>
      <c r="FHF41" s="472"/>
      <c r="FHG41" s="472"/>
      <c r="FHH41" s="472"/>
      <c r="FHI41" s="472"/>
      <c r="FHJ41" s="472"/>
      <c r="FHK41" s="472"/>
      <c r="FHL41" s="472"/>
      <c r="FHM41" s="472"/>
      <c r="FHN41" s="472"/>
      <c r="FHO41" s="472"/>
      <c r="FHP41" s="472"/>
      <c r="FHQ41" s="472"/>
      <c r="FHR41" s="472"/>
      <c r="FHS41" s="472"/>
      <c r="FHT41" s="472"/>
      <c r="FHU41" s="472"/>
      <c r="FHV41" s="472"/>
      <c r="FHW41" s="472"/>
      <c r="FHX41" s="472"/>
      <c r="FHY41" s="472"/>
      <c r="FHZ41" s="472"/>
      <c r="FIA41" s="472"/>
      <c r="FIB41" s="472"/>
      <c r="FIC41" s="472"/>
      <c r="FID41" s="472"/>
      <c r="FIE41" s="472"/>
      <c r="FIF41" s="472"/>
      <c r="FIG41" s="472"/>
      <c r="FIH41" s="472"/>
      <c r="FII41" s="472"/>
      <c r="FIJ41" s="472"/>
      <c r="FIK41" s="472"/>
      <c r="FIL41" s="472"/>
      <c r="FIM41" s="472"/>
      <c r="FIN41" s="472"/>
      <c r="FIO41" s="472"/>
      <c r="FIP41" s="472"/>
      <c r="FIQ41" s="472"/>
      <c r="FIR41" s="472"/>
      <c r="FIS41" s="472"/>
      <c r="FIT41" s="472"/>
      <c r="FIU41" s="472"/>
      <c r="FIV41" s="472"/>
      <c r="FIW41" s="472"/>
      <c r="FIX41" s="472"/>
      <c r="FIY41" s="472"/>
      <c r="FIZ41" s="472"/>
      <c r="FJA41" s="472"/>
      <c r="FJB41" s="472"/>
      <c r="FJC41" s="472"/>
      <c r="FJD41" s="472"/>
      <c r="FJE41" s="472"/>
      <c r="FJF41" s="472"/>
      <c r="FJG41" s="472"/>
      <c r="FJH41" s="472"/>
      <c r="FJI41" s="472"/>
      <c r="FJJ41" s="472"/>
      <c r="FJK41" s="472"/>
      <c r="FJL41" s="472"/>
      <c r="FJM41" s="472"/>
      <c r="FJN41" s="472"/>
      <c r="FJO41" s="472"/>
      <c r="FJP41" s="472"/>
      <c r="FJQ41" s="472"/>
      <c r="FJR41" s="472"/>
      <c r="FJS41" s="472"/>
      <c r="FJT41" s="472"/>
      <c r="FJU41" s="472"/>
      <c r="FJV41" s="472"/>
      <c r="FJW41" s="472"/>
      <c r="FJX41" s="472"/>
      <c r="FJY41" s="472"/>
      <c r="FJZ41" s="472"/>
      <c r="FKA41" s="472"/>
      <c r="FKB41" s="472"/>
      <c r="FKC41" s="472"/>
      <c r="FKD41" s="472"/>
      <c r="FKE41" s="472"/>
      <c r="FKF41" s="472"/>
      <c r="FKG41" s="472"/>
      <c r="FKH41" s="472"/>
      <c r="FKI41" s="472"/>
      <c r="FKJ41" s="472"/>
      <c r="FKK41" s="472"/>
      <c r="FKL41" s="472"/>
      <c r="FKM41" s="472"/>
      <c r="FKN41" s="472"/>
      <c r="FKO41" s="472"/>
      <c r="FKP41" s="472"/>
      <c r="FKQ41" s="472"/>
      <c r="FKR41" s="472"/>
      <c r="FKS41" s="472"/>
      <c r="FKT41" s="472"/>
      <c r="FKU41" s="472"/>
      <c r="FKV41" s="472"/>
      <c r="FKW41" s="472"/>
      <c r="FKX41" s="472"/>
      <c r="FKY41" s="472"/>
      <c r="FKZ41" s="472"/>
      <c r="FLA41" s="472"/>
      <c r="FLB41" s="472"/>
      <c r="FLC41" s="472"/>
      <c r="FLD41" s="472"/>
      <c r="FLE41" s="472"/>
      <c r="FLF41" s="472"/>
      <c r="FLG41" s="472"/>
      <c r="FLH41" s="472"/>
      <c r="FLI41" s="472"/>
      <c r="FLJ41" s="472"/>
      <c r="FLK41" s="472"/>
      <c r="FLL41" s="472"/>
      <c r="FLM41" s="472"/>
      <c r="FLN41" s="472"/>
      <c r="FLO41" s="472"/>
      <c r="FLP41" s="472"/>
      <c r="FLQ41" s="472"/>
      <c r="FLR41" s="472"/>
      <c r="FLS41" s="472"/>
      <c r="FLT41" s="472"/>
      <c r="FLU41" s="472"/>
      <c r="FLV41" s="472"/>
      <c r="FLW41" s="472"/>
      <c r="FLX41" s="472"/>
      <c r="FLY41" s="472"/>
      <c r="FLZ41" s="472"/>
      <c r="FMA41" s="472"/>
      <c r="FMB41" s="472"/>
      <c r="FMC41" s="472"/>
      <c r="FMD41" s="472"/>
      <c r="FME41" s="472"/>
      <c r="FMF41" s="472"/>
      <c r="FMG41" s="472"/>
      <c r="FMH41" s="472"/>
      <c r="FMI41" s="472"/>
      <c r="FMJ41" s="472"/>
      <c r="FMK41" s="472"/>
      <c r="FML41" s="472"/>
      <c r="FMM41" s="472"/>
      <c r="FMN41" s="472"/>
      <c r="FMO41" s="472"/>
      <c r="FMP41" s="472"/>
      <c r="FMQ41" s="472"/>
      <c r="FMR41" s="472"/>
      <c r="FMS41" s="472"/>
      <c r="FMT41" s="472"/>
      <c r="FMU41" s="472"/>
      <c r="FMV41" s="472"/>
      <c r="FMW41" s="472"/>
      <c r="FMX41" s="472"/>
      <c r="FMY41" s="472"/>
      <c r="FMZ41" s="472"/>
      <c r="FNA41" s="472"/>
      <c r="FNB41" s="472"/>
      <c r="FNC41" s="472"/>
      <c r="FND41" s="472"/>
      <c r="FNE41" s="472"/>
      <c r="FNF41" s="472"/>
      <c r="FNG41" s="472"/>
      <c r="FNH41" s="472"/>
      <c r="FNI41" s="472"/>
      <c r="FNJ41" s="472"/>
      <c r="FNK41" s="472"/>
      <c r="FNL41" s="472"/>
      <c r="FNM41" s="472"/>
      <c r="FNN41" s="472"/>
      <c r="FNO41" s="472"/>
      <c r="FNP41" s="472"/>
      <c r="FNQ41" s="472"/>
      <c r="FNR41" s="472"/>
      <c r="FNS41" s="472"/>
      <c r="FNT41" s="472"/>
      <c r="FNU41" s="472"/>
      <c r="FNV41" s="472"/>
      <c r="FNW41" s="472"/>
      <c r="FNX41" s="472"/>
      <c r="FNY41" s="472"/>
      <c r="FNZ41" s="472"/>
      <c r="FOA41" s="472"/>
      <c r="FOB41" s="472"/>
      <c r="FOC41" s="472"/>
      <c r="FOD41" s="472"/>
      <c r="FOE41" s="472"/>
      <c r="FOF41" s="472"/>
      <c r="FOG41" s="472"/>
      <c r="FOH41" s="472"/>
      <c r="FOI41" s="472"/>
      <c r="FOJ41" s="472"/>
      <c r="FOK41" s="472"/>
      <c r="FOL41" s="472"/>
      <c r="FOM41" s="472"/>
      <c r="FON41" s="472"/>
      <c r="FOO41" s="472"/>
      <c r="FOP41" s="472"/>
      <c r="FOQ41" s="472"/>
      <c r="FOR41" s="472"/>
      <c r="FOS41" s="472"/>
      <c r="FOT41" s="472"/>
      <c r="FOU41" s="472"/>
      <c r="FOV41" s="472"/>
      <c r="FOW41" s="472"/>
      <c r="FOX41" s="472"/>
      <c r="FOY41" s="472"/>
      <c r="FOZ41" s="472"/>
      <c r="FPA41" s="472"/>
      <c r="FPB41" s="472"/>
      <c r="FPC41" s="472"/>
      <c r="FPD41" s="472"/>
      <c r="FPE41" s="472"/>
      <c r="FPF41" s="472"/>
      <c r="FPG41" s="472"/>
      <c r="FPH41" s="472"/>
      <c r="FPI41" s="472"/>
      <c r="FPJ41" s="472"/>
      <c r="FPK41" s="472"/>
      <c r="FPL41" s="472"/>
      <c r="FPM41" s="472"/>
      <c r="FPN41" s="472"/>
      <c r="FPO41" s="472"/>
      <c r="FPP41" s="472"/>
      <c r="FPQ41" s="472"/>
      <c r="FPR41" s="472"/>
      <c r="FPS41" s="472"/>
      <c r="FPT41" s="472"/>
      <c r="FPU41" s="472"/>
      <c r="FPV41" s="472"/>
      <c r="FPW41" s="472"/>
      <c r="FPX41" s="472"/>
      <c r="FPY41" s="472"/>
      <c r="FPZ41" s="472"/>
      <c r="FQA41" s="472"/>
      <c r="FQB41" s="472"/>
      <c r="FQC41" s="472"/>
      <c r="FQD41" s="472"/>
      <c r="FQE41" s="472"/>
      <c r="FQF41" s="472"/>
      <c r="FQG41" s="472"/>
      <c r="FQH41" s="472"/>
      <c r="FQI41" s="472"/>
      <c r="FQJ41" s="472"/>
      <c r="FQK41" s="472"/>
      <c r="FQL41" s="472"/>
      <c r="FQM41" s="472"/>
      <c r="FQN41" s="472"/>
      <c r="FQO41" s="472"/>
      <c r="FQP41" s="472"/>
      <c r="FQQ41" s="472"/>
      <c r="FQR41" s="472"/>
      <c r="FQS41" s="472"/>
      <c r="FQT41" s="472"/>
      <c r="FQU41" s="472"/>
      <c r="FQV41" s="472"/>
      <c r="FQW41" s="472"/>
      <c r="FQX41" s="472"/>
      <c r="FQY41" s="472"/>
      <c r="FQZ41" s="472"/>
      <c r="FRA41" s="472"/>
      <c r="FRB41" s="472"/>
      <c r="FRC41" s="472"/>
      <c r="FRD41" s="472"/>
      <c r="FRE41" s="472"/>
      <c r="FRF41" s="472"/>
      <c r="FRG41" s="472"/>
      <c r="FRH41" s="472"/>
      <c r="FRI41" s="472"/>
      <c r="FRJ41" s="472"/>
      <c r="FRK41" s="472"/>
      <c r="FRL41" s="472"/>
      <c r="FRM41" s="472"/>
      <c r="FRN41" s="472"/>
      <c r="FRO41" s="472"/>
      <c r="FRP41" s="472"/>
      <c r="FRQ41" s="472"/>
      <c r="FRR41" s="472"/>
      <c r="FRS41" s="472"/>
      <c r="FRT41" s="472"/>
      <c r="FRU41" s="472"/>
      <c r="FRV41" s="472"/>
      <c r="FRW41" s="472"/>
      <c r="FRX41" s="472"/>
      <c r="FRY41" s="472"/>
      <c r="FRZ41" s="472"/>
      <c r="FSA41" s="472"/>
      <c r="FSB41" s="472"/>
      <c r="FSC41" s="472"/>
      <c r="FSD41" s="472"/>
      <c r="FSE41" s="472"/>
      <c r="FSF41" s="472"/>
      <c r="FSG41" s="472"/>
      <c r="FSH41" s="472"/>
      <c r="FSI41" s="472"/>
      <c r="FSJ41" s="472"/>
      <c r="FSK41" s="472"/>
      <c r="FSL41" s="472"/>
      <c r="FSM41" s="472"/>
      <c r="FSN41" s="472"/>
      <c r="FSO41" s="472"/>
      <c r="FSP41" s="472"/>
      <c r="FSQ41" s="472"/>
      <c r="FSR41" s="472"/>
      <c r="FSS41" s="472"/>
      <c r="FST41" s="472"/>
      <c r="FSU41" s="472"/>
      <c r="FSV41" s="472"/>
      <c r="FSW41" s="472"/>
      <c r="FSX41" s="472"/>
      <c r="FSY41" s="472"/>
      <c r="FSZ41" s="472"/>
      <c r="FTA41" s="472"/>
      <c r="FTB41" s="472"/>
      <c r="FTC41" s="472"/>
      <c r="FTD41" s="472"/>
      <c r="FTE41" s="472"/>
      <c r="FTF41" s="472"/>
      <c r="FTG41" s="472"/>
      <c r="FTH41" s="472"/>
      <c r="FTI41" s="472"/>
      <c r="FTJ41" s="472"/>
      <c r="FTK41" s="472"/>
      <c r="FTL41" s="472"/>
      <c r="FTM41" s="472"/>
      <c r="FTN41" s="472"/>
      <c r="FTO41" s="472"/>
      <c r="FTP41" s="472"/>
      <c r="FTQ41" s="472"/>
      <c r="FTR41" s="472"/>
      <c r="FTS41" s="472"/>
      <c r="FTT41" s="472"/>
      <c r="FTU41" s="472"/>
      <c r="FTV41" s="472"/>
      <c r="FTW41" s="472"/>
      <c r="FTX41" s="472"/>
      <c r="FTY41" s="472"/>
      <c r="FTZ41" s="472"/>
      <c r="FUA41" s="472"/>
      <c r="FUB41" s="472"/>
      <c r="FUC41" s="472"/>
      <c r="FUD41" s="472"/>
      <c r="FUE41" s="472"/>
      <c r="FUF41" s="472"/>
      <c r="FUG41" s="472"/>
      <c r="FUH41" s="472"/>
      <c r="FUI41" s="472"/>
      <c r="FUJ41" s="472"/>
      <c r="FUK41" s="472"/>
      <c r="FUL41" s="472"/>
      <c r="FUM41" s="472"/>
      <c r="FUN41" s="472"/>
      <c r="FUO41" s="472"/>
      <c r="FUP41" s="472"/>
      <c r="FUQ41" s="472"/>
      <c r="FUR41" s="472"/>
      <c r="FUS41" s="472"/>
      <c r="FUT41" s="472"/>
      <c r="FUU41" s="472"/>
      <c r="FUV41" s="472"/>
      <c r="FUW41" s="472"/>
      <c r="FUX41" s="472"/>
      <c r="FUY41" s="472"/>
      <c r="FUZ41" s="472"/>
      <c r="FVA41" s="472"/>
      <c r="FVB41" s="472"/>
      <c r="FVC41" s="472"/>
      <c r="FVD41" s="472"/>
      <c r="FVE41" s="472"/>
      <c r="FVF41" s="472"/>
      <c r="FVG41" s="472"/>
      <c r="FVH41" s="472"/>
      <c r="FVI41" s="472"/>
      <c r="FVJ41" s="472"/>
      <c r="FVK41" s="472"/>
      <c r="FVL41" s="472"/>
      <c r="FVM41" s="472"/>
      <c r="FVN41" s="472"/>
      <c r="FVO41" s="472"/>
      <c r="FVP41" s="472"/>
      <c r="FVQ41" s="472"/>
      <c r="FVR41" s="472"/>
      <c r="FVS41" s="472"/>
      <c r="FVT41" s="472"/>
      <c r="FVU41" s="472"/>
      <c r="FVV41" s="472"/>
      <c r="FVW41" s="472"/>
      <c r="FVX41" s="472"/>
      <c r="FVY41" s="472"/>
      <c r="FVZ41" s="472"/>
      <c r="FWA41" s="472"/>
      <c r="FWB41" s="472"/>
      <c r="FWC41" s="472"/>
      <c r="FWD41" s="472"/>
      <c r="FWE41" s="472"/>
      <c r="FWF41" s="472"/>
      <c r="FWG41" s="472"/>
      <c r="FWH41" s="472"/>
      <c r="FWI41" s="472"/>
      <c r="FWJ41" s="472"/>
      <c r="FWK41" s="472"/>
      <c r="FWL41" s="472"/>
      <c r="FWM41" s="472"/>
      <c r="FWN41" s="472"/>
      <c r="FWO41" s="472"/>
      <c r="FWP41" s="472"/>
      <c r="FWQ41" s="472"/>
      <c r="FWR41" s="472"/>
      <c r="FWS41" s="472"/>
      <c r="FWT41" s="472"/>
      <c r="FWU41" s="472"/>
      <c r="FWV41" s="472"/>
      <c r="FWW41" s="472"/>
      <c r="FWX41" s="472"/>
      <c r="FWY41" s="472"/>
      <c r="FWZ41" s="472"/>
      <c r="FXA41" s="472"/>
      <c r="FXB41" s="472"/>
      <c r="FXC41" s="472"/>
      <c r="FXD41" s="472"/>
      <c r="FXE41" s="472"/>
      <c r="FXF41" s="472"/>
      <c r="FXG41" s="472"/>
      <c r="FXH41" s="472"/>
      <c r="FXI41" s="472"/>
      <c r="FXJ41" s="472"/>
      <c r="FXK41" s="472"/>
      <c r="FXL41" s="472"/>
      <c r="FXM41" s="472"/>
      <c r="FXN41" s="472"/>
      <c r="FXO41" s="472"/>
      <c r="FXP41" s="472"/>
      <c r="FXQ41" s="472"/>
      <c r="FXR41" s="472"/>
      <c r="FXS41" s="472"/>
      <c r="FXT41" s="472"/>
      <c r="FXU41" s="472"/>
      <c r="FXV41" s="472"/>
      <c r="FXW41" s="472"/>
      <c r="FXX41" s="472"/>
      <c r="FXY41" s="472"/>
      <c r="FXZ41" s="472"/>
      <c r="FYA41" s="472"/>
      <c r="FYB41" s="472"/>
      <c r="FYC41" s="472"/>
      <c r="FYD41" s="472"/>
      <c r="FYE41" s="472"/>
      <c r="FYF41" s="472"/>
      <c r="FYG41" s="472"/>
      <c r="FYH41" s="472"/>
      <c r="FYI41" s="472"/>
      <c r="FYJ41" s="472"/>
      <c r="FYK41" s="472"/>
      <c r="FYL41" s="472"/>
      <c r="FYM41" s="472"/>
      <c r="FYN41" s="472"/>
      <c r="FYO41" s="472"/>
      <c r="FYP41" s="472"/>
      <c r="FYQ41" s="472"/>
      <c r="FYR41" s="472"/>
      <c r="FYS41" s="472"/>
      <c r="FYT41" s="472"/>
      <c r="FYU41" s="472"/>
      <c r="FYV41" s="472"/>
      <c r="FYW41" s="472"/>
      <c r="FYX41" s="472"/>
      <c r="FYY41" s="472"/>
      <c r="FYZ41" s="472"/>
      <c r="FZA41" s="472"/>
      <c r="FZB41" s="472"/>
      <c r="FZC41" s="472"/>
      <c r="FZD41" s="472"/>
      <c r="FZE41" s="472"/>
      <c r="FZF41" s="472"/>
      <c r="FZG41" s="472"/>
      <c r="FZH41" s="472"/>
      <c r="FZI41" s="472"/>
      <c r="FZJ41" s="472"/>
      <c r="FZK41" s="472"/>
      <c r="FZL41" s="472"/>
      <c r="FZM41" s="472"/>
      <c r="FZN41" s="472"/>
      <c r="FZO41" s="472"/>
      <c r="FZP41" s="472"/>
      <c r="FZQ41" s="472"/>
      <c r="FZR41" s="472"/>
      <c r="FZS41" s="472"/>
      <c r="FZT41" s="472"/>
      <c r="FZU41" s="472"/>
      <c r="FZV41" s="472"/>
      <c r="FZW41" s="472"/>
      <c r="FZX41" s="472"/>
      <c r="FZY41" s="472"/>
      <c r="FZZ41" s="472"/>
      <c r="GAA41" s="472"/>
      <c r="GAB41" s="472"/>
      <c r="GAC41" s="472"/>
      <c r="GAD41" s="472"/>
      <c r="GAE41" s="472"/>
      <c r="GAF41" s="472"/>
      <c r="GAG41" s="472"/>
      <c r="GAH41" s="472"/>
      <c r="GAI41" s="472"/>
      <c r="GAJ41" s="472"/>
      <c r="GAK41" s="472"/>
      <c r="GAL41" s="472"/>
      <c r="GAM41" s="472"/>
      <c r="GAN41" s="472"/>
      <c r="GAO41" s="472"/>
      <c r="GAP41" s="472"/>
      <c r="GAQ41" s="472"/>
      <c r="GAR41" s="472"/>
      <c r="GAS41" s="472"/>
      <c r="GAT41" s="472"/>
      <c r="GAU41" s="472"/>
      <c r="GAV41" s="472"/>
      <c r="GAW41" s="472"/>
      <c r="GAX41" s="472"/>
      <c r="GAY41" s="472"/>
      <c r="GAZ41" s="472"/>
      <c r="GBA41" s="472"/>
      <c r="GBB41" s="472"/>
      <c r="GBC41" s="472"/>
      <c r="GBD41" s="472"/>
      <c r="GBE41" s="472"/>
      <c r="GBF41" s="472"/>
      <c r="GBG41" s="472"/>
      <c r="GBH41" s="472"/>
      <c r="GBI41" s="472"/>
      <c r="GBJ41" s="472"/>
      <c r="GBK41" s="472"/>
      <c r="GBL41" s="472"/>
      <c r="GBM41" s="472"/>
      <c r="GBN41" s="472"/>
      <c r="GBO41" s="472"/>
      <c r="GBP41" s="472"/>
      <c r="GBQ41" s="472"/>
      <c r="GBR41" s="472"/>
      <c r="GBS41" s="472"/>
      <c r="GBT41" s="472"/>
      <c r="GBU41" s="472"/>
      <c r="GBV41" s="472"/>
      <c r="GBW41" s="472"/>
      <c r="GBX41" s="472"/>
      <c r="GBY41" s="472"/>
      <c r="GBZ41" s="472"/>
      <c r="GCA41" s="472"/>
      <c r="GCB41" s="472"/>
      <c r="GCC41" s="472"/>
      <c r="GCD41" s="472"/>
      <c r="GCE41" s="472"/>
      <c r="GCF41" s="472"/>
      <c r="GCG41" s="472"/>
      <c r="GCH41" s="472"/>
      <c r="GCI41" s="472"/>
      <c r="GCJ41" s="472"/>
      <c r="GCK41" s="472"/>
      <c r="GCL41" s="472"/>
      <c r="GCM41" s="472"/>
      <c r="GCN41" s="472"/>
      <c r="GCO41" s="472"/>
      <c r="GCP41" s="472"/>
      <c r="GCQ41" s="472"/>
      <c r="GCR41" s="472"/>
      <c r="GCS41" s="472"/>
      <c r="GCT41" s="472"/>
      <c r="GCU41" s="472"/>
      <c r="GCV41" s="472"/>
      <c r="GCW41" s="472"/>
      <c r="GCX41" s="472"/>
      <c r="GCY41" s="472"/>
      <c r="GCZ41" s="472"/>
      <c r="GDA41" s="472"/>
      <c r="GDB41" s="472"/>
      <c r="GDC41" s="472"/>
      <c r="GDD41" s="472"/>
      <c r="GDE41" s="472"/>
      <c r="GDF41" s="472"/>
      <c r="GDG41" s="472"/>
      <c r="GDH41" s="472"/>
      <c r="GDI41" s="472"/>
      <c r="GDJ41" s="472"/>
      <c r="GDK41" s="472"/>
      <c r="GDL41" s="472"/>
      <c r="GDM41" s="472"/>
      <c r="GDN41" s="472"/>
      <c r="GDO41" s="472"/>
      <c r="GDP41" s="472"/>
      <c r="GDQ41" s="472"/>
      <c r="GDR41" s="472"/>
      <c r="GDS41" s="472"/>
      <c r="GDT41" s="472"/>
      <c r="GDU41" s="472"/>
      <c r="GDV41" s="472"/>
      <c r="GDW41" s="472"/>
      <c r="GDX41" s="472"/>
      <c r="GDY41" s="472"/>
      <c r="GDZ41" s="472"/>
      <c r="GEA41" s="472"/>
      <c r="GEB41" s="472"/>
      <c r="GEC41" s="472"/>
      <c r="GED41" s="472"/>
      <c r="GEE41" s="472"/>
      <c r="GEF41" s="472"/>
      <c r="GEG41" s="472"/>
      <c r="GEH41" s="472"/>
      <c r="GEI41" s="472"/>
      <c r="GEJ41" s="472"/>
      <c r="GEK41" s="472"/>
      <c r="GEL41" s="472"/>
      <c r="GEM41" s="472"/>
      <c r="GEN41" s="472"/>
      <c r="GEO41" s="472"/>
      <c r="GEP41" s="472"/>
      <c r="GEQ41" s="472"/>
      <c r="GER41" s="472"/>
      <c r="GES41" s="472"/>
      <c r="GET41" s="472"/>
      <c r="GEU41" s="472"/>
      <c r="GEV41" s="472"/>
      <c r="GEW41" s="472"/>
      <c r="GEX41" s="472"/>
      <c r="GEY41" s="472"/>
      <c r="GEZ41" s="472"/>
      <c r="GFA41" s="472"/>
      <c r="GFB41" s="472"/>
      <c r="GFC41" s="472"/>
      <c r="GFD41" s="472"/>
      <c r="GFE41" s="472"/>
      <c r="GFF41" s="472"/>
      <c r="GFG41" s="472"/>
      <c r="GFH41" s="472"/>
      <c r="GFI41" s="472"/>
      <c r="GFJ41" s="472"/>
      <c r="GFK41" s="472"/>
      <c r="GFL41" s="472"/>
      <c r="GFM41" s="472"/>
      <c r="GFN41" s="472"/>
      <c r="GFO41" s="472"/>
      <c r="GFP41" s="472"/>
      <c r="GFQ41" s="472"/>
      <c r="GFR41" s="472"/>
      <c r="GFS41" s="472"/>
      <c r="GFT41" s="472"/>
      <c r="GFU41" s="472"/>
      <c r="GFV41" s="472"/>
      <c r="GFW41" s="472"/>
      <c r="GFX41" s="472"/>
      <c r="GFY41" s="472"/>
      <c r="GFZ41" s="472"/>
      <c r="GGA41" s="472"/>
      <c r="GGB41" s="472"/>
      <c r="GGC41" s="472"/>
      <c r="GGD41" s="472"/>
      <c r="GGE41" s="472"/>
      <c r="GGF41" s="472"/>
      <c r="GGG41" s="472"/>
      <c r="GGH41" s="472"/>
      <c r="GGI41" s="472"/>
      <c r="GGJ41" s="472"/>
      <c r="GGK41" s="472"/>
      <c r="GGL41" s="472"/>
      <c r="GGM41" s="472"/>
      <c r="GGN41" s="472"/>
      <c r="GGO41" s="472"/>
      <c r="GGP41" s="472"/>
      <c r="GGQ41" s="472"/>
      <c r="GGR41" s="472"/>
      <c r="GGS41" s="472"/>
      <c r="GGT41" s="472"/>
      <c r="GGU41" s="472"/>
      <c r="GGV41" s="472"/>
      <c r="GGW41" s="472"/>
      <c r="GGX41" s="472"/>
      <c r="GGY41" s="472"/>
      <c r="GGZ41" s="472"/>
      <c r="GHA41" s="472"/>
      <c r="GHB41" s="472"/>
      <c r="GHC41" s="472"/>
      <c r="GHD41" s="472"/>
      <c r="GHE41" s="472"/>
      <c r="GHF41" s="472"/>
      <c r="GHG41" s="472"/>
      <c r="GHH41" s="472"/>
      <c r="GHI41" s="472"/>
      <c r="GHJ41" s="472"/>
      <c r="GHK41" s="472"/>
      <c r="GHL41" s="472"/>
      <c r="GHM41" s="472"/>
      <c r="GHN41" s="472"/>
      <c r="GHO41" s="472"/>
      <c r="GHP41" s="472"/>
      <c r="GHQ41" s="472"/>
      <c r="GHR41" s="472"/>
      <c r="GHS41" s="472"/>
      <c r="GHT41" s="472"/>
      <c r="GHU41" s="472"/>
      <c r="GHV41" s="472"/>
      <c r="GHW41" s="472"/>
      <c r="GHX41" s="472"/>
      <c r="GHY41" s="472"/>
      <c r="GHZ41" s="472"/>
      <c r="GIA41" s="472"/>
      <c r="GIB41" s="472"/>
      <c r="GIC41" s="472"/>
      <c r="GID41" s="472"/>
      <c r="GIE41" s="472"/>
      <c r="GIF41" s="472"/>
      <c r="GIG41" s="472"/>
      <c r="GIH41" s="472"/>
      <c r="GII41" s="472"/>
      <c r="GIJ41" s="472"/>
      <c r="GIK41" s="472"/>
      <c r="GIL41" s="472"/>
      <c r="GIM41" s="472"/>
      <c r="GIN41" s="472"/>
      <c r="GIO41" s="472"/>
      <c r="GIP41" s="472"/>
      <c r="GIQ41" s="472"/>
      <c r="GIR41" s="472"/>
      <c r="GIS41" s="472"/>
      <c r="GIT41" s="472"/>
      <c r="GIU41" s="472"/>
      <c r="GIV41" s="472"/>
      <c r="GIW41" s="472"/>
      <c r="GIX41" s="472"/>
      <c r="GIY41" s="472"/>
      <c r="GIZ41" s="472"/>
      <c r="GJA41" s="472"/>
      <c r="GJB41" s="472"/>
      <c r="GJC41" s="472"/>
      <c r="GJD41" s="472"/>
      <c r="GJE41" s="472"/>
      <c r="GJF41" s="472"/>
      <c r="GJG41" s="472"/>
      <c r="GJH41" s="472"/>
      <c r="GJI41" s="472"/>
      <c r="GJJ41" s="472"/>
      <c r="GJK41" s="472"/>
      <c r="GJL41" s="472"/>
      <c r="GJM41" s="472"/>
      <c r="GJN41" s="472"/>
      <c r="GJO41" s="472"/>
      <c r="GJP41" s="472"/>
      <c r="GJQ41" s="472"/>
      <c r="GJR41" s="472"/>
      <c r="GJS41" s="472"/>
      <c r="GJT41" s="472"/>
      <c r="GJU41" s="472"/>
      <c r="GJV41" s="472"/>
      <c r="GJW41" s="472"/>
      <c r="GJX41" s="472"/>
      <c r="GJY41" s="472"/>
      <c r="GJZ41" s="472"/>
      <c r="GKA41" s="472"/>
      <c r="GKB41" s="472"/>
      <c r="GKC41" s="472"/>
      <c r="GKD41" s="472"/>
      <c r="GKE41" s="472"/>
      <c r="GKF41" s="472"/>
      <c r="GKG41" s="472"/>
      <c r="GKH41" s="472"/>
      <c r="GKI41" s="472"/>
      <c r="GKJ41" s="472"/>
      <c r="GKK41" s="472"/>
      <c r="GKL41" s="472"/>
      <c r="GKM41" s="472"/>
      <c r="GKN41" s="472"/>
      <c r="GKO41" s="472"/>
      <c r="GKP41" s="472"/>
      <c r="GKQ41" s="472"/>
      <c r="GKR41" s="472"/>
      <c r="GKS41" s="472"/>
      <c r="GKT41" s="472"/>
      <c r="GKU41" s="472"/>
      <c r="GKV41" s="472"/>
      <c r="GKW41" s="472"/>
      <c r="GKX41" s="472"/>
      <c r="GKY41" s="472"/>
      <c r="GKZ41" s="472"/>
      <c r="GLA41" s="472"/>
      <c r="GLB41" s="472"/>
      <c r="GLC41" s="472"/>
      <c r="GLD41" s="472"/>
      <c r="GLE41" s="472"/>
      <c r="GLF41" s="472"/>
      <c r="GLG41" s="472"/>
      <c r="GLH41" s="472"/>
      <c r="GLI41" s="472"/>
      <c r="GLJ41" s="472"/>
      <c r="GLK41" s="472"/>
      <c r="GLL41" s="472"/>
      <c r="GLM41" s="472"/>
      <c r="GLN41" s="472"/>
      <c r="GLO41" s="472"/>
      <c r="GLP41" s="472"/>
      <c r="GLQ41" s="472"/>
      <c r="GLR41" s="472"/>
      <c r="GLS41" s="472"/>
      <c r="GLT41" s="472"/>
      <c r="GLU41" s="472"/>
      <c r="GLV41" s="472"/>
      <c r="GLW41" s="472"/>
      <c r="GLX41" s="472"/>
      <c r="GLY41" s="472"/>
      <c r="GLZ41" s="472"/>
      <c r="GMA41" s="472"/>
      <c r="GMB41" s="472"/>
      <c r="GMC41" s="472"/>
      <c r="GMD41" s="472"/>
      <c r="GME41" s="472"/>
      <c r="GMF41" s="472"/>
      <c r="GMG41" s="472"/>
      <c r="GMH41" s="472"/>
      <c r="GMI41" s="472"/>
      <c r="GMJ41" s="472"/>
      <c r="GMK41" s="472"/>
      <c r="GML41" s="472"/>
      <c r="GMM41" s="472"/>
      <c r="GMN41" s="472"/>
      <c r="GMO41" s="472"/>
      <c r="GMP41" s="472"/>
      <c r="GMQ41" s="472"/>
      <c r="GMR41" s="472"/>
      <c r="GMS41" s="472"/>
      <c r="GMT41" s="472"/>
      <c r="GMU41" s="472"/>
      <c r="GMV41" s="472"/>
      <c r="GMW41" s="472"/>
      <c r="GMX41" s="472"/>
      <c r="GMY41" s="472"/>
      <c r="GMZ41" s="472"/>
      <c r="GNA41" s="472"/>
      <c r="GNB41" s="472"/>
      <c r="GNC41" s="472"/>
      <c r="GND41" s="472"/>
      <c r="GNE41" s="472"/>
      <c r="GNF41" s="472"/>
      <c r="GNG41" s="472"/>
      <c r="GNH41" s="472"/>
      <c r="GNI41" s="472"/>
      <c r="GNJ41" s="472"/>
      <c r="GNK41" s="472"/>
      <c r="GNL41" s="472"/>
      <c r="GNM41" s="472"/>
      <c r="GNN41" s="472"/>
      <c r="GNO41" s="472"/>
      <c r="GNP41" s="472"/>
      <c r="GNQ41" s="472"/>
      <c r="GNR41" s="472"/>
      <c r="GNS41" s="472"/>
      <c r="GNT41" s="472"/>
      <c r="GNU41" s="472"/>
      <c r="GNV41" s="472"/>
      <c r="GNW41" s="472"/>
      <c r="GNX41" s="472"/>
      <c r="GNY41" s="472"/>
      <c r="GNZ41" s="472"/>
      <c r="GOA41" s="472"/>
      <c r="GOB41" s="472"/>
      <c r="GOC41" s="472"/>
      <c r="GOD41" s="472"/>
      <c r="GOE41" s="472"/>
      <c r="GOF41" s="472"/>
      <c r="GOG41" s="472"/>
      <c r="GOH41" s="472"/>
      <c r="GOI41" s="472"/>
      <c r="GOJ41" s="472"/>
      <c r="GOK41" s="472"/>
      <c r="GOL41" s="472"/>
      <c r="GOM41" s="472"/>
      <c r="GON41" s="472"/>
      <c r="GOO41" s="472"/>
      <c r="GOP41" s="472"/>
      <c r="GOQ41" s="472"/>
      <c r="GOR41" s="472"/>
      <c r="GOS41" s="472"/>
      <c r="GOT41" s="472"/>
      <c r="GOU41" s="472"/>
      <c r="GOV41" s="472"/>
      <c r="GOW41" s="472"/>
      <c r="GOX41" s="472"/>
      <c r="GOY41" s="472"/>
      <c r="GOZ41" s="472"/>
      <c r="GPA41" s="472"/>
      <c r="GPB41" s="472"/>
      <c r="GPC41" s="472"/>
      <c r="GPD41" s="472"/>
      <c r="GPE41" s="472"/>
      <c r="GPF41" s="472"/>
      <c r="GPG41" s="472"/>
      <c r="GPH41" s="472"/>
      <c r="GPI41" s="472"/>
      <c r="GPJ41" s="472"/>
      <c r="GPK41" s="472"/>
      <c r="GPL41" s="472"/>
      <c r="GPM41" s="472"/>
      <c r="GPN41" s="472"/>
      <c r="GPO41" s="472"/>
      <c r="GPP41" s="472"/>
      <c r="GPQ41" s="472"/>
      <c r="GPR41" s="472"/>
      <c r="GPS41" s="472"/>
      <c r="GPT41" s="472"/>
      <c r="GPU41" s="472"/>
      <c r="GPV41" s="472"/>
      <c r="GPW41" s="472"/>
      <c r="GPX41" s="472"/>
      <c r="GPY41" s="472"/>
      <c r="GPZ41" s="472"/>
      <c r="GQA41" s="472"/>
      <c r="GQB41" s="472"/>
      <c r="GQC41" s="472"/>
      <c r="GQD41" s="472"/>
      <c r="GQE41" s="472"/>
      <c r="GQF41" s="472"/>
      <c r="GQG41" s="472"/>
      <c r="GQH41" s="472"/>
      <c r="GQI41" s="472"/>
      <c r="GQJ41" s="472"/>
      <c r="GQK41" s="472"/>
      <c r="GQL41" s="472"/>
      <c r="GQM41" s="472"/>
      <c r="GQN41" s="472"/>
      <c r="GQO41" s="472"/>
      <c r="GQP41" s="472"/>
      <c r="GQQ41" s="472"/>
      <c r="GQR41" s="472"/>
      <c r="GQS41" s="472"/>
      <c r="GQT41" s="472"/>
      <c r="GQU41" s="472"/>
      <c r="GQV41" s="472"/>
      <c r="GQW41" s="472"/>
      <c r="GQX41" s="472"/>
      <c r="GQY41" s="472"/>
      <c r="GQZ41" s="472"/>
      <c r="GRA41" s="472"/>
      <c r="GRB41" s="472"/>
      <c r="GRC41" s="472"/>
      <c r="GRD41" s="472"/>
      <c r="GRE41" s="472"/>
      <c r="GRF41" s="472"/>
      <c r="GRG41" s="472"/>
      <c r="GRH41" s="472"/>
      <c r="GRI41" s="472"/>
      <c r="GRJ41" s="472"/>
      <c r="GRK41" s="472"/>
      <c r="GRL41" s="472"/>
      <c r="GRM41" s="472"/>
      <c r="GRN41" s="472"/>
      <c r="GRO41" s="472"/>
      <c r="GRP41" s="472"/>
      <c r="GRQ41" s="472"/>
      <c r="GRR41" s="472"/>
      <c r="GRS41" s="472"/>
      <c r="GRT41" s="472"/>
      <c r="GRU41" s="472"/>
      <c r="GRV41" s="472"/>
      <c r="GRW41" s="472"/>
      <c r="GRX41" s="472"/>
      <c r="GRY41" s="472"/>
      <c r="GRZ41" s="472"/>
      <c r="GSA41" s="472"/>
      <c r="GSB41" s="472"/>
      <c r="GSC41" s="472"/>
      <c r="GSD41" s="472"/>
      <c r="GSE41" s="472"/>
      <c r="GSF41" s="472"/>
      <c r="GSG41" s="472"/>
      <c r="GSH41" s="472"/>
      <c r="GSI41" s="472"/>
      <c r="GSJ41" s="472"/>
      <c r="GSK41" s="472"/>
      <c r="GSL41" s="472"/>
      <c r="GSM41" s="472"/>
      <c r="GSN41" s="472"/>
      <c r="GSO41" s="472"/>
      <c r="GSP41" s="472"/>
      <c r="GSQ41" s="472"/>
      <c r="GSR41" s="472"/>
      <c r="GSS41" s="472"/>
      <c r="GST41" s="472"/>
      <c r="GSU41" s="472"/>
      <c r="GSV41" s="472"/>
      <c r="GSW41" s="472"/>
      <c r="GSX41" s="472"/>
      <c r="GSY41" s="472"/>
      <c r="GSZ41" s="472"/>
      <c r="GTA41" s="472"/>
      <c r="GTB41" s="472"/>
      <c r="GTC41" s="472"/>
      <c r="GTD41" s="472"/>
      <c r="GTE41" s="472"/>
      <c r="GTF41" s="472"/>
      <c r="GTG41" s="472"/>
      <c r="GTH41" s="472"/>
      <c r="GTI41" s="472"/>
      <c r="GTJ41" s="472"/>
      <c r="GTK41" s="472"/>
      <c r="GTL41" s="472"/>
      <c r="GTM41" s="472"/>
      <c r="GTN41" s="472"/>
      <c r="GTO41" s="472"/>
      <c r="GTP41" s="472"/>
      <c r="GTQ41" s="472"/>
      <c r="GTR41" s="472"/>
      <c r="GTS41" s="472"/>
      <c r="GTT41" s="472"/>
      <c r="GTU41" s="472"/>
      <c r="GTV41" s="472"/>
      <c r="GTW41" s="472"/>
      <c r="GTX41" s="472"/>
      <c r="GTY41" s="472"/>
      <c r="GTZ41" s="472"/>
      <c r="GUA41" s="472"/>
      <c r="GUB41" s="472"/>
      <c r="GUC41" s="472"/>
      <c r="GUD41" s="472"/>
      <c r="GUE41" s="472"/>
      <c r="GUF41" s="472"/>
      <c r="GUG41" s="472"/>
      <c r="GUH41" s="472"/>
      <c r="GUI41" s="472"/>
      <c r="GUJ41" s="472"/>
      <c r="GUK41" s="472"/>
      <c r="GUL41" s="472"/>
      <c r="GUM41" s="472"/>
      <c r="GUN41" s="472"/>
      <c r="GUO41" s="472"/>
      <c r="GUP41" s="472"/>
      <c r="GUQ41" s="472"/>
      <c r="GUR41" s="472"/>
      <c r="GUS41" s="472"/>
      <c r="GUT41" s="472"/>
      <c r="GUU41" s="472"/>
      <c r="GUV41" s="472"/>
      <c r="GUW41" s="472"/>
      <c r="GUX41" s="472"/>
      <c r="GUY41" s="472"/>
      <c r="GUZ41" s="472"/>
      <c r="GVA41" s="472"/>
      <c r="GVB41" s="472"/>
      <c r="GVC41" s="472"/>
      <c r="GVD41" s="472"/>
      <c r="GVE41" s="472"/>
      <c r="GVF41" s="472"/>
      <c r="GVG41" s="472"/>
      <c r="GVH41" s="472"/>
      <c r="GVI41" s="472"/>
      <c r="GVJ41" s="472"/>
      <c r="GVK41" s="472"/>
      <c r="GVL41" s="472"/>
      <c r="GVM41" s="472"/>
      <c r="GVN41" s="472"/>
      <c r="GVO41" s="472"/>
      <c r="GVP41" s="472"/>
      <c r="GVQ41" s="472"/>
      <c r="GVR41" s="472"/>
      <c r="GVS41" s="472"/>
      <c r="GVT41" s="472"/>
      <c r="GVU41" s="472"/>
      <c r="GVV41" s="472"/>
      <c r="GVW41" s="472"/>
      <c r="GVX41" s="472"/>
      <c r="GVY41" s="472"/>
      <c r="GVZ41" s="472"/>
      <c r="GWA41" s="472"/>
      <c r="GWB41" s="472"/>
      <c r="GWC41" s="472"/>
      <c r="GWD41" s="472"/>
      <c r="GWE41" s="472"/>
      <c r="GWF41" s="472"/>
      <c r="GWG41" s="472"/>
      <c r="GWH41" s="472"/>
      <c r="GWI41" s="472"/>
      <c r="GWJ41" s="472"/>
      <c r="GWK41" s="472"/>
      <c r="GWL41" s="472"/>
      <c r="GWM41" s="472"/>
      <c r="GWN41" s="472"/>
      <c r="GWO41" s="472"/>
      <c r="GWP41" s="472"/>
      <c r="GWQ41" s="472"/>
      <c r="GWR41" s="472"/>
      <c r="GWS41" s="472"/>
      <c r="GWT41" s="472"/>
      <c r="GWU41" s="472"/>
      <c r="GWV41" s="472"/>
      <c r="GWW41" s="472"/>
      <c r="GWX41" s="472"/>
      <c r="GWY41" s="472"/>
      <c r="GWZ41" s="472"/>
      <c r="GXA41" s="472"/>
      <c r="GXB41" s="472"/>
      <c r="GXC41" s="472"/>
      <c r="GXD41" s="472"/>
      <c r="GXE41" s="472"/>
      <c r="GXF41" s="472"/>
      <c r="GXG41" s="472"/>
      <c r="GXH41" s="472"/>
      <c r="GXI41" s="472"/>
      <c r="GXJ41" s="472"/>
      <c r="GXK41" s="472"/>
      <c r="GXL41" s="472"/>
      <c r="GXM41" s="472"/>
      <c r="GXN41" s="472"/>
      <c r="GXO41" s="472"/>
      <c r="GXP41" s="472"/>
      <c r="GXQ41" s="472"/>
      <c r="GXR41" s="472"/>
      <c r="GXS41" s="472"/>
      <c r="GXT41" s="472"/>
      <c r="GXU41" s="472"/>
      <c r="GXV41" s="472"/>
      <c r="GXW41" s="472"/>
      <c r="GXX41" s="472"/>
      <c r="GXY41" s="472"/>
      <c r="GXZ41" s="472"/>
      <c r="GYA41" s="472"/>
      <c r="GYB41" s="472"/>
      <c r="GYC41" s="472"/>
      <c r="GYD41" s="472"/>
      <c r="GYE41" s="472"/>
      <c r="GYF41" s="472"/>
      <c r="GYG41" s="472"/>
      <c r="GYH41" s="472"/>
      <c r="GYI41" s="472"/>
      <c r="GYJ41" s="472"/>
      <c r="GYK41" s="472"/>
      <c r="GYL41" s="472"/>
      <c r="GYM41" s="472"/>
      <c r="GYN41" s="472"/>
      <c r="GYO41" s="472"/>
      <c r="GYP41" s="472"/>
      <c r="GYQ41" s="472"/>
      <c r="GYR41" s="472"/>
      <c r="GYS41" s="472"/>
      <c r="GYT41" s="472"/>
      <c r="GYU41" s="472"/>
      <c r="GYV41" s="472"/>
      <c r="GYW41" s="472"/>
      <c r="GYX41" s="472"/>
      <c r="GYY41" s="472"/>
      <c r="GYZ41" s="472"/>
      <c r="GZA41" s="472"/>
      <c r="GZB41" s="472"/>
      <c r="GZC41" s="472"/>
      <c r="GZD41" s="472"/>
      <c r="GZE41" s="472"/>
      <c r="GZF41" s="472"/>
      <c r="GZG41" s="472"/>
      <c r="GZH41" s="472"/>
      <c r="GZI41" s="472"/>
      <c r="GZJ41" s="472"/>
      <c r="GZK41" s="472"/>
      <c r="GZL41" s="472"/>
      <c r="GZM41" s="472"/>
      <c r="GZN41" s="472"/>
      <c r="GZO41" s="472"/>
      <c r="GZP41" s="472"/>
      <c r="GZQ41" s="472"/>
      <c r="GZR41" s="472"/>
      <c r="GZS41" s="472"/>
      <c r="GZT41" s="472"/>
      <c r="GZU41" s="472"/>
      <c r="GZV41" s="472"/>
      <c r="GZW41" s="472"/>
      <c r="GZX41" s="472"/>
      <c r="GZY41" s="472"/>
      <c r="GZZ41" s="472"/>
      <c r="HAA41" s="472"/>
      <c r="HAB41" s="472"/>
      <c r="HAC41" s="472"/>
      <c r="HAD41" s="472"/>
      <c r="HAE41" s="472"/>
      <c r="HAF41" s="472"/>
      <c r="HAG41" s="472"/>
      <c r="HAH41" s="472"/>
      <c r="HAI41" s="472"/>
      <c r="HAJ41" s="472"/>
      <c r="HAK41" s="472"/>
      <c r="HAL41" s="472"/>
      <c r="HAM41" s="472"/>
      <c r="HAN41" s="472"/>
      <c r="HAO41" s="472"/>
      <c r="HAP41" s="472"/>
      <c r="HAQ41" s="472"/>
      <c r="HAR41" s="472"/>
      <c r="HAS41" s="472"/>
      <c r="HAT41" s="472"/>
      <c r="HAU41" s="472"/>
      <c r="HAV41" s="472"/>
      <c r="HAW41" s="472"/>
      <c r="HAX41" s="472"/>
      <c r="HAY41" s="472"/>
      <c r="HAZ41" s="472"/>
      <c r="HBA41" s="472"/>
      <c r="HBB41" s="472"/>
      <c r="HBC41" s="472"/>
      <c r="HBD41" s="472"/>
      <c r="HBE41" s="472"/>
      <c r="HBF41" s="472"/>
      <c r="HBG41" s="472"/>
      <c r="HBH41" s="472"/>
      <c r="HBI41" s="472"/>
      <c r="HBJ41" s="472"/>
      <c r="HBK41" s="472"/>
      <c r="HBL41" s="472"/>
      <c r="HBM41" s="472"/>
      <c r="HBN41" s="472"/>
      <c r="HBO41" s="472"/>
      <c r="HBP41" s="472"/>
      <c r="HBQ41" s="472"/>
      <c r="HBR41" s="472"/>
      <c r="HBS41" s="472"/>
      <c r="HBT41" s="472"/>
      <c r="HBU41" s="472"/>
      <c r="HBV41" s="472"/>
      <c r="HBW41" s="472"/>
      <c r="HBX41" s="472"/>
      <c r="HBY41" s="472"/>
      <c r="HBZ41" s="472"/>
      <c r="HCA41" s="472"/>
      <c r="HCB41" s="472"/>
      <c r="HCC41" s="472"/>
      <c r="HCD41" s="472"/>
      <c r="HCE41" s="472"/>
      <c r="HCF41" s="472"/>
      <c r="HCG41" s="472"/>
      <c r="HCH41" s="472"/>
      <c r="HCI41" s="472"/>
      <c r="HCJ41" s="472"/>
      <c r="HCK41" s="472"/>
      <c r="HCL41" s="472"/>
      <c r="HCM41" s="472"/>
      <c r="HCN41" s="472"/>
      <c r="HCO41" s="472"/>
      <c r="HCP41" s="472"/>
      <c r="HCQ41" s="472"/>
      <c r="HCR41" s="472"/>
      <c r="HCS41" s="472"/>
      <c r="HCT41" s="472"/>
      <c r="HCU41" s="472"/>
      <c r="HCV41" s="472"/>
      <c r="HCW41" s="472"/>
      <c r="HCX41" s="472"/>
      <c r="HCY41" s="472"/>
      <c r="HCZ41" s="472"/>
      <c r="HDA41" s="472"/>
      <c r="HDB41" s="472"/>
      <c r="HDC41" s="472"/>
      <c r="HDD41" s="472"/>
      <c r="HDE41" s="472"/>
      <c r="HDF41" s="472"/>
      <c r="HDG41" s="472"/>
      <c r="HDH41" s="472"/>
      <c r="HDI41" s="472"/>
      <c r="HDJ41" s="472"/>
      <c r="HDK41" s="472"/>
      <c r="HDL41" s="472"/>
      <c r="HDM41" s="472"/>
      <c r="HDN41" s="472"/>
      <c r="HDO41" s="472"/>
      <c r="HDP41" s="472"/>
      <c r="HDQ41" s="472"/>
      <c r="HDR41" s="472"/>
      <c r="HDS41" s="472"/>
      <c r="HDT41" s="472"/>
      <c r="HDU41" s="472"/>
      <c r="HDV41" s="472"/>
      <c r="HDW41" s="472"/>
      <c r="HDX41" s="472"/>
      <c r="HDY41" s="472"/>
      <c r="HDZ41" s="472"/>
      <c r="HEA41" s="472"/>
      <c r="HEB41" s="472"/>
      <c r="HEC41" s="472"/>
      <c r="HED41" s="472"/>
      <c r="HEE41" s="472"/>
      <c r="HEF41" s="472"/>
      <c r="HEG41" s="472"/>
      <c r="HEH41" s="472"/>
      <c r="HEI41" s="472"/>
      <c r="HEJ41" s="472"/>
      <c r="HEK41" s="472"/>
      <c r="HEL41" s="472"/>
      <c r="HEM41" s="472"/>
      <c r="HEN41" s="472"/>
      <c r="HEO41" s="472"/>
      <c r="HEP41" s="472"/>
      <c r="HEQ41" s="472"/>
      <c r="HER41" s="472"/>
      <c r="HES41" s="472"/>
      <c r="HET41" s="472"/>
      <c r="HEU41" s="472"/>
      <c r="HEV41" s="472"/>
      <c r="HEW41" s="472"/>
      <c r="HEX41" s="472"/>
      <c r="HEY41" s="472"/>
      <c r="HEZ41" s="472"/>
      <c r="HFA41" s="472"/>
      <c r="HFB41" s="472"/>
      <c r="HFC41" s="472"/>
      <c r="HFD41" s="472"/>
      <c r="HFE41" s="472"/>
      <c r="HFF41" s="472"/>
      <c r="HFG41" s="472"/>
      <c r="HFH41" s="472"/>
      <c r="HFI41" s="472"/>
      <c r="HFJ41" s="472"/>
      <c r="HFK41" s="472"/>
      <c r="HFL41" s="472"/>
      <c r="HFM41" s="472"/>
      <c r="HFN41" s="472"/>
      <c r="HFO41" s="472"/>
      <c r="HFP41" s="472"/>
      <c r="HFQ41" s="472"/>
      <c r="HFR41" s="472"/>
      <c r="HFS41" s="472"/>
      <c r="HFT41" s="472"/>
      <c r="HFU41" s="472"/>
      <c r="HFV41" s="472"/>
      <c r="HFW41" s="472"/>
      <c r="HFX41" s="472"/>
      <c r="HFY41" s="472"/>
      <c r="HFZ41" s="472"/>
      <c r="HGA41" s="472"/>
      <c r="HGB41" s="472"/>
      <c r="HGC41" s="472"/>
      <c r="HGD41" s="472"/>
      <c r="HGE41" s="472"/>
      <c r="HGF41" s="472"/>
      <c r="HGG41" s="472"/>
      <c r="HGH41" s="472"/>
      <c r="HGI41" s="472"/>
      <c r="HGJ41" s="472"/>
      <c r="HGK41" s="472"/>
      <c r="HGL41" s="472"/>
      <c r="HGM41" s="472"/>
      <c r="HGN41" s="472"/>
      <c r="HGO41" s="472"/>
      <c r="HGP41" s="472"/>
      <c r="HGQ41" s="472"/>
      <c r="HGR41" s="472"/>
      <c r="HGS41" s="472"/>
      <c r="HGT41" s="472"/>
      <c r="HGU41" s="472"/>
      <c r="HGV41" s="472"/>
      <c r="HGW41" s="472"/>
      <c r="HGX41" s="472"/>
      <c r="HGY41" s="472"/>
      <c r="HGZ41" s="472"/>
      <c r="HHA41" s="472"/>
      <c r="HHB41" s="472"/>
      <c r="HHC41" s="472"/>
      <c r="HHD41" s="472"/>
      <c r="HHE41" s="472"/>
      <c r="HHF41" s="472"/>
      <c r="HHG41" s="472"/>
      <c r="HHH41" s="472"/>
      <c r="HHI41" s="472"/>
      <c r="HHJ41" s="472"/>
      <c r="HHK41" s="472"/>
      <c r="HHL41" s="472"/>
      <c r="HHM41" s="472"/>
      <c r="HHN41" s="472"/>
      <c r="HHO41" s="472"/>
      <c r="HHP41" s="472"/>
      <c r="HHQ41" s="472"/>
      <c r="HHR41" s="472"/>
      <c r="HHS41" s="472"/>
      <c r="HHT41" s="472"/>
      <c r="HHU41" s="472"/>
      <c r="HHV41" s="472"/>
      <c r="HHW41" s="472"/>
      <c r="HHX41" s="472"/>
      <c r="HHY41" s="472"/>
      <c r="HHZ41" s="472"/>
      <c r="HIA41" s="472"/>
      <c r="HIB41" s="472"/>
      <c r="HIC41" s="472"/>
      <c r="HID41" s="472"/>
      <c r="HIE41" s="472"/>
      <c r="HIF41" s="472"/>
      <c r="HIG41" s="472"/>
      <c r="HIH41" s="472"/>
      <c r="HII41" s="472"/>
      <c r="HIJ41" s="472"/>
      <c r="HIK41" s="472"/>
      <c r="HIL41" s="472"/>
      <c r="HIM41" s="472"/>
      <c r="HIN41" s="472"/>
      <c r="HIO41" s="472"/>
      <c r="HIP41" s="472"/>
      <c r="HIQ41" s="472"/>
      <c r="HIR41" s="472"/>
      <c r="HIS41" s="472"/>
      <c r="HIT41" s="472"/>
      <c r="HIU41" s="472"/>
      <c r="HIV41" s="472"/>
      <c r="HIW41" s="472"/>
      <c r="HIX41" s="472"/>
      <c r="HIY41" s="472"/>
      <c r="HIZ41" s="472"/>
      <c r="HJA41" s="472"/>
      <c r="HJB41" s="472"/>
      <c r="HJC41" s="472"/>
      <c r="HJD41" s="472"/>
      <c r="HJE41" s="472"/>
      <c r="HJF41" s="472"/>
      <c r="HJG41" s="472"/>
      <c r="HJH41" s="472"/>
      <c r="HJI41" s="472"/>
      <c r="HJJ41" s="472"/>
      <c r="HJK41" s="472"/>
      <c r="HJL41" s="472"/>
      <c r="HJM41" s="472"/>
      <c r="HJN41" s="472"/>
      <c r="HJO41" s="472"/>
      <c r="HJP41" s="472"/>
      <c r="HJQ41" s="472"/>
      <c r="HJR41" s="472"/>
      <c r="HJS41" s="472"/>
      <c r="HJT41" s="472"/>
      <c r="HJU41" s="472"/>
      <c r="HJV41" s="472"/>
      <c r="HJW41" s="472"/>
      <c r="HJX41" s="472"/>
      <c r="HJY41" s="472"/>
      <c r="HJZ41" s="472"/>
      <c r="HKA41" s="472"/>
      <c r="HKB41" s="472"/>
      <c r="HKC41" s="472"/>
      <c r="HKD41" s="472"/>
      <c r="HKE41" s="472"/>
      <c r="HKF41" s="472"/>
      <c r="HKG41" s="472"/>
      <c r="HKH41" s="472"/>
      <c r="HKI41" s="472"/>
      <c r="HKJ41" s="472"/>
      <c r="HKK41" s="472"/>
      <c r="HKL41" s="472"/>
      <c r="HKM41" s="472"/>
      <c r="HKN41" s="472"/>
      <c r="HKO41" s="472"/>
      <c r="HKP41" s="472"/>
      <c r="HKQ41" s="472"/>
      <c r="HKR41" s="472"/>
      <c r="HKS41" s="472"/>
      <c r="HKT41" s="472"/>
      <c r="HKU41" s="472"/>
      <c r="HKV41" s="472"/>
      <c r="HKW41" s="472"/>
      <c r="HKX41" s="472"/>
      <c r="HKY41" s="472"/>
      <c r="HKZ41" s="472"/>
      <c r="HLA41" s="472"/>
      <c r="HLB41" s="472"/>
      <c r="HLC41" s="472"/>
      <c r="HLD41" s="472"/>
      <c r="HLE41" s="472"/>
      <c r="HLF41" s="472"/>
      <c r="HLG41" s="472"/>
      <c r="HLH41" s="472"/>
      <c r="HLI41" s="472"/>
      <c r="HLJ41" s="472"/>
      <c r="HLK41" s="472"/>
      <c r="HLL41" s="472"/>
      <c r="HLM41" s="472"/>
      <c r="HLN41" s="472"/>
      <c r="HLO41" s="472"/>
      <c r="HLP41" s="472"/>
      <c r="HLQ41" s="472"/>
      <c r="HLR41" s="472"/>
      <c r="HLS41" s="472"/>
      <c r="HLT41" s="472"/>
      <c r="HLU41" s="472"/>
      <c r="HLV41" s="472"/>
      <c r="HLW41" s="472"/>
      <c r="HLX41" s="472"/>
      <c r="HLY41" s="472"/>
      <c r="HLZ41" s="472"/>
      <c r="HMA41" s="472"/>
      <c r="HMB41" s="472"/>
      <c r="HMC41" s="472"/>
      <c r="HMD41" s="472"/>
      <c r="HME41" s="472"/>
      <c r="HMF41" s="472"/>
      <c r="HMG41" s="472"/>
      <c r="HMH41" s="472"/>
      <c r="HMI41" s="472"/>
      <c r="HMJ41" s="472"/>
      <c r="HMK41" s="472"/>
      <c r="HML41" s="472"/>
      <c r="HMM41" s="472"/>
      <c r="HMN41" s="472"/>
      <c r="HMO41" s="472"/>
      <c r="HMP41" s="472"/>
      <c r="HMQ41" s="472"/>
      <c r="HMR41" s="472"/>
      <c r="HMS41" s="472"/>
      <c r="HMT41" s="472"/>
      <c r="HMU41" s="472"/>
      <c r="HMV41" s="472"/>
      <c r="HMW41" s="472"/>
      <c r="HMX41" s="472"/>
      <c r="HMY41" s="472"/>
      <c r="HMZ41" s="472"/>
      <c r="HNA41" s="472"/>
      <c r="HNB41" s="472"/>
      <c r="HNC41" s="472"/>
      <c r="HND41" s="472"/>
      <c r="HNE41" s="472"/>
      <c r="HNF41" s="472"/>
      <c r="HNG41" s="472"/>
      <c r="HNH41" s="472"/>
      <c r="HNI41" s="472"/>
      <c r="HNJ41" s="472"/>
      <c r="HNK41" s="472"/>
      <c r="HNL41" s="472"/>
      <c r="HNM41" s="472"/>
      <c r="HNN41" s="472"/>
      <c r="HNO41" s="472"/>
      <c r="HNP41" s="472"/>
      <c r="HNQ41" s="472"/>
      <c r="HNR41" s="472"/>
      <c r="HNS41" s="472"/>
      <c r="HNT41" s="472"/>
      <c r="HNU41" s="472"/>
      <c r="HNV41" s="472"/>
      <c r="HNW41" s="472"/>
      <c r="HNX41" s="472"/>
      <c r="HNY41" s="472"/>
      <c r="HNZ41" s="472"/>
      <c r="HOA41" s="472"/>
      <c r="HOB41" s="472"/>
      <c r="HOC41" s="472"/>
      <c r="HOD41" s="472"/>
      <c r="HOE41" s="472"/>
      <c r="HOF41" s="472"/>
      <c r="HOG41" s="472"/>
      <c r="HOH41" s="472"/>
      <c r="HOI41" s="472"/>
      <c r="HOJ41" s="472"/>
      <c r="HOK41" s="472"/>
      <c r="HOL41" s="472"/>
      <c r="HOM41" s="472"/>
      <c r="HON41" s="472"/>
      <c r="HOO41" s="472"/>
      <c r="HOP41" s="472"/>
      <c r="HOQ41" s="472"/>
      <c r="HOR41" s="472"/>
      <c r="HOS41" s="472"/>
      <c r="HOT41" s="472"/>
      <c r="HOU41" s="472"/>
      <c r="HOV41" s="472"/>
      <c r="HOW41" s="472"/>
      <c r="HOX41" s="472"/>
      <c r="HOY41" s="472"/>
      <c r="HOZ41" s="472"/>
      <c r="HPA41" s="472"/>
      <c r="HPB41" s="472"/>
      <c r="HPC41" s="472"/>
      <c r="HPD41" s="472"/>
      <c r="HPE41" s="472"/>
      <c r="HPF41" s="472"/>
      <c r="HPG41" s="472"/>
      <c r="HPH41" s="472"/>
      <c r="HPI41" s="472"/>
      <c r="HPJ41" s="472"/>
      <c r="HPK41" s="472"/>
      <c r="HPL41" s="472"/>
      <c r="HPM41" s="472"/>
      <c r="HPN41" s="472"/>
      <c r="HPO41" s="472"/>
      <c r="HPP41" s="472"/>
      <c r="HPQ41" s="472"/>
      <c r="HPR41" s="472"/>
      <c r="HPS41" s="472"/>
      <c r="HPT41" s="472"/>
      <c r="HPU41" s="472"/>
      <c r="HPV41" s="472"/>
      <c r="HPW41" s="472"/>
      <c r="HPX41" s="472"/>
      <c r="HPY41" s="472"/>
      <c r="HPZ41" s="472"/>
      <c r="HQA41" s="472"/>
      <c r="HQB41" s="472"/>
      <c r="HQC41" s="472"/>
      <c r="HQD41" s="472"/>
      <c r="HQE41" s="472"/>
      <c r="HQF41" s="472"/>
      <c r="HQG41" s="472"/>
      <c r="HQH41" s="472"/>
      <c r="HQI41" s="472"/>
      <c r="HQJ41" s="472"/>
      <c r="HQK41" s="472"/>
      <c r="HQL41" s="472"/>
      <c r="HQM41" s="472"/>
      <c r="HQN41" s="472"/>
      <c r="HQO41" s="472"/>
      <c r="HQP41" s="472"/>
      <c r="HQQ41" s="472"/>
      <c r="HQR41" s="472"/>
      <c r="HQS41" s="472"/>
      <c r="HQT41" s="472"/>
      <c r="HQU41" s="472"/>
      <c r="HQV41" s="472"/>
      <c r="HQW41" s="472"/>
      <c r="HQX41" s="472"/>
      <c r="HQY41" s="472"/>
      <c r="HQZ41" s="472"/>
      <c r="HRA41" s="472"/>
      <c r="HRB41" s="472"/>
      <c r="HRC41" s="472"/>
      <c r="HRD41" s="472"/>
      <c r="HRE41" s="472"/>
      <c r="HRF41" s="472"/>
      <c r="HRG41" s="472"/>
      <c r="HRH41" s="472"/>
      <c r="HRI41" s="472"/>
      <c r="HRJ41" s="472"/>
      <c r="HRK41" s="472"/>
      <c r="HRL41" s="472"/>
      <c r="HRM41" s="472"/>
      <c r="HRN41" s="472"/>
      <c r="HRO41" s="472"/>
      <c r="HRP41" s="472"/>
      <c r="HRQ41" s="472"/>
      <c r="HRR41" s="472"/>
      <c r="HRS41" s="472"/>
      <c r="HRT41" s="472"/>
      <c r="HRU41" s="472"/>
      <c r="HRV41" s="472"/>
      <c r="HRW41" s="472"/>
      <c r="HRX41" s="472"/>
      <c r="HRY41" s="472"/>
      <c r="HRZ41" s="472"/>
      <c r="HSA41" s="472"/>
      <c r="HSB41" s="472"/>
      <c r="HSC41" s="472"/>
      <c r="HSD41" s="472"/>
      <c r="HSE41" s="472"/>
      <c r="HSF41" s="472"/>
      <c r="HSG41" s="472"/>
      <c r="HSH41" s="472"/>
      <c r="HSI41" s="472"/>
      <c r="HSJ41" s="472"/>
      <c r="HSK41" s="472"/>
      <c r="HSL41" s="472"/>
      <c r="HSM41" s="472"/>
      <c r="HSN41" s="472"/>
      <c r="HSO41" s="472"/>
      <c r="HSP41" s="472"/>
      <c r="HSQ41" s="472"/>
      <c r="HSR41" s="472"/>
      <c r="HSS41" s="472"/>
      <c r="HST41" s="472"/>
      <c r="HSU41" s="472"/>
      <c r="HSV41" s="472"/>
      <c r="HSW41" s="472"/>
      <c r="HSX41" s="472"/>
      <c r="HSY41" s="472"/>
      <c r="HSZ41" s="472"/>
      <c r="HTA41" s="472"/>
      <c r="HTB41" s="472"/>
      <c r="HTC41" s="472"/>
      <c r="HTD41" s="472"/>
      <c r="HTE41" s="472"/>
      <c r="HTF41" s="472"/>
      <c r="HTG41" s="472"/>
      <c r="HTH41" s="472"/>
      <c r="HTI41" s="472"/>
      <c r="HTJ41" s="472"/>
      <c r="HTK41" s="472"/>
      <c r="HTL41" s="472"/>
      <c r="HTM41" s="472"/>
      <c r="HTN41" s="472"/>
      <c r="HTO41" s="472"/>
      <c r="HTP41" s="472"/>
      <c r="HTQ41" s="472"/>
      <c r="HTR41" s="472"/>
      <c r="HTS41" s="472"/>
      <c r="HTT41" s="472"/>
      <c r="HTU41" s="472"/>
      <c r="HTV41" s="472"/>
      <c r="HTW41" s="472"/>
      <c r="HTX41" s="472"/>
      <c r="HTY41" s="472"/>
      <c r="HTZ41" s="472"/>
      <c r="HUA41" s="472"/>
      <c r="HUB41" s="472"/>
      <c r="HUC41" s="472"/>
      <c r="HUD41" s="472"/>
      <c r="HUE41" s="472"/>
      <c r="HUF41" s="472"/>
      <c r="HUG41" s="472"/>
      <c r="HUH41" s="472"/>
      <c r="HUI41" s="472"/>
      <c r="HUJ41" s="472"/>
      <c r="HUK41" s="472"/>
      <c r="HUL41" s="472"/>
      <c r="HUM41" s="472"/>
      <c r="HUN41" s="472"/>
      <c r="HUO41" s="472"/>
      <c r="HUP41" s="472"/>
      <c r="HUQ41" s="472"/>
      <c r="HUR41" s="472"/>
      <c r="HUS41" s="472"/>
      <c r="HUT41" s="472"/>
      <c r="HUU41" s="472"/>
      <c r="HUV41" s="472"/>
      <c r="HUW41" s="472"/>
      <c r="HUX41" s="472"/>
      <c r="HUY41" s="472"/>
      <c r="HUZ41" s="472"/>
      <c r="HVA41" s="472"/>
      <c r="HVB41" s="472"/>
      <c r="HVC41" s="472"/>
      <c r="HVD41" s="472"/>
      <c r="HVE41" s="472"/>
      <c r="HVF41" s="472"/>
      <c r="HVG41" s="472"/>
      <c r="HVH41" s="472"/>
      <c r="HVI41" s="472"/>
      <c r="HVJ41" s="472"/>
      <c r="HVK41" s="472"/>
      <c r="HVL41" s="472"/>
      <c r="HVM41" s="472"/>
      <c r="HVN41" s="472"/>
      <c r="HVO41" s="472"/>
      <c r="HVP41" s="472"/>
      <c r="HVQ41" s="472"/>
      <c r="HVR41" s="472"/>
      <c r="HVS41" s="472"/>
      <c r="HVT41" s="472"/>
      <c r="HVU41" s="472"/>
      <c r="HVV41" s="472"/>
      <c r="HVW41" s="472"/>
      <c r="HVX41" s="472"/>
      <c r="HVY41" s="472"/>
      <c r="HVZ41" s="472"/>
      <c r="HWA41" s="472"/>
      <c r="HWB41" s="472"/>
      <c r="HWC41" s="472"/>
      <c r="HWD41" s="472"/>
      <c r="HWE41" s="472"/>
      <c r="HWF41" s="472"/>
      <c r="HWG41" s="472"/>
      <c r="HWH41" s="472"/>
      <c r="HWI41" s="472"/>
      <c r="HWJ41" s="472"/>
      <c r="HWK41" s="472"/>
      <c r="HWL41" s="472"/>
      <c r="HWM41" s="472"/>
      <c r="HWN41" s="472"/>
      <c r="HWO41" s="472"/>
      <c r="HWP41" s="472"/>
      <c r="HWQ41" s="472"/>
      <c r="HWR41" s="472"/>
      <c r="HWS41" s="472"/>
      <c r="HWT41" s="472"/>
      <c r="HWU41" s="472"/>
      <c r="HWV41" s="472"/>
      <c r="HWW41" s="472"/>
      <c r="HWX41" s="472"/>
      <c r="HWY41" s="472"/>
      <c r="HWZ41" s="472"/>
      <c r="HXA41" s="472"/>
      <c r="HXB41" s="472"/>
      <c r="HXC41" s="472"/>
      <c r="HXD41" s="472"/>
      <c r="HXE41" s="472"/>
      <c r="HXF41" s="472"/>
      <c r="HXG41" s="472"/>
      <c r="HXH41" s="472"/>
      <c r="HXI41" s="472"/>
      <c r="HXJ41" s="472"/>
      <c r="HXK41" s="472"/>
      <c r="HXL41" s="472"/>
      <c r="HXM41" s="472"/>
      <c r="HXN41" s="472"/>
      <c r="HXO41" s="472"/>
      <c r="HXP41" s="472"/>
      <c r="HXQ41" s="472"/>
      <c r="HXR41" s="472"/>
      <c r="HXS41" s="472"/>
      <c r="HXT41" s="472"/>
      <c r="HXU41" s="472"/>
      <c r="HXV41" s="472"/>
      <c r="HXW41" s="472"/>
      <c r="HXX41" s="472"/>
      <c r="HXY41" s="472"/>
      <c r="HXZ41" s="472"/>
      <c r="HYA41" s="472"/>
      <c r="HYB41" s="472"/>
      <c r="HYC41" s="472"/>
      <c r="HYD41" s="472"/>
      <c r="HYE41" s="472"/>
      <c r="HYF41" s="472"/>
      <c r="HYG41" s="472"/>
      <c r="HYH41" s="472"/>
      <c r="HYI41" s="472"/>
      <c r="HYJ41" s="472"/>
      <c r="HYK41" s="472"/>
      <c r="HYL41" s="472"/>
      <c r="HYM41" s="472"/>
      <c r="HYN41" s="472"/>
      <c r="HYO41" s="472"/>
      <c r="HYP41" s="472"/>
      <c r="HYQ41" s="472"/>
      <c r="HYR41" s="472"/>
      <c r="HYS41" s="472"/>
      <c r="HYT41" s="472"/>
      <c r="HYU41" s="472"/>
      <c r="HYV41" s="472"/>
      <c r="HYW41" s="472"/>
      <c r="HYX41" s="472"/>
      <c r="HYY41" s="472"/>
      <c r="HYZ41" s="472"/>
      <c r="HZA41" s="472"/>
      <c r="HZB41" s="472"/>
      <c r="HZC41" s="472"/>
      <c r="HZD41" s="472"/>
      <c r="HZE41" s="472"/>
      <c r="HZF41" s="472"/>
      <c r="HZG41" s="472"/>
      <c r="HZH41" s="472"/>
      <c r="HZI41" s="472"/>
      <c r="HZJ41" s="472"/>
      <c r="HZK41" s="472"/>
      <c r="HZL41" s="472"/>
      <c r="HZM41" s="472"/>
      <c r="HZN41" s="472"/>
      <c r="HZO41" s="472"/>
      <c r="HZP41" s="472"/>
      <c r="HZQ41" s="472"/>
      <c r="HZR41" s="472"/>
      <c r="HZS41" s="472"/>
      <c r="HZT41" s="472"/>
      <c r="HZU41" s="472"/>
      <c r="HZV41" s="472"/>
      <c r="HZW41" s="472"/>
      <c r="HZX41" s="472"/>
      <c r="HZY41" s="472"/>
      <c r="HZZ41" s="472"/>
      <c r="IAA41" s="472"/>
      <c r="IAB41" s="472"/>
      <c r="IAC41" s="472"/>
      <c r="IAD41" s="472"/>
      <c r="IAE41" s="472"/>
      <c r="IAF41" s="472"/>
      <c r="IAG41" s="472"/>
      <c r="IAH41" s="472"/>
      <c r="IAI41" s="472"/>
      <c r="IAJ41" s="472"/>
      <c r="IAK41" s="472"/>
      <c r="IAL41" s="472"/>
      <c r="IAM41" s="472"/>
      <c r="IAN41" s="472"/>
      <c r="IAO41" s="472"/>
      <c r="IAP41" s="472"/>
      <c r="IAQ41" s="472"/>
      <c r="IAR41" s="472"/>
      <c r="IAS41" s="472"/>
      <c r="IAT41" s="472"/>
      <c r="IAU41" s="472"/>
      <c r="IAV41" s="472"/>
      <c r="IAW41" s="472"/>
      <c r="IAX41" s="472"/>
      <c r="IAY41" s="472"/>
      <c r="IAZ41" s="472"/>
      <c r="IBA41" s="472"/>
      <c r="IBB41" s="472"/>
      <c r="IBC41" s="472"/>
      <c r="IBD41" s="472"/>
      <c r="IBE41" s="472"/>
      <c r="IBF41" s="472"/>
      <c r="IBG41" s="472"/>
      <c r="IBH41" s="472"/>
      <c r="IBI41" s="472"/>
      <c r="IBJ41" s="472"/>
      <c r="IBK41" s="472"/>
      <c r="IBL41" s="472"/>
      <c r="IBM41" s="472"/>
      <c r="IBN41" s="472"/>
      <c r="IBO41" s="472"/>
      <c r="IBP41" s="472"/>
      <c r="IBQ41" s="472"/>
      <c r="IBR41" s="472"/>
      <c r="IBS41" s="472"/>
      <c r="IBT41" s="472"/>
      <c r="IBU41" s="472"/>
      <c r="IBV41" s="472"/>
      <c r="IBW41" s="472"/>
      <c r="IBX41" s="472"/>
      <c r="IBY41" s="472"/>
      <c r="IBZ41" s="472"/>
      <c r="ICA41" s="472"/>
      <c r="ICB41" s="472"/>
      <c r="ICC41" s="472"/>
      <c r="ICD41" s="472"/>
      <c r="ICE41" s="472"/>
      <c r="ICF41" s="472"/>
      <c r="ICG41" s="472"/>
      <c r="ICH41" s="472"/>
      <c r="ICI41" s="472"/>
      <c r="ICJ41" s="472"/>
      <c r="ICK41" s="472"/>
      <c r="ICL41" s="472"/>
      <c r="ICM41" s="472"/>
      <c r="ICN41" s="472"/>
      <c r="ICO41" s="472"/>
      <c r="ICP41" s="472"/>
      <c r="ICQ41" s="472"/>
      <c r="ICR41" s="472"/>
      <c r="ICS41" s="472"/>
      <c r="ICT41" s="472"/>
      <c r="ICU41" s="472"/>
      <c r="ICV41" s="472"/>
      <c r="ICW41" s="472"/>
      <c r="ICX41" s="472"/>
      <c r="ICY41" s="472"/>
      <c r="ICZ41" s="472"/>
      <c r="IDA41" s="472"/>
      <c r="IDB41" s="472"/>
      <c r="IDC41" s="472"/>
      <c r="IDD41" s="472"/>
      <c r="IDE41" s="472"/>
      <c r="IDF41" s="472"/>
      <c r="IDG41" s="472"/>
      <c r="IDH41" s="472"/>
      <c r="IDI41" s="472"/>
      <c r="IDJ41" s="472"/>
      <c r="IDK41" s="472"/>
      <c r="IDL41" s="472"/>
      <c r="IDM41" s="472"/>
      <c r="IDN41" s="472"/>
      <c r="IDO41" s="472"/>
      <c r="IDP41" s="472"/>
      <c r="IDQ41" s="472"/>
      <c r="IDR41" s="472"/>
      <c r="IDS41" s="472"/>
      <c r="IDT41" s="472"/>
      <c r="IDU41" s="472"/>
      <c r="IDV41" s="472"/>
      <c r="IDW41" s="472"/>
      <c r="IDX41" s="472"/>
      <c r="IDY41" s="472"/>
      <c r="IDZ41" s="472"/>
      <c r="IEA41" s="472"/>
      <c r="IEB41" s="472"/>
      <c r="IEC41" s="472"/>
      <c r="IED41" s="472"/>
      <c r="IEE41" s="472"/>
      <c r="IEF41" s="472"/>
      <c r="IEG41" s="472"/>
      <c r="IEH41" s="472"/>
      <c r="IEI41" s="472"/>
      <c r="IEJ41" s="472"/>
      <c r="IEK41" s="472"/>
      <c r="IEL41" s="472"/>
      <c r="IEM41" s="472"/>
      <c r="IEN41" s="472"/>
      <c r="IEO41" s="472"/>
      <c r="IEP41" s="472"/>
      <c r="IEQ41" s="472"/>
      <c r="IER41" s="472"/>
      <c r="IES41" s="472"/>
      <c r="IET41" s="472"/>
      <c r="IEU41" s="472"/>
      <c r="IEV41" s="472"/>
      <c r="IEW41" s="472"/>
      <c r="IEX41" s="472"/>
      <c r="IEY41" s="472"/>
      <c r="IEZ41" s="472"/>
      <c r="IFA41" s="472"/>
      <c r="IFB41" s="472"/>
      <c r="IFC41" s="472"/>
      <c r="IFD41" s="472"/>
      <c r="IFE41" s="472"/>
      <c r="IFF41" s="472"/>
      <c r="IFG41" s="472"/>
      <c r="IFH41" s="472"/>
      <c r="IFI41" s="472"/>
      <c r="IFJ41" s="472"/>
      <c r="IFK41" s="472"/>
      <c r="IFL41" s="472"/>
      <c r="IFM41" s="472"/>
      <c r="IFN41" s="472"/>
      <c r="IFO41" s="472"/>
      <c r="IFP41" s="472"/>
      <c r="IFQ41" s="472"/>
      <c r="IFR41" s="472"/>
      <c r="IFS41" s="472"/>
      <c r="IFT41" s="472"/>
      <c r="IFU41" s="472"/>
      <c r="IFV41" s="472"/>
      <c r="IFW41" s="472"/>
      <c r="IFX41" s="472"/>
      <c r="IFY41" s="472"/>
      <c r="IFZ41" s="472"/>
      <c r="IGA41" s="472"/>
      <c r="IGB41" s="472"/>
      <c r="IGC41" s="472"/>
      <c r="IGD41" s="472"/>
      <c r="IGE41" s="472"/>
      <c r="IGF41" s="472"/>
      <c r="IGG41" s="472"/>
      <c r="IGH41" s="472"/>
      <c r="IGI41" s="472"/>
      <c r="IGJ41" s="472"/>
      <c r="IGK41" s="472"/>
      <c r="IGL41" s="472"/>
      <c r="IGM41" s="472"/>
      <c r="IGN41" s="472"/>
      <c r="IGO41" s="472"/>
      <c r="IGP41" s="472"/>
      <c r="IGQ41" s="472"/>
      <c r="IGR41" s="472"/>
      <c r="IGS41" s="472"/>
      <c r="IGT41" s="472"/>
      <c r="IGU41" s="472"/>
      <c r="IGV41" s="472"/>
      <c r="IGW41" s="472"/>
      <c r="IGX41" s="472"/>
      <c r="IGY41" s="472"/>
      <c r="IGZ41" s="472"/>
      <c r="IHA41" s="472"/>
      <c r="IHB41" s="472"/>
      <c r="IHC41" s="472"/>
      <c r="IHD41" s="472"/>
      <c r="IHE41" s="472"/>
      <c r="IHF41" s="472"/>
      <c r="IHG41" s="472"/>
      <c r="IHH41" s="472"/>
      <c r="IHI41" s="472"/>
      <c r="IHJ41" s="472"/>
      <c r="IHK41" s="472"/>
      <c r="IHL41" s="472"/>
      <c r="IHM41" s="472"/>
      <c r="IHN41" s="472"/>
      <c r="IHO41" s="472"/>
      <c r="IHP41" s="472"/>
      <c r="IHQ41" s="472"/>
      <c r="IHR41" s="472"/>
      <c r="IHS41" s="472"/>
      <c r="IHT41" s="472"/>
      <c r="IHU41" s="472"/>
      <c r="IHV41" s="472"/>
      <c r="IHW41" s="472"/>
      <c r="IHX41" s="472"/>
      <c r="IHY41" s="472"/>
      <c r="IHZ41" s="472"/>
      <c r="IIA41" s="472"/>
      <c r="IIB41" s="472"/>
      <c r="IIC41" s="472"/>
      <c r="IID41" s="472"/>
      <c r="IIE41" s="472"/>
      <c r="IIF41" s="472"/>
      <c r="IIG41" s="472"/>
      <c r="IIH41" s="472"/>
      <c r="III41" s="472"/>
      <c r="IIJ41" s="472"/>
      <c r="IIK41" s="472"/>
      <c r="IIL41" s="472"/>
      <c r="IIM41" s="472"/>
      <c r="IIN41" s="472"/>
      <c r="IIO41" s="472"/>
      <c r="IIP41" s="472"/>
      <c r="IIQ41" s="472"/>
      <c r="IIR41" s="472"/>
      <c r="IIS41" s="472"/>
      <c r="IIT41" s="472"/>
      <c r="IIU41" s="472"/>
      <c r="IIV41" s="472"/>
      <c r="IIW41" s="472"/>
      <c r="IIX41" s="472"/>
      <c r="IIY41" s="472"/>
      <c r="IIZ41" s="472"/>
      <c r="IJA41" s="472"/>
      <c r="IJB41" s="472"/>
      <c r="IJC41" s="472"/>
      <c r="IJD41" s="472"/>
      <c r="IJE41" s="472"/>
      <c r="IJF41" s="472"/>
      <c r="IJG41" s="472"/>
      <c r="IJH41" s="472"/>
      <c r="IJI41" s="472"/>
      <c r="IJJ41" s="472"/>
      <c r="IJK41" s="472"/>
      <c r="IJL41" s="472"/>
      <c r="IJM41" s="472"/>
      <c r="IJN41" s="472"/>
      <c r="IJO41" s="472"/>
      <c r="IJP41" s="472"/>
      <c r="IJQ41" s="472"/>
      <c r="IJR41" s="472"/>
      <c r="IJS41" s="472"/>
      <c r="IJT41" s="472"/>
      <c r="IJU41" s="472"/>
      <c r="IJV41" s="472"/>
      <c r="IJW41" s="472"/>
      <c r="IJX41" s="472"/>
      <c r="IJY41" s="472"/>
      <c r="IJZ41" s="472"/>
      <c r="IKA41" s="472"/>
      <c r="IKB41" s="472"/>
      <c r="IKC41" s="472"/>
      <c r="IKD41" s="472"/>
      <c r="IKE41" s="472"/>
      <c r="IKF41" s="472"/>
      <c r="IKG41" s="472"/>
      <c r="IKH41" s="472"/>
      <c r="IKI41" s="472"/>
      <c r="IKJ41" s="472"/>
      <c r="IKK41" s="472"/>
      <c r="IKL41" s="472"/>
      <c r="IKM41" s="472"/>
      <c r="IKN41" s="472"/>
      <c r="IKO41" s="472"/>
      <c r="IKP41" s="472"/>
      <c r="IKQ41" s="472"/>
      <c r="IKR41" s="472"/>
      <c r="IKS41" s="472"/>
      <c r="IKT41" s="472"/>
      <c r="IKU41" s="472"/>
      <c r="IKV41" s="472"/>
      <c r="IKW41" s="472"/>
      <c r="IKX41" s="472"/>
      <c r="IKY41" s="472"/>
      <c r="IKZ41" s="472"/>
      <c r="ILA41" s="472"/>
      <c r="ILB41" s="472"/>
      <c r="ILC41" s="472"/>
      <c r="ILD41" s="472"/>
      <c r="ILE41" s="472"/>
      <c r="ILF41" s="472"/>
      <c r="ILG41" s="472"/>
      <c r="ILH41" s="472"/>
      <c r="ILI41" s="472"/>
      <c r="ILJ41" s="472"/>
      <c r="ILK41" s="472"/>
      <c r="ILL41" s="472"/>
      <c r="ILM41" s="472"/>
      <c r="ILN41" s="472"/>
      <c r="ILO41" s="472"/>
      <c r="ILP41" s="472"/>
      <c r="ILQ41" s="472"/>
      <c r="ILR41" s="472"/>
      <c r="ILS41" s="472"/>
      <c r="ILT41" s="472"/>
      <c r="ILU41" s="472"/>
      <c r="ILV41" s="472"/>
      <c r="ILW41" s="472"/>
      <c r="ILX41" s="472"/>
      <c r="ILY41" s="472"/>
      <c r="ILZ41" s="472"/>
      <c r="IMA41" s="472"/>
      <c r="IMB41" s="472"/>
      <c r="IMC41" s="472"/>
      <c r="IMD41" s="472"/>
      <c r="IME41" s="472"/>
      <c r="IMF41" s="472"/>
      <c r="IMG41" s="472"/>
      <c r="IMH41" s="472"/>
      <c r="IMI41" s="472"/>
      <c r="IMJ41" s="472"/>
      <c r="IMK41" s="472"/>
      <c r="IML41" s="472"/>
      <c r="IMM41" s="472"/>
      <c r="IMN41" s="472"/>
      <c r="IMO41" s="472"/>
      <c r="IMP41" s="472"/>
      <c r="IMQ41" s="472"/>
      <c r="IMR41" s="472"/>
      <c r="IMS41" s="472"/>
      <c r="IMT41" s="472"/>
      <c r="IMU41" s="472"/>
      <c r="IMV41" s="472"/>
      <c r="IMW41" s="472"/>
      <c r="IMX41" s="472"/>
      <c r="IMY41" s="472"/>
      <c r="IMZ41" s="472"/>
      <c r="INA41" s="472"/>
      <c r="INB41" s="472"/>
      <c r="INC41" s="472"/>
      <c r="IND41" s="472"/>
      <c r="INE41" s="472"/>
      <c r="INF41" s="472"/>
      <c r="ING41" s="472"/>
      <c r="INH41" s="472"/>
      <c r="INI41" s="472"/>
      <c r="INJ41" s="472"/>
      <c r="INK41" s="472"/>
      <c r="INL41" s="472"/>
      <c r="INM41" s="472"/>
      <c r="INN41" s="472"/>
      <c r="INO41" s="472"/>
      <c r="INP41" s="472"/>
      <c r="INQ41" s="472"/>
      <c r="INR41" s="472"/>
      <c r="INS41" s="472"/>
      <c r="INT41" s="472"/>
      <c r="INU41" s="472"/>
      <c r="INV41" s="472"/>
      <c r="INW41" s="472"/>
      <c r="INX41" s="472"/>
      <c r="INY41" s="472"/>
      <c r="INZ41" s="472"/>
      <c r="IOA41" s="472"/>
      <c r="IOB41" s="472"/>
      <c r="IOC41" s="472"/>
      <c r="IOD41" s="472"/>
      <c r="IOE41" s="472"/>
      <c r="IOF41" s="472"/>
      <c r="IOG41" s="472"/>
      <c r="IOH41" s="472"/>
      <c r="IOI41" s="472"/>
      <c r="IOJ41" s="472"/>
      <c r="IOK41" s="472"/>
      <c r="IOL41" s="472"/>
      <c r="IOM41" s="472"/>
      <c r="ION41" s="472"/>
      <c r="IOO41" s="472"/>
      <c r="IOP41" s="472"/>
      <c r="IOQ41" s="472"/>
      <c r="IOR41" s="472"/>
      <c r="IOS41" s="472"/>
      <c r="IOT41" s="472"/>
      <c r="IOU41" s="472"/>
      <c r="IOV41" s="472"/>
      <c r="IOW41" s="472"/>
      <c r="IOX41" s="472"/>
      <c r="IOY41" s="472"/>
      <c r="IOZ41" s="472"/>
      <c r="IPA41" s="472"/>
      <c r="IPB41" s="472"/>
      <c r="IPC41" s="472"/>
      <c r="IPD41" s="472"/>
      <c r="IPE41" s="472"/>
      <c r="IPF41" s="472"/>
      <c r="IPG41" s="472"/>
      <c r="IPH41" s="472"/>
      <c r="IPI41" s="472"/>
      <c r="IPJ41" s="472"/>
      <c r="IPK41" s="472"/>
      <c r="IPL41" s="472"/>
      <c r="IPM41" s="472"/>
      <c r="IPN41" s="472"/>
      <c r="IPO41" s="472"/>
      <c r="IPP41" s="472"/>
      <c r="IPQ41" s="472"/>
      <c r="IPR41" s="472"/>
      <c r="IPS41" s="472"/>
      <c r="IPT41" s="472"/>
      <c r="IPU41" s="472"/>
      <c r="IPV41" s="472"/>
      <c r="IPW41" s="472"/>
      <c r="IPX41" s="472"/>
      <c r="IPY41" s="472"/>
      <c r="IPZ41" s="472"/>
      <c r="IQA41" s="472"/>
      <c r="IQB41" s="472"/>
      <c r="IQC41" s="472"/>
      <c r="IQD41" s="472"/>
      <c r="IQE41" s="472"/>
      <c r="IQF41" s="472"/>
      <c r="IQG41" s="472"/>
      <c r="IQH41" s="472"/>
      <c r="IQI41" s="472"/>
      <c r="IQJ41" s="472"/>
      <c r="IQK41" s="472"/>
      <c r="IQL41" s="472"/>
      <c r="IQM41" s="472"/>
      <c r="IQN41" s="472"/>
      <c r="IQO41" s="472"/>
      <c r="IQP41" s="472"/>
      <c r="IQQ41" s="472"/>
      <c r="IQR41" s="472"/>
      <c r="IQS41" s="472"/>
      <c r="IQT41" s="472"/>
      <c r="IQU41" s="472"/>
      <c r="IQV41" s="472"/>
      <c r="IQW41" s="472"/>
      <c r="IQX41" s="472"/>
      <c r="IQY41" s="472"/>
      <c r="IQZ41" s="472"/>
      <c r="IRA41" s="472"/>
      <c r="IRB41" s="472"/>
      <c r="IRC41" s="472"/>
      <c r="IRD41" s="472"/>
      <c r="IRE41" s="472"/>
      <c r="IRF41" s="472"/>
      <c r="IRG41" s="472"/>
      <c r="IRH41" s="472"/>
      <c r="IRI41" s="472"/>
      <c r="IRJ41" s="472"/>
      <c r="IRK41" s="472"/>
      <c r="IRL41" s="472"/>
      <c r="IRM41" s="472"/>
      <c r="IRN41" s="472"/>
      <c r="IRO41" s="472"/>
      <c r="IRP41" s="472"/>
      <c r="IRQ41" s="472"/>
      <c r="IRR41" s="472"/>
      <c r="IRS41" s="472"/>
      <c r="IRT41" s="472"/>
      <c r="IRU41" s="472"/>
      <c r="IRV41" s="472"/>
      <c r="IRW41" s="472"/>
      <c r="IRX41" s="472"/>
      <c r="IRY41" s="472"/>
      <c r="IRZ41" s="472"/>
      <c r="ISA41" s="472"/>
      <c r="ISB41" s="472"/>
      <c r="ISC41" s="472"/>
      <c r="ISD41" s="472"/>
      <c r="ISE41" s="472"/>
      <c r="ISF41" s="472"/>
      <c r="ISG41" s="472"/>
      <c r="ISH41" s="472"/>
      <c r="ISI41" s="472"/>
      <c r="ISJ41" s="472"/>
      <c r="ISK41" s="472"/>
      <c r="ISL41" s="472"/>
      <c r="ISM41" s="472"/>
      <c r="ISN41" s="472"/>
      <c r="ISO41" s="472"/>
      <c r="ISP41" s="472"/>
      <c r="ISQ41" s="472"/>
      <c r="ISR41" s="472"/>
      <c r="ISS41" s="472"/>
      <c r="IST41" s="472"/>
      <c r="ISU41" s="472"/>
      <c r="ISV41" s="472"/>
      <c r="ISW41" s="472"/>
      <c r="ISX41" s="472"/>
      <c r="ISY41" s="472"/>
      <c r="ISZ41" s="472"/>
      <c r="ITA41" s="472"/>
      <c r="ITB41" s="472"/>
      <c r="ITC41" s="472"/>
      <c r="ITD41" s="472"/>
      <c r="ITE41" s="472"/>
      <c r="ITF41" s="472"/>
      <c r="ITG41" s="472"/>
      <c r="ITH41" s="472"/>
      <c r="ITI41" s="472"/>
      <c r="ITJ41" s="472"/>
      <c r="ITK41" s="472"/>
      <c r="ITL41" s="472"/>
      <c r="ITM41" s="472"/>
      <c r="ITN41" s="472"/>
      <c r="ITO41" s="472"/>
      <c r="ITP41" s="472"/>
      <c r="ITQ41" s="472"/>
      <c r="ITR41" s="472"/>
      <c r="ITS41" s="472"/>
      <c r="ITT41" s="472"/>
      <c r="ITU41" s="472"/>
      <c r="ITV41" s="472"/>
      <c r="ITW41" s="472"/>
      <c r="ITX41" s="472"/>
      <c r="ITY41" s="472"/>
      <c r="ITZ41" s="472"/>
      <c r="IUA41" s="472"/>
      <c r="IUB41" s="472"/>
      <c r="IUC41" s="472"/>
      <c r="IUD41" s="472"/>
      <c r="IUE41" s="472"/>
      <c r="IUF41" s="472"/>
      <c r="IUG41" s="472"/>
      <c r="IUH41" s="472"/>
      <c r="IUI41" s="472"/>
      <c r="IUJ41" s="472"/>
      <c r="IUK41" s="472"/>
      <c r="IUL41" s="472"/>
      <c r="IUM41" s="472"/>
      <c r="IUN41" s="472"/>
      <c r="IUO41" s="472"/>
      <c r="IUP41" s="472"/>
      <c r="IUQ41" s="472"/>
      <c r="IUR41" s="472"/>
      <c r="IUS41" s="472"/>
      <c r="IUT41" s="472"/>
      <c r="IUU41" s="472"/>
      <c r="IUV41" s="472"/>
      <c r="IUW41" s="472"/>
      <c r="IUX41" s="472"/>
      <c r="IUY41" s="472"/>
      <c r="IUZ41" s="472"/>
      <c r="IVA41" s="472"/>
      <c r="IVB41" s="472"/>
      <c r="IVC41" s="472"/>
      <c r="IVD41" s="472"/>
      <c r="IVE41" s="472"/>
      <c r="IVF41" s="472"/>
      <c r="IVG41" s="472"/>
      <c r="IVH41" s="472"/>
      <c r="IVI41" s="472"/>
      <c r="IVJ41" s="472"/>
      <c r="IVK41" s="472"/>
      <c r="IVL41" s="472"/>
      <c r="IVM41" s="472"/>
      <c r="IVN41" s="472"/>
      <c r="IVO41" s="472"/>
      <c r="IVP41" s="472"/>
      <c r="IVQ41" s="472"/>
      <c r="IVR41" s="472"/>
      <c r="IVS41" s="472"/>
      <c r="IVT41" s="472"/>
      <c r="IVU41" s="472"/>
      <c r="IVV41" s="472"/>
      <c r="IVW41" s="472"/>
      <c r="IVX41" s="472"/>
      <c r="IVY41" s="472"/>
      <c r="IVZ41" s="472"/>
      <c r="IWA41" s="472"/>
      <c r="IWB41" s="472"/>
      <c r="IWC41" s="472"/>
      <c r="IWD41" s="472"/>
      <c r="IWE41" s="472"/>
      <c r="IWF41" s="472"/>
      <c r="IWG41" s="472"/>
      <c r="IWH41" s="472"/>
      <c r="IWI41" s="472"/>
      <c r="IWJ41" s="472"/>
      <c r="IWK41" s="472"/>
      <c r="IWL41" s="472"/>
      <c r="IWM41" s="472"/>
      <c r="IWN41" s="472"/>
      <c r="IWO41" s="472"/>
      <c r="IWP41" s="472"/>
      <c r="IWQ41" s="472"/>
      <c r="IWR41" s="472"/>
      <c r="IWS41" s="472"/>
      <c r="IWT41" s="472"/>
      <c r="IWU41" s="472"/>
      <c r="IWV41" s="472"/>
      <c r="IWW41" s="472"/>
      <c r="IWX41" s="472"/>
      <c r="IWY41" s="472"/>
      <c r="IWZ41" s="472"/>
      <c r="IXA41" s="472"/>
      <c r="IXB41" s="472"/>
      <c r="IXC41" s="472"/>
      <c r="IXD41" s="472"/>
      <c r="IXE41" s="472"/>
      <c r="IXF41" s="472"/>
      <c r="IXG41" s="472"/>
      <c r="IXH41" s="472"/>
      <c r="IXI41" s="472"/>
      <c r="IXJ41" s="472"/>
      <c r="IXK41" s="472"/>
      <c r="IXL41" s="472"/>
      <c r="IXM41" s="472"/>
      <c r="IXN41" s="472"/>
      <c r="IXO41" s="472"/>
      <c r="IXP41" s="472"/>
      <c r="IXQ41" s="472"/>
      <c r="IXR41" s="472"/>
      <c r="IXS41" s="472"/>
      <c r="IXT41" s="472"/>
      <c r="IXU41" s="472"/>
      <c r="IXV41" s="472"/>
      <c r="IXW41" s="472"/>
      <c r="IXX41" s="472"/>
      <c r="IXY41" s="472"/>
      <c r="IXZ41" s="472"/>
      <c r="IYA41" s="472"/>
      <c r="IYB41" s="472"/>
      <c r="IYC41" s="472"/>
      <c r="IYD41" s="472"/>
      <c r="IYE41" s="472"/>
      <c r="IYF41" s="472"/>
      <c r="IYG41" s="472"/>
      <c r="IYH41" s="472"/>
      <c r="IYI41" s="472"/>
      <c r="IYJ41" s="472"/>
      <c r="IYK41" s="472"/>
      <c r="IYL41" s="472"/>
      <c r="IYM41" s="472"/>
      <c r="IYN41" s="472"/>
      <c r="IYO41" s="472"/>
      <c r="IYP41" s="472"/>
      <c r="IYQ41" s="472"/>
      <c r="IYR41" s="472"/>
      <c r="IYS41" s="472"/>
      <c r="IYT41" s="472"/>
      <c r="IYU41" s="472"/>
      <c r="IYV41" s="472"/>
      <c r="IYW41" s="472"/>
      <c r="IYX41" s="472"/>
      <c r="IYY41" s="472"/>
      <c r="IYZ41" s="472"/>
      <c r="IZA41" s="472"/>
      <c r="IZB41" s="472"/>
      <c r="IZC41" s="472"/>
      <c r="IZD41" s="472"/>
      <c r="IZE41" s="472"/>
      <c r="IZF41" s="472"/>
      <c r="IZG41" s="472"/>
      <c r="IZH41" s="472"/>
      <c r="IZI41" s="472"/>
      <c r="IZJ41" s="472"/>
      <c r="IZK41" s="472"/>
      <c r="IZL41" s="472"/>
      <c r="IZM41" s="472"/>
      <c r="IZN41" s="472"/>
      <c r="IZO41" s="472"/>
      <c r="IZP41" s="472"/>
      <c r="IZQ41" s="472"/>
      <c r="IZR41" s="472"/>
      <c r="IZS41" s="472"/>
      <c r="IZT41" s="472"/>
      <c r="IZU41" s="472"/>
      <c r="IZV41" s="472"/>
      <c r="IZW41" s="472"/>
      <c r="IZX41" s="472"/>
      <c r="IZY41" s="472"/>
      <c r="IZZ41" s="472"/>
      <c r="JAA41" s="472"/>
      <c r="JAB41" s="472"/>
      <c r="JAC41" s="472"/>
      <c r="JAD41" s="472"/>
      <c r="JAE41" s="472"/>
      <c r="JAF41" s="472"/>
      <c r="JAG41" s="472"/>
      <c r="JAH41" s="472"/>
      <c r="JAI41" s="472"/>
      <c r="JAJ41" s="472"/>
      <c r="JAK41" s="472"/>
      <c r="JAL41" s="472"/>
      <c r="JAM41" s="472"/>
      <c r="JAN41" s="472"/>
      <c r="JAO41" s="472"/>
      <c r="JAP41" s="472"/>
      <c r="JAQ41" s="472"/>
      <c r="JAR41" s="472"/>
      <c r="JAS41" s="472"/>
      <c r="JAT41" s="472"/>
      <c r="JAU41" s="472"/>
      <c r="JAV41" s="472"/>
      <c r="JAW41" s="472"/>
      <c r="JAX41" s="472"/>
      <c r="JAY41" s="472"/>
      <c r="JAZ41" s="472"/>
      <c r="JBA41" s="472"/>
      <c r="JBB41" s="472"/>
      <c r="JBC41" s="472"/>
      <c r="JBD41" s="472"/>
      <c r="JBE41" s="472"/>
      <c r="JBF41" s="472"/>
      <c r="JBG41" s="472"/>
      <c r="JBH41" s="472"/>
      <c r="JBI41" s="472"/>
      <c r="JBJ41" s="472"/>
      <c r="JBK41" s="472"/>
      <c r="JBL41" s="472"/>
      <c r="JBM41" s="472"/>
      <c r="JBN41" s="472"/>
      <c r="JBO41" s="472"/>
      <c r="JBP41" s="472"/>
      <c r="JBQ41" s="472"/>
      <c r="JBR41" s="472"/>
      <c r="JBS41" s="472"/>
      <c r="JBT41" s="472"/>
      <c r="JBU41" s="472"/>
      <c r="JBV41" s="472"/>
      <c r="JBW41" s="472"/>
      <c r="JBX41" s="472"/>
      <c r="JBY41" s="472"/>
      <c r="JBZ41" s="472"/>
      <c r="JCA41" s="472"/>
      <c r="JCB41" s="472"/>
      <c r="JCC41" s="472"/>
      <c r="JCD41" s="472"/>
      <c r="JCE41" s="472"/>
      <c r="JCF41" s="472"/>
      <c r="JCG41" s="472"/>
      <c r="JCH41" s="472"/>
      <c r="JCI41" s="472"/>
      <c r="JCJ41" s="472"/>
      <c r="JCK41" s="472"/>
      <c r="JCL41" s="472"/>
      <c r="JCM41" s="472"/>
      <c r="JCN41" s="472"/>
      <c r="JCO41" s="472"/>
      <c r="JCP41" s="472"/>
      <c r="JCQ41" s="472"/>
      <c r="JCR41" s="472"/>
      <c r="JCS41" s="472"/>
      <c r="JCT41" s="472"/>
      <c r="JCU41" s="472"/>
      <c r="JCV41" s="472"/>
      <c r="JCW41" s="472"/>
      <c r="JCX41" s="472"/>
      <c r="JCY41" s="472"/>
      <c r="JCZ41" s="472"/>
      <c r="JDA41" s="472"/>
      <c r="JDB41" s="472"/>
      <c r="JDC41" s="472"/>
      <c r="JDD41" s="472"/>
      <c r="JDE41" s="472"/>
      <c r="JDF41" s="472"/>
      <c r="JDG41" s="472"/>
      <c r="JDH41" s="472"/>
      <c r="JDI41" s="472"/>
      <c r="JDJ41" s="472"/>
      <c r="JDK41" s="472"/>
      <c r="JDL41" s="472"/>
      <c r="JDM41" s="472"/>
      <c r="JDN41" s="472"/>
      <c r="JDO41" s="472"/>
      <c r="JDP41" s="472"/>
      <c r="JDQ41" s="472"/>
      <c r="JDR41" s="472"/>
      <c r="JDS41" s="472"/>
      <c r="JDT41" s="472"/>
      <c r="JDU41" s="472"/>
      <c r="JDV41" s="472"/>
      <c r="JDW41" s="472"/>
      <c r="JDX41" s="472"/>
      <c r="JDY41" s="472"/>
      <c r="JDZ41" s="472"/>
      <c r="JEA41" s="472"/>
      <c r="JEB41" s="472"/>
      <c r="JEC41" s="472"/>
      <c r="JED41" s="472"/>
      <c r="JEE41" s="472"/>
      <c r="JEF41" s="472"/>
      <c r="JEG41" s="472"/>
      <c r="JEH41" s="472"/>
      <c r="JEI41" s="472"/>
      <c r="JEJ41" s="472"/>
      <c r="JEK41" s="472"/>
      <c r="JEL41" s="472"/>
      <c r="JEM41" s="472"/>
      <c r="JEN41" s="472"/>
      <c r="JEO41" s="472"/>
      <c r="JEP41" s="472"/>
      <c r="JEQ41" s="472"/>
      <c r="JER41" s="472"/>
      <c r="JES41" s="472"/>
      <c r="JET41" s="472"/>
      <c r="JEU41" s="472"/>
      <c r="JEV41" s="472"/>
      <c r="JEW41" s="472"/>
      <c r="JEX41" s="472"/>
      <c r="JEY41" s="472"/>
      <c r="JEZ41" s="472"/>
      <c r="JFA41" s="472"/>
      <c r="JFB41" s="472"/>
      <c r="JFC41" s="472"/>
      <c r="JFD41" s="472"/>
      <c r="JFE41" s="472"/>
      <c r="JFF41" s="472"/>
      <c r="JFG41" s="472"/>
      <c r="JFH41" s="472"/>
      <c r="JFI41" s="472"/>
      <c r="JFJ41" s="472"/>
      <c r="JFK41" s="472"/>
      <c r="JFL41" s="472"/>
      <c r="JFM41" s="472"/>
      <c r="JFN41" s="472"/>
      <c r="JFO41" s="472"/>
      <c r="JFP41" s="472"/>
      <c r="JFQ41" s="472"/>
      <c r="JFR41" s="472"/>
      <c r="JFS41" s="472"/>
      <c r="JFT41" s="472"/>
      <c r="JFU41" s="472"/>
      <c r="JFV41" s="472"/>
      <c r="JFW41" s="472"/>
      <c r="JFX41" s="472"/>
      <c r="JFY41" s="472"/>
      <c r="JFZ41" s="472"/>
      <c r="JGA41" s="472"/>
      <c r="JGB41" s="472"/>
      <c r="JGC41" s="472"/>
      <c r="JGD41" s="472"/>
      <c r="JGE41" s="472"/>
      <c r="JGF41" s="472"/>
      <c r="JGG41" s="472"/>
      <c r="JGH41" s="472"/>
      <c r="JGI41" s="472"/>
      <c r="JGJ41" s="472"/>
      <c r="JGK41" s="472"/>
      <c r="JGL41" s="472"/>
      <c r="JGM41" s="472"/>
      <c r="JGN41" s="472"/>
      <c r="JGO41" s="472"/>
      <c r="JGP41" s="472"/>
      <c r="JGQ41" s="472"/>
      <c r="JGR41" s="472"/>
      <c r="JGS41" s="472"/>
      <c r="JGT41" s="472"/>
      <c r="JGU41" s="472"/>
      <c r="JGV41" s="472"/>
      <c r="JGW41" s="472"/>
      <c r="JGX41" s="472"/>
      <c r="JGY41" s="472"/>
      <c r="JGZ41" s="472"/>
      <c r="JHA41" s="472"/>
      <c r="JHB41" s="472"/>
      <c r="JHC41" s="472"/>
      <c r="JHD41" s="472"/>
      <c r="JHE41" s="472"/>
      <c r="JHF41" s="472"/>
      <c r="JHG41" s="472"/>
      <c r="JHH41" s="472"/>
      <c r="JHI41" s="472"/>
      <c r="JHJ41" s="472"/>
      <c r="JHK41" s="472"/>
      <c r="JHL41" s="472"/>
      <c r="JHM41" s="472"/>
      <c r="JHN41" s="472"/>
      <c r="JHO41" s="472"/>
      <c r="JHP41" s="472"/>
      <c r="JHQ41" s="472"/>
      <c r="JHR41" s="472"/>
      <c r="JHS41" s="472"/>
      <c r="JHT41" s="472"/>
      <c r="JHU41" s="472"/>
      <c r="JHV41" s="472"/>
      <c r="JHW41" s="472"/>
      <c r="JHX41" s="472"/>
      <c r="JHY41" s="472"/>
      <c r="JHZ41" s="472"/>
      <c r="JIA41" s="472"/>
      <c r="JIB41" s="472"/>
      <c r="JIC41" s="472"/>
      <c r="JID41" s="472"/>
      <c r="JIE41" s="472"/>
      <c r="JIF41" s="472"/>
      <c r="JIG41" s="472"/>
      <c r="JIH41" s="472"/>
      <c r="JII41" s="472"/>
      <c r="JIJ41" s="472"/>
      <c r="JIK41" s="472"/>
      <c r="JIL41" s="472"/>
      <c r="JIM41" s="472"/>
      <c r="JIN41" s="472"/>
      <c r="JIO41" s="472"/>
      <c r="JIP41" s="472"/>
      <c r="JIQ41" s="472"/>
      <c r="JIR41" s="472"/>
      <c r="JIS41" s="472"/>
      <c r="JIT41" s="472"/>
      <c r="JIU41" s="472"/>
      <c r="JIV41" s="472"/>
      <c r="JIW41" s="472"/>
      <c r="JIX41" s="472"/>
      <c r="JIY41" s="472"/>
      <c r="JIZ41" s="472"/>
      <c r="JJA41" s="472"/>
      <c r="JJB41" s="472"/>
      <c r="JJC41" s="472"/>
      <c r="JJD41" s="472"/>
      <c r="JJE41" s="472"/>
      <c r="JJF41" s="472"/>
      <c r="JJG41" s="472"/>
      <c r="JJH41" s="472"/>
      <c r="JJI41" s="472"/>
      <c r="JJJ41" s="472"/>
      <c r="JJK41" s="472"/>
      <c r="JJL41" s="472"/>
      <c r="JJM41" s="472"/>
      <c r="JJN41" s="472"/>
      <c r="JJO41" s="472"/>
      <c r="JJP41" s="472"/>
      <c r="JJQ41" s="472"/>
      <c r="JJR41" s="472"/>
      <c r="JJS41" s="472"/>
      <c r="JJT41" s="472"/>
      <c r="JJU41" s="472"/>
      <c r="JJV41" s="472"/>
      <c r="JJW41" s="472"/>
      <c r="JJX41" s="472"/>
      <c r="JJY41" s="472"/>
      <c r="JJZ41" s="472"/>
      <c r="JKA41" s="472"/>
      <c r="JKB41" s="472"/>
      <c r="JKC41" s="472"/>
      <c r="JKD41" s="472"/>
      <c r="JKE41" s="472"/>
      <c r="JKF41" s="472"/>
      <c r="JKG41" s="472"/>
      <c r="JKH41" s="472"/>
      <c r="JKI41" s="472"/>
      <c r="JKJ41" s="472"/>
      <c r="JKK41" s="472"/>
      <c r="JKL41" s="472"/>
      <c r="JKM41" s="472"/>
      <c r="JKN41" s="472"/>
      <c r="JKO41" s="472"/>
      <c r="JKP41" s="472"/>
      <c r="JKQ41" s="472"/>
      <c r="JKR41" s="472"/>
      <c r="JKS41" s="472"/>
      <c r="JKT41" s="472"/>
      <c r="JKU41" s="472"/>
      <c r="JKV41" s="472"/>
      <c r="JKW41" s="472"/>
      <c r="JKX41" s="472"/>
      <c r="JKY41" s="472"/>
      <c r="JKZ41" s="472"/>
      <c r="JLA41" s="472"/>
      <c r="JLB41" s="472"/>
      <c r="JLC41" s="472"/>
      <c r="JLD41" s="472"/>
      <c r="JLE41" s="472"/>
      <c r="JLF41" s="472"/>
      <c r="JLG41" s="472"/>
      <c r="JLH41" s="472"/>
      <c r="JLI41" s="472"/>
      <c r="JLJ41" s="472"/>
      <c r="JLK41" s="472"/>
      <c r="JLL41" s="472"/>
      <c r="JLM41" s="472"/>
      <c r="JLN41" s="472"/>
      <c r="JLO41" s="472"/>
      <c r="JLP41" s="472"/>
      <c r="JLQ41" s="472"/>
      <c r="JLR41" s="472"/>
      <c r="JLS41" s="472"/>
      <c r="JLT41" s="472"/>
      <c r="JLU41" s="472"/>
      <c r="JLV41" s="472"/>
      <c r="JLW41" s="472"/>
      <c r="JLX41" s="472"/>
      <c r="JLY41" s="472"/>
      <c r="JLZ41" s="472"/>
      <c r="JMA41" s="472"/>
      <c r="JMB41" s="472"/>
      <c r="JMC41" s="472"/>
      <c r="JMD41" s="472"/>
      <c r="JME41" s="472"/>
      <c r="JMF41" s="472"/>
      <c r="JMG41" s="472"/>
      <c r="JMH41" s="472"/>
      <c r="JMI41" s="472"/>
      <c r="JMJ41" s="472"/>
      <c r="JMK41" s="472"/>
      <c r="JML41" s="472"/>
      <c r="JMM41" s="472"/>
      <c r="JMN41" s="472"/>
      <c r="JMO41" s="472"/>
      <c r="JMP41" s="472"/>
      <c r="JMQ41" s="472"/>
      <c r="JMR41" s="472"/>
      <c r="JMS41" s="472"/>
      <c r="JMT41" s="472"/>
      <c r="JMU41" s="472"/>
      <c r="JMV41" s="472"/>
      <c r="JMW41" s="472"/>
      <c r="JMX41" s="472"/>
      <c r="JMY41" s="472"/>
      <c r="JMZ41" s="472"/>
      <c r="JNA41" s="472"/>
      <c r="JNB41" s="472"/>
      <c r="JNC41" s="472"/>
      <c r="JND41" s="472"/>
      <c r="JNE41" s="472"/>
      <c r="JNF41" s="472"/>
      <c r="JNG41" s="472"/>
      <c r="JNH41" s="472"/>
      <c r="JNI41" s="472"/>
      <c r="JNJ41" s="472"/>
      <c r="JNK41" s="472"/>
      <c r="JNL41" s="472"/>
      <c r="JNM41" s="472"/>
      <c r="JNN41" s="472"/>
      <c r="JNO41" s="472"/>
      <c r="JNP41" s="472"/>
      <c r="JNQ41" s="472"/>
      <c r="JNR41" s="472"/>
      <c r="JNS41" s="472"/>
      <c r="JNT41" s="472"/>
      <c r="JNU41" s="472"/>
      <c r="JNV41" s="472"/>
      <c r="JNW41" s="472"/>
      <c r="JNX41" s="472"/>
      <c r="JNY41" s="472"/>
      <c r="JNZ41" s="472"/>
      <c r="JOA41" s="472"/>
      <c r="JOB41" s="472"/>
      <c r="JOC41" s="472"/>
      <c r="JOD41" s="472"/>
      <c r="JOE41" s="472"/>
      <c r="JOF41" s="472"/>
      <c r="JOG41" s="472"/>
      <c r="JOH41" s="472"/>
      <c r="JOI41" s="472"/>
      <c r="JOJ41" s="472"/>
      <c r="JOK41" s="472"/>
      <c r="JOL41" s="472"/>
      <c r="JOM41" s="472"/>
      <c r="JON41" s="472"/>
      <c r="JOO41" s="472"/>
      <c r="JOP41" s="472"/>
      <c r="JOQ41" s="472"/>
      <c r="JOR41" s="472"/>
      <c r="JOS41" s="472"/>
      <c r="JOT41" s="472"/>
      <c r="JOU41" s="472"/>
      <c r="JOV41" s="472"/>
      <c r="JOW41" s="472"/>
      <c r="JOX41" s="472"/>
      <c r="JOY41" s="472"/>
      <c r="JOZ41" s="472"/>
      <c r="JPA41" s="472"/>
      <c r="JPB41" s="472"/>
      <c r="JPC41" s="472"/>
      <c r="JPD41" s="472"/>
      <c r="JPE41" s="472"/>
      <c r="JPF41" s="472"/>
      <c r="JPG41" s="472"/>
      <c r="JPH41" s="472"/>
      <c r="JPI41" s="472"/>
      <c r="JPJ41" s="472"/>
      <c r="JPK41" s="472"/>
      <c r="JPL41" s="472"/>
      <c r="JPM41" s="472"/>
      <c r="JPN41" s="472"/>
      <c r="JPO41" s="472"/>
      <c r="JPP41" s="472"/>
      <c r="JPQ41" s="472"/>
      <c r="JPR41" s="472"/>
      <c r="JPS41" s="472"/>
      <c r="JPT41" s="472"/>
      <c r="JPU41" s="472"/>
      <c r="JPV41" s="472"/>
      <c r="JPW41" s="472"/>
      <c r="JPX41" s="472"/>
      <c r="JPY41" s="472"/>
      <c r="JPZ41" s="472"/>
      <c r="JQA41" s="472"/>
      <c r="JQB41" s="472"/>
      <c r="JQC41" s="472"/>
      <c r="JQD41" s="472"/>
      <c r="JQE41" s="472"/>
      <c r="JQF41" s="472"/>
      <c r="JQG41" s="472"/>
      <c r="JQH41" s="472"/>
      <c r="JQI41" s="472"/>
      <c r="JQJ41" s="472"/>
      <c r="JQK41" s="472"/>
      <c r="JQL41" s="472"/>
      <c r="JQM41" s="472"/>
      <c r="JQN41" s="472"/>
      <c r="JQO41" s="472"/>
      <c r="JQP41" s="472"/>
      <c r="JQQ41" s="472"/>
      <c r="JQR41" s="472"/>
      <c r="JQS41" s="472"/>
      <c r="JQT41" s="472"/>
      <c r="JQU41" s="472"/>
      <c r="JQV41" s="472"/>
      <c r="JQW41" s="472"/>
      <c r="JQX41" s="472"/>
      <c r="JQY41" s="472"/>
      <c r="JQZ41" s="472"/>
      <c r="JRA41" s="472"/>
      <c r="JRB41" s="472"/>
      <c r="JRC41" s="472"/>
      <c r="JRD41" s="472"/>
      <c r="JRE41" s="472"/>
      <c r="JRF41" s="472"/>
      <c r="JRG41" s="472"/>
      <c r="JRH41" s="472"/>
      <c r="JRI41" s="472"/>
      <c r="JRJ41" s="472"/>
      <c r="JRK41" s="472"/>
      <c r="JRL41" s="472"/>
      <c r="JRM41" s="472"/>
      <c r="JRN41" s="472"/>
      <c r="JRO41" s="472"/>
      <c r="JRP41" s="472"/>
      <c r="JRQ41" s="472"/>
      <c r="JRR41" s="472"/>
      <c r="JRS41" s="472"/>
      <c r="JRT41" s="472"/>
      <c r="JRU41" s="472"/>
      <c r="JRV41" s="472"/>
      <c r="JRW41" s="472"/>
      <c r="JRX41" s="472"/>
      <c r="JRY41" s="472"/>
      <c r="JRZ41" s="472"/>
      <c r="JSA41" s="472"/>
      <c r="JSB41" s="472"/>
      <c r="JSC41" s="472"/>
      <c r="JSD41" s="472"/>
      <c r="JSE41" s="472"/>
      <c r="JSF41" s="472"/>
      <c r="JSG41" s="472"/>
      <c r="JSH41" s="472"/>
      <c r="JSI41" s="472"/>
      <c r="JSJ41" s="472"/>
      <c r="JSK41" s="472"/>
      <c r="JSL41" s="472"/>
      <c r="JSM41" s="472"/>
      <c r="JSN41" s="472"/>
      <c r="JSO41" s="472"/>
      <c r="JSP41" s="472"/>
      <c r="JSQ41" s="472"/>
      <c r="JSR41" s="472"/>
      <c r="JSS41" s="472"/>
      <c r="JST41" s="472"/>
      <c r="JSU41" s="472"/>
      <c r="JSV41" s="472"/>
      <c r="JSW41" s="472"/>
      <c r="JSX41" s="472"/>
      <c r="JSY41" s="472"/>
      <c r="JSZ41" s="472"/>
      <c r="JTA41" s="472"/>
      <c r="JTB41" s="472"/>
      <c r="JTC41" s="472"/>
      <c r="JTD41" s="472"/>
      <c r="JTE41" s="472"/>
      <c r="JTF41" s="472"/>
      <c r="JTG41" s="472"/>
      <c r="JTH41" s="472"/>
      <c r="JTI41" s="472"/>
      <c r="JTJ41" s="472"/>
      <c r="JTK41" s="472"/>
      <c r="JTL41" s="472"/>
      <c r="JTM41" s="472"/>
      <c r="JTN41" s="472"/>
      <c r="JTO41" s="472"/>
      <c r="JTP41" s="472"/>
      <c r="JTQ41" s="472"/>
      <c r="JTR41" s="472"/>
      <c r="JTS41" s="472"/>
      <c r="JTT41" s="472"/>
      <c r="JTU41" s="472"/>
      <c r="JTV41" s="472"/>
      <c r="JTW41" s="472"/>
      <c r="JTX41" s="472"/>
      <c r="JTY41" s="472"/>
      <c r="JTZ41" s="472"/>
      <c r="JUA41" s="472"/>
      <c r="JUB41" s="472"/>
      <c r="JUC41" s="472"/>
      <c r="JUD41" s="472"/>
      <c r="JUE41" s="472"/>
      <c r="JUF41" s="472"/>
      <c r="JUG41" s="472"/>
      <c r="JUH41" s="472"/>
      <c r="JUI41" s="472"/>
      <c r="JUJ41" s="472"/>
      <c r="JUK41" s="472"/>
      <c r="JUL41" s="472"/>
      <c r="JUM41" s="472"/>
      <c r="JUN41" s="472"/>
      <c r="JUO41" s="472"/>
      <c r="JUP41" s="472"/>
      <c r="JUQ41" s="472"/>
      <c r="JUR41" s="472"/>
      <c r="JUS41" s="472"/>
      <c r="JUT41" s="472"/>
      <c r="JUU41" s="472"/>
      <c r="JUV41" s="472"/>
      <c r="JUW41" s="472"/>
      <c r="JUX41" s="472"/>
      <c r="JUY41" s="472"/>
      <c r="JUZ41" s="472"/>
      <c r="JVA41" s="472"/>
      <c r="JVB41" s="472"/>
      <c r="JVC41" s="472"/>
      <c r="JVD41" s="472"/>
      <c r="JVE41" s="472"/>
      <c r="JVF41" s="472"/>
      <c r="JVG41" s="472"/>
      <c r="JVH41" s="472"/>
      <c r="JVI41" s="472"/>
      <c r="JVJ41" s="472"/>
      <c r="JVK41" s="472"/>
      <c r="JVL41" s="472"/>
      <c r="JVM41" s="472"/>
      <c r="JVN41" s="472"/>
      <c r="JVO41" s="472"/>
      <c r="JVP41" s="472"/>
      <c r="JVQ41" s="472"/>
      <c r="JVR41" s="472"/>
      <c r="JVS41" s="472"/>
      <c r="JVT41" s="472"/>
      <c r="JVU41" s="472"/>
      <c r="JVV41" s="472"/>
      <c r="JVW41" s="472"/>
      <c r="JVX41" s="472"/>
      <c r="JVY41" s="472"/>
      <c r="JVZ41" s="472"/>
      <c r="JWA41" s="472"/>
      <c r="JWB41" s="472"/>
      <c r="JWC41" s="472"/>
      <c r="JWD41" s="472"/>
      <c r="JWE41" s="472"/>
      <c r="JWF41" s="472"/>
      <c r="JWG41" s="472"/>
      <c r="JWH41" s="472"/>
      <c r="JWI41" s="472"/>
      <c r="JWJ41" s="472"/>
      <c r="JWK41" s="472"/>
      <c r="JWL41" s="472"/>
      <c r="JWM41" s="472"/>
      <c r="JWN41" s="472"/>
      <c r="JWO41" s="472"/>
      <c r="JWP41" s="472"/>
      <c r="JWQ41" s="472"/>
      <c r="JWR41" s="472"/>
      <c r="JWS41" s="472"/>
      <c r="JWT41" s="472"/>
      <c r="JWU41" s="472"/>
      <c r="JWV41" s="472"/>
      <c r="JWW41" s="472"/>
      <c r="JWX41" s="472"/>
      <c r="JWY41" s="472"/>
      <c r="JWZ41" s="472"/>
      <c r="JXA41" s="472"/>
      <c r="JXB41" s="472"/>
      <c r="JXC41" s="472"/>
      <c r="JXD41" s="472"/>
      <c r="JXE41" s="472"/>
      <c r="JXF41" s="472"/>
      <c r="JXG41" s="472"/>
      <c r="JXH41" s="472"/>
      <c r="JXI41" s="472"/>
      <c r="JXJ41" s="472"/>
      <c r="JXK41" s="472"/>
      <c r="JXL41" s="472"/>
      <c r="JXM41" s="472"/>
      <c r="JXN41" s="472"/>
      <c r="JXO41" s="472"/>
      <c r="JXP41" s="472"/>
      <c r="JXQ41" s="472"/>
      <c r="JXR41" s="472"/>
      <c r="JXS41" s="472"/>
      <c r="JXT41" s="472"/>
      <c r="JXU41" s="472"/>
      <c r="JXV41" s="472"/>
      <c r="JXW41" s="472"/>
      <c r="JXX41" s="472"/>
      <c r="JXY41" s="472"/>
      <c r="JXZ41" s="472"/>
      <c r="JYA41" s="472"/>
      <c r="JYB41" s="472"/>
      <c r="JYC41" s="472"/>
      <c r="JYD41" s="472"/>
      <c r="JYE41" s="472"/>
      <c r="JYF41" s="472"/>
      <c r="JYG41" s="472"/>
      <c r="JYH41" s="472"/>
      <c r="JYI41" s="472"/>
      <c r="JYJ41" s="472"/>
      <c r="JYK41" s="472"/>
      <c r="JYL41" s="472"/>
      <c r="JYM41" s="472"/>
      <c r="JYN41" s="472"/>
      <c r="JYO41" s="472"/>
      <c r="JYP41" s="472"/>
      <c r="JYQ41" s="472"/>
      <c r="JYR41" s="472"/>
      <c r="JYS41" s="472"/>
      <c r="JYT41" s="472"/>
      <c r="JYU41" s="472"/>
      <c r="JYV41" s="472"/>
      <c r="JYW41" s="472"/>
      <c r="JYX41" s="472"/>
      <c r="JYY41" s="472"/>
      <c r="JYZ41" s="472"/>
      <c r="JZA41" s="472"/>
      <c r="JZB41" s="472"/>
      <c r="JZC41" s="472"/>
      <c r="JZD41" s="472"/>
      <c r="JZE41" s="472"/>
      <c r="JZF41" s="472"/>
      <c r="JZG41" s="472"/>
      <c r="JZH41" s="472"/>
      <c r="JZI41" s="472"/>
      <c r="JZJ41" s="472"/>
      <c r="JZK41" s="472"/>
      <c r="JZL41" s="472"/>
      <c r="JZM41" s="472"/>
      <c r="JZN41" s="472"/>
      <c r="JZO41" s="472"/>
      <c r="JZP41" s="472"/>
      <c r="JZQ41" s="472"/>
      <c r="JZR41" s="472"/>
      <c r="JZS41" s="472"/>
      <c r="JZT41" s="472"/>
      <c r="JZU41" s="472"/>
      <c r="JZV41" s="472"/>
      <c r="JZW41" s="472"/>
      <c r="JZX41" s="472"/>
      <c r="JZY41" s="472"/>
      <c r="JZZ41" s="472"/>
      <c r="KAA41" s="472"/>
      <c r="KAB41" s="472"/>
      <c r="KAC41" s="472"/>
      <c r="KAD41" s="472"/>
      <c r="KAE41" s="472"/>
      <c r="KAF41" s="472"/>
      <c r="KAG41" s="472"/>
      <c r="KAH41" s="472"/>
      <c r="KAI41" s="472"/>
      <c r="KAJ41" s="472"/>
      <c r="KAK41" s="472"/>
      <c r="KAL41" s="472"/>
      <c r="KAM41" s="472"/>
      <c r="KAN41" s="472"/>
      <c r="KAO41" s="472"/>
      <c r="KAP41" s="472"/>
      <c r="KAQ41" s="472"/>
      <c r="KAR41" s="472"/>
      <c r="KAS41" s="472"/>
      <c r="KAT41" s="472"/>
      <c r="KAU41" s="472"/>
      <c r="KAV41" s="472"/>
      <c r="KAW41" s="472"/>
      <c r="KAX41" s="472"/>
      <c r="KAY41" s="472"/>
      <c r="KAZ41" s="472"/>
      <c r="KBA41" s="472"/>
      <c r="KBB41" s="472"/>
      <c r="KBC41" s="472"/>
      <c r="KBD41" s="472"/>
      <c r="KBE41" s="472"/>
      <c r="KBF41" s="472"/>
      <c r="KBG41" s="472"/>
      <c r="KBH41" s="472"/>
      <c r="KBI41" s="472"/>
      <c r="KBJ41" s="472"/>
      <c r="KBK41" s="472"/>
      <c r="KBL41" s="472"/>
      <c r="KBM41" s="472"/>
      <c r="KBN41" s="472"/>
      <c r="KBO41" s="472"/>
      <c r="KBP41" s="472"/>
      <c r="KBQ41" s="472"/>
      <c r="KBR41" s="472"/>
      <c r="KBS41" s="472"/>
      <c r="KBT41" s="472"/>
      <c r="KBU41" s="472"/>
      <c r="KBV41" s="472"/>
      <c r="KBW41" s="472"/>
      <c r="KBX41" s="472"/>
      <c r="KBY41" s="472"/>
      <c r="KBZ41" s="472"/>
      <c r="KCA41" s="472"/>
      <c r="KCB41" s="472"/>
      <c r="KCC41" s="472"/>
      <c r="KCD41" s="472"/>
      <c r="KCE41" s="472"/>
      <c r="KCF41" s="472"/>
      <c r="KCG41" s="472"/>
      <c r="KCH41" s="472"/>
      <c r="KCI41" s="472"/>
      <c r="KCJ41" s="472"/>
      <c r="KCK41" s="472"/>
      <c r="KCL41" s="472"/>
      <c r="KCM41" s="472"/>
      <c r="KCN41" s="472"/>
      <c r="KCO41" s="472"/>
      <c r="KCP41" s="472"/>
      <c r="KCQ41" s="472"/>
      <c r="KCR41" s="472"/>
      <c r="KCS41" s="472"/>
      <c r="KCT41" s="472"/>
      <c r="KCU41" s="472"/>
      <c r="KCV41" s="472"/>
      <c r="KCW41" s="472"/>
      <c r="KCX41" s="472"/>
      <c r="KCY41" s="472"/>
      <c r="KCZ41" s="472"/>
      <c r="KDA41" s="472"/>
      <c r="KDB41" s="472"/>
      <c r="KDC41" s="472"/>
      <c r="KDD41" s="472"/>
      <c r="KDE41" s="472"/>
      <c r="KDF41" s="472"/>
      <c r="KDG41" s="472"/>
      <c r="KDH41" s="472"/>
      <c r="KDI41" s="472"/>
      <c r="KDJ41" s="472"/>
      <c r="KDK41" s="472"/>
      <c r="KDL41" s="472"/>
      <c r="KDM41" s="472"/>
      <c r="KDN41" s="472"/>
      <c r="KDO41" s="472"/>
      <c r="KDP41" s="472"/>
      <c r="KDQ41" s="472"/>
      <c r="KDR41" s="472"/>
      <c r="KDS41" s="472"/>
      <c r="KDT41" s="472"/>
      <c r="KDU41" s="472"/>
      <c r="KDV41" s="472"/>
      <c r="KDW41" s="472"/>
      <c r="KDX41" s="472"/>
      <c r="KDY41" s="472"/>
      <c r="KDZ41" s="472"/>
      <c r="KEA41" s="472"/>
      <c r="KEB41" s="472"/>
      <c r="KEC41" s="472"/>
      <c r="KED41" s="472"/>
      <c r="KEE41" s="472"/>
      <c r="KEF41" s="472"/>
      <c r="KEG41" s="472"/>
      <c r="KEH41" s="472"/>
      <c r="KEI41" s="472"/>
      <c r="KEJ41" s="472"/>
      <c r="KEK41" s="472"/>
      <c r="KEL41" s="472"/>
      <c r="KEM41" s="472"/>
      <c r="KEN41" s="472"/>
      <c r="KEO41" s="472"/>
      <c r="KEP41" s="472"/>
      <c r="KEQ41" s="472"/>
      <c r="KER41" s="472"/>
      <c r="KES41" s="472"/>
      <c r="KET41" s="472"/>
      <c r="KEU41" s="472"/>
      <c r="KEV41" s="472"/>
      <c r="KEW41" s="472"/>
      <c r="KEX41" s="472"/>
      <c r="KEY41" s="472"/>
      <c r="KEZ41" s="472"/>
      <c r="KFA41" s="472"/>
      <c r="KFB41" s="472"/>
      <c r="KFC41" s="472"/>
      <c r="KFD41" s="472"/>
      <c r="KFE41" s="472"/>
      <c r="KFF41" s="472"/>
      <c r="KFG41" s="472"/>
      <c r="KFH41" s="472"/>
      <c r="KFI41" s="472"/>
      <c r="KFJ41" s="472"/>
      <c r="KFK41" s="472"/>
      <c r="KFL41" s="472"/>
      <c r="KFM41" s="472"/>
      <c r="KFN41" s="472"/>
      <c r="KFO41" s="472"/>
      <c r="KFP41" s="472"/>
      <c r="KFQ41" s="472"/>
      <c r="KFR41" s="472"/>
      <c r="KFS41" s="472"/>
      <c r="KFT41" s="472"/>
      <c r="KFU41" s="472"/>
      <c r="KFV41" s="472"/>
      <c r="KFW41" s="472"/>
      <c r="KFX41" s="472"/>
      <c r="KFY41" s="472"/>
      <c r="KFZ41" s="472"/>
      <c r="KGA41" s="472"/>
      <c r="KGB41" s="472"/>
      <c r="KGC41" s="472"/>
      <c r="KGD41" s="472"/>
      <c r="KGE41" s="472"/>
      <c r="KGF41" s="472"/>
      <c r="KGG41" s="472"/>
      <c r="KGH41" s="472"/>
      <c r="KGI41" s="472"/>
      <c r="KGJ41" s="472"/>
      <c r="KGK41" s="472"/>
      <c r="KGL41" s="472"/>
      <c r="KGM41" s="472"/>
      <c r="KGN41" s="472"/>
      <c r="KGO41" s="472"/>
      <c r="KGP41" s="472"/>
      <c r="KGQ41" s="472"/>
      <c r="KGR41" s="472"/>
      <c r="KGS41" s="472"/>
      <c r="KGT41" s="472"/>
      <c r="KGU41" s="472"/>
      <c r="KGV41" s="472"/>
      <c r="KGW41" s="472"/>
      <c r="KGX41" s="472"/>
      <c r="KGY41" s="472"/>
      <c r="KGZ41" s="472"/>
      <c r="KHA41" s="472"/>
      <c r="KHB41" s="472"/>
      <c r="KHC41" s="472"/>
      <c r="KHD41" s="472"/>
      <c r="KHE41" s="472"/>
      <c r="KHF41" s="472"/>
      <c r="KHG41" s="472"/>
      <c r="KHH41" s="472"/>
      <c r="KHI41" s="472"/>
      <c r="KHJ41" s="472"/>
      <c r="KHK41" s="472"/>
      <c r="KHL41" s="472"/>
      <c r="KHM41" s="472"/>
      <c r="KHN41" s="472"/>
      <c r="KHO41" s="472"/>
      <c r="KHP41" s="472"/>
      <c r="KHQ41" s="472"/>
      <c r="KHR41" s="472"/>
      <c r="KHS41" s="472"/>
      <c r="KHT41" s="472"/>
      <c r="KHU41" s="472"/>
      <c r="KHV41" s="472"/>
      <c r="KHW41" s="472"/>
      <c r="KHX41" s="472"/>
      <c r="KHY41" s="472"/>
      <c r="KHZ41" s="472"/>
      <c r="KIA41" s="472"/>
      <c r="KIB41" s="472"/>
      <c r="KIC41" s="472"/>
      <c r="KID41" s="472"/>
      <c r="KIE41" s="472"/>
      <c r="KIF41" s="472"/>
      <c r="KIG41" s="472"/>
      <c r="KIH41" s="472"/>
      <c r="KII41" s="472"/>
      <c r="KIJ41" s="472"/>
      <c r="KIK41" s="472"/>
      <c r="KIL41" s="472"/>
      <c r="KIM41" s="472"/>
      <c r="KIN41" s="472"/>
      <c r="KIO41" s="472"/>
      <c r="KIP41" s="472"/>
      <c r="KIQ41" s="472"/>
      <c r="KIR41" s="472"/>
      <c r="KIS41" s="472"/>
      <c r="KIT41" s="472"/>
      <c r="KIU41" s="472"/>
      <c r="KIV41" s="472"/>
      <c r="KIW41" s="472"/>
      <c r="KIX41" s="472"/>
      <c r="KIY41" s="472"/>
      <c r="KIZ41" s="472"/>
      <c r="KJA41" s="472"/>
      <c r="KJB41" s="472"/>
      <c r="KJC41" s="472"/>
      <c r="KJD41" s="472"/>
      <c r="KJE41" s="472"/>
      <c r="KJF41" s="472"/>
      <c r="KJG41" s="472"/>
      <c r="KJH41" s="472"/>
      <c r="KJI41" s="472"/>
      <c r="KJJ41" s="472"/>
      <c r="KJK41" s="472"/>
      <c r="KJL41" s="472"/>
      <c r="KJM41" s="472"/>
      <c r="KJN41" s="472"/>
      <c r="KJO41" s="472"/>
      <c r="KJP41" s="472"/>
      <c r="KJQ41" s="472"/>
      <c r="KJR41" s="472"/>
      <c r="KJS41" s="472"/>
      <c r="KJT41" s="472"/>
      <c r="KJU41" s="472"/>
      <c r="KJV41" s="472"/>
      <c r="KJW41" s="472"/>
      <c r="KJX41" s="472"/>
      <c r="KJY41" s="472"/>
      <c r="KJZ41" s="472"/>
      <c r="KKA41" s="472"/>
      <c r="KKB41" s="472"/>
      <c r="KKC41" s="472"/>
      <c r="KKD41" s="472"/>
      <c r="KKE41" s="472"/>
      <c r="KKF41" s="472"/>
      <c r="KKG41" s="472"/>
      <c r="KKH41" s="472"/>
      <c r="KKI41" s="472"/>
      <c r="KKJ41" s="472"/>
      <c r="KKK41" s="472"/>
      <c r="KKL41" s="472"/>
      <c r="KKM41" s="472"/>
      <c r="KKN41" s="472"/>
      <c r="KKO41" s="472"/>
      <c r="KKP41" s="472"/>
      <c r="KKQ41" s="472"/>
      <c r="KKR41" s="472"/>
      <c r="KKS41" s="472"/>
      <c r="KKT41" s="472"/>
      <c r="KKU41" s="472"/>
      <c r="KKV41" s="472"/>
      <c r="KKW41" s="472"/>
      <c r="KKX41" s="472"/>
      <c r="KKY41" s="472"/>
      <c r="KKZ41" s="472"/>
      <c r="KLA41" s="472"/>
      <c r="KLB41" s="472"/>
      <c r="KLC41" s="472"/>
      <c r="KLD41" s="472"/>
      <c r="KLE41" s="472"/>
      <c r="KLF41" s="472"/>
      <c r="KLG41" s="472"/>
      <c r="KLH41" s="472"/>
      <c r="KLI41" s="472"/>
      <c r="KLJ41" s="472"/>
      <c r="KLK41" s="472"/>
      <c r="KLL41" s="472"/>
      <c r="KLM41" s="472"/>
      <c r="KLN41" s="472"/>
      <c r="KLO41" s="472"/>
      <c r="KLP41" s="472"/>
      <c r="KLQ41" s="472"/>
      <c r="KLR41" s="472"/>
      <c r="KLS41" s="472"/>
      <c r="KLT41" s="472"/>
      <c r="KLU41" s="472"/>
      <c r="KLV41" s="472"/>
      <c r="KLW41" s="472"/>
      <c r="KLX41" s="472"/>
      <c r="KLY41" s="472"/>
      <c r="KLZ41" s="472"/>
      <c r="KMA41" s="472"/>
      <c r="KMB41" s="472"/>
      <c r="KMC41" s="472"/>
      <c r="KMD41" s="472"/>
      <c r="KME41" s="472"/>
      <c r="KMF41" s="472"/>
      <c r="KMG41" s="472"/>
      <c r="KMH41" s="472"/>
      <c r="KMI41" s="472"/>
      <c r="KMJ41" s="472"/>
      <c r="KMK41" s="472"/>
      <c r="KML41" s="472"/>
      <c r="KMM41" s="472"/>
      <c r="KMN41" s="472"/>
      <c r="KMO41" s="472"/>
      <c r="KMP41" s="472"/>
      <c r="KMQ41" s="472"/>
      <c r="KMR41" s="472"/>
      <c r="KMS41" s="472"/>
      <c r="KMT41" s="472"/>
      <c r="KMU41" s="472"/>
      <c r="KMV41" s="472"/>
      <c r="KMW41" s="472"/>
      <c r="KMX41" s="472"/>
      <c r="KMY41" s="472"/>
      <c r="KMZ41" s="472"/>
      <c r="KNA41" s="472"/>
      <c r="KNB41" s="472"/>
      <c r="KNC41" s="472"/>
      <c r="KND41" s="472"/>
      <c r="KNE41" s="472"/>
      <c r="KNF41" s="472"/>
      <c r="KNG41" s="472"/>
      <c r="KNH41" s="472"/>
      <c r="KNI41" s="472"/>
      <c r="KNJ41" s="472"/>
      <c r="KNK41" s="472"/>
      <c r="KNL41" s="472"/>
      <c r="KNM41" s="472"/>
      <c r="KNN41" s="472"/>
      <c r="KNO41" s="472"/>
      <c r="KNP41" s="472"/>
      <c r="KNQ41" s="472"/>
      <c r="KNR41" s="472"/>
      <c r="KNS41" s="472"/>
      <c r="KNT41" s="472"/>
      <c r="KNU41" s="472"/>
      <c r="KNV41" s="472"/>
      <c r="KNW41" s="472"/>
      <c r="KNX41" s="472"/>
      <c r="KNY41" s="472"/>
      <c r="KNZ41" s="472"/>
      <c r="KOA41" s="472"/>
      <c r="KOB41" s="472"/>
      <c r="KOC41" s="472"/>
      <c r="KOD41" s="472"/>
      <c r="KOE41" s="472"/>
      <c r="KOF41" s="472"/>
      <c r="KOG41" s="472"/>
      <c r="KOH41" s="472"/>
      <c r="KOI41" s="472"/>
      <c r="KOJ41" s="472"/>
      <c r="KOK41" s="472"/>
      <c r="KOL41" s="472"/>
      <c r="KOM41" s="472"/>
      <c r="KON41" s="472"/>
      <c r="KOO41" s="472"/>
      <c r="KOP41" s="472"/>
      <c r="KOQ41" s="472"/>
      <c r="KOR41" s="472"/>
      <c r="KOS41" s="472"/>
      <c r="KOT41" s="472"/>
      <c r="KOU41" s="472"/>
      <c r="KOV41" s="472"/>
      <c r="KOW41" s="472"/>
      <c r="KOX41" s="472"/>
      <c r="KOY41" s="472"/>
      <c r="KOZ41" s="472"/>
      <c r="KPA41" s="472"/>
      <c r="KPB41" s="472"/>
      <c r="KPC41" s="472"/>
      <c r="KPD41" s="472"/>
      <c r="KPE41" s="472"/>
      <c r="KPF41" s="472"/>
      <c r="KPG41" s="472"/>
      <c r="KPH41" s="472"/>
      <c r="KPI41" s="472"/>
      <c r="KPJ41" s="472"/>
      <c r="KPK41" s="472"/>
      <c r="KPL41" s="472"/>
      <c r="KPM41" s="472"/>
      <c r="KPN41" s="472"/>
      <c r="KPO41" s="472"/>
      <c r="KPP41" s="472"/>
      <c r="KPQ41" s="472"/>
      <c r="KPR41" s="472"/>
      <c r="KPS41" s="472"/>
      <c r="KPT41" s="472"/>
      <c r="KPU41" s="472"/>
      <c r="KPV41" s="472"/>
      <c r="KPW41" s="472"/>
      <c r="KPX41" s="472"/>
      <c r="KPY41" s="472"/>
      <c r="KPZ41" s="472"/>
      <c r="KQA41" s="472"/>
      <c r="KQB41" s="472"/>
      <c r="KQC41" s="472"/>
      <c r="KQD41" s="472"/>
      <c r="KQE41" s="472"/>
      <c r="KQF41" s="472"/>
      <c r="KQG41" s="472"/>
      <c r="KQH41" s="472"/>
      <c r="KQI41" s="472"/>
      <c r="KQJ41" s="472"/>
      <c r="KQK41" s="472"/>
      <c r="KQL41" s="472"/>
      <c r="KQM41" s="472"/>
      <c r="KQN41" s="472"/>
      <c r="KQO41" s="472"/>
      <c r="KQP41" s="472"/>
      <c r="KQQ41" s="472"/>
      <c r="KQR41" s="472"/>
      <c r="KQS41" s="472"/>
      <c r="KQT41" s="472"/>
      <c r="KQU41" s="472"/>
      <c r="KQV41" s="472"/>
      <c r="KQW41" s="472"/>
      <c r="KQX41" s="472"/>
      <c r="KQY41" s="472"/>
      <c r="KQZ41" s="472"/>
      <c r="KRA41" s="472"/>
      <c r="KRB41" s="472"/>
      <c r="KRC41" s="472"/>
      <c r="KRD41" s="472"/>
      <c r="KRE41" s="472"/>
      <c r="KRF41" s="472"/>
      <c r="KRG41" s="472"/>
      <c r="KRH41" s="472"/>
      <c r="KRI41" s="472"/>
      <c r="KRJ41" s="472"/>
      <c r="KRK41" s="472"/>
      <c r="KRL41" s="472"/>
      <c r="KRM41" s="472"/>
      <c r="KRN41" s="472"/>
      <c r="KRO41" s="472"/>
      <c r="KRP41" s="472"/>
      <c r="KRQ41" s="472"/>
      <c r="KRR41" s="472"/>
      <c r="KRS41" s="472"/>
      <c r="KRT41" s="472"/>
      <c r="KRU41" s="472"/>
      <c r="KRV41" s="472"/>
      <c r="KRW41" s="472"/>
      <c r="KRX41" s="472"/>
      <c r="KRY41" s="472"/>
      <c r="KRZ41" s="472"/>
      <c r="KSA41" s="472"/>
      <c r="KSB41" s="472"/>
      <c r="KSC41" s="472"/>
      <c r="KSD41" s="472"/>
      <c r="KSE41" s="472"/>
      <c r="KSF41" s="472"/>
      <c r="KSG41" s="472"/>
      <c r="KSH41" s="472"/>
      <c r="KSI41" s="472"/>
      <c r="KSJ41" s="472"/>
      <c r="KSK41" s="472"/>
      <c r="KSL41" s="472"/>
      <c r="KSM41" s="472"/>
      <c r="KSN41" s="472"/>
      <c r="KSO41" s="472"/>
      <c r="KSP41" s="472"/>
      <c r="KSQ41" s="472"/>
      <c r="KSR41" s="472"/>
      <c r="KSS41" s="472"/>
      <c r="KST41" s="472"/>
      <c r="KSU41" s="472"/>
      <c r="KSV41" s="472"/>
      <c r="KSW41" s="472"/>
      <c r="KSX41" s="472"/>
      <c r="KSY41" s="472"/>
      <c r="KSZ41" s="472"/>
      <c r="KTA41" s="472"/>
      <c r="KTB41" s="472"/>
      <c r="KTC41" s="472"/>
      <c r="KTD41" s="472"/>
      <c r="KTE41" s="472"/>
      <c r="KTF41" s="472"/>
      <c r="KTG41" s="472"/>
      <c r="KTH41" s="472"/>
      <c r="KTI41" s="472"/>
      <c r="KTJ41" s="472"/>
      <c r="KTK41" s="472"/>
      <c r="KTL41" s="472"/>
      <c r="KTM41" s="472"/>
      <c r="KTN41" s="472"/>
      <c r="KTO41" s="472"/>
      <c r="KTP41" s="472"/>
      <c r="KTQ41" s="472"/>
      <c r="KTR41" s="472"/>
      <c r="KTS41" s="472"/>
      <c r="KTT41" s="472"/>
      <c r="KTU41" s="472"/>
      <c r="KTV41" s="472"/>
      <c r="KTW41" s="472"/>
      <c r="KTX41" s="472"/>
      <c r="KTY41" s="472"/>
      <c r="KTZ41" s="472"/>
      <c r="KUA41" s="472"/>
      <c r="KUB41" s="472"/>
      <c r="KUC41" s="472"/>
      <c r="KUD41" s="472"/>
      <c r="KUE41" s="472"/>
      <c r="KUF41" s="472"/>
      <c r="KUG41" s="472"/>
      <c r="KUH41" s="472"/>
      <c r="KUI41" s="472"/>
      <c r="KUJ41" s="472"/>
      <c r="KUK41" s="472"/>
      <c r="KUL41" s="472"/>
      <c r="KUM41" s="472"/>
      <c r="KUN41" s="472"/>
      <c r="KUO41" s="472"/>
      <c r="KUP41" s="472"/>
      <c r="KUQ41" s="472"/>
      <c r="KUR41" s="472"/>
      <c r="KUS41" s="472"/>
      <c r="KUT41" s="472"/>
      <c r="KUU41" s="472"/>
      <c r="KUV41" s="472"/>
      <c r="KUW41" s="472"/>
      <c r="KUX41" s="472"/>
      <c r="KUY41" s="472"/>
      <c r="KUZ41" s="472"/>
      <c r="KVA41" s="472"/>
      <c r="KVB41" s="472"/>
      <c r="KVC41" s="472"/>
      <c r="KVD41" s="472"/>
      <c r="KVE41" s="472"/>
      <c r="KVF41" s="472"/>
      <c r="KVG41" s="472"/>
      <c r="KVH41" s="472"/>
      <c r="KVI41" s="472"/>
      <c r="KVJ41" s="472"/>
      <c r="KVK41" s="472"/>
      <c r="KVL41" s="472"/>
      <c r="KVM41" s="472"/>
      <c r="KVN41" s="472"/>
      <c r="KVO41" s="472"/>
      <c r="KVP41" s="472"/>
      <c r="KVQ41" s="472"/>
      <c r="KVR41" s="472"/>
      <c r="KVS41" s="472"/>
      <c r="KVT41" s="472"/>
      <c r="KVU41" s="472"/>
      <c r="KVV41" s="472"/>
      <c r="KVW41" s="472"/>
      <c r="KVX41" s="472"/>
      <c r="KVY41" s="472"/>
      <c r="KVZ41" s="472"/>
      <c r="KWA41" s="472"/>
      <c r="KWB41" s="472"/>
      <c r="KWC41" s="472"/>
      <c r="KWD41" s="472"/>
      <c r="KWE41" s="472"/>
      <c r="KWF41" s="472"/>
      <c r="KWG41" s="472"/>
      <c r="KWH41" s="472"/>
      <c r="KWI41" s="472"/>
      <c r="KWJ41" s="472"/>
      <c r="KWK41" s="472"/>
      <c r="KWL41" s="472"/>
      <c r="KWM41" s="472"/>
      <c r="KWN41" s="472"/>
      <c r="KWO41" s="472"/>
      <c r="KWP41" s="472"/>
      <c r="KWQ41" s="472"/>
      <c r="KWR41" s="472"/>
      <c r="KWS41" s="472"/>
      <c r="KWT41" s="472"/>
      <c r="KWU41" s="472"/>
      <c r="KWV41" s="472"/>
      <c r="KWW41" s="472"/>
      <c r="KWX41" s="472"/>
      <c r="KWY41" s="472"/>
      <c r="KWZ41" s="472"/>
      <c r="KXA41" s="472"/>
      <c r="KXB41" s="472"/>
      <c r="KXC41" s="472"/>
      <c r="KXD41" s="472"/>
      <c r="KXE41" s="472"/>
      <c r="KXF41" s="472"/>
      <c r="KXG41" s="472"/>
      <c r="KXH41" s="472"/>
      <c r="KXI41" s="472"/>
      <c r="KXJ41" s="472"/>
      <c r="KXK41" s="472"/>
      <c r="KXL41" s="472"/>
      <c r="KXM41" s="472"/>
      <c r="KXN41" s="472"/>
      <c r="KXO41" s="472"/>
      <c r="KXP41" s="472"/>
      <c r="KXQ41" s="472"/>
      <c r="KXR41" s="472"/>
      <c r="KXS41" s="472"/>
      <c r="KXT41" s="472"/>
      <c r="KXU41" s="472"/>
      <c r="KXV41" s="472"/>
      <c r="KXW41" s="472"/>
      <c r="KXX41" s="472"/>
      <c r="KXY41" s="472"/>
      <c r="KXZ41" s="472"/>
      <c r="KYA41" s="472"/>
      <c r="KYB41" s="472"/>
      <c r="KYC41" s="472"/>
      <c r="KYD41" s="472"/>
      <c r="KYE41" s="472"/>
      <c r="KYF41" s="472"/>
      <c r="KYG41" s="472"/>
      <c r="KYH41" s="472"/>
      <c r="KYI41" s="472"/>
      <c r="KYJ41" s="472"/>
      <c r="KYK41" s="472"/>
      <c r="KYL41" s="472"/>
      <c r="KYM41" s="472"/>
      <c r="KYN41" s="472"/>
      <c r="KYO41" s="472"/>
      <c r="KYP41" s="472"/>
      <c r="KYQ41" s="472"/>
      <c r="KYR41" s="472"/>
      <c r="KYS41" s="472"/>
      <c r="KYT41" s="472"/>
      <c r="KYU41" s="472"/>
      <c r="KYV41" s="472"/>
      <c r="KYW41" s="472"/>
      <c r="KYX41" s="472"/>
      <c r="KYY41" s="472"/>
      <c r="KYZ41" s="472"/>
      <c r="KZA41" s="472"/>
      <c r="KZB41" s="472"/>
      <c r="KZC41" s="472"/>
      <c r="KZD41" s="472"/>
      <c r="KZE41" s="472"/>
      <c r="KZF41" s="472"/>
      <c r="KZG41" s="472"/>
      <c r="KZH41" s="472"/>
      <c r="KZI41" s="472"/>
      <c r="KZJ41" s="472"/>
      <c r="KZK41" s="472"/>
      <c r="KZL41" s="472"/>
      <c r="KZM41" s="472"/>
      <c r="KZN41" s="472"/>
      <c r="KZO41" s="472"/>
      <c r="KZP41" s="472"/>
      <c r="KZQ41" s="472"/>
      <c r="KZR41" s="472"/>
      <c r="KZS41" s="472"/>
      <c r="KZT41" s="472"/>
      <c r="KZU41" s="472"/>
      <c r="KZV41" s="472"/>
      <c r="KZW41" s="472"/>
      <c r="KZX41" s="472"/>
      <c r="KZY41" s="472"/>
      <c r="KZZ41" s="472"/>
      <c r="LAA41" s="472"/>
      <c r="LAB41" s="472"/>
      <c r="LAC41" s="472"/>
      <c r="LAD41" s="472"/>
      <c r="LAE41" s="472"/>
      <c r="LAF41" s="472"/>
      <c r="LAG41" s="472"/>
      <c r="LAH41" s="472"/>
      <c r="LAI41" s="472"/>
      <c r="LAJ41" s="472"/>
      <c r="LAK41" s="472"/>
      <c r="LAL41" s="472"/>
      <c r="LAM41" s="472"/>
      <c r="LAN41" s="472"/>
      <c r="LAO41" s="472"/>
      <c r="LAP41" s="472"/>
      <c r="LAQ41" s="472"/>
      <c r="LAR41" s="472"/>
      <c r="LAS41" s="472"/>
      <c r="LAT41" s="472"/>
      <c r="LAU41" s="472"/>
      <c r="LAV41" s="472"/>
      <c r="LAW41" s="472"/>
      <c r="LAX41" s="472"/>
      <c r="LAY41" s="472"/>
      <c r="LAZ41" s="472"/>
      <c r="LBA41" s="472"/>
      <c r="LBB41" s="472"/>
      <c r="LBC41" s="472"/>
      <c r="LBD41" s="472"/>
      <c r="LBE41" s="472"/>
      <c r="LBF41" s="472"/>
      <c r="LBG41" s="472"/>
      <c r="LBH41" s="472"/>
      <c r="LBI41" s="472"/>
      <c r="LBJ41" s="472"/>
      <c r="LBK41" s="472"/>
      <c r="LBL41" s="472"/>
      <c r="LBM41" s="472"/>
      <c r="LBN41" s="472"/>
      <c r="LBO41" s="472"/>
      <c r="LBP41" s="472"/>
      <c r="LBQ41" s="472"/>
      <c r="LBR41" s="472"/>
      <c r="LBS41" s="472"/>
      <c r="LBT41" s="472"/>
      <c r="LBU41" s="472"/>
      <c r="LBV41" s="472"/>
      <c r="LBW41" s="472"/>
      <c r="LBX41" s="472"/>
      <c r="LBY41" s="472"/>
      <c r="LBZ41" s="472"/>
      <c r="LCA41" s="472"/>
      <c r="LCB41" s="472"/>
      <c r="LCC41" s="472"/>
      <c r="LCD41" s="472"/>
      <c r="LCE41" s="472"/>
      <c r="LCF41" s="472"/>
      <c r="LCG41" s="472"/>
      <c r="LCH41" s="472"/>
      <c r="LCI41" s="472"/>
      <c r="LCJ41" s="472"/>
      <c r="LCK41" s="472"/>
      <c r="LCL41" s="472"/>
      <c r="LCM41" s="472"/>
      <c r="LCN41" s="472"/>
      <c r="LCO41" s="472"/>
      <c r="LCP41" s="472"/>
      <c r="LCQ41" s="472"/>
      <c r="LCR41" s="472"/>
      <c r="LCS41" s="472"/>
      <c r="LCT41" s="472"/>
      <c r="LCU41" s="472"/>
      <c r="LCV41" s="472"/>
      <c r="LCW41" s="472"/>
      <c r="LCX41" s="472"/>
      <c r="LCY41" s="472"/>
      <c r="LCZ41" s="472"/>
      <c r="LDA41" s="472"/>
      <c r="LDB41" s="472"/>
      <c r="LDC41" s="472"/>
      <c r="LDD41" s="472"/>
      <c r="LDE41" s="472"/>
      <c r="LDF41" s="472"/>
      <c r="LDG41" s="472"/>
      <c r="LDH41" s="472"/>
      <c r="LDI41" s="472"/>
      <c r="LDJ41" s="472"/>
      <c r="LDK41" s="472"/>
      <c r="LDL41" s="472"/>
      <c r="LDM41" s="472"/>
      <c r="LDN41" s="472"/>
      <c r="LDO41" s="472"/>
      <c r="LDP41" s="472"/>
      <c r="LDQ41" s="472"/>
      <c r="LDR41" s="472"/>
      <c r="LDS41" s="472"/>
      <c r="LDT41" s="472"/>
      <c r="LDU41" s="472"/>
      <c r="LDV41" s="472"/>
      <c r="LDW41" s="472"/>
      <c r="LDX41" s="472"/>
      <c r="LDY41" s="472"/>
      <c r="LDZ41" s="472"/>
      <c r="LEA41" s="472"/>
      <c r="LEB41" s="472"/>
      <c r="LEC41" s="472"/>
      <c r="LED41" s="472"/>
      <c r="LEE41" s="472"/>
      <c r="LEF41" s="472"/>
      <c r="LEG41" s="472"/>
      <c r="LEH41" s="472"/>
      <c r="LEI41" s="472"/>
      <c r="LEJ41" s="472"/>
      <c r="LEK41" s="472"/>
      <c r="LEL41" s="472"/>
      <c r="LEM41" s="472"/>
      <c r="LEN41" s="472"/>
      <c r="LEO41" s="472"/>
      <c r="LEP41" s="472"/>
      <c r="LEQ41" s="472"/>
      <c r="LER41" s="472"/>
      <c r="LES41" s="472"/>
      <c r="LET41" s="472"/>
      <c r="LEU41" s="472"/>
      <c r="LEV41" s="472"/>
      <c r="LEW41" s="472"/>
      <c r="LEX41" s="472"/>
      <c r="LEY41" s="472"/>
      <c r="LEZ41" s="472"/>
      <c r="LFA41" s="472"/>
      <c r="LFB41" s="472"/>
      <c r="LFC41" s="472"/>
      <c r="LFD41" s="472"/>
      <c r="LFE41" s="472"/>
      <c r="LFF41" s="472"/>
      <c r="LFG41" s="472"/>
      <c r="LFH41" s="472"/>
      <c r="LFI41" s="472"/>
      <c r="LFJ41" s="472"/>
      <c r="LFK41" s="472"/>
      <c r="LFL41" s="472"/>
      <c r="LFM41" s="472"/>
      <c r="LFN41" s="472"/>
      <c r="LFO41" s="472"/>
      <c r="LFP41" s="472"/>
      <c r="LFQ41" s="472"/>
      <c r="LFR41" s="472"/>
      <c r="LFS41" s="472"/>
      <c r="LFT41" s="472"/>
      <c r="LFU41" s="472"/>
      <c r="LFV41" s="472"/>
      <c r="LFW41" s="472"/>
      <c r="LFX41" s="472"/>
      <c r="LFY41" s="472"/>
      <c r="LFZ41" s="472"/>
      <c r="LGA41" s="472"/>
      <c r="LGB41" s="472"/>
      <c r="LGC41" s="472"/>
      <c r="LGD41" s="472"/>
      <c r="LGE41" s="472"/>
      <c r="LGF41" s="472"/>
      <c r="LGG41" s="472"/>
      <c r="LGH41" s="472"/>
      <c r="LGI41" s="472"/>
      <c r="LGJ41" s="472"/>
      <c r="LGK41" s="472"/>
      <c r="LGL41" s="472"/>
      <c r="LGM41" s="472"/>
      <c r="LGN41" s="472"/>
      <c r="LGO41" s="472"/>
      <c r="LGP41" s="472"/>
      <c r="LGQ41" s="472"/>
      <c r="LGR41" s="472"/>
      <c r="LGS41" s="472"/>
      <c r="LGT41" s="472"/>
      <c r="LGU41" s="472"/>
      <c r="LGV41" s="472"/>
      <c r="LGW41" s="472"/>
      <c r="LGX41" s="472"/>
      <c r="LGY41" s="472"/>
      <c r="LGZ41" s="472"/>
      <c r="LHA41" s="472"/>
      <c r="LHB41" s="472"/>
      <c r="LHC41" s="472"/>
      <c r="LHD41" s="472"/>
      <c r="LHE41" s="472"/>
      <c r="LHF41" s="472"/>
      <c r="LHG41" s="472"/>
      <c r="LHH41" s="472"/>
      <c r="LHI41" s="472"/>
      <c r="LHJ41" s="472"/>
      <c r="LHK41" s="472"/>
      <c r="LHL41" s="472"/>
      <c r="LHM41" s="472"/>
      <c r="LHN41" s="472"/>
      <c r="LHO41" s="472"/>
      <c r="LHP41" s="472"/>
      <c r="LHQ41" s="472"/>
      <c r="LHR41" s="472"/>
      <c r="LHS41" s="472"/>
      <c r="LHT41" s="472"/>
      <c r="LHU41" s="472"/>
      <c r="LHV41" s="472"/>
      <c r="LHW41" s="472"/>
      <c r="LHX41" s="472"/>
      <c r="LHY41" s="472"/>
      <c r="LHZ41" s="472"/>
      <c r="LIA41" s="472"/>
      <c r="LIB41" s="472"/>
      <c r="LIC41" s="472"/>
      <c r="LID41" s="472"/>
      <c r="LIE41" s="472"/>
      <c r="LIF41" s="472"/>
      <c r="LIG41" s="472"/>
      <c r="LIH41" s="472"/>
      <c r="LII41" s="472"/>
      <c r="LIJ41" s="472"/>
      <c r="LIK41" s="472"/>
      <c r="LIL41" s="472"/>
      <c r="LIM41" s="472"/>
      <c r="LIN41" s="472"/>
      <c r="LIO41" s="472"/>
      <c r="LIP41" s="472"/>
      <c r="LIQ41" s="472"/>
      <c r="LIR41" s="472"/>
      <c r="LIS41" s="472"/>
      <c r="LIT41" s="472"/>
      <c r="LIU41" s="472"/>
      <c r="LIV41" s="472"/>
      <c r="LIW41" s="472"/>
      <c r="LIX41" s="472"/>
      <c r="LIY41" s="472"/>
      <c r="LIZ41" s="472"/>
      <c r="LJA41" s="472"/>
      <c r="LJB41" s="472"/>
      <c r="LJC41" s="472"/>
      <c r="LJD41" s="472"/>
      <c r="LJE41" s="472"/>
      <c r="LJF41" s="472"/>
      <c r="LJG41" s="472"/>
      <c r="LJH41" s="472"/>
      <c r="LJI41" s="472"/>
      <c r="LJJ41" s="472"/>
      <c r="LJK41" s="472"/>
      <c r="LJL41" s="472"/>
      <c r="LJM41" s="472"/>
      <c r="LJN41" s="472"/>
      <c r="LJO41" s="472"/>
      <c r="LJP41" s="472"/>
      <c r="LJQ41" s="472"/>
      <c r="LJR41" s="472"/>
      <c r="LJS41" s="472"/>
      <c r="LJT41" s="472"/>
      <c r="LJU41" s="472"/>
      <c r="LJV41" s="472"/>
      <c r="LJW41" s="472"/>
      <c r="LJX41" s="472"/>
      <c r="LJY41" s="472"/>
      <c r="LJZ41" s="472"/>
      <c r="LKA41" s="472"/>
      <c r="LKB41" s="472"/>
      <c r="LKC41" s="472"/>
      <c r="LKD41" s="472"/>
      <c r="LKE41" s="472"/>
      <c r="LKF41" s="472"/>
      <c r="LKG41" s="472"/>
      <c r="LKH41" s="472"/>
      <c r="LKI41" s="472"/>
      <c r="LKJ41" s="472"/>
      <c r="LKK41" s="472"/>
      <c r="LKL41" s="472"/>
      <c r="LKM41" s="472"/>
      <c r="LKN41" s="472"/>
      <c r="LKO41" s="472"/>
      <c r="LKP41" s="472"/>
      <c r="LKQ41" s="472"/>
      <c r="LKR41" s="472"/>
      <c r="LKS41" s="472"/>
      <c r="LKT41" s="472"/>
      <c r="LKU41" s="472"/>
      <c r="LKV41" s="472"/>
      <c r="LKW41" s="472"/>
      <c r="LKX41" s="472"/>
      <c r="LKY41" s="472"/>
      <c r="LKZ41" s="472"/>
      <c r="LLA41" s="472"/>
      <c r="LLB41" s="472"/>
      <c r="LLC41" s="472"/>
      <c r="LLD41" s="472"/>
      <c r="LLE41" s="472"/>
      <c r="LLF41" s="472"/>
      <c r="LLG41" s="472"/>
      <c r="LLH41" s="472"/>
      <c r="LLI41" s="472"/>
      <c r="LLJ41" s="472"/>
      <c r="LLK41" s="472"/>
      <c r="LLL41" s="472"/>
      <c r="LLM41" s="472"/>
      <c r="LLN41" s="472"/>
      <c r="LLO41" s="472"/>
      <c r="LLP41" s="472"/>
      <c r="LLQ41" s="472"/>
      <c r="LLR41" s="472"/>
      <c r="LLS41" s="472"/>
      <c r="LLT41" s="472"/>
      <c r="LLU41" s="472"/>
      <c r="LLV41" s="472"/>
      <c r="LLW41" s="472"/>
      <c r="LLX41" s="472"/>
      <c r="LLY41" s="472"/>
      <c r="LLZ41" s="472"/>
      <c r="LMA41" s="472"/>
      <c r="LMB41" s="472"/>
      <c r="LMC41" s="472"/>
      <c r="LMD41" s="472"/>
      <c r="LME41" s="472"/>
      <c r="LMF41" s="472"/>
      <c r="LMG41" s="472"/>
      <c r="LMH41" s="472"/>
      <c r="LMI41" s="472"/>
      <c r="LMJ41" s="472"/>
      <c r="LMK41" s="472"/>
      <c r="LML41" s="472"/>
      <c r="LMM41" s="472"/>
      <c r="LMN41" s="472"/>
      <c r="LMO41" s="472"/>
      <c r="LMP41" s="472"/>
      <c r="LMQ41" s="472"/>
      <c r="LMR41" s="472"/>
      <c r="LMS41" s="472"/>
      <c r="LMT41" s="472"/>
      <c r="LMU41" s="472"/>
      <c r="LMV41" s="472"/>
      <c r="LMW41" s="472"/>
      <c r="LMX41" s="472"/>
      <c r="LMY41" s="472"/>
      <c r="LMZ41" s="472"/>
      <c r="LNA41" s="472"/>
      <c r="LNB41" s="472"/>
      <c r="LNC41" s="472"/>
      <c r="LND41" s="472"/>
      <c r="LNE41" s="472"/>
      <c r="LNF41" s="472"/>
      <c r="LNG41" s="472"/>
      <c r="LNH41" s="472"/>
      <c r="LNI41" s="472"/>
      <c r="LNJ41" s="472"/>
      <c r="LNK41" s="472"/>
      <c r="LNL41" s="472"/>
      <c r="LNM41" s="472"/>
      <c r="LNN41" s="472"/>
      <c r="LNO41" s="472"/>
      <c r="LNP41" s="472"/>
      <c r="LNQ41" s="472"/>
      <c r="LNR41" s="472"/>
      <c r="LNS41" s="472"/>
      <c r="LNT41" s="472"/>
      <c r="LNU41" s="472"/>
      <c r="LNV41" s="472"/>
      <c r="LNW41" s="472"/>
      <c r="LNX41" s="472"/>
      <c r="LNY41" s="472"/>
      <c r="LNZ41" s="472"/>
      <c r="LOA41" s="472"/>
      <c r="LOB41" s="472"/>
      <c r="LOC41" s="472"/>
      <c r="LOD41" s="472"/>
      <c r="LOE41" s="472"/>
      <c r="LOF41" s="472"/>
      <c r="LOG41" s="472"/>
      <c r="LOH41" s="472"/>
      <c r="LOI41" s="472"/>
      <c r="LOJ41" s="472"/>
      <c r="LOK41" s="472"/>
      <c r="LOL41" s="472"/>
      <c r="LOM41" s="472"/>
      <c r="LON41" s="472"/>
      <c r="LOO41" s="472"/>
      <c r="LOP41" s="472"/>
      <c r="LOQ41" s="472"/>
      <c r="LOR41" s="472"/>
      <c r="LOS41" s="472"/>
      <c r="LOT41" s="472"/>
      <c r="LOU41" s="472"/>
      <c r="LOV41" s="472"/>
      <c r="LOW41" s="472"/>
      <c r="LOX41" s="472"/>
      <c r="LOY41" s="472"/>
      <c r="LOZ41" s="472"/>
      <c r="LPA41" s="472"/>
      <c r="LPB41" s="472"/>
      <c r="LPC41" s="472"/>
      <c r="LPD41" s="472"/>
      <c r="LPE41" s="472"/>
      <c r="LPF41" s="472"/>
      <c r="LPG41" s="472"/>
      <c r="LPH41" s="472"/>
      <c r="LPI41" s="472"/>
      <c r="LPJ41" s="472"/>
      <c r="LPK41" s="472"/>
      <c r="LPL41" s="472"/>
      <c r="LPM41" s="472"/>
      <c r="LPN41" s="472"/>
      <c r="LPO41" s="472"/>
      <c r="LPP41" s="472"/>
      <c r="LPQ41" s="472"/>
      <c r="LPR41" s="472"/>
      <c r="LPS41" s="472"/>
      <c r="LPT41" s="472"/>
      <c r="LPU41" s="472"/>
      <c r="LPV41" s="472"/>
      <c r="LPW41" s="472"/>
      <c r="LPX41" s="472"/>
      <c r="LPY41" s="472"/>
      <c r="LPZ41" s="472"/>
      <c r="LQA41" s="472"/>
      <c r="LQB41" s="472"/>
      <c r="LQC41" s="472"/>
      <c r="LQD41" s="472"/>
      <c r="LQE41" s="472"/>
      <c r="LQF41" s="472"/>
      <c r="LQG41" s="472"/>
      <c r="LQH41" s="472"/>
      <c r="LQI41" s="472"/>
      <c r="LQJ41" s="472"/>
      <c r="LQK41" s="472"/>
      <c r="LQL41" s="472"/>
      <c r="LQM41" s="472"/>
      <c r="LQN41" s="472"/>
      <c r="LQO41" s="472"/>
      <c r="LQP41" s="472"/>
      <c r="LQQ41" s="472"/>
      <c r="LQR41" s="472"/>
      <c r="LQS41" s="472"/>
      <c r="LQT41" s="472"/>
      <c r="LQU41" s="472"/>
      <c r="LQV41" s="472"/>
      <c r="LQW41" s="472"/>
      <c r="LQX41" s="472"/>
      <c r="LQY41" s="472"/>
      <c r="LQZ41" s="472"/>
      <c r="LRA41" s="472"/>
      <c r="LRB41" s="472"/>
      <c r="LRC41" s="472"/>
      <c r="LRD41" s="472"/>
      <c r="LRE41" s="472"/>
      <c r="LRF41" s="472"/>
      <c r="LRG41" s="472"/>
      <c r="LRH41" s="472"/>
      <c r="LRI41" s="472"/>
      <c r="LRJ41" s="472"/>
      <c r="LRK41" s="472"/>
      <c r="LRL41" s="472"/>
      <c r="LRM41" s="472"/>
      <c r="LRN41" s="472"/>
      <c r="LRO41" s="472"/>
      <c r="LRP41" s="472"/>
      <c r="LRQ41" s="472"/>
      <c r="LRR41" s="472"/>
      <c r="LRS41" s="472"/>
      <c r="LRT41" s="472"/>
      <c r="LRU41" s="472"/>
      <c r="LRV41" s="472"/>
      <c r="LRW41" s="472"/>
      <c r="LRX41" s="472"/>
      <c r="LRY41" s="472"/>
      <c r="LRZ41" s="472"/>
      <c r="LSA41" s="472"/>
      <c r="LSB41" s="472"/>
      <c r="LSC41" s="472"/>
      <c r="LSD41" s="472"/>
      <c r="LSE41" s="472"/>
      <c r="LSF41" s="472"/>
      <c r="LSG41" s="472"/>
      <c r="LSH41" s="472"/>
      <c r="LSI41" s="472"/>
      <c r="LSJ41" s="472"/>
      <c r="LSK41" s="472"/>
      <c r="LSL41" s="472"/>
      <c r="LSM41" s="472"/>
      <c r="LSN41" s="472"/>
      <c r="LSO41" s="472"/>
      <c r="LSP41" s="472"/>
      <c r="LSQ41" s="472"/>
      <c r="LSR41" s="472"/>
      <c r="LSS41" s="472"/>
      <c r="LST41" s="472"/>
      <c r="LSU41" s="472"/>
      <c r="LSV41" s="472"/>
      <c r="LSW41" s="472"/>
      <c r="LSX41" s="472"/>
      <c r="LSY41" s="472"/>
      <c r="LSZ41" s="472"/>
      <c r="LTA41" s="472"/>
      <c r="LTB41" s="472"/>
      <c r="LTC41" s="472"/>
      <c r="LTD41" s="472"/>
      <c r="LTE41" s="472"/>
      <c r="LTF41" s="472"/>
      <c r="LTG41" s="472"/>
      <c r="LTH41" s="472"/>
      <c r="LTI41" s="472"/>
      <c r="LTJ41" s="472"/>
      <c r="LTK41" s="472"/>
      <c r="LTL41" s="472"/>
      <c r="LTM41" s="472"/>
      <c r="LTN41" s="472"/>
      <c r="LTO41" s="472"/>
      <c r="LTP41" s="472"/>
      <c r="LTQ41" s="472"/>
      <c r="LTR41" s="472"/>
      <c r="LTS41" s="472"/>
      <c r="LTT41" s="472"/>
      <c r="LTU41" s="472"/>
      <c r="LTV41" s="472"/>
      <c r="LTW41" s="472"/>
      <c r="LTX41" s="472"/>
      <c r="LTY41" s="472"/>
      <c r="LTZ41" s="472"/>
      <c r="LUA41" s="472"/>
      <c r="LUB41" s="472"/>
      <c r="LUC41" s="472"/>
      <c r="LUD41" s="472"/>
      <c r="LUE41" s="472"/>
      <c r="LUF41" s="472"/>
      <c r="LUG41" s="472"/>
      <c r="LUH41" s="472"/>
      <c r="LUI41" s="472"/>
      <c r="LUJ41" s="472"/>
      <c r="LUK41" s="472"/>
      <c r="LUL41" s="472"/>
      <c r="LUM41" s="472"/>
      <c r="LUN41" s="472"/>
      <c r="LUO41" s="472"/>
      <c r="LUP41" s="472"/>
      <c r="LUQ41" s="472"/>
      <c r="LUR41" s="472"/>
      <c r="LUS41" s="472"/>
      <c r="LUT41" s="472"/>
      <c r="LUU41" s="472"/>
      <c r="LUV41" s="472"/>
      <c r="LUW41" s="472"/>
      <c r="LUX41" s="472"/>
      <c r="LUY41" s="472"/>
      <c r="LUZ41" s="472"/>
      <c r="LVA41" s="472"/>
      <c r="LVB41" s="472"/>
      <c r="LVC41" s="472"/>
      <c r="LVD41" s="472"/>
      <c r="LVE41" s="472"/>
      <c r="LVF41" s="472"/>
      <c r="LVG41" s="472"/>
      <c r="LVH41" s="472"/>
      <c r="LVI41" s="472"/>
      <c r="LVJ41" s="472"/>
      <c r="LVK41" s="472"/>
      <c r="LVL41" s="472"/>
      <c r="LVM41" s="472"/>
      <c r="LVN41" s="472"/>
      <c r="LVO41" s="472"/>
      <c r="LVP41" s="472"/>
      <c r="LVQ41" s="472"/>
      <c r="LVR41" s="472"/>
      <c r="LVS41" s="472"/>
      <c r="LVT41" s="472"/>
      <c r="LVU41" s="472"/>
      <c r="LVV41" s="472"/>
      <c r="LVW41" s="472"/>
      <c r="LVX41" s="472"/>
      <c r="LVY41" s="472"/>
      <c r="LVZ41" s="472"/>
      <c r="LWA41" s="472"/>
      <c r="LWB41" s="472"/>
      <c r="LWC41" s="472"/>
      <c r="LWD41" s="472"/>
      <c r="LWE41" s="472"/>
      <c r="LWF41" s="472"/>
      <c r="LWG41" s="472"/>
      <c r="LWH41" s="472"/>
      <c r="LWI41" s="472"/>
      <c r="LWJ41" s="472"/>
      <c r="LWK41" s="472"/>
      <c r="LWL41" s="472"/>
      <c r="LWM41" s="472"/>
      <c r="LWN41" s="472"/>
      <c r="LWO41" s="472"/>
      <c r="LWP41" s="472"/>
      <c r="LWQ41" s="472"/>
      <c r="LWR41" s="472"/>
      <c r="LWS41" s="472"/>
      <c r="LWT41" s="472"/>
      <c r="LWU41" s="472"/>
      <c r="LWV41" s="472"/>
      <c r="LWW41" s="472"/>
      <c r="LWX41" s="472"/>
      <c r="LWY41" s="472"/>
      <c r="LWZ41" s="472"/>
      <c r="LXA41" s="472"/>
      <c r="LXB41" s="472"/>
      <c r="LXC41" s="472"/>
      <c r="LXD41" s="472"/>
      <c r="LXE41" s="472"/>
      <c r="LXF41" s="472"/>
      <c r="LXG41" s="472"/>
      <c r="LXH41" s="472"/>
      <c r="LXI41" s="472"/>
      <c r="LXJ41" s="472"/>
      <c r="LXK41" s="472"/>
      <c r="LXL41" s="472"/>
      <c r="LXM41" s="472"/>
      <c r="LXN41" s="472"/>
      <c r="LXO41" s="472"/>
      <c r="LXP41" s="472"/>
      <c r="LXQ41" s="472"/>
      <c r="LXR41" s="472"/>
      <c r="LXS41" s="472"/>
      <c r="LXT41" s="472"/>
      <c r="LXU41" s="472"/>
      <c r="LXV41" s="472"/>
      <c r="LXW41" s="472"/>
      <c r="LXX41" s="472"/>
      <c r="LXY41" s="472"/>
      <c r="LXZ41" s="472"/>
      <c r="LYA41" s="472"/>
      <c r="LYB41" s="472"/>
      <c r="LYC41" s="472"/>
      <c r="LYD41" s="472"/>
      <c r="LYE41" s="472"/>
      <c r="LYF41" s="472"/>
      <c r="LYG41" s="472"/>
      <c r="LYH41" s="472"/>
      <c r="LYI41" s="472"/>
      <c r="LYJ41" s="472"/>
      <c r="LYK41" s="472"/>
      <c r="LYL41" s="472"/>
      <c r="LYM41" s="472"/>
      <c r="LYN41" s="472"/>
      <c r="LYO41" s="472"/>
      <c r="LYP41" s="472"/>
      <c r="LYQ41" s="472"/>
      <c r="LYR41" s="472"/>
      <c r="LYS41" s="472"/>
      <c r="LYT41" s="472"/>
      <c r="LYU41" s="472"/>
      <c r="LYV41" s="472"/>
      <c r="LYW41" s="472"/>
      <c r="LYX41" s="472"/>
      <c r="LYY41" s="472"/>
      <c r="LYZ41" s="472"/>
      <c r="LZA41" s="472"/>
      <c r="LZB41" s="472"/>
      <c r="LZC41" s="472"/>
      <c r="LZD41" s="472"/>
      <c r="LZE41" s="472"/>
      <c r="LZF41" s="472"/>
      <c r="LZG41" s="472"/>
      <c r="LZH41" s="472"/>
      <c r="LZI41" s="472"/>
      <c r="LZJ41" s="472"/>
      <c r="LZK41" s="472"/>
      <c r="LZL41" s="472"/>
      <c r="LZM41" s="472"/>
      <c r="LZN41" s="472"/>
      <c r="LZO41" s="472"/>
      <c r="LZP41" s="472"/>
      <c r="LZQ41" s="472"/>
      <c r="LZR41" s="472"/>
      <c r="LZS41" s="472"/>
      <c r="LZT41" s="472"/>
      <c r="LZU41" s="472"/>
      <c r="LZV41" s="472"/>
      <c r="LZW41" s="472"/>
      <c r="LZX41" s="472"/>
      <c r="LZY41" s="472"/>
      <c r="LZZ41" s="472"/>
      <c r="MAA41" s="472"/>
      <c r="MAB41" s="472"/>
      <c r="MAC41" s="472"/>
      <c r="MAD41" s="472"/>
      <c r="MAE41" s="472"/>
      <c r="MAF41" s="472"/>
      <c r="MAG41" s="472"/>
      <c r="MAH41" s="472"/>
      <c r="MAI41" s="472"/>
      <c r="MAJ41" s="472"/>
      <c r="MAK41" s="472"/>
      <c r="MAL41" s="472"/>
      <c r="MAM41" s="472"/>
      <c r="MAN41" s="472"/>
      <c r="MAO41" s="472"/>
      <c r="MAP41" s="472"/>
      <c r="MAQ41" s="472"/>
      <c r="MAR41" s="472"/>
      <c r="MAS41" s="472"/>
      <c r="MAT41" s="472"/>
      <c r="MAU41" s="472"/>
      <c r="MAV41" s="472"/>
      <c r="MAW41" s="472"/>
      <c r="MAX41" s="472"/>
      <c r="MAY41" s="472"/>
      <c r="MAZ41" s="472"/>
      <c r="MBA41" s="472"/>
      <c r="MBB41" s="472"/>
      <c r="MBC41" s="472"/>
      <c r="MBD41" s="472"/>
      <c r="MBE41" s="472"/>
      <c r="MBF41" s="472"/>
      <c r="MBG41" s="472"/>
      <c r="MBH41" s="472"/>
      <c r="MBI41" s="472"/>
      <c r="MBJ41" s="472"/>
      <c r="MBK41" s="472"/>
      <c r="MBL41" s="472"/>
      <c r="MBM41" s="472"/>
      <c r="MBN41" s="472"/>
      <c r="MBO41" s="472"/>
      <c r="MBP41" s="472"/>
      <c r="MBQ41" s="472"/>
      <c r="MBR41" s="472"/>
      <c r="MBS41" s="472"/>
      <c r="MBT41" s="472"/>
      <c r="MBU41" s="472"/>
      <c r="MBV41" s="472"/>
      <c r="MBW41" s="472"/>
      <c r="MBX41" s="472"/>
      <c r="MBY41" s="472"/>
      <c r="MBZ41" s="472"/>
      <c r="MCA41" s="472"/>
      <c r="MCB41" s="472"/>
      <c r="MCC41" s="472"/>
      <c r="MCD41" s="472"/>
      <c r="MCE41" s="472"/>
      <c r="MCF41" s="472"/>
      <c r="MCG41" s="472"/>
      <c r="MCH41" s="472"/>
      <c r="MCI41" s="472"/>
      <c r="MCJ41" s="472"/>
      <c r="MCK41" s="472"/>
      <c r="MCL41" s="472"/>
      <c r="MCM41" s="472"/>
      <c r="MCN41" s="472"/>
      <c r="MCO41" s="472"/>
      <c r="MCP41" s="472"/>
      <c r="MCQ41" s="472"/>
      <c r="MCR41" s="472"/>
      <c r="MCS41" s="472"/>
      <c r="MCT41" s="472"/>
      <c r="MCU41" s="472"/>
      <c r="MCV41" s="472"/>
      <c r="MCW41" s="472"/>
      <c r="MCX41" s="472"/>
      <c r="MCY41" s="472"/>
      <c r="MCZ41" s="472"/>
      <c r="MDA41" s="472"/>
      <c r="MDB41" s="472"/>
      <c r="MDC41" s="472"/>
      <c r="MDD41" s="472"/>
      <c r="MDE41" s="472"/>
      <c r="MDF41" s="472"/>
      <c r="MDG41" s="472"/>
      <c r="MDH41" s="472"/>
      <c r="MDI41" s="472"/>
      <c r="MDJ41" s="472"/>
      <c r="MDK41" s="472"/>
      <c r="MDL41" s="472"/>
      <c r="MDM41" s="472"/>
      <c r="MDN41" s="472"/>
      <c r="MDO41" s="472"/>
      <c r="MDP41" s="472"/>
      <c r="MDQ41" s="472"/>
      <c r="MDR41" s="472"/>
      <c r="MDS41" s="472"/>
      <c r="MDT41" s="472"/>
      <c r="MDU41" s="472"/>
      <c r="MDV41" s="472"/>
      <c r="MDW41" s="472"/>
      <c r="MDX41" s="472"/>
      <c r="MDY41" s="472"/>
      <c r="MDZ41" s="472"/>
      <c r="MEA41" s="472"/>
      <c r="MEB41" s="472"/>
      <c r="MEC41" s="472"/>
      <c r="MED41" s="472"/>
      <c r="MEE41" s="472"/>
      <c r="MEF41" s="472"/>
      <c r="MEG41" s="472"/>
      <c r="MEH41" s="472"/>
      <c r="MEI41" s="472"/>
      <c r="MEJ41" s="472"/>
      <c r="MEK41" s="472"/>
      <c r="MEL41" s="472"/>
      <c r="MEM41" s="472"/>
      <c r="MEN41" s="472"/>
      <c r="MEO41" s="472"/>
      <c r="MEP41" s="472"/>
      <c r="MEQ41" s="472"/>
      <c r="MER41" s="472"/>
      <c r="MES41" s="472"/>
      <c r="MET41" s="472"/>
      <c r="MEU41" s="472"/>
      <c r="MEV41" s="472"/>
      <c r="MEW41" s="472"/>
      <c r="MEX41" s="472"/>
      <c r="MEY41" s="472"/>
      <c r="MEZ41" s="472"/>
      <c r="MFA41" s="472"/>
      <c r="MFB41" s="472"/>
      <c r="MFC41" s="472"/>
      <c r="MFD41" s="472"/>
      <c r="MFE41" s="472"/>
      <c r="MFF41" s="472"/>
      <c r="MFG41" s="472"/>
      <c r="MFH41" s="472"/>
      <c r="MFI41" s="472"/>
      <c r="MFJ41" s="472"/>
      <c r="MFK41" s="472"/>
      <c r="MFL41" s="472"/>
      <c r="MFM41" s="472"/>
      <c r="MFN41" s="472"/>
      <c r="MFO41" s="472"/>
      <c r="MFP41" s="472"/>
      <c r="MFQ41" s="472"/>
      <c r="MFR41" s="472"/>
      <c r="MFS41" s="472"/>
      <c r="MFT41" s="472"/>
      <c r="MFU41" s="472"/>
      <c r="MFV41" s="472"/>
      <c r="MFW41" s="472"/>
      <c r="MFX41" s="472"/>
      <c r="MFY41" s="472"/>
      <c r="MFZ41" s="472"/>
      <c r="MGA41" s="472"/>
      <c r="MGB41" s="472"/>
      <c r="MGC41" s="472"/>
      <c r="MGD41" s="472"/>
      <c r="MGE41" s="472"/>
      <c r="MGF41" s="472"/>
      <c r="MGG41" s="472"/>
      <c r="MGH41" s="472"/>
      <c r="MGI41" s="472"/>
      <c r="MGJ41" s="472"/>
      <c r="MGK41" s="472"/>
      <c r="MGL41" s="472"/>
      <c r="MGM41" s="472"/>
      <c r="MGN41" s="472"/>
      <c r="MGO41" s="472"/>
      <c r="MGP41" s="472"/>
      <c r="MGQ41" s="472"/>
      <c r="MGR41" s="472"/>
      <c r="MGS41" s="472"/>
      <c r="MGT41" s="472"/>
      <c r="MGU41" s="472"/>
      <c r="MGV41" s="472"/>
      <c r="MGW41" s="472"/>
      <c r="MGX41" s="472"/>
      <c r="MGY41" s="472"/>
      <c r="MGZ41" s="472"/>
      <c r="MHA41" s="472"/>
      <c r="MHB41" s="472"/>
      <c r="MHC41" s="472"/>
      <c r="MHD41" s="472"/>
      <c r="MHE41" s="472"/>
      <c r="MHF41" s="472"/>
      <c r="MHG41" s="472"/>
      <c r="MHH41" s="472"/>
      <c r="MHI41" s="472"/>
      <c r="MHJ41" s="472"/>
      <c r="MHK41" s="472"/>
      <c r="MHL41" s="472"/>
      <c r="MHM41" s="472"/>
      <c r="MHN41" s="472"/>
      <c r="MHO41" s="472"/>
      <c r="MHP41" s="472"/>
      <c r="MHQ41" s="472"/>
      <c r="MHR41" s="472"/>
      <c r="MHS41" s="472"/>
      <c r="MHT41" s="472"/>
      <c r="MHU41" s="472"/>
      <c r="MHV41" s="472"/>
      <c r="MHW41" s="472"/>
      <c r="MHX41" s="472"/>
      <c r="MHY41" s="472"/>
      <c r="MHZ41" s="472"/>
      <c r="MIA41" s="472"/>
      <c r="MIB41" s="472"/>
      <c r="MIC41" s="472"/>
      <c r="MID41" s="472"/>
      <c r="MIE41" s="472"/>
      <c r="MIF41" s="472"/>
      <c r="MIG41" s="472"/>
      <c r="MIH41" s="472"/>
      <c r="MII41" s="472"/>
      <c r="MIJ41" s="472"/>
      <c r="MIK41" s="472"/>
      <c r="MIL41" s="472"/>
      <c r="MIM41" s="472"/>
      <c r="MIN41" s="472"/>
      <c r="MIO41" s="472"/>
      <c r="MIP41" s="472"/>
      <c r="MIQ41" s="472"/>
      <c r="MIR41" s="472"/>
      <c r="MIS41" s="472"/>
      <c r="MIT41" s="472"/>
      <c r="MIU41" s="472"/>
      <c r="MIV41" s="472"/>
      <c r="MIW41" s="472"/>
      <c r="MIX41" s="472"/>
      <c r="MIY41" s="472"/>
      <c r="MIZ41" s="472"/>
      <c r="MJA41" s="472"/>
      <c r="MJB41" s="472"/>
      <c r="MJC41" s="472"/>
      <c r="MJD41" s="472"/>
      <c r="MJE41" s="472"/>
      <c r="MJF41" s="472"/>
      <c r="MJG41" s="472"/>
      <c r="MJH41" s="472"/>
      <c r="MJI41" s="472"/>
      <c r="MJJ41" s="472"/>
      <c r="MJK41" s="472"/>
      <c r="MJL41" s="472"/>
      <c r="MJM41" s="472"/>
      <c r="MJN41" s="472"/>
      <c r="MJO41" s="472"/>
      <c r="MJP41" s="472"/>
      <c r="MJQ41" s="472"/>
      <c r="MJR41" s="472"/>
      <c r="MJS41" s="472"/>
      <c r="MJT41" s="472"/>
      <c r="MJU41" s="472"/>
      <c r="MJV41" s="472"/>
      <c r="MJW41" s="472"/>
      <c r="MJX41" s="472"/>
      <c r="MJY41" s="472"/>
      <c r="MJZ41" s="472"/>
      <c r="MKA41" s="472"/>
      <c r="MKB41" s="472"/>
      <c r="MKC41" s="472"/>
      <c r="MKD41" s="472"/>
      <c r="MKE41" s="472"/>
      <c r="MKF41" s="472"/>
      <c r="MKG41" s="472"/>
      <c r="MKH41" s="472"/>
      <c r="MKI41" s="472"/>
      <c r="MKJ41" s="472"/>
      <c r="MKK41" s="472"/>
      <c r="MKL41" s="472"/>
      <c r="MKM41" s="472"/>
      <c r="MKN41" s="472"/>
      <c r="MKO41" s="472"/>
      <c r="MKP41" s="472"/>
      <c r="MKQ41" s="472"/>
      <c r="MKR41" s="472"/>
      <c r="MKS41" s="472"/>
      <c r="MKT41" s="472"/>
      <c r="MKU41" s="472"/>
      <c r="MKV41" s="472"/>
      <c r="MKW41" s="472"/>
      <c r="MKX41" s="472"/>
      <c r="MKY41" s="472"/>
      <c r="MKZ41" s="472"/>
      <c r="MLA41" s="472"/>
      <c r="MLB41" s="472"/>
      <c r="MLC41" s="472"/>
      <c r="MLD41" s="472"/>
      <c r="MLE41" s="472"/>
      <c r="MLF41" s="472"/>
      <c r="MLG41" s="472"/>
      <c r="MLH41" s="472"/>
      <c r="MLI41" s="472"/>
      <c r="MLJ41" s="472"/>
      <c r="MLK41" s="472"/>
      <c r="MLL41" s="472"/>
      <c r="MLM41" s="472"/>
      <c r="MLN41" s="472"/>
      <c r="MLO41" s="472"/>
      <c r="MLP41" s="472"/>
      <c r="MLQ41" s="472"/>
      <c r="MLR41" s="472"/>
      <c r="MLS41" s="472"/>
      <c r="MLT41" s="472"/>
      <c r="MLU41" s="472"/>
      <c r="MLV41" s="472"/>
      <c r="MLW41" s="472"/>
      <c r="MLX41" s="472"/>
      <c r="MLY41" s="472"/>
      <c r="MLZ41" s="472"/>
      <c r="MMA41" s="472"/>
      <c r="MMB41" s="472"/>
      <c r="MMC41" s="472"/>
      <c r="MMD41" s="472"/>
      <c r="MME41" s="472"/>
      <c r="MMF41" s="472"/>
      <c r="MMG41" s="472"/>
      <c r="MMH41" s="472"/>
      <c r="MMI41" s="472"/>
      <c r="MMJ41" s="472"/>
      <c r="MMK41" s="472"/>
      <c r="MML41" s="472"/>
      <c r="MMM41" s="472"/>
      <c r="MMN41" s="472"/>
      <c r="MMO41" s="472"/>
      <c r="MMP41" s="472"/>
      <c r="MMQ41" s="472"/>
      <c r="MMR41" s="472"/>
      <c r="MMS41" s="472"/>
      <c r="MMT41" s="472"/>
      <c r="MMU41" s="472"/>
      <c r="MMV41" s="472"/>
      <c r="MMW41" s="472"/>
      <c r="MMX41" s="472"/>
      <c r="MMY41" s="472"/>
      <c r="MMZ41" s="472"/>
      <c r="MNA41" s="472"/>
      <c r="MNB41" s="472"/>
      <c r="MNC41" s="472"/>
      <c r="MND41" s="472"/>
      <c r="MNE41" s="472"/>
      <c r="MNF41" s="472"/>
      <c r="MNG41" s="472"/>
      <c r="MNH41" s="472"/>
      <c r="MNI41" s="472"/>
      <c r="MNJ41" s="472"/>
      <c r="MNK41" s="472"/>
      <c r="MNL41" s="472"/>
      <c r="MNM41" s="472"/>
      <c r="MNN41" s="472"/>
      <c r="MNO41" s="472"/>
      <c r="MNP41" s="472"/>
      <c r="MNQ41" s="472"/>
      <c r="MNR41" s="472"/>
      <c r="MNS41" s="472"/>
      <c r="MNT41" s="472"/>
      <c r="MNU41" s="472"/>
      <c r="MNV41" s="472"/>
      <c r="MNW41" s="472"/>
      <c r="MNX41" s="472"/>
      <c r="MNY41" s="472"/>
      <c r="MNZ41" s="472"/>
      <c r="MOA41" s="472"/>
      <c r="MOB41" s="472"/>
      <c r="MOC41" s="472"/>
      <c r="MOD41" s="472"/>
      <c r="MOE41" s="472"/>
      <c r="MOF41" s="472"/>
      <c r="MOG41" s="472"/>
      <c r="MOH41" s="472"/>
      <c r="MOI41" s="472"/>
      <c r="MOJ41" s="472"/>
      <c r="MOK41" s="472"/>
      <c r="MOL41" s="472"/>
      <c r="MOM41" s="472"/>
      <c r="MON41" s="472"/>
      <c r="MOO41" s="472"/>
      <c r="MOP41" s="472"/>
      <c r="MOQ41" s="472"/>
      <c r="MOR41" s="472"/>
      <c r="MOS41" s="472"/>
      <c r="MOT41" s="472"/>
      <c r="MOU41" s="472"/>
      <c r="MOV41" s="472"/>
      <c r="MOW41" s="472"/>
      <c r="MOX41" s="472"/>
      <c r="MOY41" s="472"/>
      <c r="MOZ41" s="472"/>
      <c r="MPA41" s="472"/>
      <c r="MPB41" s="472"/>
      <c r="MPC41" s="472"/>
      <c r="MPD41" s="472"/>
      <c r="MPE41" s="472"/>
      <c r="MPF41" s="472"/>
      <c r="MPG41" s="472"/>
      <c r="MPH41" s="472"/>
      <c r="MPI41" s="472"/>
      <c r="MPJ41" s="472"/>
      <c r="MPK41" s="472"/>
      <c r="MPL41" s="472"/>
      <c r="MPM41" s="472"/>
      <c r="MPN41" s="472"/>
      <c r="MPO41" s="472"/>
      <c r="MPP41" s="472"/>
      <c r="MPQ41" s="472"/>
      <c r="MPR41" s="472"/>
      <c r="MPS41" s="472"/>
      <c r="MPT41" s="472"/>
      <c r="MPU41" s="472"/>
      <c r="MPV41" s="472"/>
      <c r="MPW41" s="472"/>
      <c r="MPX41" s="472"/>
      <c r="MPY41" s="472"/>
      <c r="MPZ41" s="472"/>
      <c r="MQA41" s="472"/>
      <c r="MQB41" s="472"/>
      <c r="MQC41" s="472"/>
      <c r="MQD41" s="472"/>
      <c r="MQE41" s="472"/>
      <c r="MQF41" s="472"/>
      <c r="MQG41" s="472"/>
      <c r="MQH41" s="472"/>
      <c r="MQI41" s="472"/>
      <c r="MQJ41" s="472"/>
      <c r="MQK41" s="472"/>
      <c r="MQL41" s="472"/>
      <c r="MQM41" s="472"/>
      <c r="MQN41" s="472"/>
      <c r="MQO41" s="472"/>
      <c r="MQP41" s="472"/>
      <c r="MQQ41" s="472"/>
      <c r="MQR41" s="472"/>
      <c r="MQS41" s="472"/>
      <c r="MQT41" s="472"/>
      <c r="MQU41" s="472"/>
      <c r="MQV41" s="472"/>
      <c r="MQW41" s="472"/>
      <c r="MQX41" s="472"/>
      <c r="MQY41" s="472"/>
      <c r="MQZ41" s="472"/>
      <c r="MRA41" s="472"/>
      <c r="MRB41" s="472"/>
      <c r="MRC41" s="472"/>
      <c r="MRD41" s="472"/>
      <c r="MRE41" s="472"/>
      <c r="MRF41" s="472"/>
      <c r="MRG41" s="472"/>
      <c r="MRH41" s="472"/>
      <c r="MRI41" s="472"/>
      <c r="MRJ41" s="472"/>
      <c r="MRK41" s="472"/>
      <c r="MRL41" s="472"/>
      <c r="MRM41" s="472"/>
      <c r="MRN41" s="472"/>
      <c r="MRO41" s="472"/>
      <c r="MRP41" s="472"/>
      <c r="MRQ41" s="472"/>
      <c r="MRR41" s="472"/>
      <c r="MRS41" s="472"/>
      <c r="MRT41" s="472"/>
      <c r="MRU41" s="472"/>
      <c r="MRV41" s="472"/>
      <c r="MRW41" s="472"/>
      <c r="MRX41" s="472"/>
      <c r="MRY41" s="472"/>
      <c r="MRZ41" s="472"/>
      <c r="MSA41" s="472"/>
      <c r="MSB41" s="472"/>
      <c r="MSC41" s="472"/>
      <c r="MSD41" s="472"/>
      <c r="MSE41" s="472"/>
      <c r="MSF41" s="472"/>
      <c r="MSG41" s="472"/>
      <c r="MSH41" s="472"/>
      <c r="MSI41" s="472"/>
      <c r="MSJ41" s="472"/>
      <c r="MSK41" s="472"/>
      <c r="MSL41" s="472"/>
      <c r="MSM41" s="472"/>
      <c r="MSN41" s="472"/>
      <c r="MSO41" s="472"/>
      <c r="MSP41" s="472"/>
      <c r="MSQ41" s="472"/>
      <c r="MSR41" s="472"/>
      <c r="MSS41" s="472"/>
      <c r="MST41" s="472"/>
      <c r="MSU41" s="472"/>
      <c r="MSV41" s="472"/>
      <c r="MSW41" s="472"/>
      <c r="MSX41" s="472"/>
      <c r="MSY41" s="472"/>
      <c r="MSZ41" s="472"/>
      <c r="MTA41" s="472"/>
      <c r="MTB41" s="472"/>
      <c r="MTC41" s="472"/>
      <c r="MTD41" s="472"/>
      <c r="MTE41" s="472"/>
      <c r="MTF41" s="472"/>
      <c r="MTG41" s="472"/>
      <c r="MTH41" s="472"/>
      <c r="MTI41" s="472"/>
      <c r="MTJ41" s="472"/>
      <c r="MTK41" s="472"/>
      <c r="MTL41" s="472"/>
      <c r="MTM41" s="472"/>
      <c r="MTN41" s="472"/>
      <c r="MTO41" s="472"/>
      <c r="MTP41" s="472"/>
      <c r="MTQ41" s="472"/>
      <c r="MTR41" s="472"/>
      <c r="MTS41" s="472"/>
      <c r="MTT41" s="472"/>
      <c r="MTU41" s="472"/>
      <c r="MTV41" s="472"/>
      <c r="MTW41" s="472"/>
      <c r="MTX41" s="472"/>
      <c r="MTY41" s="472"/>
      <c r="MTZ41" s="472"/>
      <c r="MUA41" s="472"/>
      <c r="MUB41" s="472"/>
      <c r="MUC41" s="472"/>
      <c r="MUD41" s="472"/>
      <c r="MUE41" s="472"/>
      <c r="MUF41" s="472"/>
      <c r="MUG41" s="472"/>
      <c r="MUH41" s="472"/>
      <c r="MUI41" s="472"/>
      <c r="MUJ41" s="472"/>
      <c r="MUK41" s="472"/>
      <c r="MUL41" s="472"/>
      <c r="MUM41" s="472"/>
      <c r="MUN41" s="472"/>
      <c r="MUO41" s="472"/>
      <c r="MUP41" s="472"/>
      <c r="MUQ41" s="472"/>
      <c r="MUR41" s="472"/>
      <c r="MUS41" s="472"/>
      <c r="MUT41" s="472"/>
      <c r="MUU41" s="472"/>
      <c r="MUV41" s="472"/>
      <c r="MUW41" s="472"/>
      <c r="MUX41" s="472"/>
      <c r="MUY41" s="472"/>
      <c r="MUZ41" s="472"/>
      <c r="MVA41" s="472"/>
      <c r="MVB41" s="472"/>
      <c r="MVC41" s="472"/>
      <c r="MVD41" s="472"/>
      <c r="MVE41" s="472"/>
      <c r="MVF41" s="472"/>
      <c r="MVG41" s="472"/>
      <c r="MVH41" s="472"/>
      <c r="MVI41" s="472"/>
      <c r="MVJ41" s="472"/>
      <c r="MVK41" s="472"/>
      <c r="MVL41" s="472"/>
      <c r="MVM41" s="472"/>
      <c r="MVN41" s="472"/>
      <c r="MVO41" s="472"/>
      <c r="MVP41" s="472"/>
      <c r="MVQ41" s="472"/>
      <c r="MVR41" s="472"/>
      <c r="MVS41" s="472"/>
      <c r="MVT41" s="472"/>
      <c r="MVU41" s="472"/>
      <c r="MVV41" s="472"/>
      <c r="MVW41" s="472"/>
      <c r="MVX41" s="472"/>
      <c r="MVY41" s="472"/>
      <c r="MVZ41" s="472"/>
      <c r="MWA41" s="472"/>
      <c r="MWB41" s="472"/>
      <c r="MWC41" s="472"/>
      <c r="MWD41" s="472"/>
      <c r="MWE41" s="472"/>
      <c r="MWF41" s="472"/>
      <c r="MWG41" s="472"/>
      <c r="MWH41" s="472"/>
      <c r="MWI41" s="472"/>
      <c r="MWJ41" s="472"/>
      <c r="MWK41" s="472"/>
      <c r="MWL41" s="472"/>
      <c r="MWM41" s="472"/>
      <c r="MWN41" s="472"/>
      <c r="MWO41" s="472"/>
      <c r="MWP41" s="472"/>
      <c r="MWQ41" s="472"/>
      <c r="MWR41" s="472"/>
      <c r="MWS41" s="472"/>
      <c r="MWT41" s="472"/>
      <c r="MWU41" s="472"/>
      <c r="MWV41" s="472"/>
      <c r="MWW41" s="472"/>
      <c r="MWX41" s="472"/>
      <c r="MWY41" s="472"/>
      <c r="MWZ41" s="472"/>
      <c r="MXA41" s="472"/>
      <c r="MXB41" s="472"/>
      <c r="MXC41" s="472"/>
      <c r="MXD41" s="472"/>
      <c r="MXE41" s="472"/>
      <c r="MXF41" s="472"/>
      <c r="MXG41" s="472"/>
      <c r="MXH41" s="472"/>
      <c r="MXI41" s="472"/>
      <c r="MXJ41" s="472"/>
      <c r="MXK41" s="472"/>
      <c r="MXL41" s="472"/>
      <c r="MXM41" s="472"/>
      <c r="MXN41" s="472"/>
      <c r="MXO41" s="472"/>
      <c r="MXP41" s="472"/>
      <c r="MXQ41" s="472"/>
      <c r="MXR41" s="472"/>
      <c r="MXS41" s="472"/>
      <c r="MXT41" s="472"/>
      <c r="MXU41" s="472"/>
      <c r="MXV41" s="472"/>
      <c r="MXW41" s="472"/>
      <c r="MXX41" s="472"/>
      <c r="MXY41" s="472"/>
      <c r="MXZ41" s="472"/>
      <c r="MYA41" s="472"/>
      <c r="MYB41" s="472"/>
      <c r="MYC41" s="472"/>
      <c r="MYD41" s="472"/>
      <c r="MYE41" s="472"/>
      <c r="MYF41" s="472"/>
      <c r="MYG41" s="472"/>
      <c r="MYH41" s="472"/>
      <c r="MYI41" s="472"/>
      <c r="MYJ41" s="472"/>
      <c r="MYK41" s="472"/>
      <c r="MYL41" s="472"/>
      <c r="MYM41" s="472"/>
      <c r="MYN41" s="472"/>
      <c r="MYO41" s="472"/>
      <c r="MYP41" s="472"/>
      <c r="MYQ41" s="472"/>
      <c r="MYR41" s="472"/>
      <c r="MYS41" s="472"/>
      <c r="MYT41" s="472"/>
      <c r="MYU41" s="472"/>
      <c r="MYV41" s="472"/>
      <c r="MYW41" s="472"/>
      <c r="MYX41" s="472"/>
      <c r="MYY41" s="472"/>
      <c r="MYZ41" s="472"/>
      <c r="MZA41" s="472"/>
      <c r="MZB41" s="472"/>
      <c r="MZC41" s="472"/>
      <c r="MZD41" s="472"/>
      <c r="MZE41" s="472"/>
      <c r="MZF41" s="472"/>
      <c r="MZG41" s="472"/>
      <c r="MZH41" s="472"/>
      <c r="MZI41" s="472"/>
      <c r="MZJ41" s="472"/>
      <c r="MZK41" s="472"/>
      <c r="MZL41" s="472"/>
      <c r="MZM41" s="472"/>
      <c r="MZN41" s="472"/>
      <c r="MZO41" s="472"/>
      <c r="MZP41" s="472"/>
      <c r="MZQ41" s="472"/>
      <c r="MZR41" s="472"/>
      <c r="MZS41" s="472"/>
      <c r="MZT41" s="472"/>
      <c r="MZU41" s="472"/>
      <c r="MZV41" s="472"/>
      <c r="MZW41" s="472"/>
      <c r="MZX41" s="472"/>
      <c r="MZY41" s="472"/>
      <c r="MZZ41" s="472"/>
      <c r="NAA41" s="472"/>
      <c r="NAB41" s="472"/>
      <c r="NAC41" s="472"/>
      <c r="NAD41" s="472"/>
      <c r="NAE41" s="472"/>
      <c r="NAF41" s="472"/>
      <c r="NAG41" s="472"/>
      <c r="NAH41" s="472"/>
      <c r="NAI41" s="472"/>
      <c r="NAJ41" s="472"/>
      <c r="NAK41" s="472"/>
      <c r="NAL41" s="472"/>
      <c r="NAM41" s="472"/>
      <c r="NAN41" s="472"/>
      <c r="NAO41" s="472"/>
      <c r="NAP41" s="472"/>
      <c r="NAQ41" s="472"/>
      <c r="NAR41" s="472"/>
      <c r="NAS41" s="472"/>
      <c r="NAT41" s="472"/>
      <c r="NAU41" s="472"/>
      <c r="NAV41" s="472"/>
      <c r="NAW41" s="472"/>
      <c r="NAX41" s="472"/>
      <c r="NAY41" s="472"/>
      <c r="NAZ41" s="472"/>
      <c r="NBA41" s="472"/>
      <c r="NBB41" s="472"/>
      <c r="NBC41" s="472"/>
      <c r="NBD41" s="472"/>
      <c r="NBE41" s="472"/>
      <c r="NBF41" s="472"/>
      <c r="NBG41" s="472"/>
      <c r="NBH41" s="472"/>
      <c r="NBI41" s="472"/>
      <c r="NBJ41" s="472"/>
      <c r="NBK41" s="472"/>
      <c r="NBL41" s="472"/>
      <c r="NBM41" s="472"/>
      <c r="NBN41" s="472"/>
      <c r="NBO41" s="472"/>
      <c r="NBP41" s="472"/>
      <c r="NBQ41" s="472"/>
      <c r="NBR41" s="472"/>
      <c r="NBS41" s="472"/>
      <c r="NBT41" s="472"/>
      <c r="NBU41" s="472"/>
      <c r="NBV41" s="472"/>
      <c r="NBW41" s="472"/>
      <c r="NBX41" s="472"/>
      <c r="NBY41" s="472"/>
      <c r="NBZ41" s="472"/>
      <c r="NCA41" s="472"/>
      <c r="NCB41" s="472"/>
      <c r="NCC41" s="472"/>
      <c r="NCD41" s="472"/>
      <c r="NCE41" s="472"/>
      <c r="NCF41" s="472"/>
      <c r="NCG41" s="472"/>
      <c r="NCH41" s="472"/>
      <c r="NCI41" s="472"/>
      <c r="NCJ41" s="472"/>
      <c r="NCK41" s="472"/>
      <c r="NCL41" s="472"/>
      <c r="NCM41" s="472"/>
      <c r="NCN41" s="472"/>
      <c r="NCO41" s="472"/>
      <c r="NCP41" s="472"/>
      <c r="NCQ41" s="472"/>
      <c r="NCR41" s="472"/>
      <c r="NCS41" s="472"/>
      <c r="NCT41" s="472"/>
      <c r="NCU41" s="472"/>
      <c r="NCV41" s="472"/>
      <c r="NCW41" s="472"/>
      <c r="NCX41" s="472"/>
      <c r="NCY41" s="472"/>
      <c r="NCZ41" s="472"/>
      <c r="NDA41" s="472"/>
      <c r="NDB41" s="472"/>
      <c r="NDC41" s="472"/>
      <c r="NDD41" s="472"/>
      <c r="NDE41" s="472"/>
      <c r="NDF41" s="472"/>
      <c r="NDG41" s="472"/>
      <c r="NDH41" s="472"/>
      <c r="NDI41" s="472"/>
      <c r="NDJ41" s="472"/>
      <c r="NDK41" s="472"/>
      <c r="NDL41" s="472"/>
      <c r="NDM41" s="472"/>
      <c r="NDN41" s="472"/>
      <c r="NDO41" s="472"/>
      <c r="NDP41" s="472"/>
      <c r="NDQ41" s="472"/>
      <c r="NDR41" s="472"/>
      <c r="NDS41" s="472"/>
      <c r="NDT41" s="472"/>
      <c r="NDU41" s="472"/>
      <c r="NDV41" s="472"/>
      <c r="NDW41" s="472"/>
      <c r="NDX41" s="472"/>
      <c r="NDY41" s="472"/>
      <c r="NDZ41" s="472"/>
      <c r="NEA41" s="472"/>
      <c r="NEB41" s="472"/>
      <c r="NEC41" s="472"/>
      <c r="NED41" s="472"/>
      <c r="NEE41" s="472"/>
      <c r="NEF41" s="472"/>
      <c r="NEG41" s="472"/>
      <c r="NEH41" s="472"/>
      <c r="NEI41" s="472"/>
      <c r="NEJ41" s="472"/>
      <c r="NEK41" s="472"/>
      <c r="NEL41" s="472"/>
      <c r="NEM41" s="472"/>
      <c r="NEN41" s="472"/>
      <c r="NEO41" s="472"/>
      <c r="NEP41" s="472"/>
      <c r="NEQ41" s="472"/>
      <c r="NER41" s="472"/>
      <c r="NES41" s="472"/>
      <c r="NET41" s="472"/>
      <c r="NEU41" s="472"/>
      <c r="NEV41" s="472"/>
      <c r="NEW41" s="472"/>
      <c r="NEX41" s="472"/>
      <c r="NEY41" s="472"/>
      <c r="NEZ41" s="472"/>
      <c r="NFA41" s="472"/>
      <c r="NFB41" s="472"/>
      <c r="NFC41" s="472"/>
      <c r="NFD41" s="472"/>
      <c r="NFE41" s="472"/>
      <c r="NFF41" s="472"/>
      <c r="NFG41" s="472"/>
      <c r="NFH41" s="472"/>
      <c r="NFI41" s="472"/>
      <c r="NFJ41" s="472"/>
      <c r="NFK41" s="472"/>
      <c r="NFL41" s="472"/>
      <c r="NFM41" s="472"/>
      <c r="NFN41" s="472"/>
      <c r="NFO41" s="472"/>
      <c r="NFP41" s="472"/>
      <c r="NFQ41" s="472"/>
      <c r="NFR41" s="472"/>
      <c r="NFS41" s="472"/>
      <c r="NFT41" s="472"/>
      <c r="NFU41" s="472"/>
      <c r="NFV41" s="472"/>
      <c r="NFW41" s="472"/>
      <c r="NFX41" s="472"/>
      <c r="NFY41" s="472"/>
      <c r="NFZ41" s="472"/>
      <c r="NGA41" s="472"/>
      <c r="NGB41" s="472"/>
      <c r="NGC41" s="472"/>
      <c r="NGD41" s="472"/>
      <c r="NGE41" s="472"/>
      <c r="NGF41" s="472"/>
      <c r="NGG41" s="472"/>
      <c r="NGH41" s="472"/>
      <c r="NGI41" s="472"/>
      <c r="NGJ41" s="472"/>
      <c r="NGK41" s="472"/>
      <c r="NGL41" s="472"/>
      <c r="NGM41" s="472"/>
      <c r="NGN41" s="472"/>
      <c r="NGO41" s="472"/>
      <c r="NGP41" s="472"/>
      <c r="NGQ41" s="472"/>
      <c r="NGR41" s="472"/>
      <c r="NGS41" s="472"/>
      <c r="NGT41" s="472"/>
      <c r="NGU41" s="472"/>
      <c r="NGV41" s="472"/>
      <c r="NGW41" s="472"/>
      <c r="NGX41" s="472"/>
      <c r="NGY41" s="472"/>
      <c r="NGZ41" s="472"/>
      <c r="NHA41" s="472"/>
      <c r="NHB41" s="472"/>
      <c r="NHC41" s="472"/>
      <c r="NHD41" s="472"/>
      <c r="NHE41" s="472"/>
      <c r="NHF41" s="472"/>
      <c r="NHG41" s="472"/>
      <c r="NHH41" s="472"/>
      <c r="NHI41" s="472"/>
      <c r="NHJ41" s="472"/>
      <c r="NHK41" s="472"/>
      <c r="NHL41" s="472"/>
      <c r="NHM41" s="472"/>
      <c r="NHN41" s="472"/>
      <c r="NHO41" s="472"/>
      <c r="NHP41" s="472"/>
      <c r="NHQ41" s="472"/>
      <c r="NHR41" s="472"/>
      <c r="NHS41" s="472"/>
      <c r="NHT41" s="472"/>
      <c r="NHU41" s="472"/>
      <c r="NHV41" s="472"/>
      <c r="NHW41" s="472"/>
      <c r="NHX41" s="472"/>
      <c r="NHY41" s="472"/>
      <c r="NHZ41" s="472"/>
      <c r="NIA41" s="472"/>
      <c r="NIB41" s="472"/>
      <c r="NIC41" s="472"/>
      <c r="NID41" s="472"/>
      <c r="NIE41" s="472"/>
      <c r="NIF41" s="472"/>
      <c r="NIG41" s="472"/>
      <c r="NIH41" s="472"/>
      <c r="NII41" s="472"/>
      <c r="NIJ41" s="472"/>
      <c r="NIK41" s="472"/>
      <c r="NIL41" s="472"/>
      <c r="NIM41" s="472"/>
      <c r="NIN41" s="472"/>
      <c r="NIO41" s="472"/>
      <c r="NIP41" s="472"/>
      <c r="NIQ41" s="472"/>
      <c r="NIR41" s="472"/>
      <c r="NIS41" s="472"/>
      <c r="NIT41" s="472"/>
      <c r="NIU41" s="472"/>
      <c r="NIV41" s="472"/>
      <c r="NIW41" s="472"/>
      <c r="NIX41" s="472"/>
      <c r="NIY41" s="472"/>
      <c r="NIZ41" s="472"/>
      <c r="NJA41" s="472"/>
      <c r="NJB41" s="472"/>
      <c r="NJC41" s="472"/>
      <c r="NJD41" s="472"/>
      <c r="NJE41" s="472"/>
      <c r="NJF41" s="472"/>
      <c r="NJG41" s="472"/>
      <c r="NJH41" s="472"/>
      <c r="NJI41" s="472"/>
      <c r="NJJ41" s="472"/>
      <c r="NJK41" s="472"/>
      <c r="NJL41" s="472"/>
      <c r="NJM41" s="472"/>
      <c r="NJN41" s="472"/>
      <c r="NJO41" s="472"/>
      <c r="NJP41" s="472"/>
      <c r="NJQ41" s="472"/>
      <c r="NJR41" s="472"/>
      <c r="NJS41" s="472"/>
      <c r="NJT41" s="472"/>
      <c r="NJU41" s="472"/>
      <c r="NJV41" s="472"/>
      <c r="NJW41" s="472"/>
      <c r="NJX41" s="472"/>
      <c r="NJY41" s="472"/>
      <c r="NJZ41" s="472"/>
      <c r="NKA41" s="472"/>
      <c r="NKB41" s="472"/>
      <c r="NKC41" s="472"/>
      <c r="NKD41" s="472"/>
      <c r="NKE41" s="472"/>
      <c r="NKF41" s="472"/>
      <c r="NKG41" s="472"/>
      <c r="NKH41" s="472"/>
      <c r="NKI41" s="472"/>
      <c r="NKJ41" s="472"/>
      <c r="NKK41" s="472"/>
      <c r="NKL41" s="472"/>
      <c r="NKM41" s="472"/>
      <c r="NKN41" s="472"/>
      <c r="NKO41" s="472"/>
      <c r="NKP41" s="472"/>
      <c r="NKQ41" s="472"/>
      <c r="NKR41" s="472"/>
      <c r="NKS41" s="472"/>
      <c r="NKT41" s="472"/>
      <c r="NKU41" s="472"/>
      <c r="NKV41" s="472"/>
      <c r="NKW41" s="472"/>
      <c r="NKX41" s="472"/>
      <c r="NKY41" s="472"/>
      <c r="NKZ41" s="472"/>
      <c r="NLA41" s="472"/>
      <c r="NLB41" s="472"/>
      <c r="NLC41" s="472"/>
      <c r="NLD41" s="472"/>
      <c r="NLE41" s="472"/>
      <c r="NLF41" s="472"/>
      <c r="NLG41" s="472"/>
      <c r="NLH41" s="472"/>
      <c r="NLI41" s="472"/>
      <c r="NLJ41" s="472"/>
      <c r="NLK41" s="472"/>
      <c r="NLL41" s="472"/>
      <c r="NLM41" s="472"/>
      <c r="NLN41" s="472"/>
      <c r="NLO41" s="472"/>
      <c r="NLP41" s="472"/>
      <c r="NLQ41" s="472"/>
      <c r="NLR41" s="472"/>
      <c r="NLS41" s="472"/>
      <c r="NLT41" s="472"/>
      <c r="NLU41" s="472"/>
      <c r="NLV41" s="472"/>
      <c r="NLW41" s="472"/>
      <c r="NLX41" s="472"/>
      <c r="NLY41" s="472"/>
      <c r="NLZ41" s="472"/>
      <c r="NMA41" s="472"/>
      <c r="NMB41" s="472"/>
      <c r="NMC41" s="472"/>
      <c r="NMD41" s="472"/>
      <c r="NME41" s="472"/>
      <c r="NMF41" s="472"/>
      <c r="NMG41" s="472"/>
      <c r="NMH41" s="472"/>
      <c r="NMI41" s="472"/>
      <c r="NMJ41" s="472"/>
      <c r="NMK41" s="472"/>
      <c r="NML41" s="472"/>
      <c r="NMM41" s="472"/>
      <c r="NMN41" s="472"/>
      <c r="NMO41" s="472"/>
      <c r="NMP41" s="472"/>
      <c r="NMQ41" s="472"/>
      <c r="NMR41" s="472"/>
      <c r="NMS41" s="472"/>
      <c r="NMT41" s="472"/>
      <c r="NMU41" s="472"/>
      <c r="NMV41" s="472"/>
      <c r="NMW41" s="472"/>
      <c r="NMX41" s="472"/>
      <c r="NMY41" s="472"/>
      <c r="NMZ41" s="472"/>
      <c r="NNA41" s="472"/>
      <c r="NNB41" s="472"/>
      <c r="NNC41" s="472"/>
      <c r="NND41" s="472"/>
      <c r="NNE41" s="472"/>
      <c r="NNF41" s="472"/>
      <c r="NNG41" s="472"/>
      <c r="NNH41" s="472"/>
      <c r="NNI41" s="472"/>
      <c r="NNJ41" s="472"/>
      <c r="NNK41" s="472"/>
      <c r="NNL41" s="472"/>
      <c r="NNM41" s="472"/>
      <c r="NNN41" s="472"/>
      <c r="NNO41" s="472"/>
      <c r="NNP41" s="472"/>
      <c r="NNQ41" s="472"/>
      <c r="NNR41" s="472"/>
      <c r="NNS41" s="472"/>
      <c r="NNT41" s="472"/>
      <c r="NNU41" s="472"/>
      <c r="NNV41" s="472"/>
      <c r="NNW41" s="472"/>
      <c r="NNX41" s="472"/>
      <c r="NNY41" s="472"/>
      <c r="NNZ41" s="472"/>
      <c r="NOA41" s="472"/>
      <c r="NOB41" s="472"/>
      <c r="NOC41" s="472"/>
      <c r="NOD41" s="472"/>
      <c r="NOE41" s="472"/>
      <c r="NOF41" s="472"/>
      <c r="NOG41" s="472"/>
      <c r="NOH41" s="472"/>
      <c r="NOI41" s="472"/>
      <c r="NOJ41" s="472"/>
      <c r="NOK41" s="472"/>
      <c r="NOL41" s="472"/>
      <c r="NOM41" s="472"/>
      <c r="NON41" s="472"/>
      <c r="NOO41" s="472"/>
      <c r="NOP41" s="472"/>
      <c r="NOQ41" s="472"/>
      <c r="NOR41" s="472"/>
      <c r="NOS41" s="472"/>
      <c r="NOT41" s="472"/>
      <c r="NOU41" s="472"/>
      <c r="NOV41" s="472"/>
      <c r="NOW41" s="472"/>
      <c r="NOX41" s="472"/>
      <c r="NOY41" s="472"/>
      <c r="NOZ41" s="472"/>
      <c r="NPA41" s="472"/>
      <c r="NPB41" s="472"/>
      <c r="NPC41" s="472"/>
      <c r="NPD41" s="472"/>
      <c r="NPE41" s="472"/>
      <c r="NPF41" s="472"/>
      <c r="NPG41" s="472"/>
      <c r="NPH41" s="472"/>
      <c r="NPI41" s="472"/>
      <c r="NPJ41" s="472"/>
      <c r="NPK41" s="472"/>
      <c r="NPL41" s="472"/>
      <c r="NPM41" s="472"/>
      <c r="NPN41" s="472"/>
      <c r="NPO41" s="472"/>
      <c r="NPP41" s="472"/>
      <c r="NPQ41" s="472"/>
      <c r="NPR41" s="472"/>
      <c r="NPS41" s="472"/>
      <c r="NPT41" s="472"/>
      <c r="NPU41" s="472"/>
      <c r="NPV41" s="472"/>
      <c r="NPW41" s="472"/>
      <c r="NPX41" s="472"/>
      <c r="NPY41" s="472"/>
      <c r="NPZ41" s="472"/>
      <c r="NQA41" s="472"/>
      <c r="NQB41" s="472"/>
      <c r="NQC41" s="472"/>
      <c r="NQD41" s="472"/>
      <c r="NQE41" s="472"/>
      <c r="NQF41" s="472"/>
      <c r="NQG41" s="472"/>
      <c r="NQH41" s="472"/>
      <c r="NQI41" s="472"/>
      <c r="NQJ41" s="472"/>
      <c r="NQK41" s="472"/>
      <c r="NQL41" s="472"/>
      <c r="NQM41" s="472"/>
      <c r="NQN41" s="472"/>
      <c r="NQO41" s="472"/>
      <c r="NQP41" s="472"/>
      <c r="NQQ41" s="472"/>
      <c r="NQR41" s="472"/>
      <c r="NQS41" s="472"/>
      <c r="NQT41" s="472"/>
      <c r="NQU41" s="472"/>
      <c r="NQV41" s="472"/>
      <c r="NQW41" s="472"/>
      <c r="NQX41" s="472"/>
      <c r="NQY41" s="472"/>
      <c r="NQZ41" s="472"/>
      <c r="NRA41" s="472"/>
      <c r="NRB41" s="472"/>
      <c r="NRC41" s="472"/>
      <c r="NRD41" s="472"/>
      <c r="NRE41" s="472"/>
      <c r="NRF41" s="472"/>
      <c r="NRG41" s="472"/>
      <c r="NRH41" s="472"/>
      <c r="NRI41" s="472"/>
      <c r="NRJ41" s="472"/>
      <c r="NRK41" s="472"/>
      <c r="NRL41" s="472"/>
      <c r="NRM41" s="472"/>
      <c r="NRN41" s="472"/>
      <c r="NRO41" s="472"/>
      <c r="NRP41" s="472"/>
      <c r="NRQ41" s="472"/>
      <c r="NRR41" s="472"/>
      <c r="NRS41" s="472"/>
      <c r="NRT41" s="472"/>
      <c r="NRU41" s="472"/>
      <c r="NRV41" s="472"/>
      <c r="NRW41" s="472"/>
      <c r="NRX41" s="472"/>
      <c r="NRY41" s="472"/>
      <c r="NRZ41" s="472"/>
      <c r="NSA41" s="472"/>
      <c r="NSB41" s="472"/>
      <c r="NSC41" s="472"/>
      <c r="NSD41" s="472"/>
      <c r="NSE41" s="472"/>
      <c r="NSF41" s="472"/>
      <c r="NSG41" s="472"/>
      <c r="NSH41" s="472"/>
      <c r="NSI41" s="472"/>
      <c r="NSJ41" s="472"/>
      <c r="NSK41" s="472"/>
      <c r="NSL41" s="472"/>
      <c r="NSM41" s="472"/>
      <c r="NSN41" s="472"/>
      <c r="NSO41" s="472"/>
      <c r="NSP41" s="472"/>
      <c r="NSQ41" s="472"/>
      <c r="NSR41" s="472"/>
      <c r="NSS41" s="472"/>
      <c r="NST41" s="472"/>
      <c r="NSU41" s="472"/>
      <c r="NSV41" s="472"/>
      <c r="NSW41" s="472"/>
      <c r="NSX41" s="472"/>
      <c r="NSY41" s="472"/>
      <c r="NSZ41" s="472"/>
      <c r="NTA41" s="472"/>
      <c r="NTB41" s="472"/>
      <c r="NTC41" s="472"/>
      <c r="NTD41" s="472"/>
      <c r="NTE41" s="472"/>
      <c r="NTF41" s="472"/>
      <c r="NTG41" s="472"/>
      <c r="NTH41" s="472"/>
      <c r="NTI41" s="472"/>
      <c r="NTJ41" s="472"/>
      <c r="NTK41" s="472"/>
      <c r="NTL41" s="472"/>
      <c r="NTM41" s="472"/>
      <c r="NTN41" s="472"/>
      <c r="NTO41" s="472"/>
      <c r="NTP41" s="472"/>
      <c r="NTQ41" s="472"/>
      <c r="NTR41" s="472"/>
      <c r="NTS41" s="472"/>
      <c r="NTT41" s="472"/>
      <c r="NTU41" s="472"/>
      <c r="NTV41" s="472"/>
      <c r="NTW41" s="472"/>
      <c r="NTX41" s="472"/>
      <c r="NTY41" s="472"/>
      <c r="NTZ41" s="472"/>
      <c r="NUA41" s="472"/>
      <c r="NUB41" s="472"/>
      <c r="NUC41" s="472"/>
      <c r="NUD41" s="472"/>
      <c r="NUE41" s="472"/>
      <c r="NUF41" s="472"/>
      <c r="NUG41" s="472"/>
      <c r="NUH41" s="472"/>
      <c r="NUI41" s="472"/>
      <c r="NUJ41" s="472"/>
      <c r="NUK41" s="472"/>
      <c r="NUL41" s="472"/>
      <c r="NUM41" s="472"/>
      <c r="NUN41" s="472"/>
      <c r="NUO41" s="472"/>
      <c r="NUP41" s="472"/>
      <c r="NUQ41" s="472"/>
      <c r="NUR41" s="472"/>
      <c r="NUS41" s="472"/>
      <c r="NUT41" s="472"/>
      <c r="NUU41" s="472"/>
      <c r="NUV41" s="472"/>
      <c r="NUW41" s="472"/>
      <c r="NUX41" s="472"/>
      <c r="NUY41" s="472"/>
      <c r="NUZ41" s="472"/>
      <c r="NVA41" s="472"/>
      <c r="NVB41" s="472"/>
      <c r="NVC41" s="472"/>
      <c r="NVD41" s="472"/>
      <c r="NVE41" s="472"/>
      <c r="NVF41" s="472"/>
      <c r="NVG41" s="472"/>
      <c r="NVH41" s="472"/>
      <c r="NVI41" s="472"/>
      <c r="NVJ41" s="472"/>
      <c r="NVK41" s="472"/>
      <c r="NVL41" s="472"/>
      <c r="NVM41" s="472"/>
      <c r="NVN41" s="472"/>
      <c r="NVO41" s="472"/>
      <c r="NVP41" s="472"/>
      <c r="NVQ41" s="472"/>
      <c r="NVR41" s="472"/>
      <c r="NVS41" s="472"/>
      <c r="NVT41" s="472"/>
      <c r="NVU41" s="472"/>
      <c r="NVV41" s="472"/>
      <c r="NVW41" s="472"/>
      <c r="NVX41" s="472"/>
      <c r="NVY41" s="472"/>
      <c r="NVZ41" s="472"/>
      <c r="NWA41" s="472"/>
      <c r="NWB41" s="472"/>
      <c r="NWC41" s="472"/>
      <c r="NWD41" s="472"/>
      <c r="NWE41" s="472"/>
      <c r="NWF41" s="472"/>
      <c r="NWG41" s="472"/>
      <c r="NWH41" s="472"/>
      <c r="NWI41" s="472"/>
      <c r="NWJ41" s="472"/>
      <c r="NWK41" s="472"/>
      <c r="NWL41" s="472"/>
      <c r="NWM41" s="472"/>
      <c r="NWN41" s="472"/>
      <c r="NWO41" s="472"/>
      <c r="NWP41" s="472"/>
      <c r="NWQ41" s="472"/>
      <c r="NWR41" s="472"/>
      <c r="NWS41" s="472"/>
      <c r="NWT41" s="472"/>
      <c r="NWU41" s="472"/>
      <c r="NWV41" s="472"/>
      <c r="NWW41" s="472"/>
      <c r="NWX41" s="472"/>
      <c r="NWY41" s="472"/>
      <c r="NWZ41" s="472"/>
      <c r="NXA41" s="472"/>
      <c r="NXB41" s="472"/>
      <c r="NXC41" s="472"/>
      <c r="NXD41" s="472"/>
      <c r="NXE41" s="472"/>
      <c r="NXF41" s="472"/>
      <c r="NXG41" s="472"/>
      <c r="NXH41" s="472"/>
      <c r="NXI41" s="472"/>
      <c r="NXJ41" s="472"/>
      <c r="NXK41" s="472"/>
      <c r="NXL41" s="472"/>
      <c r="NXM41" s="472"/>
      <c r="NXN41" s="472"/>
      <c r="NXO41" s="472"/>
      <c r="NXP41" s="472"/>
      <c r="NXQ41" s="472"/>
      <c r="NXR41" s="472"/>
      <c r="NXS41" s="472"/>
      <c r="NXT41" s="472"/>
      <c r="NXU41" s="472"/>
      <c r="NXV41" s="472"/>
      <c r="NXW41" s="472"/>
      <c r="NXX41" s="472"/>
      <c r="NXY41" s="472"/>
      <c r="NXZ41" s="472"/>
      <c r="NYA41" s="472"/>
      <c r="NYB41" s="472"/>
      <c r="NYC41" s="472"/>
      <c r="NYD41" s="472"/>
      <c r="NYE41" s="472"/>
      <c r="NYF41" s="472"/>
      <c r="NYG41" s="472"/>
      <c r="NYH41" s="472"/>
      <c r="NYI41" s="472"/>
      <c r="NYJ41" s="472"/>
      <c r="NYK41" s="472"/>
      <c r="NYL41" s="472"/>
      <c r="NYM41" s="472"/>
      <c r="NYN41" s="472"/>
      <c r="NYO41" s="472"/>
      <c r="NYP41" s="472"/>
      <c r="NYQ41" s="472"/>
      <c r="NYR41" s="472"/>
      <c r="NYS41" s="472"/>
      <c r="NYT41" s="472"/>
      <c r="NYU41" s="472"/>
      <c r="NYV41" s="472"/>
      <c r="NYW41" s="472"/>
      <c r="NYX41" s="472"/>
      <c r="NYY41" s="472"/>
      <c r="NYZ41" s="472"/>
      <c r="NZA41" s="472"/>
      <c r="NZB41" s="472"/>
      <c r="NZC41" s="472"/>
      <c r="NZD41" s="472"/>
      <c r="NZE41" s="472"/>
      <c r="NZF41" s="472"/>
      <c r="NZG41" s="472"/>
      <c r="NZH41" s="472"/>
      <c r="NZI41" s="472"/>
      <c r="NZJ41" s="472"/>
      <c r="NZK41" s="472"/>
      <c r="NZL41" s="472"/>
      <c r="NZM41" s="472"/>
      <c r="NZN41" s="472"/>
      <c r="NZO41" s="472"/>
      <c r="NZP41" s="472"/>
      <c r="NZQ41" s="472"/>
      <c r="NZR41" s="472"/>
      <c r="NZS41" s="472"/>
      <c r="NZT41" s="472"/>
      <c r="NZU41" s="472"/>
      <c r="NZV41" s="472"/>
      <c r="NZW41" s="472"/>
      <c r="NZX41" s="472"/>
      <c r="NZY41" s="472"/>
      <c r="NZZ41" s="472"/>
      <c r="OAA41" s="472"/>
      <c r="OAB41" s="472"/>
      <c r="OAC41" s="472"/>
      <c r="OAD41" s="472"/>
      <c r="OAE41" s="472"/>
      <c r="OAF41" s="472"/>
      <c r="OAG41" s="472"/>
      <c r="OAH41" s="472"/>
      <c r="OAI41" s="472"/>
      <c r="OAJ41" s="472"/>
      <c r="OAK41" s="472"/>
      <c r="OAL41" s="472"/>
      <c r="OAM41" s="472"/>
      <c r="OAN41" s="472"/>
      <c r="OAO41" s="472"/>
      <c r="OAP41" s="472"/>
      <c r="OAQ41" s="472"/>
      <c r="OAR41" s="472"/>
      <c r="OAS41" s="472"/>
      <c r="OAT41" s="472"/>
      <c r="OAU41" s="472"/>
      <c r="OAV41" s="472"/>
      <c r="OAW41" s="472"/>
      <c r="OAX41" s="472"/>
      <c r="OAY41" s="472"/>
      <c r="OAZ41" s="472"/>
      <c r="OBA41" s="472"/>
      <c r="OBB41" s="472"/>
      <c r="OBC41" s="472"/>
      <c r="OBD41" s="472"/>
      <c r="OBE41" s="472"/>
      <c r="OBF41" s="472"/>
      <c r="OBG41" s="472"/>
      <c r="OBH41" s="472"/>
      <c r="OBI41" s="472"/>
      <c r="OBJ41" s="472"/>
      <c r="OBK41" s="472"/>
      <c r="OBL41" s="472"/>
      <c r="OBM41" s="472"/>
      <c r="OBN41" s="472"/>
      <c r="OBO41" s="472"/>
      <c r="OBP41" s="472"/>
      <c r="OBQ41" s="472"/>
      <c r="OBR41" s="472"/>
      <c r="OBS41" s="472"/>
      <c r="OBT41" s="472"/>
      <c r="OBU41" s="472"/>
      <c r="OBV41" s="472"/>
      <c r="OBW41" s="472"/>
      <c r="OBX41" s="472"/>
      <c r="OBY41" s="472"/>
      <c r="OBZ41" s="472"/>
      <c r="OCA41" s="472"/>
      <c r="OCB41" s="472"/>
      <c r="OCC41" s="472"/>
      <c r="OCD41" s="472"/>
      <c r="OCE41" s="472"/>
      <c r="OCF41" s="472"/>
      <c r="OCG41" s="472"/>
      <c r="OCH41" s="472"/>
      <c r="OCI41" s="472"/>
      <c r="OCJ41" s="472"/>
      <c r="OCK41" s="472"/>
      <c r="OCL41" s="472"/>
      <c r="OCM41" s="472"/>
      <c r="OCN41" s="472"/>
      <c r="OCO41" s="472"/>
      <c r="OCP41" s="472"/>
      <c r="OCQ41" s="472"/>
      <c r="OCR41" s="472"/>
      <c r="OCS41" s="472"/>
      <c r="OCT41" s="472"/>
      <c r="OCU41" s="472"/>
      <c r="OCV41" s="472"/>
      <c r="OCW41" s="472"/>
      <c r="OCX41" s="472"/>
      <c r="OCY41" s="472"/>
      <c r="OCZ41" s="472"/>
      <c r="ODA41" s="472"/>
      <c r="ODB41" s="472"/>
      <c r="ODC41" s="472"/>
      <c r="ODD41" s="472"/>
      <c r="ODE41" s="472"/>
      <c r="ODF41" s="472"/>
      <c r="ODG41" s="472"/>
      <c r="ODH41" s="472"/>
      <c r="ODI41" s="472"/>
      <c r="ODJ41" s="472"/>
      <c r="ODK41" s="472"/>
      <c r="ODL41" s="472"/>
      <c r="ODM41" s="472"/>
      <c r="ODN41" s="472"/>
      <c r="ODO41" s="472"/>
      <c r="ODP41" s="472"/>
      <c r="ODQ41" s="472"/>
      <c r="ODR41" s="472"/>
      <c r="ODS41" s="472"/>
      <c r="ODT41" s="472"/>
      <c r="ODU41" s="472"/>
      <c r="ODV41" s="472"/>
      <c r="ODW41" s="472"/>
      <c r="ODX41" s="472"/>
      <c r="ODY41" s="472"/>
      <c r="ODZ41" s="472"/>
      <c r="OEA41" s="472"/>
      <c r="OEB41" s="472"/>
      <c r="OEC41" s="472"/>
      <c r="OED41" s="472"/>
      <c r="OEE41" s="472"/>
      <c r="OEF41" s="472"/>
      <c r="OEG41" s="472"/>
      <c r="OEH41" s="472"/>
      <c r="OEI41" s="472"/>
      <c r="OEJ41" s="472"/>
      <c r="OEK41" s="472"/>
      <c r="OEL41" s="472"/>
      <c r="OEM41" s="472"/>
      <c r="OEN41" s="472"/>
      <c r="OEO41" s="472"/>
      <c r="OEP41" s="472"/>
      <c r="OEQ41" s="472"/>
      <c r="OER41" s="472"/>
      <c r="OES41" s="472"/>
      <c r="OET41" s="472"/>
      <c r="OEU41" s="472"/>
      <c r="OEV41" s="472"/>
      <c r="OEW41" s="472"/>
      <c r="OEX41" s="472"/>
      <c r="OEY41" s="472"/>
      <c r="OEZ41" s="472"/>
      <c r="OFA41" s="472"/>
      <c r="OFB41" s="472"/>
      <c r="OFC41" s="472"/>
      <c r="OFD41" s="472"/>
      <c r="OFE41" s="472"/>
      <c r="OFF41" s="472"/>
      <c r="OFG41" s="472"/>
      <c r="OFH41" s="472"/>
      <c r="OFI41" s="472"/>
      <c r="OFJ41" s="472"/>
      <c r="OFK41" s="472"/>
      <c r="OFL41" s="472"/>
      <c r="OFM41" s="472"/>
      <c r="OFN41" s="472"/>
      <c r="OFO41" s="472"/>
      <c r="OFP41" s="472"/>
      <c r="OFQ41" s="472"/>
      <c r="OFR41" s="472"/>
      <c r="OFS41" s="472"/>
      <c r="OFT41" s="472"/>
      <c r="OFU41" s="472"/>
      <c r="OFV41" s="472"/>
      <c r="OFW41" s="472"/>
      <c r="OFX41" s="472"/>
      <c r="OFY41" s="472"/>
      <c r="OFZ41" s="472"/>
      <c r="OGA41" s="472"/>
      <c r="OGB41" s="472"/>
      <c r="OGC41" s="472"/>
      <c r="OGD41" s="472"/>
      <c r="OGE41" s="472"/>
      <c r="OGF41" s="472"/>
      <c r="OGG41" s="472"/>
      <c r="OGH41" s="472"/>
      <c r="OGI41" s="472"/>
      <c r="OGJ41" s="472"/>
      <c r="OGK41" s="472"/>
      <c r="OGL41" s="472"/>
      <c r="OGM41" s="472"/>
      <c r="OGN41" s="472"/>
      <c r="OGO41" s="472"/>
      <c r="OGP41" s="472"/>
      <c r="OGQ41" s="472"/>
      <c r="OGR41" s="472"/>
      <c r="OGS41" s="472"/>
      <c r="OGT41" s="472"/>
      <c r="OGU41" s="472"/>
      <c r="OGV41" s="472"/>
      <c r="OGW41" s="472"/>
      <c r="OGX41" s="472"/>
      <c r="OGY41" s="472"/>
      <c r="OGZ41" s="472"/>
      <c r="OHA41" s="472"/>
      <c r="OHB41" s="472"/>
      <c r="OHC41" s="472"/>
      <c r="OHD41" s="472"/>
      <c r="OHE41" s="472"/>
      <c r="OHF41" s="472"/>
      <c r="OHG41" s="472"/>
      <c r="OHH41" s="472"/>
      <c r="OHI41" s="472"/>
      <c r="OHJ41" s="472"/>
      <c r="OHK41" s="472"/>
      <c r="OHL41" s="472"/>
      <c r="OHM41" s="472"/>
      <c r="OHN41" s="472"/>
      <c r="OHO41" s="472"/>
      <c r="OHP41" s="472"/>
      <c r="OHQ41" s="472"/>
      <c r="OHR41" s="472"/>
      <c r="OHS41" s="472"/>
      <c r="OHT41" s="472"/>
      <c r="OHU41" s="472"/>
      <c r="OHV41" s="472"/>
      <c r="OHW41" s="472"/>
      <c r="OHX41" s="472"/>
      <c r="OHY41" s="472"/>
      <c r="OHZ41" s="472"/>
      <c r="OIA41" s="472"/>
      <c r="OIB41" s="472"/>
      <c r="OIC41" s="472"/>
      <c r="OID41" s="472"/>
      <c r="OIE41" s="472"/>
      <c r="OIF41" s="472"/>
      <c r="OIG41" s="472"/>
      <c r="OIH41" s="472"/>
      <c r="OII41" s="472"/>
      <c r="OIJ41" s="472"/>
      <c r="OIK41" s="472"/>
      <c r="OIL41" s="472"/>
      <c r="OIM41" s="472"/>
      <c r="OIN41" s="472"/>
      <c r="OIO41" s="472"/>
      <c r="OIP41" s="472"/>
      <c r="OIQ41" s="472"/>
      <c r="OIR41" s="472"/>
      <c r="OIS41" s="472"/>
      <c r="OIT41" s="472"/>
      <c r="OIU41" s="472"/>
      <c r="OIV41" s="472"/>
      <c r="OIW41" s="472"/>
      <c r="OIX41" s="472"/>
      <c r="OIY41" s="472"/>
      <c r="OIZ41" s="472"/>
      <c r="OJA41" s="472"/>
      <c r="OJB41" s="472"/>
      <c r="OJC41" s="472"/>
      <c r="OJD41" s="472"/>
      <c r="OJE41" s="472"/>
      <c r="OJF41" s="472"/>
      <c r="OJG41" s="472"/>
      <c r="OJH41" s="472"/>
      <c r="OJI41" s="472"/>
      <c r="OJJ41" s="472"/>
      <c r="OJK41" s="472"/>
      <c r="OJL41" s="472"/>
      <c r="OJM41" s="472"/>
      <c r="OJN41" s="472"/>
      <c r="OJO41" s="472"/>
      <c r="OJP41" s="472"/>
      <c r="OJQ41" s="472"/>
      <c r="OJR41" s="472"/>
      <c r="OJS41" s="472"/>
      <c r="OJT41" s="472"/>
      <c r="OJU41" s="472"/>
      <c r="OJV41" s="472"/>
      <c r="OJW41" s="472"/>
      <c r="OJX41" s="472"/>
      <c r="OJY41" s="472"/>
      <c r="OJZ41" s="472"/>
      <c r="OKA41" s="472"/>
      <c r="OKB41" s="472"/>
      <c r="OKC41" s="472"/>
      <c r="OKD41" s="472"/>
      <c r="OKE41" s="472"/>
      <c r="OKF41" s="472"/>
      <c r="OKG41" s="472"/>
      <c r="OKH41" s="472"/>
      <c r="OKI41" s="472"/>
      <c r="OKJ41" s="472"/>
      <c r="OKK41" s="472"/>
      <c r="OKL41" s="472"/>
      <c r="OKM41" s="472"/>
      <c r="OKN41" s="472"/>
      <c r="OKO41" s="472"/>
      <c r="OKP41" s="472"/>
      <c r="OKQ41" s="472"/>
      <c r="OKR41" s="472"/>
      <c r="OKS41" s="472"/>
      <c r="OKT41" s="472"/>
      <c r="OKU41" s="472"/>
      <c r="OKV41" s="472"/>
      <c r="OKW41" s="472"/>
      <c r="OKX41" s="472"/>
      <c r="OKY41" s="472"/>
      <c r="OKZ41" s="472"/>
      <c r="OLA41" s="472"/>
      <c r="OLB41" s="472"/>
      <c r="OLC41" s="472"/>
      <c r="OLD41" s="472"/>
      <c r="OLE41" s="472"/>
      <c r="OLF41" s="472"/>
      <c r="OLG41" s="472"/>
      <c r="OLH41" s="472"/>
      <c r="OLI41" s="472"/>
      <c r="OLJ41" s="472"/>
      <c r="OLK41" s="472"/>
      <c r="OLL41" s="472"/>
      <c r="OLM41" s="472"/>
      <c r="OLN41" s="472"/>
      <c r="OLO41" s="472"/>
      <c r="OLP41" s="472"/>
      <c r="OLQ41" s="472"/>
      <c r="OLR41" s="472"/>
      <c r="OLS41" s="472"/>
      <c r="OLT41" s="472"/>
      <c r="OLU41" s="472"/>
      <c r="OLV41" s="472"/>
      <c r="OLW41" s="472"/>
      <c r="OLX41" s="472"/>
      <c r="OLY41" s="472"/>
      <c r="OLZ41" s="472"/>
      <c r="OMA41" s="472"/>
      <c r="OMB41" s="472"/>
      <c r="OMC41" s="472"/>
      <c r="OMD41" s="472"/>
      <c r="OME41" s="472"/>
      <c r="OMF41" s="472"/>
      <c r="OMG41" s="472"/>
      <c r="OMH41" s="472"/>
      <c r="OMI41" s="472"/>
      <c r="OMJ41" s="472"/>
      <c r="OMK41" s="472"/>
      <c r="OML41" s="472"/>
      <c r="OMM41" s="472"/>
      <c r="OMN41" s="472"/>
      <c r="OMO41" s="472"/>
      <c r="OMP41" s="472"/>
      <c r="OMQ41" s="472"/>
      <c r="OMR41" s="472"/>
      <c r="OMS41" s="472"/>
      <c r="OMT41" s="472"/>
      <c r="OMU41" s="472"/>
      <c r="OMV41" s="472"/>
      <c r="OMW41" s="472"/>
      <c r="OMX41" s="472"/>
      <c r="OMY41" s="472"/>
      <c r="OMZ41" s="472"/>
      <c r="ONA41" s="472"/>
      <c r="ONB41" s="472"/>
      <c r="ONC41" s="472"/>
      <c r="OND41" s="472"/>
      <c r="ONE41" s="472"/>
      <c r="ONF41" s="472"/>
      <c r="ONG41" s="472"/>
      <c r="ONH41" s="472"/>
      <c r="ONI41" s="472"/>
      <c r="ONJ41" s="472"/>
      <c r="ONK41" s="472"/>
      <c r="ONL41" s="472"/>
      <c r="ONM41" s="472"/>
      <c r="ONN41" s="472"/>
      <c r="ONO41" s="472"/>
      <c r="ONP41" s="472"/>
      <c r="ONQ41" s="472"/>
      <c r="ONR41" s="472"/>
      <c r="ONS41" s="472"/>
      <c r="ONT41" s="472"/>
      <c r="ONU41" s="472"/>
      <c r="ONV41" s="472"/>
      <c r="ONW41" s="472"/>
      <c r="ONX41" s="472"/>
      <c r="ONY41" s="472"/>
      <c r="ONZ41" s="472"/>
      <c r="OOA41" s="472"/>
      <c r="OOB41" s="472"/>
      <c r="OOC41" s="472"/>
      <c r="OOD41" s="472"/>
      <c r="OOE41" s="472"/>
      <c r="OOF41" s="472"/>
      <c r="OOG41" s="472"/>
      <c r="OOH41" s="472"/>
      <c r="OOI41" s="472"/>
      <c r="OOJ41" s="472"/>
      <c r="OOK41" s="472"/>
      <c r="OOL41" s="472"/>
      <c r="OOM41" s="472"/>
      <c r="OON41" s="472"/>
      <c r="OOO41" s="472"/>
      <c r="OOP41" s="472"/>
      <c r="OOQ41" s="472"/>
      <c r="OOR41" s="472"/>
      <c r="OOS41" s="472"/>
      <c r="OOT41" s="472"/>
      <c r="OOU41" s="472"/>
      <c r="OOV41" s="472"/>
      <c r="OOW41" s="472"/>
      <c r="OOX41" s="472"/>
      <c r="OOY41" s="472"/>
      <c r="OOZ41" s="472"/>
      <c r="OPA41" s="472"/>
      <c r="OPB41" s="472"/>
      <c r="OPC41" s="472"/>
      <c r="OPD41" s="472"/>
      <c r="OPE41" s="472"/>
      <c r="OPF41" s="472"/>
      <c r="OPG41" s="472"/>
      <c r="OPH41" s="472"/>
      <c r="OPI41" s="472"/>
      <c r="OPJ41" s="472"/>
      <c r="OPK41" s="472"/>
      <c r="OPL41" s="472"/>
      <c r="OPM41" s="472"/>
      <c r="OPN41" s="472"/>
      <c r="OPO41" s="472"/>
      <c r="OPP41" s="472"/>
      <c r="OPQ41" s="472"/>
      <c r="OPR41" s="472"/>
      <c r="OPS41" s="472"/>
      <c r="OPT41" s="472"/>
      <c r="OPU41" s="472"/>
      <c r="OPV41" s="472"/>
      <c r="OPW41" s="472"/>
      <c r="OPX41" s="472"/>
      <c r="OPY41" s="472"/>
      <c r="OPZ41" s="472"/>
      <c r="OQA41" s="472"/>
      <c r="OQB41" s="472"/>
      <c r="OQC41" s="472"/>
      <c r="OQD41" s="472"/>
      <c r="OQE41" s="472"/>
      <c r="OQF41" s="472"/>
      <c r="OQG41" s="472"/>
      <c r="OQH41" s="472"/>
      <c r="OQI41" s="472"/>
      <c r="OQJ41" s="472"/>
      <c r="OQK41" s="472"/>
      <c r="OQL41" s="472"/>
      <c r="OQM41" s="472"/>
      <c r="OQN41" s="472"/>
      <c r="OQO41" s="472"/>
      <c r="OQP41" s="472"/>
      <c r="OQQ41" s="472"/>
      <c r="OQR41" s="472"/>
      <c r="OQS41" s="472"/>
      <c r="OQT41" s="472"/>
      <c r="OQU41" s="472"/>
      <c r="OQV41" s="472"/>
      <c r="OQW41" s="472"/>
      <c r="OQX41" s="472"/>
      <c r="OQY41" s="472"/>
      <c r="OQZ41" s="472"/>
      <c r="ORA41" s="472"/>
      <c r="ORB41" s="472"/>
      <c r="ORC41" s="472"/>
      <c r="ORD41" s="472"/>
      <c r="ORE41" s="472"/>
      <c r="ORF41" s="472"/>
      <c r="ORG41" s="472"/>
      <c r="ORH41" s="472"/>
      <c r="ORI41" s="472"/>
      <c r="ORJ41" s="472"/>
      <c r="ORK41" s="472"/>
      <c r="ORL41" s="472"/>
      <c r="ORM41" s="472"/>
      <c r="ORN41" s="472"/>
      <c r="ORO41" s="472"/>
      <c r="ORP41" s="472"/>
      <c r="ORQ41" s="472"/>
      <c r="ORR41" s="472"/>
      <c r="ORS41" s="472"/>
      <c r="ORT41" s="472"/>
      <c r="ORU41" s="472"/>
      <c r="ORV41" s="472"/>
      <c r="ORW41" s="472"/>
      <c r="ORX41" s="472"/>
      <c r="ORY41" s="472"/>
      <c r="ORZ41" s="472"/>
      <c r="OSA41" s="472"/>
      <c r="OSB41" s="472"/>
      <c r="OSC41" s="472"/>
      <c r="OSD41" s="472"/>
      <c r="OSE41" s="472"/>
      <c r="OSF41" s="472"/>
      <c r="OSG41" s="472"/>
      <c r="OSH41" s="472"/>
      <c r="OSI41" s="472"/>
      <c r="OSJ41" s="472"/>
      <c r="OSK41" s="472"/>
      <c r="OSL41" s="472"/>
      <c r="OSM41" s="472"/>
      <c r="OSN41" s="472"/>
      <c r="OSO41" s="472"/>
      <c r="OSP41" s="472"/>
      <c r="OSQ41" s="472"/>
      <c r="OSR41" s="472"/>
      <c r="OSS41" s="472"/>
      <c r="OST41" s="472"/>
      <c r="OSU41" s="472"/>
      <c r="OSV41" s="472"/>
      <c r="OSW41" s="472"/>
      <c r="OSX41" s="472"/>
      <c r="OSY41" s="472"/>
      <c r="OSZ41" s="472"/>
      <c r="OTA41" s="472"/>
      <c r="OTB41" s="472"/>
      <c r="OTC41" s="472"/>
      <c r="OTD41" s="472"/>
      <c r="OTE41" s="472"/>
      <c r="OTF41" s="472"/>
      <c r="OTG41" s="472"/>
      <c r="OTH41" s="472"/>
      <c r="OTI41" s="472"/>
      <c r="OTJ41" s="472"/>
      <c r="OTK41" s="472"/>
      <c r="OTL41" s="472"/>
      <c r="OTM41" s="472"/>
      <c r="OTN41" s="472"/>
      <c r="OTO41" s="472"/>
      <c r="OTP41" s="472"/>
      <c r="OTQ41" s="472"/>
      <c r="OTR41" s="472"/>
      <c r="OTS41" s="472"/>
      <c r="OTT41" s="472"/>
      <c r="OTU41" s="472"/>
      <c r="OTV41" s="472"/>
      <c r="OTW41" s="472"/>
      <c r="OTX41" s="472"/>
      <c r="OTY41" s="472"/>
      <c r="OTZ41" s="472"/>
      <c r="OUA41" s="472"/>
      <c r="OUB41" s="472"/>
      <c r="OUC41" s="472"/>
      <c r="OUD41" s="472"/>
      <c r="OUE41" s="472"/>
      <c r="OUF41" s="472"/>
      <c r="OUG41" s="472"/>
      <c r="OUH41" s="472"/>
      <c r="OUI41" s="472"/>
      <c r="OUJ41" s="472"/>
      <c r="OUK41" s="472"/>
      <c r="OUL41" s="472"/>
      <c r="OUM41" s="472"/>
      <c r="OUN41" s="472"/>
      <c r="OUO41" s="472"/>
      <c r="OUP41" s="472"/>
      <c r="OUQ41" s="472"/>
      <c r="OUR41" s="472"/>
      <c r="OUS41" s="472"/>
      <c r="OUT41" s="472"/>
      <c r="OUU41" s="472"/>
      <c r="OUV41" s="472"/>
      <c r="OUW41" s="472"/>
      <c r="OUX41" s="472"/>
      <c r="OUY41" s="472"/>
      <c r="OUZ41" s="472"/>
      <c r="OVA41" s="472"/>
      <c r="OVB41" s="472"/>
      <c r="OVC41" s="472"/>
      <c r="OVD41" s="472"/>
      <c r="OVE41" s="472"/>
      <c r="OVF41" s="472"/>
      <c r="OVG41" s="472"/>
      <c r="OVH41" s="472"/>
      <c r="OVI41" s="472"/>
      <c r="OVJ41" s="472"/>
      <c r="OVK41" s="472"/>
      <c r="OVL41" s="472"/>
      <c r="OVM41" s="472"/>
      <c r="OVN41" s="472"/>
      <c r="OVO41" s="472"/>
      <c r="OVP41" s="472"/>
      <c r="OVQ41" s="472"/>
      <c r="OVR41" s="472"/>
      <c r="OVS41" s="472"/>
      <c r="OVT41" s="472"/>
      <c r="OVU41" s="472"/>
      <c r="OVV41" s="472"/>
      <c r="OVW41" s="472"/>
      <c r="OVX41" s="472"/>
      <c r="OVY41" s="472"/>
      <c r="OVZ41" s="472"/>
      <c r="OWA41" s="472"/>
      <c r="OWB41" s="472"/>
      <c r="OWC41" s="472"/>
      <c r="OWD41" s="472"/>
      <c r="OWE41" s="472"/>
      <c r="OWF41" s="472"/>
      <c r="OWG41" s="472"/>
      <c r="OWH41" s="472"/>
      <c r="OWI41" s="472"/>
      <c r="OWJ41" s="472"/>
      <c r="OWK41" s="472"/>
      <c r="OWL41" s="472"/>
      <c r="OWM41" s="472"/>
      <c r="OWN41" s="472"/>
      <c r="OWO41" s="472"/>
      <c r="OWP41" s="472"/>
      <c r="OWQ41" s="472"/>
      <c r="OWR41" s="472"/>
      <c r="OWS41" s="472"/>
      <c r="OWT41" s="472"/>
      <c r="OWU41" s="472"/>
      <c r="OWV41" s="472"/>
      <c r="OWW41" s="472"/>
      <c r="OWX41" s="472"/>
      <c r="OWY41" s="472"/>
      <c r="OWZ41" s="472"/>
      <c r="OXA41" s="472"/>
      <c r="OXB41" s="472"/>
      <c r="OXC41" s="472"/>
      <c r="OXD41" s="472"/>
      <c r="OXE41" s="472"/>
      <c r="OXF41" s="472"/>
      <c r="OXG41" s="472"/>
      <c r="OXH41" s="472"/>
      <c r="OXI41" s="472"/>
      <c r="OXJ41" s="472"/>
      <c r="OXK41" s="472"/>
      <c r="OXL41" s="472"/>
      <c r="OXM41" s="472"/>
      <c r="OXN41" s="472"/>
      <c r="OXO41" s="472"/>
      <c r="OXP41" s="472"/>
      <c r="OXQ41" s="472"/>
      <c r="OXR41" s="472"/>
      <c r="OXS41" s="472"/>
      <c r="OXT41" s="472"/>
      <c r="OXU41" s="472"/>
      <c r="OXV41" s="472"/>
      <c r="OXW41" s="472"/>
      <c r="OXX41" s="472"/>
      <c r="OXY41" s="472"/>
      <c r="OXZ41" s="472"/>
      <c r="OYA41" s="472"/>
      <c r="OYB41" s="472"/>
      <c r="OYC41" s="472"/>
      <c r="OYD41" s="472"/>
      <c r="OYE41" s="472"/>
      <c r="OYF41" s="472"/>
      <c r="OYG41" s="472"/>
      <c r="OYH41" s="472"/>
      <c r="OYI41" s="472"/>
      <c r="OYJ41" s="472"/>
      <c r="OYK41" s="472"/>
      <c r="OYL41" s="472"/>
      <c r="OYM41" s="472"/>
      <c r="OYN41" s="472"/>
      <c r="OYO41" s="472"/>
      <c r="OYP41" s="472"/>
      <c r="OYQ41" s="472"/>
      <c r="OYR41" s="472"/>
      <c r="OYS41" s="472"/>
      <c r="OYT41" s="472"/>
      <c r="OYU41" s="472"/>
      <c r="OYV41" s="472"/>
      <c r="OYW41" s="472"/>
      <c r="OYX41" s="472"/>
      <c r="OYY41" s="472"/>
      <c r="OYZ41" s="472"/>
      <c r="OZA41" s="472"/>
      <c r="OZB41" s="472"/>
      <c r="OZC41" s="472"/>
      <c r="OZD41" s="472"/>
      <c r="OZE41" s="472"/>
      <c r="OZF41" s="472"/>
      <c r="OZG41" s="472"/>
      <c r="OZH41" s="472"/>
      <c r="OZI41" s="472"/>
      <c r="OZJ41" s="472"/>
      <c r="OZK41" s="472"/>
      <c r="OZL41" s="472"/>
      <c r="OZM41" s="472"/>
      <c r="OZN41" s="472"/>
      <c r="OZO41" s="472"/>
      <c r="OZP41" s="472"/>
      <c r="OZQ41" s="472"/>
      <c r="OZR41" s="472"/>
      <c r="OZS41" s="472"/>
      <c r="OZT41" s="472"/>
      <c r="OZU41" s="472"/>
      <c r="OZV41" s="472"/>
      <c r="OZW41" s="472"/>
      <c r="OZX41" s="472"/>
      <c r="OZY41" s="472"/>
      <c r="OZZ41" s="472"/>
      <c r="PAA41" s="472"/>
      <c r="PAB41" s="472"/>
      <c r="PAC41" s="472"/>
      <c r="PAD41" s="472"/>
      <c r="PAE41" s="472"/>
      <c r="PAF41" s="472"/>
      <c r="PAG41" s="472"/>
      <c r="PAH41" s="472"/>
      <c r="PAI41" s="472"/>
      <c r="PAJ41" s="472"/>
      <c r="PAK41" s="472"/>
      <c r="PAL41" s="472"/>
      <c r="PAM41" s="472"/>
      <c r="PAN41" s="472"/>
      <c r="PAO41" s="472"/>
      <c r="PAP41" s="472"/>
      <c r="PAQ41" s="472"/>
      <c r="PAR41" s="472"/>
      <c r="PAS41" s="472"/>
      <c r="PAT41" s="472"/>
      <c r="PAU41" s="472"/>
      <c r="PAV41" s="472"/>
      <c r="PAW41" s="472"/>
      <c r="PAX41" s="472"/>
      <c r="PAY41" s="472"/>
      <c r="PAZ41" s="472"/>
      <c r="PBA41" s="472"/>
      <c r="PBB41" s="472"/>
      <c r="PBC41" s="472"/>
      <c r="PBD41" s="472"/>
      <c r="PBE41" s="472"/>
      <c r="PBF41" s="472"/>
      <c r="PBG41" s="472"/>
      <c r="PBH41" s="472"/>
      <c r="PBI41" s="472"/>
      <c r="PBJ41" s="472"/>
      <c r="PBK41" s="472"/>
      <c r="PBL41" s="472"/>
      <c r="PBM41" s="472"/>
      <c r="PBN41" s="472"/>
      <c r="PBO41" s="472"/>
      <c r="PBP41" s="472"/>
      <c r="PBQ41" s="472"/>
      <c r="PBR41" s="472"/>
      <c r="PBS41" s="472"/>
      <c r="PBT41" s="472"/>
      <c r="PBU41" s="472"/>
      <c r="PBV41" s="472"/>
      <c r="PBW41" s="472"/>
      <c r="PBX41" s="472"/>
      <c r="PBY41" s="472"/>
      <c r="PBZ41" s="472"/>
      <c r="PCA41" s="472"/>
      <c r="PCB41" s="472"/>
      <c r="PCC41" s="472"/>
      <c r="PCD41" s="472"/>
      <c r="PCE41" s="472"/>
      <c r="PCF41" s="472"/>
      <c r="PCG41" s="472"/>
      <c r="PCH41" s="472"/>
      <c r="PCI41" s="472"/>
      <c r="PCJ41" s="472"/>
      <c r="PCK41" s="472"/>
      <c r="PCL41" s="472"/>
      <c r="PCM41" s="472"/>
      <c r="PCN41" s="472"/>
      <c r="PCO41" s="472"/>
      <c r="PCP41" s="472"/>
      <c r="PCQ41" s="472"/>
      <c r="PCR41" s="472"/>
      <c r="PCS41" s="472"/>
      <c r="PCT41" s="472"/>
      <c r="PCU41" s="472"/>
      <c r="PCV41" s="472"/>
      <c r="PCW41" s="472"/>
      <c r="PCX41" s="472"/>
      <c r="PCY41" s="472"/>
      <c r="PCZ41" s="472"/>
      <c r="PDA41" s="472"/>
      <c r="PDB41" s="472"/>
      <c r="PDC41" s="472"/>
      <c r="PDD41" s="472"/>
      <c r="PDE41" s="472"/>
      <c r="PDF41" s="472"/>
      <c r="PDG41" s="472"/>
      <c r="PDH41" s="472"/>
      <c r="PDI41" s="472"/>
      <c r="PDJ41" s="472"/>
      <c r="PDK41" s="472"/>
      <c r="PDL41" s="472"/>
      <c r="PDM41" s="472"/>
      <c r="PDN41" s="472"/>
      <c r="PDO41" s="472"/>
      <c r="PDP41" s="472"/>
      <c r="PDQ41" s="472"/>
      <c r="PDR41" s="472"/>
      <c r="PDS41" s="472"/>
      <c r="PDT41" s="472"/>
      <c r="PDU41" s="472"/>
      <c r="PDV41" s="472"/>
      <c r="PDW41" s="472"/>
      <c r="PDX41" s="472"/>
      <c r="PDY41" s="472"/>
      <c r="PDZ41" s="472"/>
      <c r="PEA41" s="472"/>
      <c r="PEB41" s="472"/>
      <c r="PEC41" s="472"/>
      <c r="PED41" s="472"/>
      <c r="PEE41" s="472"/>
      <c r="PEF41" s="472"/>
      <c r="PEG41" s="472"/>
      <c r="PEH41" s="472"/>
      <c r="PEI41" s="472"/>
      <c r="PEJ41" s="472"/>
      <c r="PEK41" s="472"/>
      <c r="PEL41" s="472"/>
      <c r="PEM41" s="472"/>
      <c r="PEN41" s="472"/>
      <c r="PEO41" s="472"/>
      <c r="PEP41" s="472"/>
      <c r="PEQ41" s="472"/>
      <c r="PER41" s="472"/>
      <c r="PES41" s="472"/>
      <c r="PET41" s="472"/>
      <c r="PEU41" s="472"/>
      <c r="PEV41" s="472"/>
      <c r="PEW41" s="472"/>
      <c r="PEX41" s="472"/>
      <c r="PEY41" s="472"/>
      <c r="PEZ41" s="472"/>
      <c r="PFA41" s="472"/>
      <c r="PFB41" s="472"/>
      <c r="PFC41" s="472"/>
      <c r="PFD41" s="472"/>
      <c r="PFE41" s="472"/>
      <c r="PFF41" s="472"/>
      <c r="PFG41" s="472"/>
      <c r="PFH41" s="472"/>
      <c r="PFI41" s="472"/>
      <c r="PFJ41" s="472"/>
      <c r="PFK41" s="472"/>
      <c r="PFL41" s="472"/>
      <c r="PFM41" s="472"/>
      <c r="PFN41" s="472"/>
      <c r="PFO41" s="472"/>
      <c r="PFP41" s="472"/>
      <c r="PFQ41" s="472"/>
      <c r="PFR41" s="472"/>
      <c r="PFS41" s="472"/>
      <c r="PFT41" s="472"/>
      <c r="PFU41" s="472"/>
      <c r="PFV41" s="472"/>
      <c r="PFW41" s="472"/>
      <c r="PFX41" s="472"/>
      <c r="PFY41" s="472"/>
      <c r="PFZ41" s="472"/>
      <c r="PGA41" s="472"/>
      <c r="PGB41" s="472"/>
      <c r="PGC41" s="472"/>
      <c r="PGD41" s="472"/>
      <c r="PGE41" s="472"/>
      <c r="PGF41" s="472"/>
      <c r="PGG41" s="472"/>
      <c r="PGH41" s="472"/>
      <c r="PGI41" s="472"/>
      <c r="PGJ41" s="472"/>
      <c r="PGK41" s="472"/>
      <c r="PGL41" s="472"/>
      <c r="PGM41" s="472"/>
      <c r="PGN41" s="472"/>
      <c r="PGO41" s="472"/>
      <c r="PGP41" s="472"/>
      <c r="PGQ41" s="472"/>
      <c r="PGR41" s="472"/>
      <c r="PGS41" s="472"/>
      <c r="PGT41" s="472"/>
      <c r="PGU41" s="472"/>
      <c r="PGV41" s="472"/>
      <c r="PGW41" s="472"/>
      <c r="PGX41" s="472"/>
      <c r="PGY41" s="472"/>
      <c r="PGZ41" s="472"/>
      <c r="PHA41" s="472"/>
      <c r="PHB41" s="472"/>
      <c r="PHC41" s="472"/>
      <c r="PHD41" s="472"/>
      <c r="PHE41" s="472"/>
      <c r="PHF41" s="472"/>
      <c r="PHG41" s="472"/>
      <c r="PHH41" s="472"/>
      <c r="PHI41" s="472"/>
      <c r="PHJ41" s="472"/>
      <c r="PHK41" s="472"/>
      <c r="PHL41" s="472"/>
      <c r="PHM41" s="472"/>
      <c r="PHN41" s="472"/>
      <c r="PHO41" s="472"/>
      <c r="PHP41" s="472"/>
      <c r="PHQ41" s="472"/>
      <c r="PHR41" s="472"/>
      <c r="PHS41" s="472"/>
      <c r="PHT41" s="472"/>
      <c r="PHU41" s="472"/>
      <c r="PHV41" s="472"/>
      <c r="PHW41" s="472"/>
      <c r="PHX41" s="472"/>
      <c r="PHY41" s="472"/>
      <c r="PHZ41" s="472"/>
      <c r="PIA41" s="472"/>
      <c r="PIB41" s="472"/>
      <c r="PIC41" s="472"/>
      <c r="PID41" s="472"/>
      <c r="PIE41" s="472"/>
      <c r="PIF41" s="472"/>
      <c r="PIG41" s="472"/>
      <c r="PIH41" s="472"/>
      <c r="PII41" s="472"/>
      <c r="PIJ41" s="472"/>
      <c r="PIK41" s="472"/>
      <c r="PIL41" s="472"/>
      <c r="PIM41" s="472"/>
      <c r="PIN41" s="472"/>
      <c r="PIO41" s="472"/>
      <c r="PIP41" s="472"/>
      <c r="PIQ41" s="472"/>
      <c r="PIR41" s="472"/>
      <c r="PIS41" s="472"/>
      <c r="PIT41" s="472"/>
      <c r="PIU41" s="472"/>
      <c r="PIV41" s="472"/>
      <c r="PIW41" s="472"/>
      <c r="PIX41" s="472"/>
      <c r="PIY41" s="472"/>
      <c r="PIZ41" s="472"/>
      <c r="PJA41" s="472"/>
      <c r="PJB41" s="472"/>
      <c r="PJC41" s="472"/>
      <c r="PJD41" s="472"/>
      <c r="PJE41" s="472"/>
      <c r="PJF41" s="472"/>
      <c r="PJG41" s="472"/>
      <c r="PJH41" s="472"/>
      <c r="PJI41" s="472"/>
      <c r="PJJ41" s="472"/>
      <c r="PJK41" s="472"/>
      <c r="PJL41" s="472"/>
      <c r="PJM41" s="472"/>
      <c r="PJN41" s="472"/>
      <c r="PJO41" s="472"/>
      <c r="PJP41" s="472"/>
      <c r="PJQ41" s="472"/>
      <c r="PJR41" s="472"/>
      <c r="PJS41" s="472"/>
      <c r="PJT41" s="472"/>
      <c r="PJU41" s="472"/>
      <c r="PJV41" s="472"/>
      <c r="PJW41" s="472"/>
      <c r="PJX41" s="472"/>
      <c r="PJY41" s="472"/>
      <c r="PJZ41" s="472"/>
      <c r="PKA41" s="472"/>
      <c r="PKB41" s="472"/>
      <c r="PKC41" s="472"/>
      <c r="PKD41" s="472"/>
      <c r="PKE41" s="472"/>
      <c r="PKF41" s="472"/>
      <c r="PKG41" s="472"/>
      <c r="PKH41" s="472"/>
      <c r="PKI41" s="472"/>
      <c r="PKJ41" s="472"/>
      <c r="PKK41" s="472"/>
      <c r="PKL41" s="472"/>
      <c r="PKM41" s="472"/>
      <c r="PKN41" s="472"/>
      <c r="PKO41" s="472"/>
      <c r="PKP41" s="472"/>
      <c r="PKQ41" s="472"/>
      <c r="PKR41" s="472"/>
      <c r="PKS41" s="472"/>
      <c r="PKT41" s="472"/>
      <c r="PKU41" s="472"/>
      <c r="PKV41" s="472"/>
      <c r="PKW41" s="472"/>
      <c r="PKX41" s="472"/>
      <c r="PKY41" s="472"/>
      <c r="PKZ41" s="472"/>
      <c r="PLA41" s="472"/>
      <c r="PLB41" s="472"/>
      <c r="PLC41" s="472"/>
      <c r="PLD41" s="472"/>
      <c r="PLE41" s="472"/>
      <c r="PLF41" s="472"/>
      <c r="PLG41" s="472"/>
      <c r="PLH41" s="472"/>
      <c r="PLI41" s="472"/>
      <c r="PLJ41" s="472"/>
      <c r="PLK41" s="472"/>
      <c r="PLL41" s="472"/>
      <c r="PLM41" s="472"/>
      <c r="PLN41" s="472"/>
      <c r="PLO41" s="472"/>
      <c r="PLP41" s="472"/>
      <c r="PLQ41" s="472"/>
      <c r="PLR41" s="472"/>
      <c r="PLS41" s="472"/>
      <c r="PLT41" s="472"/>
      <c r="PLU41" s="472"/>
      <c r="PLV41" s="472"/>
      <c r="PLW41" s="472"/>
      <c r="PLX41" s="472"/>
      <c r="PLY41" s="472"/>
      <c r="PLZ41" s="472"/>
      <c r="PMA41" s="472"/>
      <c r="PMB41" s="472"/>
      <c r="PMC41" s="472"/>
      <c r="PMD41" s="472"/>
      <c r="PME41" s="472"/>
      <c r="PMF41" s="472"/>
      <c r="PMG41" s="472"/>
      <c r="PMH41" s="472"/>
      <c r="PMI41" s="472"/>
      <c r="PMJ41" s="472"/>
      <c r="PMK41" s="472"/>
      <c r="PML41" s="472"/>
      <c r="PMM41" s="472"/>
      <c r="PMN41" s="472"/>
      <c r="PMO41" s="472"/>
      <c r="PMP41" s="472"/>
      <c r="PMQ41" s="472"/>
      <c r="PMR41" s="472"/>
      <c r="PMS41" s="472"/>
      <c r="PMT41" s="472"/>
      <c r="PMU41" s="472"/>
      <c r="PMV41" s="472"/>
      <c r="PMW41" s="472"/>
      <c r="PMX41" s="472"/>
      <c r="PMY41" s="472"/>
      <c r="PMZ41" s="472"/>
      <c r="PNA41" s="472"/>
      <c r="PNB41" s="472"/>
      <c r="PNC41" s="472"/>
      <c r="PND41" s="472"/>
      <c r="PNE41" s="472"/>
      <c r="PNF41" s="472"/>
      <c r="PNG41" s="472"/>
      <c r="PNH41" s="472"/>
      <c r="PNI41" s="472"/>
      <c r="PNJ41" s="472"/>
      <c r="PNK41" s="472"/>
      <c r="PNL41" s="472"/>
      <c r="PNM41" s="472"/>
      <c r="PNN41" s="472"/>
      <c r="PNO41" s="472"/>
      <c r="PNP41" s="472"/>
      <c r="PNQ41" s="472"/>
      <c r="PNR41" s="472"/>
      <c r="PNS41" s="472"/>
      <c r="PNT41" s="472"/>
      <c r="PNU41" s="472"/>
      <c r="PNV41" s="472"/>
      <c r="PNW41" s="472"/>
      <c r="PNX41" s="472"/>
      <c r="PNY41" s="472"/>
      <c r="PNZ41" s="472"/>
      <c r="POA41" s="472"/>
      <c r="POB41" s="472"/>
      <c r="POC41" s="472"/>
      <c r="POD41" s="472"/>
      <c r="POE41" s="472"/>
      <c r="POF41" s="472"/>
      <c r="POG41" s="472"/>
      <c r="POH41" s="472"/>
      <c r="POI41" s="472"/>
      <c r="POJ41" s="472"/>
      <c r="POK41" s="472"/>
      <c r="POL41" s="472"/>
      <c r="POM41" s="472"/>
      <c r="PON41" s="472"/>
      <c r="POO41" s="472"/>
      <c r="POP41" s="472"/>
      <c r="POQ41" s="472"/>
      <c r="POR41" s="472"/>
      <c r="POS41" s="472"/>
      <c r="POT41" s="472"/>
      <c r="POU41" s="472"/>
      <c r="POV41" s="472"/>
      <c r="POW41" s="472"/>
      <c r="POX41" s="472"/>
      <c r="POY41" s="472"/>
      <c r="POZ41" s="472"/>
      <c r="PPA41" s="472"/>
      <c r="PPB41" s="472"/>
      <c r="PPC41" s="472"/>
      <c r="PPD41" s="472"/>
      <c r="PPE41" s="472"/>
      <c r="PPF41" s="472"/>
      <c r="PPG41" s="472"/>
      <c r="PPH41" s="472"/>
      <c r="PPI41" s="472"/>
      <c r="PPJ41" s="472"/>
      <c r="PPK41" s="472"/>
      <c r="PPL41" s="472"/>
      <c r="PPM41" s="472"/>
      <c r="PPN41" s="472"/>
      <c r="PPO41" s="472"/>
      <c r="PPP41" s="472"/>
      <c r="PPQ41" s="472"/>
      <c r="PPR41" s="472"/>
      <c r="PPS41" s="472"/>
      <c r="PPT41" s="472"/>
      <c r="PPU41" s="472"/>
      <c r="PPV41" s="472"/>
      <c r="PPW41" s="472"/>
      <c r="PPX41" s="472"/>
      <c r="PPY41" s="472"/>
      <c r="PPZ41" s="472"/>
      <c r="PQA41" s="472"/>
      <c r="PQB41" s="472"/>
      <c r="PQC41" s="472"/>
      <c r="PQD41" s="472"/>
      <c r="PQE41" s="472"/>
      <c r="PQF41" s="472"/>
      <c r="PQG41" s="472"/>
      <c r="PQH41" s="472"/>
      <c r="PQI41" s="472"/>
      <c r="PQJ41" s="472"/>
      <c r="PQK41" s="472"/>
      <c r="PQL41" s="472"/>
      <c r="PQM41" s="472"/>
      <c r="PQN41" s="472"/>
      <c r="PQO41" s="472"/>
      <c r="PQP41" s="472"/>
      <c r="PQQ41" s="472"/>
      <c r="PQR41" s="472"/>
      <c r="PQS41" s="472"/>
      <c r="PQT41" s="472"/>
      <c r="PQU41" s="472"/>
      <c r="PQV41" s="472"/>
      <c r="PQW41" s="472"/>
      <c r="PQX41" s="472"/>
      <c r="PQY41" s="472"/>
      <c r="PQZ41" s="472"/>
      <c r="PRA41" s="472"/>
      <c r="PRB41" s="472"/>
      <c r="PRC41" s="472"/>
      <c r="PRD41" s="472"/>
      <c r="PRE41" s="472"/>
      <c r="PRF41" s="472"/>
      <c r="PRG41" s="472"/>
      <c r="PRH41" s="472"/>
      <c r="PRI41" s="472"/>
      <c r="PRJ41" s="472"/>
      <c r="PRK41" s="472"/>
      <c r="PRL41" s="472"/>
      <c r="PRM41" s="472"/>
      <c r="PRN41" s="472"/>
      <c r="PRO41" s="472"/>
      <c r="PRP41" s="472"/>
      <c r="PRQ41" s="472"/>
      <c r="PRR41" s="472"/>
      <c r="PRS41" s="472"/>
      <c r="PRT41" s="472"/>
      <c r="PRU41" s="472"/>
      <c r="PRV41" s="472"/>
      <c r="PRW41" s="472"/>
      <c r="PRX41" s="472"/>
      <c r="PRY41" s="472"/>
      <c r="PRZ41" s="472"/>
      <c r="PSA41" s="472"/>
      <c r="PSB41" s="472"/>
      <c r="PSC41" s="472"/>
      <c r="PSD41" s="472"/>
      <c r="PSE41" s="472"/>
      <c r="PSF41" s="472"/>
      <c r="PSG41" s="472"/>
      <c r="PSH41" s="472"/>
      <c r="PSI41" s="472"/>
      <c r="PSJ41" s="472"/>
      <c r="PSK41" s="472"/>
      <c r="PSL41" s="472"/>
      <c r="PSM41" s="472"/>
      <c r="PSN41" s="472"/>
      <c r="PSO41" s="472"/>
      <c r="PSP41" s="472"/>
      <c r="PSQ41" s="472"/>
      <c r="PSR41" s="472"/>
      <c r="PSS41" s="472"/>
      <c r="PST41" s="472"/>
      <c r="PSU41" s="472"/>
      <c r="PSV41" s="472"/>
      <c r="PSW41" s="472"/>
      <c r="PSX41" s="472"/>
      <c r="PSY41" s="472"/>
      <c r="PSZ41" s="472"/>
      <c r="PTA41" s="472"/>
      <c r="PTB41" s="472"/>
      <c r="PTC41" s="472"/>
      <c r="PTD41" s="472"/>
      <c r="PTE41" s="472"/>
      <c r="PTF41" s="472"/>
      <c r="PTG41" s="472"/>
      <c r="PTH41" s="472"/>
      <c r="PTI41" s="472"/>
      <c r="PTJ41" s="472"/>
      <c r="PTK41" s="472"/>
      <c r="PTL41" s="472"/>
      <c r="PTM41" s="472"/>
      <c r="PTN41" s="472"/>
      <c r="PTO41" s="472"/>
      <c r="PTP41" s="472"/>
      <c r="PTQ41" s="472"/>
      <c r="PTR41" s="472"/>
      <c r="PTS41" s="472"/>
      <c r="PTT41" s="472"/>
      <c r="PTU41" s="472"/>
      <c r="PTV41" s="472"/>
      <c r="PTW41" s="472"/>
      <c r="PTX41" s="472"/>
      <c r="PTY41" s="472"/>
      <c r="PTZ41" s="472"/>
      <c r="PUA41" s="472"/>
      <c r="PUB41" s="472"/>
      <c r="PUC41" s="472"/>
      <c r="PUD41" s="472"/>
      <c r="PUE41" s="472"/>
      <c r="PUF41" s="472"/>
      <c r="PUG41" s="472"/>
      <c r="PUH41" s="472"/>
      <c r="PUI41" s="472"/>
      <c r="PUJ41" s="472"/>
      <c r="PUK41" s="472"/>
      <c r="PUL41" s="472"/>
      <c r="PUM41" s="472"/>
      <c r="PUN41" s="472"/>
      <c r="PUO41" s="472"/>
      <c r="PUP41" s="472"/>
      <c r="PUQ41" s="472"/>
      <c r="PUR41" s="472"/>
      <c r="PUS41" s="472"/>
      <c r="PUT41" s="472"/>
      <c r="PUU41" s="472"/>
      <c r="PUV41" s="472"/>
      <c r="PUW41" s="472"/>
      <c r="PUX41" s="472"/>
      <c r="PUY41" s="472"/>
      <c r="PUZ41" s="472"/>
      <c r="PVA41" s="472"/>
      <c r="PVB41" s="472"/>
      <c r="PVC41" s="472"/>
      <c r="PVD41" s="472"/>
      <c r="PVE41" s="472"/>
      <c r="PVF41" s="472"/>
      <c r="PVG41" s="472"/>
      <c r="PVH41" s="472"/>
      <c r="PVI41" s="472"/>
      <c r="PVJ41" s="472"/>
      <c r="PVK41" s="472"/>
      <c r="PVL41" s="472"/>
      <c r="PVM41" s="472"/>
      <c r="PVN41" s="472"/>
      <c r="PVO41" s="472"/>
      <c r="PVP41" s="472"/>
      <c r="PVQ41" s="472"/>
      <c r="PVR41" s="472"/>
      <c r="PVS41" s="472"/>
      <c r="PVT41" s="472"/>
      <c r="PVU41" s="472"/>
      <c r="PVV41" s="472"/>
      <c r="PVW41" s="472"/>
      <c r="PVX41" s="472"/>
      <c r="PVY41" s="472"/>
      <c r="PVZ41" s="472"/>
      <c r="PWA41" s="472"/>
      <c r="PWB41" s="472"/>
      <c r="PWC41" s="472"/>
      <c r="PWD41" s="472"/>
      <c r="PWE41" s="472"/>
      <c r="PWF41" s="472"/>
      <c r="PWG41" s="472"/>
      <c r="PWH41" s="472"/>
      <c r="PWI41" s="472"/>
      <c r="PWJ41" s="472"/>
      <c r="PWK41" s="472"/>
      <c r="PWL41" s="472"/>
      <c r="PWM41" s="472"/>
      <c r="PWN41" s="472"/>
      <c r="PWO41" s="472"/>
      <c r="PWP41" s="472"/>
      <c r="PWQ41" s="472"/>
      <c r="PWR41" s="472"/>
      <c r="PWS41" s="472"/>
      <c r="PWT41" s="472"/>
      <c r="PWU41" s="472"/>
      <c r="PWV41" s="472"/>
      <c r="PWW41" s="472"/>
      <c r="PWX41" s="472"/>
      <c r="PWY41" s="472"/>
      <c r="PWZ41" s="472"/>
      <c r="PXA41" s="472"/>
      <c r="PXB41" s="472"/>
      <c r="PXC41" s="472"/>
      <c r="PXD41" s="472"/>
      <c r="PXE41" s="472"/>
      <c r="PXF41" s="472"/>
      <c r="PXG41" s="472"/>
      <c r="PXH41" s="472"/>
      <c r="PXI41" s="472"/>
      <c r="PXJ41" s="472"/>
      <c r="PXK41" s="472"/>
      <c r="PXL41" s="472"/>
      <c r="PXM41" s="472"/>
      <c r="PXN41" s="472"/>
      <c r="PXO41" s="472"/>
      <c r="PXP41" s="472"/>
      <c r="PXQ41" s="472"/>
      <c r="PXR41" s="472"/>
      <c r="PXS41" s="472"/>
      <c r="PXT41" s="472"/>
      <c r="PXU41" s="472"/>
      <c r="PXV41" s="472"/>
      <c r="PXW41" s="472"/>
      <c r="PXX41" s="472"/>
      <c r="PXY41" s="472"/>
      <c r="PXZ41" s="472"/>
      <c r="PYA41" s="472"/>
      <c r="PYB41" s="472"/>
      <c r="PYC41" s="472"/>
      <c r="PYD41" s="472"/>
      <c r="PYE41" s="472"/>
      <c r="PYF41" s="472"/>
      <c r="PYG41" s="472"/>
      <c r="PYH41" s="472"/>
      <c r="PYI41" s="472"/>
      <c r="PYJ41" s="472"/>
      <c r="PYK41" s="472"/>
      <c r="PYL41" s="472"/>
      <c r="PYM41" s="472"/>
      <c r="PYN41" s="472"/>
      <c r="PYO41" s="472"/>
      <c r="PYP41" s="472"/>
      <c r="PYQ41" s="472"/>
      <c r="PYR41" s="472"/>
      <c r="PYS41" s="472"/>
      <c r="PYT41" s="472"/>
      <c r="PYU41" s="472"/>
      <c r="PYV41" s="472"/>
      <c r="PYW41" s="472"/>
      <c r="PYX41" s="472"/>
      <c r="PYY41" s="472"/>
      <c r="PYZ41" s="472"/>
      <c r="PZA41" s="472"/>
      <c r="PZB41" s="472"/>
      <c r="PZC41" s="472"/>
      <c r="PZD41" s="472"/>
      <c r="PZE41" s="472"/>
      <c r="PZF41" s="472"/>
      <c r="PZG41" s="472"/>
      <c r="PZH41" s="472"/>
      <c r="PZI41" s="472"/>
      <c r="PZJ41" s="472"/>
      <c r="PZK41" s="472"/>
      <c r="PZL41" s="472"/>
      <c r="PZM41" s="472"/>
      <c r="PZN41" s="472"/>
      <c r="PZO41" s="472"/>
      <c r="PZP41" s="472"/>
      <c r="PZQ41" s="472"/>
      <c r="PZR41" s="472"/>
      <c r="PZS41" s="472"/>
      <c r="PZT41" s="472"/>
      <c r="PZU41" s="472"/>
      <c r="PZV41" s="472"/>
      <c r="PZW41" s="472"/>
      <c r="PZX41" s="472"/>
      <c r="PZY41" s="472"/>
      <c r="PZZ41" s="472"/>
      <c r="QAA41" s="472"/>
      <c r="QAB41" s="472"/>
      <c r="QAC41" s="472"/>
      <c r="QAD41" s="472"/>
      <c r="QAE41" s="472"/>
      <c r="QAF41" s="472"/>
      <c r="QAG41" s="472"/>
      <c r="QAH41" s="472"/>
      <c r="QAI41" s="472"/>
      <c r="QAJ41" s="472"/>
      <c r="QAK41" s="472"/>
      <c r="QAL41" s="472"/>
      <c r="QAM41" s="472"/>
      <c r="QAN41" s="472"/>
      <c r="QAO41" s="472"/>
      <c r="QAP41" s="472"/>
      <c r="QAQ41" s="472"/>
      <c r="QAR41" s="472"/>
      <c r="QAS41" s="472"/>
      <c r="QAT41" s="472"/>
      <c r="QAU41" s="472"/>
      <c r="QAV41" s="472"/>
      <c r="QAW41" s="472"/>
      <c r="QAX41" s="472"/>
      <c r="QAY41" s="472"/>
      <c r="QAZ41" s="472"/>
      <c r="QBA41" s="472"/>
      <c r="QBB41" s="472"/>
      <c r="QBC41" s="472"/>
      <c r="QBD41" s="472"/>
      <c r="QBE41" s="472"/>
      <c r="QBF41" s="472"/>
      <c r="QBG41" s="472"/>
      <c r="QBH41" s="472"/>
      <c r="QBI41" s="472"/>
      <c r="QBJ41" s="472"/>
      <c r="QBK41" s="472"/>
      <c r="QBL41" s="472"/>
      <c r="QBM41" s="472"/>
      <c r="QBN41" s="472"/>
      <c r="QBO41" s="472"/>
      <c r="QBP41" s="472"/>
      <c r="QBQ41" s="472"/>
      <c r="QBR41" s="472"/>
      <c r="QBS41" s="472"/>
      <c r="QBT41" s="472"/>
      <c r="QBU41" s="472"/>
      <c r="QBV41" s="472"/>
      <c r="QBW41" s="472"/>
      <c r="QBX41" s="472"/>
      <c r="QBY41" s="472"/>
      <c r="QBZ41" s="472"/>
      <c r="QCA41" s="472"/>
      <c r="QCB41" s="472"/>
      <c r="QCC41" s="472"/>
      <c r="QCD41" s="472"/>
      <c r="QCE41" s="472"/>
      <c r="QCF41" s="472"/>
      <c r="QCG41" s="472"/>
      <c r="QCH41" s="472"/>
      <c r="QCI41" s="472"/>
      <c r="QCJ41" s="472"/>
      <c r="QCK41" s="472"/>
      <c r="QCL41" s="472"/>
      <c r="QCM41" s="472"/>
      <c r="QCN41" s="472"/>
      <c r="QCO41" s="472"/>
      <c r="QCP41" s="472"/>
      <c r="QCQ41" s="472"/>
      <c r="QCR41" s="472"/>
      <c r="QCS41" s="472"/>
      <c r="QCT41" s="472"/>
      <c r="QCU41" s="472"/>
      <c r="QCV41" s="472"/>
      <c r="QCW41" s="472"/>
      <c r="QCX41" s="472"/>
      <c r="QCY41" s="472"/>
      <c r="QCZ41" s="472"/>
      <c r="QDA41" s="472"/>
      <c r="QDB41" s="472"/>
      <c r="QDC41" s="472"/>
      <c r="QDD41" s="472"/>
      <c r="QDE41" s="472"/>
      <c r="QDF41" s="472"/>
      <c r="QDG41" s="472"/>
      <c r="QDH41" s="472"/>
      <c r="QDI41" s="472"/>
      <c r="QDJ41" s="472"/>
      <c r="QDK41" s="472"/>
      <c r="QDL41" s="472"/>
      <c r="QDM41" s="472"/>
      <c r="QDN41" s="472"/>
      <c r="QDO41" s="472"/>
      <c r="QDP41" s="472"/>
      <c r="QDQ41" s="472"/>
      <c r="QDR41" s="472"/>
      <c r="QDS41" s="472"/>
      <c r="QDT41" s="472"/>
      <c r="QDU41" s="472"/>
      <c r="QDV41" s="472"/>
      <c r="QDW41" s="472"/>
      <c r="QDX41" s="472"/>
      <c r="QDY41" s="472"/>
      <c r="QDZ41" s="472"/>
      <c r="QEA41" s="472"/>
      <c r="QEB41" s="472"/>
      <c r="QEC41" s="472"/>
      <c r="QED41" s="472"/>
      <c r="QEE41" s="472"/>
      <c r="QEF41" s="472"/>
      <c r="QEG41" s="472"/>
      <c r="QEH41" s="472"/>
      <c r="QEI41" s="472"/>
      <c r="QEJ41" s="472"/>
      <c r="QEK41" s="472"/>
      <c r="QEL41" s="472"/>
      <c r="QEM41" s="472"/>
      <c r="QEN41" s="472"/>
      <c r="QEO41" s="472"/>
      <c r="QEP41" s="472"/>
      <c r="QEQ41" s="472"/>
      <c r="QER41" s="472"/>
      <c r="QES41" s="472"/>
      <c r="QET41" s="472"/>
      <c r="QEU41" s="472"/>
      <c r="QEV41" s="472"/>
      <c r="QEW41" s="472"/>
      <c r="QEX41" s="472"/>
      <c r="QEY41" s="472"/>
      <c r="QEZ41" s="472"/>
      <c r="QFA41" s="472"/>
      <c r="QFB41" s="472"/>
      <c r="QFC41" s="472"/>
      <c r="QFD41" s="472"/>
      <c r="QFE41" s="472"/>
      <c r="QFF41" s="472"/>
      <c r="QFG41" s="472"/>
      <c r="QFH41" s="472"/>
      <c r="QFI41" s="472"/>
      <c r="QFJ41" s="472"/>
      <c r="QFK41" s="472"/>
      <c r="QFL41" s="472"/>
      <c r="QFM41" s="472"/>
      <c r="QFN41" s="472"/>
      <c r="QFO41" s="472"/>
      <c r="QFP41" s="472"/>
      <c r="QFQ41" s="472"/>
      <c r="QFR41" s="472"/>
      <c r="QFS41" s="472"/>
      <c r="QFT41" s="472"/>
      <c r="QFU41" s="472"/>
      <c r="QFV41" s="472"/>
      <c r="QFW41" s="472"/>
      <c r="QFX41" s="472"/>
      <c r="QFY41" s="472"/>
      <c r="QFZ41" s="472"/>
      <c r="QGA41" s="472"/>
      <c r="QGB41" s="472"/>
      <c r="QGC41" s="472"/>
      <c r="QGD41" s="472"/>
      <c r="QGE41" s="472"/>
      <c r="QGF41" s="472"/>
      <c r="QGG41" s="472"/>
      <c r="QGH41" s="472"/>
      <c r="QGI41" s="472"/>
      <c r="QGJ41" s="472"/>
      <c r="QGK41" s="472"/>
      <c r="QGL41" s="472"/>
      <c r="QGM41" s="472"/>
      <c r="QGN41" s="472"/>
      <c r="QGO41" s="472"/>
      <c r="QGP41" s="472"/>
      <c r="QGQ41" s="472"/>
      <c r="QGR41" s="472"/>
      <c r="QGS41" s="472"/>
      <c r="QGT41" s="472"/>
      <c r="QGU41" s="472"/>
      <c r="QGV41" s="472"/>
      <c r="QGW41" s="472"/>
      <c r="QGX41" s="472"/>
      <c r="QGY41" s="472"/>
      <c r="QGZ41" s="472"/>
      <c r="QHA41" s="472"/>
      <c r="QHB41" s="472"/>
      <c r="QHC41" s="472"/>
      <c r="QHD41" s="472"/>
      <c r="QHE41" s="472"/>
      <c r="QHF41" s="472"/>
      <c r="QHG41" s="472"/>
      <c r="QHH41" s="472"/>
      <c r="QHI41" s="472"/>
      <c r="QHJ41" s="472"/>
      <c r="QHK41" s="472"/>
      <c r="QHL41" s="472"/>
      <c r="QHM41" s="472"/>
      <c r="QHN41" s="472"/>
      <c r="QHO41" s="472"/>
      <c r="QHP41" s="472"/>
      <c r="QHQ41" s="472"/>
      <c r="QHR41" s="472"/>
      <c r="QHS41" s="472"/>
      <c r="QHT41" s="472"/>
      <c r="QHU41" s="472"/>
      <c r="QHV41" s="472"/>
      <c r="QHW41" s="472"/>
      <c r="QHX41" s="472"/>
      <c r="QHY41" s="472"/>
      <c r="QHZ41" s="472"/>
      <c r="QIA41" s="472"/>
      <c r="QIB41" s="472"/>
      <c r="QIC41" s="472"/>
      <c r="QID41" s="472"/>
      <c r="QIE41" s="472"/>
      <c r="QIF41" s="472"/>
      <c r="QIG41" s="472"/>
      <c r="QIH41" s="472"/>
      <c r="QII41" s="472"/>
      <c r="QIJ41" s="472"/>
      <c r="QIK41" s="472"/>
      <c r="QIL41" s="472"/>
      <c r="QIM41" s="472"/>
      <c r="QIN41" s="472"/>
      <c r="QIO41" s="472"/>
      <c r="QIP41" s="472"/>
      <c r="QIQ41" s="472"/>
      <c r="QIR41" s="472"/>
      <c r="QIS41" s="472"/>
      <c r="QIT41" s="472"/>
      <c r="QIU41" s="472"/>
      <c r="QIV41" s="472"/>
      <c r="QIW41" s="472"/>
      <c r="QIX41" s="472"/>
      <c r="QIY41" s="472"/>
      <c r="QIZ41" s="472"/>
      <c r="QJA41" s="472"/>
      <c r="QJB41" s="472"/>
      <c r="QJC41" s="472"/>
      <c r="QJD41" s="472"/>
      <c r="QJE41" s="472"/>
      <c r="QJF41" s="472"/>
      <c r="QJG41" s="472"/>
      <c r="QJH41" s="472"/>
      <c r="QJI41" s="472"/>
      <c r="QJJ41" s="472"/>
      <c r="QJK41" s="472"/>
      <c r="QJL41" s="472"/>
      <c r="QJM41" s="472"/>
      <c r="QJN41" s="472"/>
      <c r="QJO41" s="472"/>
      <c r="QJP41" s="472"/>
      <c r="QJQ41" s="472"/>
      <c r="QJR41" s="472"/>
      <c r="QJS41" s="472"/>
      <c r="QJT41" s="472"/>
      <c r="QJU41" s="472"/>
      <c r="QJV41" s="472"/>
      <c r="QJW41" s="472"/>
      <c r="QJX41" s="472"/>
      <c r="QJY41" s="472"/>
      <c r="QJZ41" s="472"/>
      <c r="QKA41" s="472"/>
      <c r="QKB41" s="472"/>
      <c r="QKC41" s="472"/>
      <c r="QKD41" s="472"/>
      <c r="QKE41" s="472"/>
      <c r="QKF41" s="472"/>
      <c r="QKG41" s="472"/>
      <c r="QKH41" s="472"/>
      <c r="QKI41" s="472"/>
      <c r="QKJ41" s="472"/>
      <c r="QKK41" s="472"/>
      <c r="QKL41" s="472"/>
      <c r="QKM41" s="472"/>
      <c r="QKN41" s="472"/>
      <c r="QKO41" s="472"/>
      <c r="QKP41" s="472"/>
      <c r="QKQ41" s="472"/>
      <c r="QKR41" s="472"/>
      <c r="QKS41" s="472"/>
      <c r="QKT41" s="472"/>
      <c r="QKU41" s="472"/>
      <c r="QKV41" s="472"/>
      <c r="QKW41" s="472"/>
      <c r="QKX41" s="472"/>
      <c r="QKY41" s="472"/>
      <c r="QKZ41" s="472"/>
      <c r="QLA41" s="472"/>
      <c r="QLB41" s="472"/>
      <c r="QLC41" s="472"/>
      <c r="QLD41" s="472"/>
      <c r="QLE41" s="472"/>
      <c r="QLF41" s="472"/>
      <c r="QLG41" s="472"/>
      <c r="QLH41" s="472"/>
      <c r="QLI41" s="472"/>
      <c r="QLJ41" s="472"/>
      <c r="QLK41" s="472"/>
      <c r="QLL41" s="472"/>
      <c r="QLM41" s="472"/>
      <c r="QLN41" s="472"/>
      <c r="QLO41" s="472"/>
      <c r="QLP41" s="472"/>
      <c r="QLQ41" s="472"/>
      <c r="QLR41" s="472"/>
      <c r="QLS41" s="472"/>
      <c r="QLT41" s="472"/>
      <c r="QLU41" s="472"/>
      <c r="QLV41" s="472"/>
      <c r="QLW41" s="472"/>
      <c r="QLX41" s="472"/>
      <c r="QLY41" s="472"/>
      <c r="QLZ41" s="472"/>
      <c r="QMA41" s="472"/>
      <c r="QMB41" s="472"/>
      <c r="QMC41" s="472"/>
      <c r="QMD41" s="472"/>
      <c r="QME41" s="472"/>
      <c r="QMF41" s="472"/>
      <c r="QMG41" s="472"/>
      <c r="QMH41" s="472"/>
      <c r="QMI41" s="472"/>
      <c r="QMJ41" s="472"/>
      <c r="QMK41" s="472"/>
      <c r="QML41" s="472"/>
      <c r="QMM41" s="472"/>
      <c r="QMN41" s="472"/>
      <c r="QMO41" s="472"/>
      <c r="QMP41" s="472"/>
      <c r="QMQ41" s="472"/>
      <c r="QMR41" s="472"/>
      <c r="QMS41" s="472"/>
      <c r="QMT41" s="472"/>
      <c r="QMU41" s="472"/>
      <c r="QMV41" s="472"/>
      <c r="QMW41" s="472"/>
      <c r="QMX41" s="472"/>
      <c r="QMY41" s="472"/>
      <c r="QMZ41" s="472"/>
      <c r="QNA41" s="472"/>
      <c r="QNB41" s="472"/>
      <c r="QNC41" s="472"/>
      <c r="QND41" s="472"/>
      <c r="QNE41" s="472"/>
      <c r="QNF41" s="472"/>
      <c r="QNG41" s="472"/>
      <c r="QNH41" s="472"/>
      <c r="QNI41" s="472"/>
      <c r="QNJ41" s="472"/>
      <c r="QNK41" s="472"/>
      <c r="QNL41" s="472"/>
      <c r="QNM41" s="472"/>
      <c r="QNN41" s="472"/>
      <c r="QNO41" s="472"/>
      <c r="QNP41" s="472"/>
      <c r="QNQ41" s="472"/>
      <c r="QNR41" s="472"/>
      <c r="QNS41" s="472"/>
      <c r="QNT41" s="472"/>
      <c r="QNU41" s="472"/>
      <c r="QNV41" s="472"/>
      <c r="QNW41" s="472"/>
      <c r="QNX41" s="472"/>
      <c r="QNY41" s="472"/>
      <c r="QNZ41" s="472"/>
      <c r="QOA41" s="472"/>
      <c r="QOB41" s="472"/>
      <c r="QOC41" s="472"/>
      <c r="QOD41" s="472"/>
      <c r="QOE41" s="472"/>
      <c r="QOF41" s="472"/>
      <c r="QOG41" s="472"/>
      <c r="QOH41" s="472"/>
      <c r="QOI41" s="472"/>
      <c r="QOJ41" s="472"/>
      <c r="QOK41" s="472"/>
      <c r="QOL41" s="472"/>
      <c r="QOM41" s="472"/>
      <c r="QON41" s="472"/>
      <c r="QOO41" s="472"/>
      <c r="QOP41" s="472"/>
      <c r="QOQ41" s="472"/>
      <c r="QOR41" s="472"/>
      <c r="QOS41" s="472"/>
      <c r="QOT41" s="472"/>
      <c r="QOU41" s="472"/>
      <c r="QOV41" s="472"/>
      <c r="QOW41" s="472"/>
      <c r="QOX41" s="472"/>
      <c r="QOY41" s="472"/>
      <c r="QOZ41" s="472"/>
      <c r="QPA41" s="472"/>
      <c r="QPB41" s="472"/>
      <c r="QPC41" s="472"/>
      <c r="QPD41" s="472"/>
      <c r="QPE41" s="472"/>
      <c r="QPF41" s="472"/>
      <c r="QPG41" s="472"/>
      <c r="QPH41" s="472"/>
      <c r="QPI41" s="472"/>
      <c r="QPJ41" s="472"/>
      <c r="QPK41" s="472"/>
      <c r="QPL41" s="472"/>
      <c r="QPM41" s="472"/>
      <c r="QPN41" s="472"/>
      <c r="QPO41" s="472"/>
      <c r="QPP41" s="472"/>
      <c r="QPQ41" s="472"/>
      <c r="QPR41" s="472"/>
      <c r="QPS41" s="472"/>
      <c r="QPT41" s="472"/>
      <c r="QPU41" s="472"/>
      <c r="QPV41" s="472"/>
      <c r="QPW41" s="472"/>
      <c r="QPX41" s="472"/>
      <c r="QPY41" s="472"/>
      <c r="QPZ41" s="472"/>
      <c r="QQA41" s="472"/>
      <c r="QQB41" s="472"/>
      <c r="QQC41" s="472"/>
      <c r="QQD41" s="472"/>
      <c r="QQE41" s="472"/>
      <c r="QQF41" s="472"/>
      <c r="QQG41" s="472"/>
      <c r="QQH41" s="472"/>
      <c r="QQI41" s="472"/>
      <c r="QQJ41" s="472"/>
      <c r="QQK41" s="472"/>
      <c r="QQL41" s="472"/>
      <c r="QQM41" s="472"/>
      <c r="QQN41" s="472"/>
      <c r="QQO41" s="472"/>
      <c r="QQP41" s="472"/>
      <c r="QQQ41" s="472"/>
      <c r="QQR41" s="472"/>
      <c r="QQS41" s="472"/>
      <c r="QQT41" s="472"/>
      <c r="QQU41" s="472"/>
      <c r="QQV41" s="472"/>
      <c r="QQW41" s="472"/>
      <c r="QQX41" s="472"/>
      <c r="QQY41" s="472"/>
      <c r="QQZ41" s="472"/>
      <c r="QRA41" s="472"/>
      <c r="QRB41" s="472"/>
      <c r="QRC41" s="472"/>
      <c r="QRD41" s="472"/>
      <c r="QRE41" s="472"/>
      <c r="QRF41" s="472"/>
      <c r="QRG41" s="472"/>
      <c r="QRH41" s="472"/>
      <c r="QRI41" s="472"/>
      <c r="QRJ41" s="472"/>
      <c r="QRK41" s="472"/>
      <c r="QRL41" s="472"/>
      <c r="QRM41" s="472"/>
      <c r="QRN41" s="472"/>
      <c r="QRO41" s="472"/>
      <c r="QRP41" s="472"/>
      <c r="QRQ41" s="472"/>
      <c r="QRR41" s="472"/>
      <c r="QRS41" s="472"/>
      <c r="QRT41" s="472"/>
      <c r="QRU41" s="472"/>
      <c r="QRV41" s="472"/>
      <c r="QRW41" s="472"/>
      <c r="QRX41" s="472"/>
      <c r="QRY41" s="472"/>
      <c r="QRZ41" s="472"/>
      <c r="QSA41" s="472"/>
      <c r="QSB41" s="472"/>
      <c r="QSC41" s="472"/>
      <c r="QSD41" s="472"/>
      <c r="QSE41" s="472"/>
      <c r="QSF41" s="472"/>
      <c r="QSG41" s="472"/>
      <c r="QSH41" s="472"/>
      <c r="QSI41" s="472"/>
      <c r="QSJ41" s="472"/>
      <c r="QSK41" s="472"/>
      <c r="QSL41" s="472"/>
      <c r="QSM41" s="472"/>
      <c r="QSN41" s="472"/>
      <c r="QSO41" s="472"/>
      <c r="QSP41" s="472"/>
      <c r="QSQ41" s="472"/>
      <c r="QSR41" s="472"/>
      <c r="QSS41" s="472"/>
      <c r="QST41" s="472"/>
      <c r="QSU41" s="472"/>
      <c r="QSV41" s="472"/>
      <c r="QSW41" s="472"/>
      <c r="QSX41" s="472"/>
      <c r="QSY41" s="472"/>
      <c r="QSZ41" s="472"/>
      <c r="QTA41" s="472"/>
      <c r="QTB41" s="472"/>
      <c r="QTC41" s="472"/>
      <c r="QTD41" s="472"/>
      <c r="QTE41" s="472"/>
      <c r="QTF41" s="472"/>
      <c r="QTG41" s="472"/>
      <c r="QTH41" s="472"/>
      <c r="QTI41" s="472"/>
      <c r="QTJ41" s="472"/>
      <c r="QTK41" s="472"/>
      <c r="QTL41" s="472"/>
      <c r="QTM41" s="472"/>
      <c r="QTN41" s="472"/>
      <c r="QTO41" s="472"/>
      <c r="QTP41" s="472"/>
      <c r="QTQ41" s="472"/>
      <c r="QTR41" s="472"/>
      <c r="QTS41" s="472"/>
      <c r="QTT41" s="472"/>
      <c r="QTU41" s="472"/>
      <c r="QTV41" s="472"/>
      <c r="QTW41" s="472"/>
      <c r="QTX41" s="472"/>
      <c r="QTY41" s="472"/>
      <c r="QTZ41" s="472"/>
      <c r="QUA41" s="472"/>
      <c r="QUB41" s="472"/>
      <c r="QUC41" s="472"/>
      <c r="QUD41" s="472"/>
      <c r="QUE41" s="472"/>
      <c r="QUF41" s="472"/>
      <c r="QUG41" s="472"/>
      <c r="QUH41" s="472"/>
      <c r="QUI41" s="472"/>
      <c r="QUJ41" s="472"/>
      <c r="QUK41" s="472"/>
      <c r="QUL41" s="472"/>
      <c r="QUM41" s="472"/>
      <c r="QUN41" s="472"/>
      <c r="QUO41" s="472"/>
      <c r="QUP41" s="472"/>
      <c r="QUQ41" s="472"/>
      <c r="QUR41" s="472"/>
      <c r="QUS41" s="472"/>
      <c r="QUT41" s="472"/>
      <c r="QUU41" s="472"/>
      <c r="QUV41" s="472"/>
      <c r="QUW41" s="472"/>
      <c r="QUX41" s="472"/>
      <c r="QUY41" s="472"/>
      <c r="QUZ41" s="472"/>
      <c r="QVA41" s="472"/>
      <c r="QVB41" s="472"/>
      <c r="QVC41" s="472"/>
      <c r="QVD41" s="472"/>
      <c r="QVE41" s="472"/>
      <c r="QVF41" s="472"/>
      <c r="QVG41" s="472"/>
      <c r="QVH41" s="472"/>
      <c r="QVI41" s="472"/>
      <c r="QVJ41" s="472"/>
      <c r="QVK41" s="472"/>
      <c r="QVL41" s="472"/>
      <c r="QVM41" s="472"/>
      <c r="QVN41" s="472"/>
      <c r="QVO41" s="472"/>
      <c r="QVP41" s="472"/>
      <c r="QVQ41" s="472"/>
      <c r="QVR41" s="472"/>
      <c r="QVS41" s="472"/>
      <c r="QVT41" s="472"/>
      <c r="QVU41" s="472"/>
      <c r="QVV41" s="472"/>
      <c r="QVW41" s="472"/>
      <c r="QVX41" s="472"/>
      <c r="QVY41" s="472"/>
      <c r="QVZ41" s="472"/>
      <c r="QWA41" s="472"/>
      <c r="QWB41" s="472"/>
      <c r="QWC41" s="472"/>
      <c r="QWD41" s="472"/>
      <c r="QWE41" s="472"/>
      <c r="QWF41" s="472"/>
      <c r="QWG41" s="472"/>
      <c r="QWH41" s="472"/>
      <c r="QWI41" s="472"/>
      <c r="QWJ41" s="472"/>
      <c r="QWK41" s="472"/>
      <c r="QWL41" s="472"/>
      <c r="QWM41" s="472"/>
      <c r="QWN41" s="472"/>
      <c r="QWO41" s="472"/>
      <c r="QWP41" s="472"/>
      <c r="QWQ41" s="472"/>
      <c r="QWR41" s="472"/>
      <c r="QWS41" s="472"/>
      <c r="QWT41" s="472"/>
      <c r="QWU41" s="472"/>
      <c r="QWV41" s="472"/>
      <c r="QWW41" s="472"/>
      <c r="QWX41" s="472"/>
      <c r="QWY41" s="472"/>
      <c r="QWZ41" s="472"/>
      <c r="QXA41" s="472"/>
      <c r="QXB41" s="472"/>
      <c r="QXC41" s="472"/>
      <c r="QXD41" s="472"/>
      <c r="QXE41" s="472"/>
      <c r="QXF41" s="472"/>
      <c r="QXG41" s="472"/>
      <c r="QXH41" s="472"/>
      <c r="QXI41" s="472"/>
      <c r="QXJ41" s="472"/>
      <c r="QXK41" s="472"/>
      <c r="QXL41" s="472"/>
      <c r="QXM41" s="472"/>
      <c r="QXN41" s="472"/>
      <c r="QXO41" s="472"/>
      <c r="QXP41" s="472"/>
      <c r="QXQ41" s="472"/>
      <c r="QXR41" s="472"/>
      <c r="QXS41" s="472"/>
      <c r="QXT41" s="472"/>
      <c r="QXU41" s="472"/>
      <c r="QXV41" s="472"/>
      <c r="QXW41" s="472"/>
      <c r="QXX41" s="472"/>
      <c r="QXY41" s="472"/>
      <c r="QXZ41" s="472"/>
      <c r="QYA41" s="472"/>
      <c r="QYB41" s="472"/>
      <c r="QYC41" s="472"/>
      <c r="QYD41" s="472"/>
      <c r="QYE41" s="472"/>
      <c r="QYF41" s="472"/>
      <c r="QYG41" s="472"/>
      <c r="QYH41" s="472"/>
      <c r="QYI41" s="472"/>
      <c r="QYJ41" s="472"/>
      <c r="QYK41" s="472"/>
      <c r="QYL41" s="472"/>
      <c r="QYM41" s="472"/>
      <c r="QYN41" s="472"/>
      <c r="QYO41" s="472"/>
      <c r="QYP41" s="472"/>
      <c r="QYQ41" s="472"/>
      <c r="QYR41" s="472"/>
      <c r="QYS41" s="472"/>
      <c r="QYT41" s="472"/>
      <c r="QYU41" s="472"/>
      <c r="QYV41" s="472"/>
      <c r="QYW41" s="472"/>
      <c r="QYX41" s="472"/>
      <c r="QYY41" s="472"/>
      <c r="QYZ41" s="472"/>
      <c r="QZA41" s="472"/>
      <c r="QZB41" s="472"/>
      <c r="QZC41" s="472"/>
      <c r="QZD41" s="472"/>
      <c r="QZE41" s="472"/>
      <c r="QZF41" s="472"/>
      <c r="QZG41" s="472"/>
      <c r="QZH41" s="472"/>
      <c r="QZI41" s="472"/>
      <c r="QZJ41" s="472"/>
      <c r="QZK41" s="472"/>
      <c r="QZL41" s="472"/>
      <c r="QZM41" s="472"/>
      <c r="QZN41" s="472"/>
      <c r="QZO41" s="472"/>
      <c r="QZP41" s="472"/>
      <c r="QZQ41" s="472"/>
      <c r="QZR41" s="472"/>
      <c r="QZS41" s="472"/>
      <c r="QZT41" s="472"/>
      <c r="QZU41" s="472"/>
      <c r="QZV41" s="472"/>
      <c r="QZW41" s="472"/>
      <c r="QZX41" s="472"/>
      <c r="QZY41" s="472"/>
      <c r="QZZ41" s="472"/>
      <c r="RAA41" s="472"/>
      <c r="RAB41" s="472"/>
      <c r="RAC41" s="472"/>
      <c r="RAD41" s="472"/>
      <c r="RAE41" s="472"/>
      <c r="RAF41" s="472"/>
      <c r="RAG41" s="472"/>
      <c r="RAH41" s="472"/>
      <c r="RAI41" s="472"/>
      <c r="RAJ41" s="472"/>
      <c r="RAK41" s="472"/>
      <c r="RAL41" s="472"/>
      <c r="RAM41" s="472"/>
      <c r="RAN41" s="472"/>
      <c r="RAO41" s="472"/>
      <c r="RAP41" s="472"/>
      <c r="RAQ41" s="472"/>
      <c r="RAR41" s="472"/>
      <c r="RAS41" s="472"/>
      <c r="RAT41" s="472"/>
      <c r="RAU41" s="472"/>
      <c r="RAV41" s="472"/>
      <c r="RAW41" s="472"/>
      <c r="RAX41" s="472"/>
      <c r="RAY41" s="472"/>
      <c r="RAZ41" s="472"/>
      <c r="RBA41" s="472"/>
      <c r="RBB41" s="472"/>
      <c r="RBC41" s="472"/>
      <c r="RBD41" s="472"/>
      <c r="RBE41" s="472"/>
      <c r="RBF41" s="472"/>
      <c r="RBG41" s="472"/>
      <c r="RBH41" s="472"/>
      <c r="RBI41" s="472"/>
      <c r="RBJ41" s="472"/>
      <c r="RBK41" s="472"/>
      <c r="RBL41" s="472"/>
      <c r="RBM41" s="472"/>
      <c r="RBN41" s="472"/>
      <c r="RBO41" s="472"/>
      <c r="RBP41" s="472"/>
      <c r="RBQ41" s="472"/>
      <c r="RBR41" s="472"/>
      <c r="RBS41" s="472"/>
      <c r="RBT41" s="472"/>
      <c r="RBU41" s="472"/>
      <c r="RBV41" s="472"/>
      <c r="RBW41" s="472"/>
      <c r="RBX41" s="472"/>
      <c r="RBY41" s="472"/>
      <c r="RBZ41" s="472"/>
      <c r="RCA41" s="472"/>
      <c r="RCB41" s="472"/>
      <c r="RCC41" s="472"/>
      <c r="RCD41" s="472"/>
      <c r="RCE41" s="472"/>
      <c r="RCF41" s="472"/>
      <c r="RCG41" s="472"/>
      <c r="RCH41" s="472"/>
      <c r="RCI41" s="472"/>
      <c r="RCJ41" s="472"/>
      <c r="RCK41" s="472"/>
      <c r="RCL41" s="472"/>
      <c r="RCM41" s="472"/>
      <c r="RCN41" s="472"/>
      <c r="RCO41" s="472"/>
      <c r="RCP41" s="472"/>
      <c r="RCQ41" s="472"/>
      <c r="RCR41" s="472"/>
      <c r="RCS41" s="472"/>
      <c r="RCT41" s="472"/>
      <c r="RCU41" s="472"/>
      <c r="RCV41" s="472"/>
      <c r="RCW41" s="472"/>
      <c r="RCX41" s="472"/>
      <c r="RCY41" s="472"/>
      <c r="RCZ41" s="472"/>
      <c r="RDA41" s="472"/>
      <c r="RDB41" s="472"/>
      <c r="RDC41" s="472"/>
      <c r="RDD41" s="472"/>
      <c r="RDE41" s="472"/>
      <c r="RDF41" s="472"/>
      <c r="RDG41" s="472"/>
      <c r="RDH41" s="472"/>
      <c r="RDI41" s="472"/>
      <c r="RDJ41" s="472"/>
      <c r="RDK41" s="472"/>
      <c r="RDL41" s="472"/>
      <c r="RDM41" s="472"/>
      <c r="RDN41" s="472"/>
      <c r="RDO41" s="472"/>
      <c r="RDP41" s="472"/>
      <c r="RDQ41" s="472"/>
      <c r="RDR41" s="472"/>
      <c r="RDS41" s="472"/>
      <c r="RDT41" s="472"/>
      <c r="RDU41" s="472"/>
      <c r="RDV41" s="472"/>
      <c r="RDW41" s="472"/>
      <c r="RDX41" s="472"/>
      <c r="RDY41" s="472"/>
      <c r="RDZ41" s="472"/>
      <c r="REA41" s="472"/>
      <c r="REB41" s="472"/>
      <c r="REC41" s="472"/>
      <c r="RED41" s="472"/>
      <c r="REE41" s="472"/>
      <c r="REF41" s="472"/>
      <c r="REG41" s="472"/>
      <c r="REH41" s="472"/>
      <c r="REI41" s="472"/>
      <c r="REJ41" s="472"/>
      <c r="REK41" s="472"/>
      <c r="REL41" s="472"/>
      <c r="REM41" s="472"/>
      <c r="REN41" s="472"/>
      <c r="REO41" s="472"/>
      <c r="REP41" s="472"/>
      <c r="REQ41" s="472"/>
      <c r="RER41" s="472"/>
      <c r="RES41" s="472"/>
      <c r="RET41" s="472"/>
      <c r="REU41" s="472"/>
      <c r="REV41" s="472"/>
      <c r="REW41" s="472"/>
      <c r="REX41" s="472"/>
      <c r="REY41" s="472"/>
      <c r="REZ41" s="472"/>
      <c r="RFA41" s="472"/>
      <c r="RFB41" s="472"/>
      <c r="RFC41" s="472"/>
      <c r="RFD41" s="472"/>
      <c r="RFE41" s="472"/>
      <c r="RFF41" s="472"/>
      <c r="RFG41" s="472"/>
      <c r="RFH41" s="472"/>
      <c r="RFI41" s="472"/>
      <c r="RFJ41" s="472"/>
      <c r="RFK41" s="472"/>
      <c r="RFL41" s="472"/>
      <c r="RFM41" s="472"/>
      <c r="RFN41" s="472"/>
      <c r="RFO41" s="472"/>
      <c r="RFP41" s="472"/>
      <c r="RFQ41" s="472"/>
      <c r="RFR41" s="472"/>
      <c r="RFS41" s="472"/>
      <c r="RFT41" s="472"/>
      <c r="RFU41" s="472"/>
      <c r="RFV41" s="472"/>
      <c r="RFW41" s="472"/>
      <c r="RFX41" s="472"/>
      <c r="RFY41" s="472"/>
      <c r="RFZ41" s="472"/>
      <c r="RGA41" s="472"/>
      <c r="RGB41" s="472"/>
      <c r="RGC41" s="472"/>
      <c r="RGD41" s="472"/>
      <c r="RGE41" s="472"/>
      <c r="RGF41" s="472"/>
      <c r="RGG41" s="472"/>
      <c r="RGH41" s="472"/>
      <c r="RGI41" s="472"/>
      <c r="RGJ41" s="472"/>
      <c r="RGK41" s="472"/>
      <c r="RGL41" s="472"/>
      <c r="RGM41" s="472"/>
      <c r="RGN41" s="472"/>
      <c r="RGO41" s="472"/>
      <c r="RGP41" s="472"/>
      <c r="RGQ41" s="472"/>
      <c r="RGR41" s="472"/>
      <c r="RGS41" s="472"/>
      <c r="RGT41" s="472"/>
      <c r="RGU41" s="472"/>
      <c r="RGV41" s="472"/>
      <c r="RGW41" s="472"/>
      <c r="RGX41" s="472"/>
      <c r="RGY41" s="472"/>
      <c r="RGZ41" s="472"/>
      <c r="RHA41" s="472"/>
      <c r="RHB41" s="472"/>
      <c r="RHC41" s="472"/>
      <c r="RHD41" s="472"/>
      <c r="RHE41" s="472"/>
      <c r="RHF41" s="472"/>
      <c r="RHG41" s="472"/>
      <c r="RHH41" s="472"/>
      <c r="RHI41" s="472"/>
      <c r="RHJ41" s="472"/>
      <c r="RHK41" s="472"/>
      <c r="RHL41" s="472"/>
      <c r="RHM41" s="472"/>
      <c r="RHN41" s="472"/>
      <c r="RHO41" s="472"/>
      <c r="RHP41" s="472"/>
      <c r="RHQ41" s="472"/>
      <c r="RHR41" s="472"/>
      <c r="RHS41" s="472"/>
      <c r="RHT41" s="472"/>
      <c r="RHU41" s="472"/>
      <c r="RHV41" s="472"/>
      <c r="RHW41" s="472"/>
      <c r="RHX41" s="472"/>
      <c r="RHY41" s="472"/>
      <c r="RHZ41" s="472"/>
      <c r="RIA41" s="472"/>
      <c r="RIB41" s="472"/>
      <c r="RIC41" s="472"/>
      <c r="RID41" s="472"/>
      <c r="RIE41" s="472"/>
      <c r="RIF41" s="472"/>
      <c r="RIG41" s="472"/>
      <c r="RIH41" s="472"/>
      <c r="RII41" s="472"/>
      <c r="RIJ41" s="472"/>
      <c r="RIK41" s="472"/>
      <c r="RIL41" s="472"/>
      <c r="RIM41" s="472"/>
      <c r="RIN41" s="472"/>
      <c r="RIO41" s="472"/>
      <c r="RIP41" s="472"/>
      <c r="RIQ41" s="472"/>
      <c r="RIR41" s="472"/>
      <c r="RIS41" s="472"/>
      <c r="RIT41" s="472"/>
      <c r="RIU41" s="472"/>
      <c r="RIV41" s="472"/>
      <c r="RIW41" s="472"/>
      <c r="RIX41" s="472"/>
      <c r="RIY41" s="472"/>
      <c r="RIZ41" s="472"/>
      <c r="RJA41" s="472"/>
      <c r="RJB41" s="472"/>
      <c r="RJC41" s="472"/>
      <c r="RJD41" s="472"/>
      <c r="RJE41" s="472"/>
      <c r="RJF41" s="472"/>
      <c r="RJG41" s="472"/>
      <c r="RJH41" s="472"/>
      <c r="RJI41" s="472"/>
      <c r="RJJ41" s="472"/>
      <c r="RJK41" s="472"/>
      <c r="RJL41" s="472"/>
      <c r="RJM41" s="472"/>
      <c r="RJN41" s="472"/>
      <c r="RJO41" s="472"/>
      <c r="RJP41" s="472"/>
      <c r="RJQ41" s="472"/>
      <c r="RJR41" s="472"/>
      <c r="RJS41" s="472"/>
      <c r="RJT41" s="472"/>
      <c r="RJU41" s="472"/>
      <c r="RJV41" s="472"/>
      <c r="RJW41" s="472"/>
      <c r="RJX41" s="472"/>
      <c r="RJY41" s="472"/>
      <c r="RJZ41" s="472"/>
      <c r="RKA41" s="472"/>
      <c r="RKB41" s="472"/>
      <c r="RKC41" s="472"/>
      <c r="RKD41" s="472"/>
      <c r="RKE41" s="472"/>
      <c r="RKF41" s="472"/>
      <c r="RKG41" s="472"/>
      <c r="RKH41" s="472"/>
      <c r="RKI41" s="472"/>
      <c r="RKJ41" s="472"/>
      <c r="RKK41" s="472"/>
      <c r="RKL41" s="472"/>
      <c r="RKM41" s="472"/>
      <c r="RKN41" s="472"/>
      <c r="RKO41" s="472"/>
      <c r="RKP41" s="472"/>
      <c r="RKQ41" s="472"/>
      <c r="RKR41" s="472"/>
      <c r="RKS41" s="472"/>
      <c r="RKT41" s="472"/>
      <c r="RKU41" s="472"/>
      <c r="RKV41" s="472"/>
      <c r="RKW41" s="472"/>
      <c r="RKX41" s="472"/>
      <c r="RKY41" s="472"/>
      <c r="RKZ41" s="472"/>
      <c r="RLA41" s="472"/>
      <c r="RLB41" s="472"/>
      <c r="RLC41" s="472"/>
      <c r="RLD41" s="472"/>
      <c r="RLE41" s="472"/>
      <c r="RLF41" s="472"/>
      <c r="RLG41" s="472"/>
      <c r="RLH41" s="472"/>
      <c r="RLI41" s="472"/>
      <c r="RLJ41" s="472"/>
      <c r="RLK41" s="472"/>
      <c r="RLL41" s="472"/>
      <c r="RLM41" s="472"/>
      <c r="RLN41" s="472"/>
      <c r="RLO41" s="472"/>
      <c r="RLP41" s="472"/>
      <c r="RLQ41" s="472"/>
      <c r="RLR41" s="472"/>
      <c r="RLS41" s="472"/>
      <c r="RLT41" s="472"/>
      <c r="RLU41" s="472"/>
      <c r="RLV41" s="472"/>
      <c r="RLW41" s="472"/>
      <c r="RLX41" s="472"/>
      <c r="RLY41" s="472"/>
      <c r="RLZ41" s="472"/>
      <c r="RMA41" s="472"/>
      <c r="RMB41" s="472"/>
      <c r="RMC41" s="472"/>
      <c r="RMD41" s="472"/>
      <c r="RME41" s="472"/>
      <c r="RMF41" s="472"/>
      <c r="RMG41" s="472"/>
      <c r="RMH41" s="472"/>
      <c r="RMI41" s="472"/>
      <c r="RMJ41" s="472"/>
      <c r="RMK41" s="472"/>
      <c r="RML41" s="472"/>
      <c r="RMM41" s="472"/>
      <c r="RMN41" s="472"/>
      <c r="RMO41" s="472"/>
      <c r="RMP41" s="472"/>
      <c r="RMQ41" s="472"/>
      <c r="RMR41" s="472"/>
      <c r="RMS41" s="472"/>
      <c r="RMT41" s="472"/>
      <c r="RMU41" s="472"/>
      <c r="RMV41" s="472"/>
      <c r="RMW41" s="472"/>
      <c r="RMX41" s="472"/>
      <c r="RMY41" s="472"/>
      <c r="RMZ41" s="472"/>
      <c r="RNA41" s="472"/>
      <c r="RNB41" s="472"/>
      <c r="RNC41" s="472"/>
      <c r="RND41" s="472"/>
      <c r="RNE41" s="472"/>
      <c r="RNF41" s="472"/>
      <c r="RNG41" s="472"/>
      <c r="RNH41" s="472"/>
      <c r="RNI41" s="472"/>
      <c r="RNJ41" s="472"/>
      <c r="RNK41" s="472"/>
      <c r="RNL41" s="472"/>
      <c r="RNM41" s="472"/>
      <c r="RNN41" s="472"/>
      <c r="RNO41" s="472"/>
      <c r="RNP41" s="472"/>
      <c r="RNQ41" s="472"/>
      <c r="RNR41" s="472"/>
      <c r="RNS41" s="472"/>
      <c r="RNT41" s="472"/>
      <c r="RNU41" s="472"/>
      <c r="RNV41" s="472"/>
      <c r="RNW41" s="472"/>
      <c r="RNX41" s="472"/>
      <c r="RNY41" s="472"/>
      <c r="RNZ41" s="472"/>
      <c r="ROA41" s="472"/>
      <c r="ROB41" s="472"/>
      <c r="ROC41" s="472"/>
      <c r="ROD41" s="472"/>
      <c r="ROE41" s="472"/>
      <c r="ROF41" s="472"/>
      <c r="ROG41" s="472"/>
      <c r="ROH41" s="472"/>
      <c r="ROI41" s="472"/>
      <c r="ROJ41" s="472"/>
      <c r="ROK41" s="472"/>
      <c r="ROL41" s="472"/>
      <c r="ROM41" s="472"/>
      <c r="RON41" s="472"/>
      <c r="ROO41" s="472"/>
      <c r="ROP41" s="472"/>
      <c r="ROQ41" s="472"/>
      <c r="ROR41" s="472"/>
      <c r="ROS41" s="472"/>
      <c r="ROT41" s="472"/>
      <c r="ROU41" s="472"/>
      <c r="ROV41" s="472"/>
      <c r="ROW41" s="472"/>
      <c r="ROX41" s="472"/>
      <c r="ROY41" s="472"/>
      <c r="ROZ41" s="472"/>
      <c r="RPA41" s="472"/>
      <c r="RPB41" s="472"/>
      <c r="RPC41" s="472"/>
      <c r="RPD41" s="472"/>
      <c r="RPE41" s="472"/>
      <c r="RPF41" s="472"/>
      <c r="RPG41" s="472"/>
      <c r="RPH41" s="472"/>
      <c r="RPI41" s="472"/>
      <c r="RPJ41" s="472"/>
      <c r="RPK41" s="472"/>
      <c r="RPL41" s="472"/>
      <c r="RPM41" s="472"/>
      <c r="RPN41" s="472"/>
      <c r="RPO41" s="472"/>
      <c r="RPP41" s="472"/>
      <c r="RPQ41" s="472"/>
      <c r="RPR41" s="472"/>
      <c r="RPS41" s="472"/>
      <c r="RPT41" s="472"/>
      <c r="RPU41" s="472"/>
      <c r="RPV41" s="472"/>
      <c r="RPW41" s="472"/>
      <c r="RPX41" s="472"/>
      <c r="RPY41" s="472"/>
      <c r="RPZ41" s="472"/>
      <c r="RQA41" s="472"/>
      <c r="RQB41" s="472"/>
      <c r="RQC41" s="472"/>
      <c r="RQD41" s="472"/>
      <c r="RQE41" s="472"/>
      <c r="RQF41" s="472"/>
      <c r="RQG41" s="472"/>
      <c r="RQH41" s="472"/>
      <c r="RQI41" s="472"/>
      <c r="RQJ41" s="472"/>
      <c r="RQK41" s="472"/>
      <c r="RQL41" s="472"/>
      <c r="RQM41" s="472"/>
      <c r="RQN41" s="472"/>
      <c r="RQO41" s="472"/>
      <c r="RQP41" s="472"/>
      <c r="RQQ41" s="472"/>
      <c r="RQR41" s="472"/>
      <c r="RQS41" s="472"/>
      <c r="RQT41" s="472"/>
      <c r="RQU41" s="472"/>
      <c r="RQV41" s="472"/>
      <c r="RQW41" s="472"/>
      <c r="RQX41" s="472"/>
      <c r="RQY41" s="472"/>
      <c r="RQZ41" s="472"/>
      <c r="RRA41" s="472"/>
      <c r="RRB41" s="472"/>
      <c r="RRC41" s="472"/>
      <c r="RRD41" s="472"/>
      <c r="RRE41" s="472"/>
      <c r="RRF41" s="472"/>
      <c r="RRG41" s="472"/>
      <c r="RRH41" s="472"/>
      <c r="RRI41" s="472"/>
      <c r="RRJ41" s="472"/>
      <c r="RRK41" s="472"/>
      <c r="RRL41" s="472"/>
      <c r="RRM41" s="472"/>
      <c r="RRN41" s="472"/>
      <c r="RRO41" s="472"/>
      <c r="RRP41" s="472"/>
      <c r="RRQ41" s="472"/>
      <c r="RRR41" s="472"/>
      <c r="RRS41" s="472"/>
      <c r="RRT41" s="472"/>
      <c r="RRU41" s="472"/>
      <c r="RRV41" s="472"/>
      <c r="RRW41" s="472"/>
      <c r="RRX41" s="472"/>
      <c r="RRY41" s="472"/>
      <c r="RRZ41" s="472"/>
      <c r="RSA41" s="472"/>
      <c r="RSB41" s="472"/>
      <c r="RSC41" s="472"/>
      <c r="RSD41" s="472"/>
      <c r="RSE41" s="472"/>
      <c r="RSF41" s="472"/>
      <c r="RSG41" s="472"/>
      <c r="RSH41" s="472"/>
      <c r="RSI41" s="472"/>
      <c r="RSJ41" s="472"/>
      <c r="RSK41" s="472"/>
      <c r="RSL41" s="472"/>
      <c r="RSM41" s="472"/>
      <c r="RSN41" s="472"/>
      <c r="RSO41" s="472"/>
      <c r="RSP41" s="472"/>
      <c r="RSQ41" s="472"/>
      <c r="RSR41" s="472"/>
      <c r="RSS41" s="472"/>
      <c r="RST41" s="472"/>
      <c r="RSU41" s="472"/>
      <c r="RSV41" s="472"/>
      <c r="RSW41" s="472"/>
      <c r="RSX41" s="472"/>
      <c r="RSY41" s="472"/>
      <c r="RSZ41" s="472"/>
      <c r="RTA41" s="472"/>
      <c r="RTB41" s="472"/>
      <c r="RTC41" s="472"/>
      <c r="RTD41" s="472"/>
      <c r="RTE41" s="472"/>
      <c r="RTF41" s="472"/>
      <c r="RTG41" s="472"/>
      <c r="RTH41" s="472"/>
      <c r="RTI41" s="472"/>
      <c r="RTJ41" s="472"/>
      <c r="RTK41" s="472"/>
      <c r="RTL41" s="472"/>
      <c r="RTM41" s="472"/>
      <c r="RTN41" s="472"/>
      <c r="RTO41" s="472"/>
      <c r="RTP41" s="472"/>
      <c r="RTQ41" s="472"/>
      <c r="RTR41" s="472"/>
      <c r="RTS41" s="472"/>
      <c r="RTT41" s="472"/>
      <c r="RTU41" s="472"/>
      <c r="RTV41" s="472"/>
      <c r="RTW41" s="472"/>
      <c r="RTX41" s="472"/>
      <c r="RTY41" s="472"/>
      <c r="RTZ41" s="472"/>
      <c r="RUA41" s="472"/>
      <c r="RUB41" s="472"/>
      <c r="RUC41" s="472"/>
      <c r="RUD41" s="472"/>
      <c r="RUE41" s="472"/>
      <c r="RUF41" s="472"/>
      <c r="RUG41" s="472"/>
      <c r="RUH41" s="472"/>
      <c r="RUI41" s="472"/>
      <c r="RUJ41" s="472"/>
      <c r="RUK41" s="472"/>
      <c r="RUL41" s="472"/>
      <c r="RUM41" s="472"/>
      <c r="RUN41" s="472"/>
      <c r="RUO41" s="472"/>
      <c r="RUP41" s="472"/>
      <c r="RUQ41" s="472"/>
      <c r="RUR41" s="472"/>
      <c r="RUS41" s="472"/>
      <c r="RUT41" s="472"/>
      <c r="RUU41" s="472"/>
      <c r="RUV41" s="472"/>
      <c r="RUW41" s="472"/>
      <c r="RUX41" s="472"/>
      <c r="RUY41" s="472"/>
      <c r="RUZ41" s="472"/>
      <c r="RVA41" s="472"/>
      <c r="RVB41" s="472"/>
      <c r="RVC41" s="472"/>
      <c r="RVD41" s="472"/>
      <c r="RVE41" s="472"/>
      <c r="RVF41" s="472"/>
      <c r="RVG41" s="472"/>
      <c r="RVH41" s="472"/>
      <c r="RVI41" s="472"/>
      <c r="RVJ41" s="472"/>
      <c r="RVK41" s="472"/>
      <c r="RVL41" s="472"/>
      <c r="RVM41" s="472"/>
      <c r="RVN41" s="472"/>
      <c r="RVO41" s="472"/>
      <c r="RVP41" s="472"/>
      <c r="RVQ41" s="472"/>
      <c r="RVR41" s="472"/>
      <c r="RVS41" s="472"/>
      <c r="RVT41" s="472"/>
      <c r="RVU41" s="472"/>
      <c r="RVV41" s="472"/>
      <c r="RVW41" s="472"/>
      <c r="RVX41" s="472"/>
      <c r="RVY41" s="472"/>
      <c r="RVZ41" s="472"/>
      <c r="RWA41" s="472"/>
      <c r="RWB41" s="472"/>
      <c r="RWC41" s="472"/>
      <c r="RWD41" s="472"/>
      <c r="RWE41" s="472"/>
      <c r="RWF41" s="472"/>
      <c r="RWG41" s="472"/>
      <c r="RWH41" s="472"/>
      <c r="RWI41" s="472"/>
      <c r="RWJ41" s="472"/>
      <c r="RWK41" s="472"/>
      <c r="RWL41" s="472"/>
      <c r="RWM41" s="472"/>
      <c r="RWN41" s="472"/>
      <c r="RWO41" s="472"/>
      <c r="RWP41" s="472"/>
      <c r="RWQ41" s="472"/>
      <c r="RWR41" s="472"/>
      <c r="RWS41" s="472"/>
      <c r="RWT41" s="472"/>
      <c r="RWU41" s="472"/>
      <c r="RWV41" s="472"/>
      <c r="RWW41" s="472"/>
      <c r="RWX41" s="472"/>
      <c r="RWY41" s="472"/>
      <c r="RWZ41" s="472"/>
      <c r="RXA41" s="472"/>
      <c r="RXB41" s="472"/>
      <c r="RXC41" s="472"/>
      <c r="RXD41" s="472"/>
      <c r="RXE41" s="472"/>
      <c r="RXF41" s="472"/>
      <c r="RXG41" s="472"/>
      <c r="RXH41" s="472"/>
      <c r="RXI41" s="472"/>
      <c r="RXJ41" s="472"/>
      <c r="RXK41" s="472"/>
      <c r="RXL41" s="472"/>
      <c r="RXM41" s="472"/>
      <c r="RXN41" s="472"/>
      <c r="RXO41" s="472"/>
      <c r="RXP41" s="472"/>
      <c r="RXQ41" s="472"/>
      <c r="RXR41" s="472"/>
      <c r="RXS41" s="472"/>
      <c r="RXT41" s="472"/>
      <c r="RXU41" s="472"/>
      <c r="RXV41" s="472"/>
      <c r="RXW41" s="472"/>
      <c r="RXX41" s="472"/>
      <c r="RXY41" s="472"/>
      <c r="RXZ41" s="472"/>
      <c r="RYA41" s="472"/>
      <c r="RYB41" s="472"/>
      <c r="RYC41" s="472"/>
      <c r="RYD41" s="472"/>
      <c r="RYE41" s="472"/>
      <c r="RYF41" s="472"/>
      <c r="RYG41" s="472"/>
      <c r="RYH41" s="472"/>
      <c r="RYI41" s="472"/>
      <c r="RYJ41" s="472"/>
      <c r="RYK41" s="472"/>
      <c r="RYL41" s="472"/>
      <c r="RYM41" s="472"/>
      <c r="RYN41" s="472"/>
      <c r="RYO41" s="472"/>
      <c r="RYP41" s="472"/>
      <c r="RYQ41" s="472"/>
      <c r="RYR41" s="472"/>
      <c r="RYS41" s="472"/>
      <c r="RYT41" s="472"/>
      <c r="RYU41" s="472"/>
      <c r="RYV41" s="472"/>
      <c r="RYW41" s="472"/>
      <c r="RYX41" s="472"/>
      <c r="RYY41" s="472"/>
      <c r="RYZ41" s="472"/>
      <c r="RZA41" s="472"/>
      <c r="RZB41" s="472"/>
      <c r="RZC41" s="472"/>
      <c r="RZD41" s="472"/>
      <c r="RZE41" s="472"/>
      <c r="RZF41" s="472"/>
      <c r="RZG41" s="472"/>
      <c r="RZH41" s="472"/>
      <c r="RZI41" s="472"/>
      <c r="RZJ41" s="472"/>
      <c r="RZK41" s="472"/>
      <c r="RZL41" s="472"/>
      <c r="RZM41" s="472"/>
      <c r="RZN41" s="472"/>
      <c r="RZO41" s="472"/>
      <c r="RZP41" s="472"/>
      <c r="RZQ41" s="472"/>
      <c r="RZR41" s="472"/>
      <c r="RZS41" s="472"/>
      <c r="RZT41" s="472"/>
      <c r="RZU41" s="472"/>
      <c r="RZV41" s="472"/>
      <c r="RZW41" s="472"/>
      <c r="RZX41" s="472"/>
      <c r="RZY41" s="472"/>
      <c r="RZZ41" s="472"/>
      <c r="SAA41" s="472"/>
      <c r="SAB41" s="472"/>
      <c r="SAC41" s="472"/>
      <c r="SAD41" s="472"/>
      <c r="SAE41" s="472"/>
      <c r="SAF41" s="472"/>
      <c r="SAG41" s="472"/>
      <c r="SAH41" s="472"/>
      <c r="SAI41" s="472"/>
      <c r="SAJ41" s="472"/>
      <c r="SAK41" s="472"/>
      <c r="SAL41" s="472"/>
      <c r="SAM41" s="472"/>
      <c r="SAN41" s="472"/>
      <c r="SAO41" s="472"/>
      <c r="SAP41" s="472"/>
      <c r="SAQ41" s="472"/>
      <c r="SAR41" s="472"/>
      <c r="SAS41" s="472"/>
      <c r="SAT41" s="472"/>
      <c r="SAU41" s="472"/>
      <c r="SAV41" s="472"/>
      <c r="SAW41" s="472"/>
      <c r="SAX41" s="472"/>
      <c r="SAY41" s="472"/>
      <c r="SAZ41" s="472"/>
      <c r="SBA41" s="472"/>
      <c r="SBB41" s="472"/>
      <c r="SBC41" s="472"/>
      <c r="SBD41" s="472"/>
      <c r="SBE41" s="472"/>
      <c r="SBF41" s="472"/>
      <c r="SBG41" s="472"/>
      <c r="SBH41" s="472"/>
      <c r="SBI41" s="472"/>
      <c r="SBJ41" s="472"/>
      <c r="SBK41" s="472"/>
      <c r="SBL41" s="472"/>
      <c r="SBM41" s="472"/>
      <c r="SBN41" s="472"/>
      <c r="SBO41" s="472"/>
      <c r="SBP41" s="472"/>
      <c r="SBQ41" s="472"/>
      <c r="SBR41" s="472"/>
      <c r="SBS41" s="472"/>
      <c r="SBT41" s="472"/>
      <c r="SBU41" s="472"/>
      <c r="SBV41" s="472"/>
      <c r="SBW41" s="472"/>
      <c r="SBX41" s="472"/>
      <c r="SBY41" s="472"/>
      <c r="SBZ41" s="472"/>
      <c r="SCA41" s="472"/>
      <c r="SCB41" s="472"/>
      <c r="SCC41" s="472"/>
      <c r="SCD41" s="472"/>
      <c r="SCE41" s="472"/>
      <c r="SCF41" s="472"/>
      <c r="SCG41" s="472"/>
      <c r="SCH41" s="472"/>
      <c r="SCI41" s="472"/>
      <c r="SCJ41" s="472"/>
      <c r="SCK41" s="472"/>
      <c r="SCL41" s="472"/>
      <c r="SCM41" s="472"/>
      <c r="SCN41" s="472"/>
      <c r="SCO41" s="472"/>
      <c r="SCP41" s="472"/>
      <c r="SCQ41" s="472"/>
      <c r="SCR41" s="472"/>
      <c r="SCS41" s="472"/>
      <c r="SCT41" s="472"/>
      <c r="SCU41" s="472"/>
      <c r="SCV41" s="472"/>
      <c r="SCW41" s="472"/>
      <c r="SCX41" s="472"/>
      <c r="SCY41" s="472"/>
      <c r="SCZ41" s="472"/>
      <c r="SDA41" s="472"/>
      <c r="SDB41" s="472"/>
      <c r="SDC41" s="472"/>
      <c r="SDD41" s="472"/>
      <c r="SDE41" s="472"/>
      <c r="SDF41" s="472"/>
      <c r="SDG41" s="472"/>
      <c r="SDH41" s="472"/>
      <c r="SDI41" s="472"/>
      <c r="SDJ41" s="472"/>
      <c r="SDK41" s="472"/>
      <c r="SDL41" s="472"/>
      <c r="SDM41" s="472"/>
      <c r="SDN41" s="472"/>
      <c r="SDO41" s="472"/>
      <c r="SDP41" s="472"/>
      <c r="SDQ41" s="472"/>
      <c r="SDR41" s="472"/>
      <c r="SDS41" s="472"/>
      <c r="SDT41" s="472"/>
      <c r="SDU41" s="472"/>
      <c r="SDV41" s="472"/>
      <c r="SDW41" s="472"/>
      <c r="SDX41" s="472"/>
      <c r="SDY41" s="472"/>
      <c r="SDZ41" s="472"/>
      <c r="SEA41" s="472"/>
      <c r="SEB41" s="472"/>
      <c r="SEC41" s="472"/>
      <c r="SED41" s="472"/>
      <c r="SEE41" s="472"/>
      <c r="SEF41" s="472"/>
      <c r="SEG41" s="472"/>
      <c r="SEH41" s="472"/>
      <c r="SEI41" s="472"/>
      <c r="SEJ41" s="472"/>
      <c r="SEK41" s="472"/>
      <c r="SEL41" s="472"/>
      <c r="SEM41" s="472"/>
      <c r="SEN41" s="472"/>
      <c r="SEO41" s="472"/>
      <c r="SEP41" s="472"/>
      <c r="SEQ41" s="472"/>
      <c r="SER41" s="472"/>
      <c r="SES41" s="472"/>
      <c r="SET41" s="472"/>
      <c r="SEU41" s="472"/>
      <c r="SEV41" s="472"/>
      <c r="SEW41" s="472"/>
      <c r="SEX41" s="472"/>
      <c r="SEY41" s="472"/>
      <c r="SEZ41" s="472"/>
      <c r="SFA41" s="472"/>
      <c r="SFB41" s="472"/>
      <c r="SFC41" s="472"/>
      <c r="SFD41" s="472"/>
      <c r="SFE41" s="472"/>
      <c r="SFF41" s="472"/>
      <c r="SFG41" s="472"/>
      <c r="SFH41" s="472"/>
      <c r="SFI41" s="472"/>
      <c r="SFJ41" s="472"/>
      <c r="SFK41" s="472"/>
      <c r="SFL41" s="472"/>
      <c r="SFM41" s="472"/>
      <c r="SFN41" s="472"/>
      <c r="SFO41" s="472"/>
      <c r="SFP41" s="472"/>
      <c r="SFQ41" s="472"/>
      <c r="SFR41" s="472"/>
      <c r="SFS41" s="472"/>
      <c r="SFT41" s="472"/>
      <c r="SFU41" s="472"/>
      <c r="SFV41" s="472"/>
      <c r="SFW41" s="472"/>
      <c r="SFX41" s="472"/>
      <c r="SFY41" s="472"/>
      <c r="SFZ41" s="472"/>
      <c r="SGA41" s="472"/>
      <c r="SGB41" s="472"/>
      <c r="SGC41" s="472"/>
      <c r="SGD41" s="472"/>
      <c r="SGE41" s="472"/>
      <c r="SGF41" s="472"/>
      <c r="SGG41" s="472"/>
      <c r="SGH41" s="472"/>
      <c r="SGI41" s="472"/>
      <c r="SGJ41" s="472"/>
      <c r="SGK41" s="472"/>
      <c r="SGL41" s="472"/>
      <c r="SGM41" s="472"/>
      <c r="SGN41" s="472"/>
      <c r="SGO41" s="472"/>
      <c r="SGP41" s="472"/>
      <c r="SGQ41" s="472"/>
      <c r="SGR41" s="472"/>
      <c r="SGS41" s="472"/>
      <c r="SGT41" s="472"/>
      <c r="SGU41" s="472"/>
      <c r="SGV41" s="472"/>
      <c r="SGW41" s="472"/>
      <c r="SGX41" s="472"/>
      <c r="SGY41" s="472"/>
      <c r="SGZ41" s="472"/>
      <c r="SHA41" s="472"/>
      <c r="SHB41" s="472"/>
      <c r="SHC41" s="472"/>
      <c r="SHD41" s="472"/>
      <c r="SHE41" s="472"/>
      <c r="SHF41" s="472"/>
      <c r="SHG41" s="472"/>
      <c r="SHH41" s="472"/>
      <c r="SHI41" s="472"/>
      <c r="SHJ41" s="472"/>
      <c r="SHK41" s="472"/>
      <c r="SHL41" s="472"/>
      <c r="SHM41" s="472"/>
      <c r="SHN41" s="472"/>
      <c r="SHO41" s="472"/>
      <c r="SHP41" s="472"/>
      <c r="SHQ41" s="472"/>
      <c r="SHR41" s="472"/>
      <c r="SHS41" s="472"/>
      <c r="SHT41" s="472"/>
      <c r="SHU41" s="472"/>
      <c r="SHV41" s="472"/>
      <c r="SHW41" s="472"/>
      <c r="SHX41" s="472"/>
      <c r="SHY41" s="472"/>
      <c r="SHZ41" s="472"/>
      <c r="SIA41" s="472"/>
      <c r="SIB41" s="472"/>
      <c r="SIC41" s="472"/>
      <c r="SID41" s="472"/>
      <c r="SIE41" s="472"/>
      <c r="SIF41" s="472"/>
      <c r="SIG41" s="472"/>
      <c r="SIH41" s="472"/>
      <c r="SII41" s="472"/>
      <c r="SIJ41" s="472"/>
      <c r="SIK41" s="472"/>
      <c r="SIL41" s="472"/>
      <c r="SIM41" s="472"/>
      <c r="SIN41" s="472"/>
      <c r="SIO41" s="472"/>
      <c r="SIP41" s="472"/>
      <c r="SIQ41" s="472"/>
      <c r="SIR41" s="472"/>
      <c r="SIS41" s="472"/>
      <c r="SIT41" s="472"/>
      <c r="SIU41" s="472"/>
      <c r="SIV41" s="472"/>
      <c r="SIW41" s="472"/>
      <c r="SIX41" s="472"/>
      <c r="SIY41" s="472"/>
      <c r="SIZ41" s="472"/>
      <c r="SJA41" s="472"/>
      <c r="SJB41" s="472"/>
      <c r="SJC41" s="472"/>
      <c r="SJD41" s="472"/>
      <c r="SJE41" s="472"/>
      <c r="SJF41" s="472"/>
      <c r="SJG41" s="472"/>
      <c r="SJH41" s="472"/>
      <c r="SJI41" s="472"/>
      <c r="SJJ41" s="472"/>
      <c r="SJK41" s="472"/>
      <c r="SJL41" s="472"/>
      <c r="SJM41" s="472"/>
      <c r="SJN41" s="472"/>
      <c r="SJO41" s="472"/>
      <c r="SJP41" s="472"/>
      <c r="SJQ41" s="472"/>
      <c r="SJR41" s="472"/>
      <c r="SJS41" s="472"/>
      <c r="SJT41" s="472"/>
      <c r="SJU41" s="472"/>
      <c r="SJV41" s="472"/>
      <c r="SJW41" s="472"/>
      <c r="SJX41" s="472"/>
      <c r="SJY41" s="472"/>
      <c r="SJZ41" s="472"/>
      <c r="SKA41" s="472"/>
      <c r="SKB41" s="472"/>
      <c r="SKC41" s="472"/>
      <c r="SKD41" s="472"/>
      <c r="SKE41" s="472"/>
      <c r="SKF41" s="472"/>
      <c r="SKG41" s="472"/>
      <c r="SKH41" s="472"/>
      <c r="SKI41" s="472"/>
      <c r="SKJ41" s="472"/>
      <c r="SKK41" s="472"/>
      <c r="SKL41" s="472"/>
      <c r="SKM41" s="472"/>
      <c r="SKN41" s="472"/>
      <c r="SKO41" s="472"/>
      <c r="SKP41" s="472"/>
      <c r="SKQ41" s="472"/>
      <c r="SKR41" s="472"/>
      <c r="SKS41" s="472"/>
      <c r="SKT41" s="472"/>
      <c r="SKU41" s="472"/>
      <c r="SKV41" s="472"/>
      <c r="SKW41" s="472"/>
      <c r="SKX41" s="472"/>
      <c r="SKY41" s="472"/>
      <c r="SKZ41" s="472"/>
      <c r="SLA41" s="472"/>
      <c r="SLB41" s="472"/>
      <c r="SLC41" s="472"/>
      <c r="SLD41" s="472"/>
      <c r="SLE41" s="472"/>
      <c r="SLF41" s="472"/>
      <c r="SLG41" s="472"/>
      <c r="SLH41" s="472"/>
      <c r="SLI41" s="472"/>
      <c r="SLJ41" s="472"/>
      <c r="SLK41" s="472"/>
      <c r="SLL41" s="472"/>
      <c r="SLM41" s="472"/>
      <c r="SLN41" s="472"/>
      <c r="SLO41" s="472"/>
      <c r="SLP41" s="472"/>
      <c r="SLQ41" s="472"/>
      <c r="SLR41" s="472"/>
      <c r="SLS41" s="472"/>
      <c r="SLT41" s="472"/>
      <c r="SLU41" s="472"/>
      <c r="SLV41" s="472"/>
      <c r="SLW41" s="472"/>
      <c r="SLX41" s="472"/>
      <c r="SLY41" s="472"/>
      <c r="SLZ41" s="472"/>
      <c r="SMA41" s="472"/>
      <c r="SMB41" s="472"/>
      <c r="SMC41" s="472"/>
      <c r="SMD41" s="472"/>
      <c r="SME41" s="472"/>
      <c r="SMF41" s="472"/>
      <c r="SMG41" s="472"/>
      <c r="SMH41" s="472"/>
      <c r="SMI41" s="472"/>
      <c r="SMJ41" s="472"/>
      <c r="SMK41" s="472"/>
      <c r="SML41" s="472"/>
      <c r="SMM41" s="472"/>
      <c r="SMN41" s="472"/>
      <c r="SMO41" s="472"/>
      <c r="SMP41" s="472"/>
      <c r="SMQ41" s="472"/>
      <c r="SMR41" s="472"/>
      <c r="SMS41" s="472"/>
      <c r="SMT41" s="472"/>
      <c r="SMU41" s="472"/>
      <c r="SMV41" s="472"/>
      <c r="SMW41" s="472"/>
      <c r="SMX41" s="472"/>
      <c r="SMY41" s="472"/>
      <c r="SMZ41" s="472"/>
      <c r="SNA41" s="472"/>
      <c r="SNB41" s="472"/>
      <c r="SNC41" s="472"/>
      <c r="SND41" s="472"/>
      <c r="SNE41" s="472"/>
      <c r="SNF41" s="472"/>
      <c r="SNG41" s="472"/>
      <c r="SNH41" s="472"/>
      <c r="SNI41" s="472"/>
      <c r="SNJ41" s="472"/>
      <c r="SNK41" s="472"/>
      <c r="SNL41" s="472"/>
      <c r="SNM41" s="472"/>
      <c r="SNN41" s="472"/>
      <c r="SNO41" s="472"/>
      <c r="SNP41" s="472"/>
      <c r="SNQ41" s="472"/>
      <c r="SNR41" s="472"/>
      <c r="SNS41" s="472"/>
      <c r="SNT41" s="472"/>
      <c r="SNU41" s="472"/>
      <c r="SNV41" s="472"/>
      <c r="SNW41" s="472"/>
      <c r="SNX41" s="472"/>
      <c r="SNY41" s="472"/>
      <c r="SNZ41" s="472"/>
      <c r="SOA41" s="472"/>
      <c r="SOB41" s="472"/>
      <c r="SOC41" s="472"/>
      <c r="SOD41" s="472"/>
      <c r="SOE41" s="472"/>
      <c r="SOF41" s="472"/>
      <c r="SOG41" s="472"/>
      <c r="SOH41" s="472"/>
      <c r="SOI41" s="472"/>
      <c r="SOJ41" s="472"/>
      <c r="SOK41" s="472"/>
      <c r="SOL41" s="472"/>
      <c r="SOM41" s="472"/>
      <c r="SON41" s="472"/>
      <c r="SOO41" s="472"/>
      <c r="SOP41" s="472"/>
      <c r="SOQ41" s="472"/>
      <c r="SOR41" s="472"/>
      <c r="SOS41" s="472"/>
      <c r="SOT41" s="472"/>
      <c r="SOU41" s="472"/>
      <c r="SOV41" s="472"/>
      <c r="SOW41" s="472"/>
      <c r="SOX41" s="472"/>
      <c r="SOY41" s="472"/>
      <c r="SOZ41" s="472"/>
      <c r="SPA41" s="472"/>
      <c r="SPB41" s="472"/>
      <c r="SPC41" s="472"/>
      <c r="SPD41" s="472"/>
      <c r="SPE41" s="472"/>
      <c r="SPF41" s="472"/>
      <c r="SPG41" s="472"/>
      <c r="SPH41" s="472"/>
      <c r="SPI41" s="472"/>
      <c r="SPJ41" s="472"/>
      <c r="SPK41" s="472"/>
      <c r="SPL41" s="472"/>
      <c r="SPM41" s="472"/>
      <c r="SPN41" s="472"/>
      <c r="SPO41" s="472"/>
      <c r="SPP41" s="472"/>
      <c r="SPQ41" s="472"/>
      <c r="SPR41" s="472"/>
      <c r="SPS41" s="472"/>
      <c r="SPT41" s="472"/>
      <c r="SPU41" s="472"/>
      <c r="SPV41" s="472"/>
      <c r="SPW41" s="472"/>
      <c r="SPX41" s="472"/>
      <c r="SPY41" s="472"/>
      <c r="SPZ41" s="472"/>
      <c r="SQA41" s="472"/>
      <c r="SQB41" s="472"/>
      <c r="SQC41" s="472"/>
      <c r="SQD41" s="472"/>
      <c r="SQE41" s="472"/>
      <c r="SQF41" s="472"/>
      <c r="SQG41" s="472"/>
      <c r="SQH41" s="472"/>
      <c r="SQI41" s="472"/>
      <c r="SQJ41" s="472"/>
      <c r="SQK41" s="472"/>
      <c r="SQL41" s="472"/>
      <c r="SQM41" s="472"/>
      <c r="SQN41" s="472"/>
      <c r="SQO41" s="472"/>
      <c r="SQP41" s="472"/>
      <c r="SQQ41" s="472"/>
      <c r="SQR41" s="472"/>
      <c r="SQS41" s="472"/>
      <c r="SQT41" s="472"/>
      <c r="SQU41" s="472"/>
      <c r="SQV41" s="472"/>
      <c r="SQW41" s="472"/>
      <c r="SQX41" s="472"/>
      <c r="SQY41" s="472"/>
      <c r="SQZ41" s="472"/>
      <c r="SRA41" s="472"/>
      <c r="SRB41" s="472"/>
      <c r="SRC41" s="472"/>
      <c r="SRD41" s="472"/>
      <c r="SRE41" s="472"/>
      <c r="SRF41" s="472"/>
      <c r="SRG41" s="472"/>
      <c r="SRH41" s="472"/>
      <c r="SRI41" s="472"/>
      <c r="SRJ41" s="472"/>
      <c r="SRK41" s="472"/>
      <c r="SRL41" s="472"/>
      <c r="SRM41" s="472"/>
      <c r="SRN41" s="472"/>
      <c r="SRO41" s="472"/>
      <c r="SRP41" s="472"/>
      <c r="SRQ41" s="472"/>
      <c r="SRR41" s="472"/>
      <c r="SRS41" s="472"/>
      <c r="SRT41" s="472"/>
      <c r="SRU41" s="472"/>
      <c r="SRV41" s="472"/>
      <c r="SRW41" s="472"/>
      <c r="SRX41" s="472"/>
      <c r="SRY41" s="472"/>
      <c r="SRZ41" s="472"/>
      <c r="SSA41" s="472"/>
      <c r="SSB41" s="472"/>
      <c r="SSC41" s="472"/>
      <c r="SSD41" s="472"/>
      <c r="SSE41" s="472"/>
      <c r="SSF41" s="472"/>
      <c r="SSG41" s="472"/>
      <c r="SSH41" s="472"/>
      <c r="SSI41" s="472"/>
      <c r="SSJ41" s="472"/>
      <c r="SSK41" s="472"/>
      <c r="SSL41" s="472"/>
      <c r="SSM41" s="472"/>
      <c r="SSN41" s="472"/>
      <c r="SSO41" s="472"/>
      <c r="SSP41" s="472"/>
      <c r="SSQ41" s="472"/>
      <c r="SSR41" s="472"/>
      <c r="SSS41" s="472"/>
      <c r="SST41" s="472"/>
      <c r="SSU41" s="472"/>
      <c r="SSV41" s="472"/>
      <c r="SSW41" s="472"/>
      <c r="SSX41" s="472"/>
      <c r="SSY41" s="472"/>
      <c r="SSZ41" s="472"/>
      <c r="STA41" s="472"/>
      <c r="STB41" s="472"/>
      <c r="STC41" s="472"/>
      <c r="STD41" s="472"/>
      <c r="STE41" s="472"/>
      <c r="STF41" s="472"/>
      <c r="STG41" s="472"/>
      <c r="STH41" s="472"/>
      <c r="STI41" s="472"/>
      <c r="STJ41" s="472"/>
      <c r="STK41" s="472"/>
      <c r="STL41" s="472"/>
      <c r="STM41" s="472"/>
      <c r="STN41" s="472"/>
      <c r="STO41" s="472"/>
      <c r="STP41" s="472"/>
      <c r="STQ41" s="472"/>
      <c r="STR41" s="472"/>
      <c r="STS41" s="472"/>
      <c r="STT41" s="472"/>
      <c r="STU41" s="472"/>
      <c r="STV41" s="472"/>
      <c r="STW41" s="472"/>
      <c r="STX41" s="472"/>
      <c r="STY41" s="472"/>
      <c r="STZ41" s="472"/>
      <c r="SUA41" s="472"/>
      <c r="SUB41" s="472"/>
      <c r="SUC41" s="472"/>
      <c r="SUD41" s="472"/>
      <c r="SUE41" s="472"/>
      <c r="SUF41" s="472"/>
      <c r="SUG41" s="472"/>
      <c r="SUH41" s="472"/>
      <c r="SUI41" s="472"/>
      <c r="SUJ41" s="472"/>
      <c r="SUK41" s="472"/>
      <c r="SUL41" s="472"/>
      <c r="SUM41" s="472"/>
      <c r="SUN41" s="472"/>
      <c r="SUO41" s="472"/>
      <c r="SUP41" s="472"/>
      <c r="SUQ41" s="472"/>
      <c r="SUR41" s="472"/>
      <c r="SUS41" s="472"/>
      <c r="SUT41" s="472"/>
      <c r="SUU41" s="472"/>
      <c r="SUV41" s="472"/>
      <c r="SUW41" s="472"/>
      <c r="SUX41" s="472"/>
      <c r="SUY41" s="472"/>
      <c r="SUZ41" s="472"/>
      <c r="SVA41" s="472"/>
      <c r="SVB41" s="472"/>
      <c r="SVC41" s="472"/>
      <c r="SVD41" s="472"/>
      <c r="SVE41" s="472"/>
      <c r="SVF41" s="472"/>
      <c r="SVG41" s="472"/>
      <c r="SVH41" s="472"/>
      <c r="SVI41" s="472"/>
      <c r="SVJ41" s="472"/>
      <c r="SVK41" s="472"/>
      <c r="SVL41" s="472"/>
      <c r="SVM41" s="472"/>
      <c r="SVN41" s="472"/>
      <c r="SVO41" s="472"/>
      <c r="SVP41" s="472"/>
      <c r="SVQ41" s="472"/>
      <c r="SVR41" s="472"/>
      <c r="SVS41" s="472"/>
      <c r="SVT41" s="472"/>
      <c r="SVU41" s="472"/>
      <c r="SVV41" s="472"/>
      <c r="SVW41" s="472"/>
      <c r="SVX41" s="472"/>
      <c r="SVY41" s="472"/>
      <c r="SVZ41" s="472"/>
      <c r="SWA41" s="472"/>
      <c r="SWB41" s="472"/>
      <c r="SWC41" s="472"/>
      <c r="SWD41" s="472"/>
      <c r="SWE41" s="472"/>
      <c r="SWF41" s="472"/>
      <c r="SWG41" s="472"/>
      <c r="SWH41" s="472"/>
      <c r="SWI41" s="472"/>
      <c r="SWJ41" s="472"/>
      <c r="SWK41" s="472"/>
      <c r="SWL41" s="472"/>
      <c r="SWM41" s="472"/>
      <c r="SWN41" s="472"/>
      <c r="SWO41" s="472"/>
      <c r="SWP41" s="472"/>
      <c r="SWQ41" s="472"/>
      <c r="SWR41" s="472"/>
      <c r="SWS41" s="472"/>
      <c r="SWT41" s="472"/>
      <c r="SWU41" s="472"/>
      <c r="SWV41" s="472"/>
      <c r="SWW41" s="472"/>
      <c r="SWX41" s="472"/>
      <c r="SWY41" s="472"/>
      <c r="SWZ41" s="472"/>
      <c r="SXA41" s="472"/>
      <c r="SXB41" s="472"/>
      <c r="SXC41" s="472"/>
      <c r="SXD41" s="472"/>
      <c r="SXE41" s="472"/>
      <c r="SXF41" s="472"/>
      <c r="SXG41" s="472"/>
      <c r="SXH41" s="472"/>
      <c r="SXI41" s="472"/>
      <c r="SXJ41" s="472"/>
      <c r="SXK41" s="472"/>
      <c r="SXL41" s="472"/>
      <c r="SXM41" s="472"/>
      <c r="SXN41" s="472"/>
      <c r="SXO41" s="472"/>
      <c r="SXP41" s="472"/>
      <c r="SXQ41" s="472"/>
      <c r="SXR41" s="472"/>
      <c r="SXS41" s="472"/>
      <c r="SXT41" s="472"/>
      <c r="SXU41" s="472"/>
      <c r="SXV41" s="472"/>
      <c r="SXW41" s="472"/>
      <c r="SXX41" s="472"/>
      <c r="SXY41" s="472"/>
      <c r="SXZ41" s="472"/>
      <c r="SYA41" s="472"/>
      <c r="SYB41" s="472"/>
      <c r="SYC41" s="472"/>
      <c r="SYD41" s="472"/>
      <c r="SYE41" s="472"/>
      <c r="SYF41" s="472"/>
      <c r="SYG41" s="472"/>
      <c r="SYH41" s="472"/>
      <c r="SYI41" s="472"/>
      <c r="SYJ41" s="472"/>
      <c r="SYK41" s="472"/>
      <c r="SYL41" s="472"/>
      <c r="SYM41" s="472"/>
      <c r="SYN41" s="472"/>
      <c r="SYO41" s="472"/>
      <c r="SYP41" s="472"/>
      <c r="SYQ41" s="472"/>
      <c r="SYR41" s="472"/>
      <c r="SYS41" s="472"/>
      <c r="SYT41" s="472"/>
      <c r="SYU41" s="472"/>
      <c r="SYV41" s="472"/>
      <c r="SYW41" s="472"/>
      <c r="SYX41" s="472"/>
      <c r="SYY41" s="472"/>
      <c r="SYZ41" s="472"/>
      <c r="SZA41" s="472"/>
      <c r="SZB41" s="472"/>
      <c r="SZC41" s="472"/>
      <c r="SZD41" s="472"/>
      <c r="SZE41" s="472"/>
      <c r="SZF41" s="472"/>
      <c r="SZG41" s="472"/>
      <c r="SZH41" s="472"/>
      <c r="SZI41" s="472"/>
      <c r="SZJ41" s="472"/>
      <c r="SZK41" s="472"/>
      <c r="SZL41" s="472"/>
      <c r="SZM41" s="472"/>
      <c r="SZN41" s="472"/>
      <c r="SZO41" s="472"/>
      <c r="SZP41" s="472"/>
      <c r="SZQ41" s="472"/>
      <c r="SZR41" s="472"/>
      <c r="SZS41" s="472"/>
      <c r="SZT41" s="472"/>
      <c r="SZU41" s="472"/>
      <c r="SZV41" s="472"/>
      <c r="SZW41" s="472"/>
      <c r="SZX41" s="472"/>
      <c r="SZY41" s="472"/>
      <c r="SZZ41" s="472"/>
      <c r="TAA41" s="472"/>
      <c r="TAB41" s="472"/>
      <c r="TAC41" s="472"/>
      <c r="TAD41" s="472"/>
      <c r="TAE41" s="472"/>
      <c r="TAF41" s="472"/>
      <c r="TAG41" s="472"/>
      <c r="TAH41" s="472"/>
      <c r="TAI41" s="472"/>
      <c r="TAJ41" s="472"/>
      <c r="TAK41" s="472"/>
      <c r="TAL41" s="472"/>
      <c r="TAM41" s="472"/>
      <c r="TAN41" s="472"/>
      <c r="TAO41" s="472"/>
      <c r="TAP41" s="472"/>
      <c r="TAQ41" s="472"/>
      <c r="TAR41" s="472"/>
      <c r="TAS41" s="472"/>
      <c r="TAT41" s="472"/>
      <c r="TAU41" s="472"/>
      <c r="TAV41" s="472"/>
      <c r="TAW41" s="472"/>
      <c r="TAX41" s="472"/>
      <c r="TAY41" s="472"/>
      <c r="TAZ41" s="472"/>
      <c r="TBA41" s="472"/>
      <c r="TBB41" s="472"/>
      <c r="TBC41" s="472"/>
      <c r="TBD41" s="472"/>
      <c r="TBE41" s="472"/>
      <c r="TBF41" s="472"/>
      <c r="TBG41" s="472"/>
      <c r="TBH41" s="472"/>
      <c r="TBI41" s="472"/>
      <c r="TBJ41" s="472"/>
      <c r="TBK41" s="472"/>
      <c r="TBL41" s="472"/>
      <c r="TBM41" s="472"/>
      <c r="TBN41" s="472"/>
      <c r="TBO41" s="472"/>
      <c r="TBP41" s="472"/>
      <c r="TBQ41" s="472"/>
      <c r="TBR41" s="472"/>
      <c r="TBS41" s="472"/>
      <c r="TBT41" s="472"/>
      <c r="TBU41" s="472"/>
      <c r="TBV41" s="472"/>
      <c r="TBW41" s="472"/>
      <c r="TBX41" s="472"/>
      <c r="TBY41" s="472"/>
      <c r="TBZ41" s="472"/>
      <c r="TCA41" s="472"/>
      <c r="TCB41" s="472"/>
      <c r="TCC41" s="472"/>
      <c r="TCD41" s="472"/>
      <c r="TCE41" s="472"/>
      <c r="TCF41" s="472"/>
      <c r="TCG41" s="472"/>
      <c r="TCH41" s="472"/>
      <c r="TCI41" s="472"/>
      <c r="TCJ41" s="472"/>
      <c r="TCK41" s="472"/>
      <c r="TCL41" s="472"/>
      <c r="TCM41" s="472"/>
      <c r="TCN41" s="472"/>
      <c r="TCO41" s="472"/>
      <c r="TCP41" s="472"/>
      <c r="TCQ41" s="472"/>
      <c r="TCR41" s="472"/>
      <c r="TCS41" s="472"/>
      <c r="TCT41" s="472"/>
      <c r="TCU41" s="472"/>
      <c r="TCV41" s="472"/>
      <c r="TCW41" s="472"/>
      <c r="TCX41" s="472"/>
      <c r="TCY41" s="472"/>
      <c r="TCZ41" s="472"/>
      <c r="TDA41" s="472"/>
      <c r="TDB41" s="472"/>
      <c r="TDC41" s="472"/>
      <c r="TDD41" s="472"/>
      <c r="TDE41" s="472"/>
      <c r="TDF41" s="472"/>
      <c r="TDG41" s="472"/>
      <c r="TDH41" s="472"/>
      <c r="TDI41" s="472"/>
      <c r="TDJ41" s="472"/>
      <c r="TDK41" s="472"/>
      <c r="TDL41" s="472"/>
      <c r="TDM41" s="472"/>
      <c r="TDN41" s="472"/>
      <c r="TDO41" s="472"/>
      <c r="TDP41" s="472"/>
      <c r="TDQ41" s="472"/>
      <c r="TDR41" s="472"/>
      <c r="TDS41" s="472"/>
      <c r="TDT41" s="472"/>
      <c r="TDU41" s="472"/>
      <c r="TDV41" s="472"/>
      <c r="TDW41" s="472"/>
      <c r="TDX41" s="472"/>
      <c r="TDY41" s="472"/>
      <c r="TDZ41" s="472"/>
      <c r="TEA41" s="472"/>
      <c r="TEB41" s="472"/>
      <c r="TEC41" s="472"/>
      <c r="TED41" s="472"/>
      <c r="TEE41" s="472"/>
      <c r="TEF41" s="472"/>
      <c r="TEG41" s="472"/>
      <c r="TEH41" s="472"/>
      <c r="TEI41" s="472"/>
      <c r="TEJ41" s="472"/>
      <c r="TEK41" s="472"/>
      <c r="TEL41" s="472"/>
      <c r="TEM41" s="472"/>
      <c r="TEN41" s="472"/>
      <c r="TEO41" s="472"/>
      <c r="TEP41" s="472"/>
      <c r="TEQ41" s="472"/>
      <c r="TER41" s="472"/>
      <c r="TES41" s="472"/>
      <c r="TET41" s="472"/>
      <c r="TEU41" s="472"/>
      <c r="TEV41" s="472"/>
      <c r="TEW41" s="472"/>
      <c r="TEX41" s="472"/>
      <c r="TEY41" s="472"/>
      <c r="TEZ41" s="472"/>
      <c r="TFA41" s="472"/>
      <c r="TFB41" s="472"/>
      <c r="TFC41" s="472"/>
      <c r="TFD41" s="472"/>
      <c r="TFE41" s="472"/>
      <c r="TFF41" s="472"/>
      <c r="TFG41" s="472"/>
      <c r="TFH41" s="472"/>
      <c r="TFI41" s="472"/>
      <c r="TFJ41" s="472"/>
      <c r="TFK41" s="472"/>
      <c r="TFL41" s="472"/>
      <c r="TFM41" s="472"/>
      <c r="TFN41" s="472"/>
      <c r="TFO41" s="472"/>
      <c r="TFP41" s="472"/>
      <c r="TFQ41" s="472"/>
      <c r="TFR41" s="472"/>
      <c r="TFS41" s="472"/>
      <c r="TFT41" s="472"/>
      <c r="TFU41" s="472"/>
      <c r="TFV41" s="472"/>
      <c r="TFW41" s="472"/>
      <c r="TFX41" s="472"/>
      <c r="TFY41" s="472"/>
      <c r="TFZ41" s="472"/>
      <c r="TGA41" s="472"/>
      <c r="TGB41" s="472"/>
      <c r="TGC41" s="472"/>
      <c r="TGD41" s="472"/>
      <c r="TGE41" s="472"/>
      <c r="TGF41" s="472"/>
      <c r="TGG41" s="472"/>
      <c r="TGH41" s="472"/>
      <c r="TGI41" s="472"/>
      <c r="TGJ41" s="472"/>
      <c r="TGK41" s="472"/>
      <c r="TGL41" s="472"/>
      <c r="TGM41" s="472"/>
      <c r="TGN41" s="472"/>
      <c r="TGO41" s="472"/>
      <c r="TGP41" s="472"/>
      <c r="TGQ41" s="472"/>
      <c r="TGR41" s="472"/>
      <c r="TGS41" s="472"/>
      <c r="TGT41" s="472"/>
      <c r="TGU41" s="472"/>
      <c r="TGV41" s="472"/>
      <c r="TGW41" s="472"/>
      <c r="TGX41" s="472"/>
      <c r="TGY41" s="472"/>
      <c r="TGZ41" s="472"/>
      <c r="THA41" s="472"/>
      <c r="THB41" s="472"/>
      <c r="THC41" s="472"/>
      <c r="THD41" s="472"/>
      <c r="THE41" s="472"/>
      <c r="THF41" s="472"/>
      <c r="THG41" s="472"/>
      <c r="THH41" s="472"/>
      <c r="THI41" s="472"/>
      <c r="THJ41" s="472"/>
      <c r="THK41" s="472"/>
      <c r="THL41" s="472"/>
      <c r="THM41" s="472"/>
      <c r="THN41" s="472"/>
      <c r="THO41" s="472"/>
      <c r="THP41" s="472"/>
      <c r="THQ41" s="472"/>
      <c r="THR41" s="472"/>
      <c r="THS41" s="472"/>
      <c r="THT41" s="472"/>
      <c r="THU41" s="472"/>
      <c r="THV41" s="472"/>
      <c r="THW41" s="472"/>
      <c r="THX41" s="472"/>
      <c r="THY41" s="472"/>
      <c r="THZ41" s="472"/>
      <c r="TIA41" s="472"/>
      <c r="TIB41" s="472"/>
      <c r="TIC41" s="472"/>
      <c r="TID41" s="472"/>
      <c r="TIE41" s="472"/>
      <c r="TIF41" s="472"/>
      <c r="TIG41" s="472"/>
      <c r="TIH41" s="472"/>
      <c r="TII41" s="472"/>
      <c r="TIJ41" s="472"/>
      <c r="TIK41" s="472"/>
      <c r="TIL41" s="472"/>
      <c r="TIM41" s="472"/>
      <c r="TIN41" s="472"/>
      <c r="TIO41" s="472"/>
      <c r="TIP41" s="472"/>
      <c r="TIQ41" s="472"/>
      <c r="TIR41" s="472"/>
      <c r="TIS41" s="472"/>
      <c r="TIT41" s="472"/>
      <c r="TIU41" s="472"/>
      <c r="TIV41" s="472"/>
      <c r="TIW41" s="472"/>
      <c r="TIX41" s="472"/>
      <c r="TIY41" s="472"/>
      <c r="TIZ41" s="472"/>
      <c r="TJA41" s="472"/>
      <c r="TJB41" s="472"/>
      <c r="TJC41" s="472"/>
      <c r="TJD41" s="472"/>
      <c r="TJE41" s="472"/>
      <c r="TJF41" s="472"/>
      <c r="TJG41" s="472"/>
      <c r="TJH41" s="472"/>
      <c r="TJI41" s="472"/>
      <c r="TJJ41" s="472"/>
      <c r="TJK41" s="472"/>
      <c r="TJL41" s="472"/>
      <c r="TJM41" s="472"/>
      <c r="TJN41" s="472"/>
      <c r="TJO41" s="472"/>
      <c r="TJP41" s="472"/>
      <c r="TJQ41" s="472"/>
      <c r="TJR41" s="472"/>
      <c r="TJS41" s="472"/>
      <c r="TJT41" s="472"/>
      <c r="TJU41" s="472"/>
      <c r="TJV41" s="472"/>
      <c r="TJW41" s="472"/>
      <c r="TJX41" s="472"/>
      <c r="TJY41" s="472"/>
      <c r="TJZ41" s="472"/>
      <c r="TKA41" s="472"/>
      <c r="TKB41" s="472"/>
      <c r="TKC41" s="472"/>
      <c r="TKD41" s="472"/>
      <c r="TKE41" s="472"/>
      <c r="TKF41" s="472"/>
      <c r="TKG41" s="472"/>
      <c r="TKH41" s="472"/>
      <c r="TKI41" s="472"/>
      <c r="TKJ41" s="472"/>
      <c r="TKK41" s="472"/>
      <c r="TKL41" s="472"/>
      <c r="TKM41" s="472"/>
      <c r="TKN41" s="472"/>
      <c r="TKO41" s="472"/>
      <c r="TKP41" s="472"/>
      <c r="TKQ41" s="472"/>
      <c r="TKR41" s="472"/>
      <c r="TKS41" s="472"/>
      <c r="TKT41" s="472"/>
      <c r="TKU41" s="472"/>
      <c r="TKV41" s="472"/>
      <c r="TKW41" s="472"/>
      <c r="TKX41" s="472"/>
      <c r="TKY41" s="472"/>
      <c r="TKZ41" s="472"/>
      <c r="TLA41" s="472"/>
      <c r="TLB41" s="472"/>
      <c r="TLC41" s="472"/>
      <c r="TLD41" s="472"/>
      <c r="TLE41" s="472"/>
      <c r="TLF41" s="472"/>
      <c r="TLG41" s="472"/>
      <c r="TLH41" s="472"/>
      <c r="TLI41" s="472"/>
      <c r="TLJ41" s="472"/>
      <c r="TLK41" s="472"/>
      <c r="TLL41" s="472"/>
      <c r="TLM41" s="472"/>
      <c r="TLN41" s="472"/>
      <c r="TLO41" s="472"/>
      <c r="TLP41" s="472"/>
      <c r="TLQ41" s="472"/>
      <c r="TLR41" s="472"/>
      <c r="TLS41" s="472"/>
      <c r="TLT41" s="472"/>
      <c r="TLU41" s="472"/>
      <c r="TLV41" s="472"/>
      <c r="TLW41" s="472"/>
      <c r="TLX41" s="472"/>
      <c r="TLY41" s="472"/>
      <c r="TLZ41" s="472"/>
      <c r="TMA41" s="472"/>
      <c r="TMB41" s="472"/>
      <c r="TMC41" s="472"/>
      <c r="TMD41" s="472"/>
      <c r="TME41" s="472"/>
      <c r="TMF41" s="472"/>
      <c r="TMG41" s="472"/>
      <c r="TMH41" s="472"/>
      <c r="TMI41" s="472"/>
      <c r="TMJ41" s="472"/>
      <c r="TMK41" s="472"/>
      <c r="TML41" s="472"/>
      <c r="TMM41" s="472"/>
      <c r="TMN41" s="472"/>
      <c r="TMO41" s="472"/>
      <c r="TMP41" s="472"/>
      <c r="TMQ41" s="472"/>
      <c r="TMR41" s="472"/>
      <c r="TMS41" s="472"/>
      <c r="TMT41" s="472"/>
      <c r="TMU41" s="472"/>
      <c r="TMV41" s="472"/>
      <c r="TMW41" s="472"/>
      <c r="TMX41" s="472"/>
      <c r="TMY41" s="472"/>
      <c r="TMZ41" s="472"/>
      <c r="TNA41" s="472"/>
      <c r="TNB41" s="472"/>
      <c r="TNC41" s="472"/>
      <c r="TND41" s="472"/>
      <c r="TNE41" s="472"/>
      <c r="TNF41" s="472"/>
      <c r="TNG41" s="472"/>
      <c r="TNH41" s="472"/>
      <c r="TNI41" s="472"/>
      <c r="TNJ41" s="472"/>
      <c r="TNK41" s="472"/>
      <c r="TNL41" s="472"/>
      <c r="TNM41" s="472"/>
      <c r="TNN41" s="472"/>
      <c r="TNO41" s="472"/>
      <c r="TNP41" s="472"/>
      <c r="TNQ41" s="472"/>
      <c r="TNR41" s="472"/>
      <c r="TNS41" s="472"/>
      <c r="TNT41" s="472"/>
      <c r="TNU41" s="472"/>
      <c r="TNV41" s="472"/>
      <c r="TNW41" s="472"/>
      <c r="TNX41" s="472"/>
      <c r="TNY41" s="472"/>
      <c r="TNZ41" s="472"/>
      <c r="TOA41" s="472"/>
      <c r="TOB41" s="472"/>
      <c r="TOC41" s="472"/>
      <c r="TOD41" s="472"/>
      <c r="TOE41" s="472"/>
      <c r="TOF41" s="472"/>
      <c r="TOG41" s="472"/>
      <c r="TOH41" s="472"/>
      <c r="TOI41" s="472"/>
      <c r="TOJ41" s="472"/>
      <c r="TOK41" s="472"/>
      <c r="TOL41" s="472"/>
      <c r="TOM41" s="472"/>
      <c r="TON41" s="472"/>
      <c r="TOO41" s="472"/>
      <c r="TOP41" s="472"/>
      <c r="TOQ41" s="472"/>
      <c r="TOR41" s="472"/>
      <c r="TOS41" s="472"/>
      <c r="TOT41" s="472"/>
      <c r="TOU41" s="472"/>
      <c r="TOV41" s="472"/>
      <c r="TOW41" s="472"/>
      <c r="TOX41" s="472"/>
      <c r="TOY41" s="472"/>
      <c r="TOZ41" s="472"/>
      <c r="TPA41" s="472"/>
      <c r="TPB41" s="472"/>
      <c r="TPC41" s="472"/>
      <c r="TPD41" s="472"/>
      <c r="TPE41" s="472"/>
      <c r="TPF41" s="472"/>
      <c r="TPG41" s="472"/>
      <c r="TPH41" s="472"/>
      <c r="TPI41" s="472"/>
      <c r="TPJ41" s="472"/>
      <c r="TPK41" s="472"/>
      <c r="TPL41" s="472"/>
      <c r="TPM41" s="472"/>
      <c r="TPN41" s="472"/>
      <c r="TPO41" s="472"/>
      <c r="TPP41" s="472"/>
      <c r="TPQ41" s="472"/>
      <c r="TPR41" s="472"/>
      <c r="TPS41" s="472"/>
      <c r="TPT41" s="472"/>
      <c r="TPU41" s="472"/>
      <c r="TPV41" s="472"/>
      <c r="TPW41" s="472"/>
      <c r="TPX41" s="472"/>
      <c r="TPY41" s="472"/>
      <c r="TPZ41" s="472"/>
      <c r="TQA41" s="472"/>
      <c r="TQB41" s="472"/>
      <c r="TQC41" s="472"/>
      <c r="TQD41" s="472"/>
      <c r="TQE41" s="472"/>
      <c r="TQF41" s="472"/>
      <c r="TQG41" s="472"/>
      <c r="TQH41" s="472"/>
      <c r="TQI41" s="472"/>
      <c r="TQJ41" s="472"/>
      <c r="TQK41" s="472"/>
      <c r="TQL41" s="472"/>
      <c r="TQM41" s="472"/>
      <c r="TQN41" s="472"/>
      <c r="TQO41" s="472"/>
      <c r="TQP41" s="472"/>
      <c r="TQQ41" s="472"/>
      <c r="TQR41" s="472"/>
      <c r="TQS41" s="472"/>
      <c r="TQT41" s="472"/>
      <c r="TQU41" s="472"/>
      <c r="TQV41" s="472"/>
      <c r="TQW41" s="472"/>
      <c r="TQX41" s="472"/>
      <c r="TQY41" s="472"/>
      <c r="TQZ41" s="472"/>
      <c r="TRA41" s="472"/>
      <c r="TRB41" s="472"/>
      <c r="TRC41" s="472"/>
      <c r="TRD41" s="472"/>
      <c r="TRE41" s="472"/>
      <c r="TRF41" s="472"/>
      <c r="TRG41" s="472"/>
      <c r="TRH41" s="472"/>
      <c r="TRI41" s="472"/>
      <c r="TRJ41" s="472"/>
      <c r="TRK41" s="472"/>
      <c r="TRL41" s="472"/>
      <c r="TRM41" s="472"/>
      <c r="TRN41" s="472"/>
      <c r="TRO41" s="472"/>
      <c r="TRP41" s="472"/>
      <c r="TRQ41" s="472"/>
      <c r="TRR41" s="472"/>
      <c r="TRS41" s="472"/>
      <c r="TRT41" s="472"/>
      <c r="TRU41" s="472"/>
      <c r="TRV41" s="472"/>
      <c r="TRW41" s="472"/>
      <c r="TRX41" s="472"/>
      <c r="TRY41" s="472"/>
      <c r="TRZ41" s="472"/>
      <c r="TSA41" s="472"/>
      <c r="TSB41" s="472"/>
      <c r="TSC41" s="472"/>
      <c r="TSD41" s="472"/>
      <c r="TSE41" s="472"/>
      <c r="TSF41" s="472"/>
      <c r="TSG41" s="472"/>
      <c r="TSH41" s="472"/>
      <c r="TSI41" s="472"/>
      <c r="TSJ41" s="472"/>
      <c r="TSK41" s="472"/>
      <c r="TSL41" s="472"/>
      <c r="TSM41" s="472"/>
      <c r="TSN41" s="472"/>
      <c r="TSO41" s="472"/>
      <c r="TSP41" s="472"/>
      <c r="TSQ41" s="472"/>
      <c r="TSR41" s="472"/>
      <c r="TSS41" s="472"/>
      <c r="TST41" s="472"/>
      <c r="TSU41" s="472"/>
      <c r="TSV41" s="472"/>
      <c r="TSW41" s="472"/>
      <c r="TSX41" s="472"/>
      <c r="TSY41" s="472"/>
      <c r="TSZ41" s="472"/>
      <c r="TTA41" s="472"/>
      <c r="TTB41" s="472"/>
      <c r="TTC41" s="472"/>
      <c r="TTD41" s="472"/>
      <c r="TTE41" s="472"/>
      <c r="TTF41" s="472"/>
      <c r="TTG41" s="472"/>
      <c r="TTH41" s="472"/>
      <c r="TTI41" s="472"/>
      <c r="TTJ41" s="472"/>
      <c r="TTK41" s="472"/>
      <c r="TTL41" s="472"/>
      <c r="TTM41" s="472"/>
      <c r="TTN41" s="472"/>
      <c r="TTO41" s="472"/>
      <c r="TTP41" s="472"/>
      <c r="TTQ41" s="472"/>
      <c r="TTR41" s="472"/>
      <c r="TTS41" s="472"/>
      <c r="TTT41" s="472"/>
      <c r="TTU41" s="472"/>
      <c r="TTV41" s="472"/>
      <c r="TTW41" s="472"/>
      <c r="TTX41" s="472"/>
      <c r="TTY41" s="472"/>
      <c r="TTZ41" s="472"/>
      <c r="TUA41" s="472"/>
      <c r="TUB41" s="472"/>
      <c r="TUC41" s="472"/>
      <c r="TUD41" s="472"/>
      <c r="TUE41" s="472"/>
      <c r="TUF41" s="472"/>
      <c r="TUG41" s="472"/>
      <c r="TUH41" s="472"/>
      <c r="TUI41" s="472"/>
      <c r="TUJ41" s="472"/>
      <c r="TUK41" s="472"/>
      <c r="TUL41" s="472"/>
      <c r="TUM41" s="472"/>
      <c r="TUN41" s="472"/>
      <c r="TUO41" s="472"/>
      <c r="TUP41" s="472"/>
      <c r="TUQ41" s="472"/>
      <c r="TUR41" s="472"/>
      <c r="TUS41" s="472"/>
      <c r="TUT41" s="472"/>
      <c r="TUU41" s="472"/>
      <c r="TUV41" s="472"/>
      <c r="TUW41" s="472"/>
      <c r="TUX41" s="472"/>
      <c r="TUY41" s="472"/>
      <c r="TUZ41" s="472"/>
      <c r="TVA41" s="472"/>
      <c r="TVB41" s="472"/>
      <c r="TVC41" s="472"/>
      <c r="TVD41" s="472"/>
      <c r="TVE41" s="472"/>
      <c r="TVF41" s="472"/>
      <c r="TVG41" s="472"/>
      <c r="TVH41" s="472"/>
      <c r="TVI41" s="472"/>
      <c r="TVJ41" s="472"/>
      <c r="TVK41" s="472"/>
      <c r="TVL41" s="472"/>
      <c r="TVM41" s="472"/>
      <c r="TVN41" s="472"/>
      <c r="TVO41" s="472"/>
      <c r="TVP41" s="472"/>
      <c r="TVQ41" s="472"/>
      <c r="TVR41" s="472"/>
      <c r="TVS41" s="472"/>
      <c r="TVT41" s="472"/>
      <c r="TVU41" s="472"/>
      <c r="TVV41" s="472"/>
      <c r="TVW41" s="472"/>
      <c r="TVX41" s="472"/>
      <c r="TVY41" s="472"/>
      <c r="TVZ41" s="472"/>
      <c r="TWA41" s="472"/>
      <c r="TWB41" s="472"/>
      <c r="TWC41" s="472"/>
      <c r="TWD41" s="472"/>
      <c r="TWE41" s="472"/>
      <c r="TWF41" s="472"/>
      <c r="TWG41" s="472"/>
      <c r="TWH41" s="472"/>
      <c r="TWI41" s="472"/>
      <c r="TWJ41" s="472"/>
      <c r="TWK41" s="472"/>
      <c r="TWL41" s="472"/>
      <c r="TWM41" s="472"/>
      <c r="TWN41" s="472"/>
      <c r="TWO41" s="472"/>
      <c r="TWP41" s="472"/>
      <c r="TWQ41" s="472"/>
      <c r="TWR41" s="472"/>
      <c r="TWS41" s="472"/>
      <c r="TWT41" s="472"/>
      <c r="TWU41" s="472"/>
      <c r="TWV41" s="472"/>
      <c r="TWW41" s="472"/>
      <c r="TWX41" s="472"/>
      <c r="TWY41" s="472"/>
      <c r="TWZ41" s="472"/>
      <c r="TXA41" s="472"/>
      <c r="TXB41" s="472"/>
      <c r="TXC41" s="472"/>
      <c r="TXD41" s="472"/>
      <c r="TXE41" s="472"/>
      <c r="TXF41" s="472"/>
      <c r="TXG41" s="472"/>
      <c r="TXH41" s="472"/>
      <c r="TXI41" s="472"/>
      <c r="TXJ41" s="472"/>
      <c r="TXK41" s="472"/>
      <c r="TXL41" s="472"/>
      <c r="TXM41" s="472"/>
      <c r="TXN41" s="472"/>
      <c r="TXO41" s="472"/>
      <c r="TXP41" s="472"/>
      <c r="TXQ41" s="472"/>
      <c r="TXR41" s="472"/>
      <c r="TXS41" s="472"/>
      <c r="TXT41" s="472"/>
      <c r="TXU41" s="472"/>
      <c r="TXV41" s="472"/>
      <c r="TXW41" s="472"/>
      <c r="TXX41" s="472"/>
      <c r="TXY41" s="472"/>
      <c r="TXZ41" s="472"/>
      <c r="TYA41" s="472"/>
      <c r="TYB41" s="472"/>
      <c r="TYC41" s="472"/>
      <c r="TYD41" s="472"/>
      <c r="TYE41" s="472"/>
      <c r="TYF41" s="472"/>
      <c r="TYG41" s="472"/>
      <c r="TYH41" s="472"/>
      <c r="TYI41" s="472"/>
      <c r="TYJ41" s="472"/>
      <c r="TYK41" s="472"/>
      <c r="TYL41" s="472"/>
      <c r="TYM41" s="472"/>
      <c r="TYN41" s="472"/>
      <c r="TYO41" s="472"/>
      <c r="TYP41" s="472"/>
      <c r="TYQ41" s="472"/>
      <c r="TYR41" s="472"/>
      <c r="TYS41" s="472"/>
      <c r="TYT41" s="472"/>
      <c r="TYU41" s="472"/>
      <c r="TYV41" s="472"/>
      <c r="TYW41" s="472"/>
      <c r="TYX41" s="472"/>
      <c r="TYY41" s="472"/>
      <c r="TYZ41" s="472"/>
      <c r="TZA41" s="472"/>
      <c r="TZB41" s="472"/>
      <c r="TZC41" s="472"/>
      <c r="TZD41" s="472"/>
      <c r="TZE41" s="472"/>
      <c r="TZF41" s="472"/>
      <c r="TZG41" s="472"/>
      <c r="TZH41" s="472"/>
      <c r="TZI41" s="472"/>
      <c r="TZJ41" s="472"/>
      <c r="TZK41" s="472"/>
      <c r="TZL41" s="472"/>
      <c r="TZM41" s="472"/>
      <c r="TZN41" s="472"/>
      <c r="TZO41" s="472"/>
      <c r="TZP41" s="472"/>
      <c r="TZQ41" s="472"/>
      <c r="TZR41" s="472"/>
      <c r="TZS41" s="472"/>
      <c r="TZT41" s="472"/>
      <c r="TZU41" s="472"/>
      <c r="TZV41" s="472"/>
      <c r="TZW41" s="472"/>
      <c r="TZX41" s="472"/>
      <c r="TZY41" s="472"/>
      <c r="TZZ41" s="472"/>
      <c r="UAA41" s="472"/>
      <c r="UAB41" s="472"/>
      <c r="UAC41" s="472"/>
      <c r="UAD41" s="472"/>
      <c r="UAE41" s="472"/>
      <c r="UAF41" s="472"/>
      <c r="UAG41" s="472"/>
      <c r="UAH41" s="472"/>
      <c r="UAI41" s="472"/>
      <c r="UAJ41" s="472"/>
      <c r="UAK41" s="472"/>
      <c r="UAL41" s="472"/>
      <c r="UAM41" s="472"/>
      <c r="UAN41" s="472"/>
      <c r="UAO41" s="472"/>
      <c r="UAP41" s="472"/>
      <c r="UAQ41" s="472"/>
      <c r="UAR41" s="472"/>
      <c r="UAS41" s="472"/>
      <c r="UAT41" s="472"/>
      <c r="UAU41" s="472"/>
      <c r="UAV41" s="472"/>
      <c r="UAW41" s="472"/>
      <c r="UAX41" s="472"/>
      <c r="UAY41" s="472"/>
      <c r="UAZ41" s="472"/>
      <c r="UBA41" s="472"/>
      <c r="UBB41" s="472"/>
      <c r="UBC41" s="472"/>
      <c r="UBD41" s="472"/>
      <c r="UBE41" s="472"/>
      <c r="UBF41" s="472"/>
      <c r="UBG41" s="472"/>
      <c r="UBH41" s="472"/>
      <c r="UBI41" s="472"/>
      <c r="UBJ41" s="472"/>
      <c r="UBK41" s="472"/>
      <c r="UBL41" s="472"/>
      <c r="UBM41" s="472"/>
      <c r="UBN41" s="472"/>
      <c r="UBO41" s="472"/>
      <c r="UBP41" s="472"/>
      <c r="UBQ41" s="472"/>
      <c r="UBR41" s="472"/>
      <c r="UBS41" s="472"/>
      <c r="UBT41" s="472"/>
      <c r="UBU41" s="472"/>
      <c r="UBV41" s="472"/>
      <c r="UBW41" s="472"/>
      <c r="UBX41" s="472"/>
      <c r="UBY41" s="472"/>
      <c r="UBZ41" s="472"/>
      <c r="UCA41" s="472"/>
      <c r="UCB41" s="472"/>
      <c r="UCC41" s="472"/>
      <c r="UCD41" s="472"/>
      <c r="UCE41" s="472"/>
      <c r="UCF41" s="472"/>
      <c r="UCG41" s="472"/>
      <c r="UCH41" s="472"/>
      <c r="UCI41" s="472"/>
      <c r="UCJ41" s="472"/>
      <c r="UCK41" s="472"/>
      <c r="UCL41" s="472"/>
      <c r="UCM41" s="472"/>
      <c r="UCN41" s="472"/>
      <c r="UCO41" s="472"/>
      <c r="UCP41" s="472"/>
      <c r="UCQ41" s="472"/>
      <c r="UCR41" s="472"/>
      <c r="UCS41" s="472"/>
      <c r="UCT41" s="472"/>
      <c r="UCU41" s="472"/>
      <c r="UCV41" s="472"/>
      <c r="UCW41" s="472"/>
      <c r="UCX41" s="472"/>
      <c r="UCY41" s="472"/>
      <c r="UCZ41" s="472"/>
      <c r="UDA41" s="472"/>
      <c r="UDB41" s="472"/>
      <c r="UDC41" s="472"/>
      <c r="UDD41" s="472"/>
      <c r="UDE41" s="472"/>
      <c r="UDF41" s="472"/>
      <c r="UDG41" s="472"/>
      <c r="UDH41" s="472"/>
      <c r="UDI41" s="472"/>
      <c r="UDJ41" s="472"/>
      <c r="UDK41" s="472"/>
      <c r="UDL41" s="472"/>
      <c r="UDM41" s="472"/>
      <c r="UDN41" s="472"/>
      <c r="UDO41" s="472"/>
      <c r="UDP41" s="472"/>
      <c r="UDQ41" s="472"/>
      <c r="UDR41" s="472"/>
      <c r="UDS41" s="472"/>
      <c r="UDT41" s="472"/>
      <c r="UDU41" s="472"/>
      <c r="UDV41" s="472"/>
      <c r="UDW41" s="472"/>
      <c r="UDX41" s="472"/>
      <c r="UDY41" s="472"/>
      <c r="UDZ41" s="472"/>
      <c r="UEA41" s="472"/>
      <c r="UEB41" s="472"/>
      <c r="UEC41" s="472"/>
      <c r="UED41" s="472"/>
      <c r="UEE41" s="472"/>
      <c r="UEF41" s="472"/>
      <c r="UEG41" s="472"/>
      <c r="UEH41" s="472"/>
      <c r="UEI41" s="472"/>
      <c r="UEJ41" s="472"/>
      <c r="UEK41" s="472"/>
      <c r="UEL41" s="472"/>
      <c r="UEM41" s="472"/>
      <c r="UEN41" s="472"/>
      <c r="UEO41" s="472"/>
      <c r="UEP41" s="472"/>
      <c r="UEQ41" s="472"/>
      <c r="UER41" s="472"/>
      <c r="UES41" s="472"/>
      <c r="UET41" s="472"/>
      <c r="UEU41" s="472"/>
      <c r="UEV41" s="472"/>
      <c r="UEW41" s="472"/>
      <c r="UEX41" s="472"/>
      <c r="UEY41" s="472"/>
      <c r="UEZ41" s="472"/>
      <c r="UFA41" s="472"/>
      <c r="UFB41" s="472"/>
      <c r="UFC41" s="472"/>
      <c r="UFD41" s="472"/>
      <c r="UFE41" s="472"/>
      <c r="UFF41" s="472"/>
      <c r="UFG41" s="472"/>
      <c r="UFH41" s="472"/>
      <c r="UFI41" s="472"/>
      <c r="UFJ41" s="472"/>
      <c r="UFK41" s="472"/>
      <c r="UFL41" s="472"/>
      <c r="UFM41" s="472"/>
      <c r="UFN41" s="472"/>
      <c r="UFO41" s="472"/>
      <c r="UFP41" s="472"/>
      <c r="UFQ41" s="472"/>
      <c r="UFR41" s="472"/>
      <c r="UFS41" s="472"/>
      <c r="UFT41" s="472"/>
      <c r="UFU41" s="472"/>
      <c r="UFV41" s="472"/>
      <c r="UFW41" s="472"/>
      <c r="UFX41" s="472"/>
      <c r="UFY41" s="472"/>
      <c r="UFZ41" s="472"/>
      <c r="UGA41" s="472"/>
      <c r="UGB41" s="472"/>
      <c r="UGC41" s="472"/>
      <c r="UGD41" s="472"/>
      <c r="UGE41" s="472"/>
      <c r="UGF41" s="472"/>
      <c r="UGG41" s="472"/>
      <c r="UGH41" s="472"/>
      <c r="UGI41" s="472"/>
      <c r="UGJ41" s="472"/>
      <c r="UGK41" s="472"/>
      <c r="UGL41" s="472"/>
      <c r="UGM41" s="472"/>
      <c r="UGN41" s="472"/>
      <c r="UGO41" s="472"/>
      <c r="UGP41" s="472"/>
      <c r="UGQ41" s="472"/>
      <c r="UGR41" s="472"/>
      <c r="UGS41" s="472"/>
      <c r="UGT41" s="472"/>
      <c r="UGU41" s="472"/>
      <c r="UGV41" s="472"/>
      <c r="UGW41" s="472"/>
      <c r="UGX41" s="472"/>
      <c r="UGY41" s="472"/>
      <c r="UGZ41" s="472"/>
      <c r="UHA41" s="472"/>
      <c r="UHB41" s="472"/>
      <c r="UHC41" s="472"/>
      <c r="UHD41" s="472"/>
      <c r="UHE41" s="472"/>
      <c r="UHF41" s="472"/>
      <c r="UHG41" s="472"/>
      <c r="UHH41" s="472"/>
      <c r="UHI41" s="472"/>
      <c r="UHJ41" s="472"/>
      <c r="UHK41" s="472"/>
      <c r="UHL41" s="472"/>
      <c r="UHM41" s="472"/>
      <c r="UHN41" s="472"/>
      <c r="UHO41" s="472"/>
      <c r="UHP41" s="472"/>
      <c r="UHQ41" s="472"/>
      <c r="UHR41" s="472"/>
      <c r="UHS41" s="472"/>
      <c r="UHT41" s="472"/>
      <c r="UHU41" s="472"/>
      <c r="UHV41" s="472"/>
      <c r="UHW41" s="472"/>
      <c r="UHX41" s="472"/>
      <c r="UHY41" s="472"/>
      <c r="UHZ41" s="472"/>
      <c r="UIA41" s="472"/>
      <c r="UIB41" s="472"/>
      <c r="UIC41" s="472"/>
      <c r="UID41" s="472"/>
      <c r="UIE41" s="472"/>
      <c r="UIF41" s="472"/>
      <c r="UIG41" s="472"/>
      <c r="UIH41" s="472"/>
      <c r="UII41" s="472"/>
      <c r="UIJ41" s="472"/>
      <c r="UIK41" s="472"/>
      <c r="UIL41" s="472"/>
      <c r="UIM41" s="472"/>
      <c r="UIN41" s="472"/>
      <c r="UIO41" s="472"/>
      <c r="UIP41" s="472"/>
      <c r="UIQ41" s="472"/>
      <c r="UIR41" s="472"/>
      <c r="UIS41" s="472"/>
      <c r="UIT41" s="472"/>
      <c r="UIU41" s="472"/>
      <c r="UIV41" s="472"/>
      <c r="UIW41" s="472"/>
      <c r="UIX41" s="472"/>
      <c r="UIY41" s="472"/>
      <c r="UIZ41" s="472"/>
      <c r="UJA41" s="472"/>
      <c r="UJB41" s="472"/>
      <c r="UJC41" s="472"/>
      <c r="UJD41" s="472"/>
      <c r="UJE41" s="472"/>
      <c r="UJF41" s="472"/>
      <c r="UJG41" s="472"/>
      <c r="UJH41" s="472"/>
      <c r="UJI41" s="472"/>
      <c r="UJJ41" s="472"/>
      <c r="UJK41" s="472"/>
      <c r="UJL41" s="472"/>
      <c r="UJM41" s="472"/>
      <c r="UJN41" s="472"/>
      <c r="UJO41" s="472"/>
      <c r="UJP41" s="472"/>
      <c r="UJQ41" s="472"/>
      <c r="UJR41" s="472"/>
      <c r="UJS41" s="472"/>
      <c r="UJT41" s="472"/>
      <c r="UJU41" s="472"/>
      <c r="UJV41" s="472"/>
      <c r="UJW41" s="472"/>
      <c r="UJX41" s="472"/>
      <c r="UJY41" s="472"/>
      <c r="UJZ41" s="472"/>
      <c r="UKA41" s="472"/>
      <c r="UKB41" s="472"/>
      <c r="UKC41" s="472"/>
      <c r="UKD41" s="472"/>
      <c r="UKE41" s="472"/>
      <c r="UKF41" s="472"/>
      <c r="UKG41" s="472"/>
      <c r="UKH41" s="472"/>
      <c r="UKI41" s="472"/>
      <c r="UKJ41" s="472"/>
      <c r="UKK41" s="472"/>
      <c r="UKL41" s="472"/>
      <c r="UKM41" s="472"/>
      <c r="UKN41" s="472"/>
      <c r="UKO41" s="472"/>
      <c r="UKP41" s="472"/>
      <c r="UKQ41" s="472"/>
      <c r="UKR41" s="472"/>
      <c r="UKS41" s="472"/>
      <c r="UKT41" s="472"/>
      <c r="UKU41" s="472"/>
      <c r="UKV41" s="472"/>
      <c r="UKW41" s="472"/>
      <c r="UKX41" s="472"/>
      <c r="UKY41" s="472"/>
      <c r="UKZ41" s="472"/>
      <c r="ULA41" s="472"/>
      <c r="ULB41" s="472"/>
      <c r="ULC41" s="472"/>
      <c r="ULD41" s="472"/>
      <c r="ULE41" s="472"/>
      <c r="ULF41" s="472"/>
      <c r="ULG41" s="472"/>
      <c r="ULH41" s="472"/>
      <c r="ULI41" s="472"/>
      <c r="ULJ41" s="472"/>
      <c r="ULK41" s="472"/>
      <c r="ULL41" s="472"/>
      <c r="ULM41" s="472"/>
      <c r="ULN41" s="472"/>
      <c r="ULO41" s="472"/>
      <c r="ULP41" s="472"/>
      <c r="ULQ41" s="472"/>
      <c r="ULR41" s="472"/>
      <c r="ULS41" s="472"/>
      <c r="ULT41" s="472"/>
      <c r="ULU41" s="472"/>
      <c r="ULV41" s="472"/>
      <c r="ULW41" s="472"/>
      <c r="ULX41" s="472"/>
      <c r="ULY41" s="472"/>
      <c r="ULZ41" s="472"/>
      <c r="UMA41" s="472"/>
      <c r="UMB41" s="472"/>
      <c r="UMC41" s="472"/>
      <c r="UMD41" s="472"/>
      <c r="UME41" s="472"/>
      <c r="UMF41" s="472"/>
      <c r="UMG41" s="472"/>
      <c r="UMH41" s="472"/>
      <c r="UMI41" s="472"/>
      <c r="UMJ41" s="472"/>
      <c r="UMK41" s="472"/>
      <c r="UML41" s="472"/>
      <c r="UMM41" s="472"/>
      <c r="UMN41" s="472"/>
      <c r="UMO41" s="472"/>
      <c r="UMP41" s="472"/>
      <c r="UMQ41" s="472"/>
      <c r="UMR41" s="472"/>
      <c r="UMS41" s="472"/>
      <c r="UMT41" s="472"/>
      <c r="UMU41" s="472"/>
      <c r="UMV41" s="472"/>
      <c r="UMW41" s="472"/>
      <c r="UMX41" s="472"/>
      <c r="UMY41" s="472"/>
      <c r="UMZ41" s="472"/>
      <c r="UNA41" s="472"/>
      <c r="UNB41" s="472"/>
      <c r="UNC41" s="472"/>
      <c r="UND41" s="472"/>
      <c r="UNE41" s="472"/>
      <c r="UNF41" s="472"/>
      <c r="UNG41" s="472"/>
      <c r="UNH41" s="472"/>
      <c r="UNI41" s="472"/>
      <c r="UNJ41" s="472"/>
      <c r="UNK41" s="472"/>
      <c r="UNL41" s="472"/>
      <c r="UNM41" s="472"/>
      <c r="UNN41" s="472"/>
      <c r="UNO41" s="472"/>
      <c r="UNP41" s="472"/>
      <c r="UNQ41" s="472"/>
      <c r="UNR41" s="472"/>
      <c r="UNS41" s="472"/>
      <c r="UNT41" s="472"/>
      <c r="UNU41" s="472"/>
      <c r="UNV41" s="472"/>
      <c r="UNW41" s="472"/>
      <c r="UNX41" s="472"/>
      <c r="UNY41" s="472"/>
      <c r="UNZ41" s="472"/>
      <c r="UOA41" s="472"/>
      <c r="UOB41" s="472"/>
      <c r="UOC41" s="472"/>
      <c r="UOD41" s="472"/>
      <c r="UOE41" s="472"/>
      <c r="UOF41" s="472"/>
      <c r="UOG41" s="472"/>
      <c r="UOH41" s="472"/>
      <c r="UOI41" s="472"/>
      <c r="UOJ41" s="472"/>
      <c r="UOK41" s="472"/>
      <c r="UOL41" s="472"/>
      <c r="UOM41" s="472"/>
      <c r="UON41" s="472"/>
      <c r="UOO41" s="472"/>
      <c r="UOP41" s="472"/>
      <c r="UOQ41" s="472"/>
      <c r="UOR41" s="472"/>
      <c r="UOS41" s="472"/>
      <c r="UOT41" s="472"/>
      <c r="UOU41" s="472"/>
      <c r="UOV41" s="472"/>
      <c r="UOW41" s="472"/>
      <c r="UOX41" s="472"/>
      <c r="UOY41" s="472"/>
      <c r="UOZ41" s="472"/>
      <c r="UPA41" s="472"/>
      <c r="UPB41" s="472"/>
      <c r="UPC41" s="472"/>
      <c r="UPD41" s="472"/>
      <c r="UPE41" s="472"/>
      <c r="UPF41" s="472"/>
      <c r="UPG41" s="472"/>
      <c r="UPH41" s="472"/>
      <c r="UPI41" s="472"/>
      <c r="UPJ41" s="472"/>
      <c r="UPK41" s="472"/>
      <c r="UPL41" s="472"/>
      <c r="UPM41" s="472"/>
      <c r="UPN41" s="472"/>
      <c r="UPO41" s="472"/>
      <c r="UPP41" s="472"/>
      <c r="UPQ41" s="472"/>
      <c r="UPR41" s="472"/>
      <c r="UPS41" s="472"/>
      <c r="UPT41" s="472"/>
      <c r="UPU41" s="472"/>
      <c r="UPV41" s="472"/>
      <c r="UPW41" s="472"/>
      <c r="UPX41" s="472"/>
      <c r="UPY41" s="472"/>
      <c r="UPZ41" s="472"/>
      <c r="UQA41" s="472"/>
      <c r="UQB41" s="472"/>
      <c r="UQC41" s="472"/>
      <c r="UQD41" s="472"/>
      <c r="UQE41" s="472"/>
      <c r="UQF41" s="472"/>
      <c r="UQG41" s="472"/>
      <c r="UQH41" s="472"/>
      <c r="UQI41" s="472"/>
      <c r="UQJ41" s="472"/>
      <c r="UQK41" s="472"/>
      <c r="UQL41" s="472"/>
      <c r="UQM41" s="472"/>
      <c r="UQN41" s="472"/>
      <c r="UQO41" s="472"/>
      <c r="UQP41" s="472"/>
      <c r="UQQ41" s="472"/>
      <c r="UQR41" s="472"/>
      <c r="UQS41" s="472"/>
      <c r="UQT41" s="472"/>
      <c r="UQU41" s="472"/>
      <c r="UQV41" s="472"/>
      <c r="UQW41" s="472"/>
      <c r="UQX41" s="472"/>
      <c r="UQY41" s="472"/>
      <c r="UQZ41" s="472"/>
      <c r="URA41" s="472"/>
      <c r="URB41" s="472"/>
      <c r="URC41" s="472"/>
      <c r="URD41" s="472"/>
      <c r="URE41" s="472"/>
      <c r="URF41" s="472"/>
      <c r="URG41" s="472"/>
      <c r="URH41" s="472"/>
      <c r="URI41" s="472"/>
      <c r="URJ41" s="472"/>
      <c r="URK41" s="472"/>
      <c r="URL41" s="472"/>
      <c r="URM41" s="472"/>
      <c r="URN41" s="472"/>
      <c r="URO41" s="472"/>
      <c r="URP41" s="472"/>
      <c r="URQ41" s="472"/>
      <c r="URR41" s="472"/>
      <c r="URS41" s="472"/>
      <c r="URT41" s="472"/>
      <c r="URU41" s="472"/>
      <c r="URV41" s="472"/>
      <c r="URW41" s="472"/>
      <c r="URX41" s="472"/>
      <c r="URY41" s="472"/>
      <c r="URZ41" s="472"/>
      <c r="USA41" s="472"/>
      <c r="USB41" s="472"/>
      <c r="USC41" s="472"/>
      <c r="USD41" s="472"/>
      <c r="USE41" s="472"/>
      <c r="USF41" s="472"/>
      <c r="USG41" s="472"/>
      <c r="USH41" s="472"/>
      <c r="USI41" s="472"/>
      <c r="USJ41" s="472"/>
      <c r="USK41" s="472"/>
      <c r="USL41" s="472"/>
      <c r="USM41" s="472"/>
      <c r="USN41" s="472"/>
      <c r="USO41" s="472"/>
      <c r="USP41" s="472"/>
      <c r="USQ41" s="472"/>
      <c r="USR41" s="472"/>
      <c r="USS41" s="472"/>
      <c r="UST41" s="472"/>
      <c r="USU41" s="472"/>
      <c r="USV41" s="472"/>
      <c r="USW41" s="472"/>
      <c r="USX41" s="472"/>
      <c r="USY41" s="472"/>
      <c r="USZ41" s="472"/>
      <c r="UTA41" s="472"/>
      <c r="UTB41" s="472"/>
      <c r="UTC41" s="472"/>
      <c r="UTD41" s="472"/>
      <c r="UTE41" s="472"/>
      <c r="UTF41" s="472"/>
      <c r="UTG41" s="472"/>
      <c r="UTH41" s="472"/>
      <c r="UTI41" s="472"/>
      <c r="UTJ41" s="472"/>
      <c r="UTK41" s="472"/>
      <c r="UTL41" s="472"/>
      <c r="UTM41" s="472"/>
      <c r="UTN41" s="472"/>
      <c r="UTO41" s="472"/>
      <c r="UTP41" s="472"/>
      <c r="UTQ41" s="472"/>
      <c r="UTR41" s="472"/>
      <c r="UTS41" s="472"/>
      <c r="UTT41" s="472"/>
      <c r="UTU41" s="472"/>
      <c r="UTV41" s="472"/>
      <c r="UTW41" s="472"/>
      <c r="UTX41" s="472"/>
      <c r="UTY41" s="472"/>
      <c r="UTZ41" s="472"/>
      <c r="UUA41" s="472"/>
      <c r="UUB41" s="472"/>
      <c r="UUC41" s="472"/>
      <c r="UUD41" s="472"/>
      <c r="UUE41" s="472"/>
      <c r="UUF41" s="472"/>
      <c r="UUG41" s="472"/>
      <c r="UUH41" s="472"/>
      <c r="UUI41" s="472"/>
      <c r="UUJ41" s="472"/>
      <c r="UUK41" s="472"/>
      <c r="UUL41" s="472"/>
      <c r="UUM41" s="472"/>
      <c r="UUN41" s="472"/>
      <c r="UUO41" s="472"/>
      <c r="UUP41" s="472"/>
      <c r="UUQ41" s="472"/>
      <c r="UUR41" s="472"/>
      <c r="UUS41" s="472"/>
      <c r="UUT41" s="472"/>
      <c r="UUU41" s="472"/>
      <c r="UUV41" s="472"/>
      <c r="UUW41" s="472"/>
      <c r="UUX41" s="472"/>
      <c r="UUY41" s="472"/>
      <c r="UUZ41" s="472"/>
      <c r="UVA41" s="472"/>
      <c r="UVB41" s="472"/>
      <c r="UVC41" s="472"/>
      <c r="UVD41" s="472"/>
      <c r="UVE41" s="472"/>
      <c r="UVF41" s="472"/>
      <c r="UVG41" s="472"/>
      <c r="UVH41" s="472"/>
      <c r="UVI41" s="472"/>
      <c r="UVJ41" s="472"/>
      <c r="UVK41" s="472"/>
      <c r="UVL41" s="472"/>
      <c r="UVM41" s="472"/>
      <c r="UVN41" s="472"/>
      <c r="UVO41" s="472"/>
      <c r="UVP41" s="472"/>
      <c r="UVQ41" s="472"/>
      <c r="UVR41" s="472"/>
      <c r="UVS41" s="472"/>
      <c r="UVT41" s="472"/>
      <c r="UVU41" s="472"/>
      <c r="UVV41" s="472"/>
      <c r="UVW41" s="472"/>
      <c r="UVX41" s="472"/>
      <c r="UVY41" s="472"/>
      <c r="UVZ41" s="472"/>
      <c r="UWA41" s="472"/>
      <c r="UWB41" s="472"/>
      <c r="UWC41" s="472"/>
      <c r="UWD41" s="472"/>
      <c r="UWE41" s="472"/>
      <c r="UWF41" s="472"/>
      <c r="UWG41" s="472"/>
      <c r="UWH41" s="472"/>
      <c r="UWI41" s="472"/>
      <c r="UWJ41" s="472"/>
      <c r="UWK41" s="472"/>
      <c r="UWL41" s="472"/>
      <c r="UWM41" s="472"/>
      <c r="UWN41" s="472"/>
      <c r="UWO41" s="472"/>
      <c r="UWP41" s="472"/>
      <c r="UWQ41" s="472"/>
      <c r="UWR41" s="472"/>
      <c r="UWS41" s="472"/>
      <c r="UWT41" s="472"/>
      <c r="UWU41" s="472"/>
      <c r="UWV41" s="472"/>
      <c r="UWW41" s="472"/>
      <c r="UWX41" s="472"/>
      <c r="UWY41" s="472"/>
      <c r="UWZ41" s="472"/>
      <c r="UXA41" s="472"/>
      <c r="UXB41" s="472"/>
      <c r="UXC41" s="472"/>
      <c r="UXD41" s="472"/>
      <c r="UXE41" s="472"/>
      <c r="UXF41" s="472"/>
      <c r="UXG41" s="472"/>
      <c r="UXH41" s="472"/>
      <c r="UXI41" s="472"/>
      <c r="UXJ41" s="472"/>
      <c r="UXK41" s="472"/>
      <c r="UXL41" s="472"/>
      <c r="UXM41" s="472"/>
      <c r="UXN41" s="472"/>
      <c r="UXO41" s="472"/>
      <c r="UXP41" s="472"/>
      <c r="UXQ41" s="472"/>
      <c r="UXR41" s="472"/>
      <c r="UXS41" s="472"/>
      <c r="UXT41" s="472"/>
      <c r="UXU41" s="472"/>
      <c r="UXV41" s="472"/>
      <c r="UXW41" s="472"/>
      <c r="UXX41" s="472"/>
      <c r="UXY41" s="472"/>
      <c r="UXZ41" s="472"/>
      <c r="UYA41" s="472"/>
      <c r="UYB41" s="472"/>
      <c r="UYC41" s="472"/>
      <c r="UYD41" s="472"/>
      <c r="UYE41" s="472"/>
      <c r="UYF41" s="472"/>
      <c r="UYG41" s="472"/>
      <c r="UYH41" s="472"/>
      <c r="UYI41" s="472"/>
      <c r="UYJ41" s="472"/>
      <c r="UYK41" s="472"/>
      <c r="UYL41" s="472"/>
      <c r="UYM41" s="472"/>
      <c r="UYN41" s="472"/>
      <c r="UYO41" s="472"/>
      <c r="UYP41" s="472"/>
      <c r="UYQ41" s="472"/>
      <c r="UYR41" s="472"/>
      <c r="UYS41" s="472"/>
      <c r="UYT41" s="472"/>
      <c r="UYU41" s="472"/>
      <c r="UYV41" s="472"/>
      <c r="UYW41" s="472"/>
      <c r="UYX41" s="472"/>
      <c r="UYY41" s="472"/>
      <c r="UYZ41" s="472"/>
      <c r="UZA41" s="472"/>
      <c r="UZB41" s="472"/>
      <c r="UZC41" s="472"/>
      <c r="UZD41" s="472"/>
      <c r="UZE41" s="472"/>
      <c r="UZF41" s="472"/>
      <c r="UZG41" s="472"/>
      <c r="UZH41" s="472"/>
      <c r="UZI41" s="472"/>
      <c r="UZJ41" s="472"/>
      <c r="UZK41" s="472"/>
      <c r="UZL41" s="472"/>
      <c r="UZM41" s="472"/>
      <c r="UZN41" s="472"/>
      <c r="UZO41" s="472"/>
      <c r="UZP41" s="472"/>
      <c r="UZQ41" s="472"/>
      <c r="UZR41" s="472"/>
      <c r="UZS41" s="472"/>
      <c r="UZT41" s="472"/>
      <c r="UZU41" s="472"/>
      <c r="UZV41" s="472"/>
      <c r="UZW41" s="472"/>
      <c r="UZX41" s="472"/>
      <c r="UZY41" s="472"/>
      <c r="UZZ41" s="472"/>
      <c r="VAA41" s="472"/>
      <c r="VAB41" s="472"/>
      <c r="VAC41" s="472"/>
      <c r="VAD41" s="472"/>
      <c r="VAE41" s="472"/>
      <c r="VAF41" s="472"/>
      <c r="VAG41" s="472"/>
      <c r="VAH41" s="472"/>
      <c r="VAI41" s="472"/>
      <c r="VAJ41" s="472"/>
      <c r="VAK41" s="472"/>
      <c r="VAL41" s="472"/>
      <c r="VAM41" s="472"/>
      <c r="VAN41" s="472"/>
      <c r="VAO41" s="472"/>
      <c r="VAP41" s="472"/>
      <c r="VAQ41" s="472"/>
      <c r="VAR41" s="472"/>
      <c r="VAS41" s="472"/>
      <c r="VAT41" s="472"/>
      <c r="VAU41" s="472"/>
      <c r="VAV41" s="472"/>
      <c r="VAW41" s="472"/>
      <c r="VAX41" s="472"/>
      <c r="VAY41" s="472"/>
      <c r="VAZ41" s="472"/>
      <c r="VBA41" s="472"/>
      <c r="VBB41" s="472"/>
      <c r="VBC41" s="472"/>
      <c r="VBD41" s="472"/>
      <c r="VBE41" s="472"/>
      <c r="VBF41" s="472"/>
      <c r="VBG41" s="472"/>
      <c r="VBH41" s="472"/>
      <c r="VBI41" s="472"/>
      <c r="VBJ41" s="472"/>
      <c r="VBK41" s="472"/>
      <c r="VBL41" s="472"/>
      <c r="VBM41" s="472"/>
      <c r="VBN41" s="472"/>
      <c r="VBO41" s="472"/>
      <c r="VBP41" s="472"/>
      <c r="VBQ41" s="472"/>
      <c r="VBR41" s="472"/>
      <c r="VBS41" s="472"/>
      <c r="VBT41" s="472"/>
      <c r="VBU41" s="472"/>
      <c r="VBV41" s="472"/>
      <c r="VBW41" s="472"/>
      <c r="VBX41" s="472"/>
      <c r="VBY41" s="472"/>
      <c r="VBZ41" s="472"/>
      <c r="VCA41" s="472"/>
      <c r="VCB41" s="472"/>
      <c r="VCC41" s="472"/>
      <c r="VCD41" s="472"/>
      <c r="VCE41" s="472"/>
      <c r="VCF41" s="472"/>
      <c r="VCG41" s="472"/>
      <c r="VCH41" s="472"/>
      <c r="VCI41" s="472"/>
      <c r="VCJ41" s="472"/>
      <c r="VCK41" s="472"/>
      <c r="VCL41" s="472"/>
      <c r="VCM41" s="472"/>
      <c r="VCN41" s="472"/>
      <c r="VCO41" s="472"/>
      <c r="VCP41" s="472"/>
      <c r="VCQ41" s="472"/>
      <c r="VCR41" s="472"/>
      <c r="VCS41" s="472"/>
      <c r="VCT41" s="472"/>
      <c r="VCU41" s="472"/>
      <c r="VCV41" s="472"/>
      <c r="VCW41" s="472"/>
      <c r="VCX41" s="472"/>
      <c r="VCY41" s="472"/>
      <c r="VCZ41" s="472"/>
      <c r="VDA41" s="472"/>
      <c r="VDB41" s="472"/>
      <c r="VDC41" s="472"/>
      <c r="VDD41" s="472"/>
      <c r="VDE41" s="472"/>
      <c r="VDF41" s="472"/>
      <c r="VDG41" s="472"/>
      <c r="VDH41" s="472"/>
      <c r="VDI41" s="472"/>
      <c r="VDJ41" s="472"/>
      <c r="VDK41" s="472"/>
      <c r="VDL41" s="472"/>
      <c r="VDM41" s="472"/>
      <c r="VDN41" s="472"/>
      <c r="VDO41" s="472"/>
      <c r="VDP41" s="472"/>
      <c r="VDQ41" s="472"/>
      <c r="VDR41" s="472"/>
      <c r="VDS41" s="472"/>
      <c r="VDT41" s="472"/>
      <c r="VDU41" s="472"/>
      <c r="VDV41" s="472"/>
      <c r="VDW41" s="472"/>
      <c r="VDX41" s="472"/>
      <c r="VDY41" s="472"/>
      <c r="VDZ41" s="472"/>
      <c r="VEA41" s="472"/>
      <c r="VEB41" s="472"/>
      <c r="VEC41" s="472"/>
      <c r="VED41" s="472"/>
      <c r="VEE41" s="472"/>
      <c r="VEF41" s="472"/>
      <c r="VEG41" s="472"/>
      <c r="VEH41" s="472"/>
      <c r="VEI41" s="472"/>
      <c r="VEJ41" s="472"/>
      <c r="VEK41" s="472"/>
      <c r="VEL41" s="472"/>
      <c r="VEM41" s="472"/>
      <c r="VEN41" s="472"/>
      <c r="VEO41" s="472"/>
      <c r="VEP41" s="472"/>
      <c r="VEQ41" s="472"/>
      <c r="VER41" s="472"/>
      <c r="VES41" s="472"/>
      <c r="VET41" s="472"/>
      <c r="VEU41" s="472"/>
      <c r="VEV41" s="472"/>
      <c r="VEW41" s="472"/>
      <c r="VEX41" s="472"/>
      <c r="VEY41" s="472"/>
      <c r="VEZ41" s="472"/>
      <c r="VFA41" s="472"/>
      <c r="VFB41" s="472"/>
      <c r="VFC41" s="472"/>
      <c r="VFD41" s="472"/>
      <c r="VFE41" s="472"/>
      <c r="VFF41" s="472"/>
      <c r="VFG41" s="472"/>
      <c r="VFH41" s="472"/>
      <c r="VFI41" s="472"/>
      <c r="VFJ41" s="472"/>
      <c r="VFK41" s="472"/>
      <c r="VFL41" s="472"/>
      <c r="VFM41" s="472"/>
      <c r="VFN41" s="472"/>
      <c r="VFO41" s="472"/>
      <c r="VFP41" s="472"/>
      <c r="VFQ41" s="472"/>
      <c r="VFR41" s="472"/>
      <c r="VFS41" s="472"/>
      <c r="VFT41" s="472"/>
      <c r="VFU41" s="472"/>
      <c r="VFV41" s="472"/>
      <c r="VFW41" s="472"/>
      <c r="VFX41" s="472"/>
      <c r="VFY41" s="472"/>
      <c r="VFZ41" s="472"/>
      <c r="VGA41" s="472"/>
      <c r="VGB41" s="472"/>
      <c r="VGC41" s="472"/>
      <c r="VGD41" s="472"/>
      <c r="VGE41" s="472"/>
      <c r="VGF41" s="472"/>
      <c r="VGG41" s="472"/>
      <c r="VGH41" s="472"/>
      <c r="VGI41" s="472"/>
      <c r="VGJ41" s="472"/>
      <c r="VGK41" s="472"/>
      <c r="VGL41" s="472"/>
      <c r="VGM41" s="472"/>
      <c r="VGN41" s="472"/>
      <c r="VGO41" s="472"/>
      <c r="VGP41" s="472"/>
      <c r="VGQ41" s="472"/>
      <c r="VGR41" s="472"/>
      <c r="VGS41" s="472"/>
      <c r="VGT41" s="472"/>
      <c r="VGU41" s="472"/>
      <c r="VGV41" s="472"/>
      <c r="VGW41" s="472"/>
      <c r="VGX41" s="472"/>
      <c r="VGY41" s="472"/>
      <c r="VGZ41" s="472"/>
      <c r="VHA41" s="472"/>
      <c r="VHB41" s="472"/>
      <c r="VHC41" s="472"/>
      <c r="VHD41" s="472"/>
      <c r="VHE41" s="472"/>
      <c r="VHF41" s="472"/>
      <c r="VHG41" s="472"/>
      <c r="VHH41" s="472"/>
      <c r="VHI41" s="472"/>
      <c r="VHJ41" s="472"/>
      <c r="VHK41" s="472"/>
      <c r="VHL41" s="472"/>
      <c r="VHM41" s="472"/>
      <c r="VHN41" s="472"/>
      <c r="VHO41" s="472"/>
      <c r="VHP41" s="472"/>
      <c r="VHQ41" s="472"/>
      <c r="VHR41" s="472"/>
      <c r="VHS41" s="472"/>
      <c r="VHT41" s="472"/>
      <c r="VHU41" s="472"/>
      <c r="VHV41" s="472"/>
      <c r="VHW41" s="472"/>
      <c r="VHX41" s="472"/>
      <c r="VHY41" s="472"/>
      <c r="VHZ41" s="472"/>
      <c r="VIA41" s="472"/>
      <c r="VIB41" s="472"/>
      <c r="VIC41" s="472"/>
      <c r="VID41" s="472"/>
      <c r="VIE41" s="472"/>
      <c r="VIF41" s="472"/>
      <c r="VIG41" s="472"/>
      <c r="VIH41" s="472"/>
      <c r="VII41" s="472"/>
      <c r="VIJ41" s="472"/>
      <c r="VIK41" s="472"/>
      <c r="VIL41" s="472"/>
      <c r="VIM41" s="472"/>
      <c r="VIN41" s="472"/>
      <c r="VIO41" s="472"/>
      <c r="VIP41" s="472"/>
      <c r="VIQ41" s="472"/>
      <c r="VIR41" s="472"/>
      <c r="VIS41" s="472"/>
      <c r="VIT41" s="472"/>
      <c r="VIU41" s="472"/>
      <c r="VIV41" s="472"/>
      <c r="VIW41" s="472"/>
      <c r="VIX41" s="472"/>
      <c r="VIY41" s="472"/>
      <c r="VIZ41" s="472"/>
      <c r="VJA41" s="472"/>
      <c r="VJB41" s="472"/>
      <c r="VJC41" s="472"/>
      <c r="VJD41" s="472"/>
      <c r="VJE41" s="472"/>
      <c r="VJF41" s="472"/>
      <c r="VJG41" s="472"/>
      <c r="VJH41" s="472"/>
      <c r="VJI41" s="472"/>
      <c r="VJJ41" s="472"/>
      <c r="VJK41" s="472"/>
      <c r="VJL41" s="472"/>
      <c r="VJM41" s="472"/>
      <c r="VJN41" s="472"/>
      <c r="VJO41" s="472"/>
      <c r="VJP41" s="472"/>
      <c r="VJQ41" s="472"/>
      <c r="VJR41" s="472"/>
      <c r="VJS41" s="472"/>
      <c r="VJT41" s="472"/>
      <c r="VJU41" s="472"/>
      <c r="VJV41" s="472"/>
      <c r="VJW41" s="472"/>
      <c r="VJX41" s="472"/>
      <c r="VJY41" s="472"/>
      <c r="VJZ41" s="472"/>
      <c r="VKA41" s="472"/>
      <c r="VKB41" s="472"/>
      <c r="VKC41" s="472"/>
      <c r="VKD41" s="472"/>
      <c r="VKE41" s="472"/>
      <c r="VKF41" s="472"/>
      <c r="VKG41" s="472"/>
      <c r="VKH41" s="472"/>
      <c r="VKI41" s="472"/>
      <c r="VKJ41" s="472"/>
      <c r="VKK41" s="472"/>
      <c r="VKL41" s="472"/>
      <c r="VKM41" s="472"/>
      <c r="VKN41" s="472"/>
      <c r="VKO41" s="472"/>
      <c r="VKP41" s="472"/>
      <c r="VKQ41" s="472"/>
      <c r="VKR41" s="472"/>
      <c r="VKS41" s="472"/>
      <c r="VKT41" s="472"/>
      <c r="VKU41" s="472"/>
      <c r="VKV41" s="472"/>
      <c r="VKW41" s="472"/>
      <c r="VKX41" s="472"/>
      <c r="VKY41" s="472"/>
      <c r="VKZ41" s="472"/>
      <c r="VLA41" s="472"/>
      <c r="VLB41" s="472"/>
      <c r="VLC41" s="472"/>
      <c r="VLD41" s="472"/>
      <c r="VLE41" s="472"/>
      <c r="VLF41" s="472"/>
      <c r="VLG41" s="472"/>
      <c r="VLH41" s="472"/>
      <c r="VLI41" s="472"/>
      <c r="VLJ41" s="472"/>
      <c r="VLK41" s="472"/>
      <c r="VLL41" s="472"/>
      <c r="VLM41" s="472"/>
      <c r="VLN41" s="472"/>
      <c r="VLO41" s="472"/>
      <c r="VLP41" s="472"/>
      <c r="VLQ41" s="472"/>
      <c r="VLR41" s="472"/>
      <c r="VLS41" s="472"/>
      <c r="VLT41" s="472"/>
      <c r="VLU41" s="472"/>
      <c r="VLV41" s="472"/>
      <c r="VLW41" s="472"/>
      <c r="VLX41" s="472"/>
      <c r="VLY41" s="472"/>
      <c r="VLZ41" s="472"/>
      <c r="VMA41" s="472"/>
      <c r="VMB41" s="472"/>
      <c r="VMC41" s="472"/>
      <c r="VMD41" s="472"/>
      <c r="VME41" s="472"/>
      <c r="VMF41" s="472"/>
      <c r="VMG41" s="472"/>
      <c r="VMH41" s="472"/>
      <c r="VMI41" s="472"/>
      <c r="VMJ41" s="472"/>
      <c r="VMK41" s="472"/>
      <c r="VML41" s="472"/>
      <c r="VMM41" s="472"/>
      <c r="VMN41" s="472"/>
      <c r="VMO41" s="472"/>
      <c r="VMP41" s="472"/>
      <c r="VMQ41" s="472"/>
      <c r="VMR41" s="472"/>
      <c r="VMS41" s="472"/>
      <c r="VMT41" s="472"/>
      <c r="VMU41" s="472"/>
      <c r="VMV41" s="472"/>
      <c r="VMW41" s="472"/>
      <c r="VMX41" s="472"/>
      <c r="VMY41" s="472"/>
      <c r="VMZ41" s="472"/>
      <c r="VNA41" s="472"/>
      <c r="VNB41" s="472"/>
      <c r="VNC41" s="472"/>
      <c r="VND41" s="472"/>
      <c r="VNE41" s="472"/>
      <c r="VNF41" s="472"/>
      <c r="VNG41" s="472"/>
      <c r="VNH41" s="472"/>
      <c r="VNI41" s="472"/>
      <c r="VNJ41" s="472"/>
      <c r="VNK41" s="472"/>
      <c r="VNL41" s="472"/>
      <c r="VNM41" s="472"/>
      <c r="VNN41" s="472"/>
      <c r="VNO41" s="472"/>
      <c r="VNP41" s="472"/>
      <c r="VNQ41" s="472"/>
      <c r="VNR41" s="472"/>
      <c r="VNS41" s="472"/>
      <c r="VNT41" s="472"/>
      <c r="VNU41" s="472"/>
      <c r="VNV41" s="472"/>
      <c r="VNW41" s="472"/>
      <c r="VNX41" s="472"/>
      <c r="VNY41" s="472"/>
      <c r="VNZ41" s="472"/>
      <c r="VOA41" s="472"/>
      <c r="VOB41" s="472"/>
      <c r="VOC41" s="472"/>
      <c r="VOD41" s="472"/>
      <c r="VOE41" s="472"/>
      <c r="VOF41" s="472"/>
      <c r="VOG41" s="472"/>
      <c r="VOH41" s="472"/>
      <c r="VOI41" s="472"/>
      <c r="VOJ41" s="472"/>
      <c r="VOK41" s="472"/>
      <c r="VOL41" s="472"/>
      <c r="VOM41" s="472"/>
      <c r="VON41" s="472"/>
      <c r="VOO41" s="472"/>
      <c r="VOP41" s="472"/>
      <c r="VOQ41" s="472"/>
      <c r="VOR41" s="472"/>
      <c r="VOS41" s="472"/>
      <c r="VOT41" s="472"/>
      <c r="VOU41" s="472"/>
      <c r="VOV41" s="472"/>
      <c r="VOW41" s="472"/>
      <c r="VOX41" s="472"/>
      <c r="VOY41" s="472"/>
      <c r="VOZ41" s="472"/>
      <c r="VPA41" s="472"/>
      <c r="VPB41" s="472"/>
      <c r="VPC41" s="472"/>
      <c r="VPD41" s="472"/>
      <c r="VPE41" s="472"/>
      <c r="VPF41" s="472"/>
      <c r="VPG41" s="472"/>
      <c r="VPH41" s="472"/>
      <c r="VPI41" s="472"/>
      <c r="VPJ41" s="472"/>
      <c r="VPK41" s="472"/>
      <c r="VPL41" s="472"/>
      <c r="VPM41" s="472"/>
      <c r="VPN41" s="472"/>
      <c r="VPO41" s="472"/>
      <c r="VPP41" s="472"/>
      <c r="VPQ41" s="472"/>
      <c r="VPR41" s="472"/>
      <c r="VPS41" s="472"/>
      <c r="VPT41" s="472"/>
      <c r="VPU41" s="472"/>
      <c r="VPV41" s="472"/>
      <c r="VPW41" s="472"/>
      <c r="VPX41" s="472"/>
      <c r="VPY41" s="472"/>
      <c r="VPZ41" s="472"/>
      <c r="VQA41" s="472"/>
      <c r="VQB41" s="472"/>
      <c r="VQC41" s="472"/>
      <c r="VQD41" s="472"/>
      <c r="VQE41" s="472"/>
      <c r="VQF41" s="472"/>
      <c r="VQG41" s="472"/>
      <c r="VQH41" s="472"/>
      <c r="VQI41" s="472"/>
      <c r="VQJ41" s="472"/>
      <c r="VQK41" s="472"/>
      <c r="VQL41" s="472"/>
      <c r="VQM41" s="472"/>
      <c r="VQN41" s="472"/>
      <c r="VQO41" s="472"/>
      <c r="VQP41" s="472"/>
      <c r="VQQ41" s="472"/>
      <c r="VQR41" s="472"/>
      <c r="VQS41" s="472"/>
      <c r="VQT41" s="472"/>
      <c r="VQU41" s="472"/>
      <c r="VQV41" s="472"/>
      <c r="VQW41" s="472"/>
      <c r="VQX41" s="472"/>
      <c r="VQY41" s="472"/>
      <c r="VQZ41" s="472"/>
      <c r="VRA41" s="472"/>
      <c r="VRB41" s="472"/>
      <c r="VRC41" s="472"/>
      <c r="VRD41" s="472"/>
      <c r="VRE41" s="472"/>
      <c r="VRF41" s="472"/>
      <c r="VRG41" s="472"/>
      <c r="VRH41" s="472"/>
      <c r="VRI41" s="472"/>
      <c r="VRJ41" s="472"/>
      <c r="VRK41" s="472"/>
      <c r="VRL41" s="472"/>
      <c r="VRM41" s="472"/>
      <c r="VRN41" s="472"/>
      <c r="VRO41" s="472"/>
      <c r="VRP41" s="472"/>
      <c r="VRQ41" s="472"/>
      <c r="VRR41" s="472"/>
      <c r="VRS41" s="472"/>
      <c r="VRT41" s="472"/>
      <c r="VRU41" s="472"/>
      <c r="VRV41" s="472"/>
      <c r="VRW41" s="472"/>
      <c r="VRX41" s="472"/>
      <c r="VRY41" s="472"/>
      <c r="VRZ41" s="472"/>
      <c r="VSA41" s="472"/>
      <c r="VSB41" s="472"/>
      <c r="VSC41" s="472"/>
      <c r="VSD41" s="472"/>
      <c r="VSE41" s="472"/>
      <c r="VSF41" s="472"/>
      <c r="VSG41" s="472"/>
      <c r="VSH41" s="472"/>
      <c r="VSI41" s="472"/>
      <c r="VSJ41" s="472"/>
      <c r="VSK41" s="472"/>
      <c r="VSL41" s="472"/>
      <c r="VSM41" s="472"/>
      <c r="VSN41" s="472"/>
      <c r="VSO41" s="472"/>
      <c r="VSP41" s="472"/>
      <c r="VSQ41" s="472"/>
      <c r="VSR41" s="472"/>
      <c r="VSS41" s="472"/>
      <c r="VST41" s="472"/>
      <c r="VSU41" s="472"/>
      <c r="VSV41" s="472"/>
      <c r="VSW41" s="472"/>
      <c r="VSX41" s="472"/>
      <c r="VSY41" s="472"/>
      <c r="VSZ41" s="472"/>
      <c r="VTA41" s="472"/>
      <c r="VTB41" s="472"/>
      <c r="VTC41" s="472"/>
      <c r="VTD41" s="472"/>
      <c r="VTE41" s="472"/>
      <c r="VTF41" s="472"/>
      <c r="VTG41" s="472"/>
      <c r="VTH41" s="472"/>
      <c r="VTI41" s="472"/>
      <c r="VTJ41" s="472"/>
      <c r="VTK41" s="472"/>
      <c r="VTL41" s="472"/>
      <c r="VTM41" s="472"/>
      <c r="VTN41" s="472"/>
      <c r="VTO41" s="472"/>
      <c r="VTP41" s="472"/>
      <c r="VTQ41" s="472"/>
      <c r="VTR41" s="472"/>
      <c r="VTS41" s="472"/>
      <c r="VTT41" s="472"/>
      <c r="VTU41" s="472"/>
      <c r="VTV41" s="472"/>
      <c r="VTW41" s="472"/>
      <c r="VTX41" s="472"/>
      <c r="VTY41" s="472"/>
      <c r="VTZ41" s="472"/>
      <c r="VUA41" s="472"/>
      <c r="VUB41" s="472"/>
      <c r="VUC41" s="472"/>
      <c r="VUD41" s="472"/>
      <c r="VUE41" s="472"/>
      <c r="VUF41" s="472"/>
      <c r="VUG41" s="472"/>
      <c r="VUH41" s="472"/>
      <c r="VUI41" s="472"/>
      <c r="VUJ41" s="472"/>
      <c r="VUK41" s="472"/>
      <c r="VUL41" s="472"/>
      <c r="VUM41" s="472"/>
      <c r="VUN41" s="472"/>
      <c r="VUO41" s="472"/>
      <c r="VUP41" s="472"/>
      <c r="VUQ41" s="472"/>
      <c r="VUR41" s="472"/>
      <c r="VUS41" s="472"/>
      <c r="VUT41" s="472"/>
      <c r="VUU41" s="472"/>
      <c r="VUV41" s="472"/>
      <c r="VUW41" s="472"/>
      <c r="VUX41" s="472"/>
      <c r="VUY41" s="472"/>
      <c r="VUZ41" s="472"/>
      <c r="VVA41" s="472"/>
      <c r="VVB41" s="472"/>
      <c r="VVC41" s="472"/>
      <c r="VVD41" s="472"/>
      <c r="VVE41" s="472"/>
      <c r="VVF41" s="472"/>
      <c r="VVG41" s="472"/>
      <c r="VVH41" s="472"/>
      <c r="VVI41" s="472"/>
      <c r="VVJ41" s="472"/>
      <c r="VVK41" s="472"/>
      <c r="VVL41" s="472"/>
      <c r="VVM41" s="472"/>
      <c r="VVN41" s="472"/>
      <c r="VVO41" s="472"/>
      <c r="VVP41" s="472"/>
      <c r="VVQ41" s="472"/>
      <c r="VVR41" s="472"/>
      <c r="VVS41" s="472"/>
      <c r="VVT41" s="472"/>
      <c r="VVU41" s="472"/>
      <c r="VVV41" s="472"/>
      <c r="VVW41" s="472"/>
      <c r="VVX41" s="472"/>
      <c r="VVY41" s="472"/>
      <c r="VVZ41" s="472"/>
      <c r="VWA41" s="472"/>
      <c r="VWB41" s="472"/>
      <c r="VWC41" s="472"/>
      <c r="VWD41" s="472"/>
      <c r="VWE41" s="472"/>
      <c r="VWF41" s="472"/>
      <c r="VWG41" s="472"/>
      <c r="VWH41" s="472"/>
      <c r="VWI41" s="472"/>
      <c r="VWJ41" s="472"/>
      <c r="VWK41" s="472"/>
      <c r="VWL41" s="472"/>
      <c r="VWM41" s="472"/>
      <c r="VWN41" s="472"/>
      <c r="VWO41" s="472"/>
      <c r="VWP41" s="472"/>
      <c r="VWQ41" s="472"/>
      <c r="VWR41" s="472"/>
      <c r="VWS41" s="472"/>
      <c r="VWT41" s="472"/>
      <c r="VWU41" s="472"/>
      <c r="VWV41" s="472"/>
      <c r="VWW41" s="472"/>
      <c r="VWX41" s="472"/>
      <c r="VWY41" s="472"/>
      <c r="VWZ41" s="472"/>
      <c r="VXA41" s="472"/>
      <c r="VXB41" s="472"/>
      <c r="VXC41" s="472"/>
      <c r="VXD41" s="472"/>
      <c r="VXE41" s="472"/>
      <c r="VXF41" s="472"/>
      <c r="VXG41" s="472"/>
      <c r="VXH41" s="472"/>
      <c r="VXI41" s="472"/>
      <c r="VXJ41" s="472"/>
      <c r="VXK41" s="472"/>
      <c r="VXL41" s="472"/>
      <c r="VXM41" s="472"/>
      <c r="VXN41" s="472"/>
      <c r="VXO41" s="472"/>
      <c r="VXP41" s="472"/>
      <c r="VXQ41" s="472"/>
      <c r="VXR41" s="472"/>
      <c r="VXS41" s="472"/>
      <c r="VXT41" s="472"/>
      <c r="VXU41" s="472"/>
      <c r="VXV41" s="472"/>
      <c r="VXW41" s="472"/>
      <c r="VXX41" s="472"/>
      <c r="VXY41" s="472"/>
      <c r="VXZ41" s="472"/>
      <c r="VYA41" s="472"/>
      <c r="VYB41" s="472"/>
      <c r="VYC41" s="472"/>
      <c r="VYD41" s="472"/>
      <c r="VYE41" s="472"/>
      <c r="VYF41" s="472"/>
      <c r="VYG41" s="472"/>
      <c r="VYH41" s="472"/>
      <c r="VYI41" s="472"/>
      <c r="VYJ41" s="472"/>
      <c r="VYK41" s="472"/>
      <c r="VYL41" s="472"/>
      <c r="VYM41" s="472"/>
      <c r="VYN41" s="472"/>
      <c r="VYO41" s="472"/>
      <c r="VYP41" s="472"/>
      <c r="VYQ41" s="472"/>
      <c r="VYR41" s="472"/>
      <c r="VYS41" s="472"/>
      <c r="VYT41" s="472"/>
      <c r="VYU41" s="472"/>
      <c r="VYV41" s="472"/>
      <c r="VYW41" s="472"/>
      <c r="VYX41" s="472"/>
      <c r="VYY41" s="472"/>
      <c r="VYZ41" s="472"/>
      <c r="VZA41" s="472"/>
      <c r="VZB41" s="472"/>
      <c r="VZC41" s="472"/>
      <c r="VZD41" s="472"/>
      <c r="VZE41" s="472"/>
      <c r="VZF41" s="472"/>
      <c r="VZG41" s="472"/>
      <c r="VZH41" s="472"/>
      <c r="VZI41" s="472"/>
      <c r="VZJ41" s="472"/>
      <c r="VZK41" s="472"/>
      <c r="VZL41" s="472"/>
      <c r="VZM41" s="472"/>
      <c r="VZN41" s="472"/>
      <c r="VZO41" s="472"/>
      <c r="VZP41" s="472"/>
      <c r="VZQ41" s="472"/>
      <c r="VZR41" s="472"/>
      <c r="VZS41" s="472"/>
      <c r="VZT41" s="472"/>
      <c r="VZU41" s="472"/>
      <c r="VZV41" s="472"/>
      <c r="VZW41" s="472"/>
      <c r="VZX41" s="472"/>
      <c r="VZY41" s="472"/>
      <c r="VZZ41" s="472"/>
      <c r="WAA41" s="472"/>
      <c r="WAB41" s="472"/>
      <c r="WAC41" s="472"/>
      <c r="WAD41" s="472"/>
      <c r="WAE41" s="472"/>
      <c r="WAF41" s="472"/>
      <c r="WAG41" s="472"/>
      <c r="WAH41" s="472"/>
      <c r="WAI41" s="472"/>
      <c r="WAJ41" s="472"/>
      <c r="WAK41" s="472"/>
      <c r="WAL41" s="472"/>
      <c r="WAM41" s="472"/>
      <c r="WAN41" s="472"/>
      <c r="WAO41" s="472"/>
      <c r="WAP41" s="472"/>
      <c r="WAQ41" s="472"/>
      <c r="WAR41" s="472"/>
      <c r="WAS41" s="472"/>
      <c r="WAT41" s="472"/>
      <c r="WAU41" s="472"/>
      <c r="WAV41" s="472"/>
      <c r="WAW41" s="472"/>
      <c r="WAX41" s="472"/>
      <c r="WAY41" s="472"/>
      <c r="WAZ41" s="472"/>
      <c r="WBA41" s="472"/>
      <c r="WBB41" s="472"/>
      <c r="WBC41" s="472"/>
      <c r="WBD41" s="472"/>
      <c r="WBE41" s="472"/>
      <c r="WBF41" s="472"/>
      <c r="WBG41" s="472"/>
      <c r="WBH41" s="472"/>
      <c r="WBI41" s="472"/>
      <c r="WBJ41" s="472"/>
      <c r="WBK41" s="472"/>
      <c r="WBL41" s="472"/>
      <c r="WBM41" s="472"/>
      <c r="WBN41" s="472"/>
      <c r="WBO41" s="472"/>
      <c r="WBP41" s="472"/>
      <c r="WBQ41" s="472"/>
      <c r="WBR41" s="472"/>
      <c r="WBS41" s="472"/>
      <c r="WBT41" s="472"/>
      <c r="WBU41" s="472"/>
      <c r="WBV41" s="472"/>
      <c r="WBW41" s="472"/>
      <c r="WBX41" s="472"/>
      <c r="WBY41" s="472"/>
      <c r="WBZ41" s="472"/>
      <c r="WCA41" s="472"/>
      <c r="WCB41" s="472"/>
      <c r="WCC41" s="472"/>
      <c r="WCD41" s="472"/>
      <c r="WCE41" s="472"/>
      <c r="WCF41" s="472"/>
      <c r="WCG41" s="472"/>
      <c r="WCH41" s="472"/>
      <c r="WCI41" s="472"/>
      <c r="WCJ41" s="472"/>
      <c r="WCK41" s="472"/>
      <c r="WCL41" s="472"/>
      <c r="WCM41" s="472"/>
      <c r="WCN41" s="472"/>
      <c r="WCO41" s="472"/>
      <c r="WCP41" s="472"/>
      <c r="WCQ41" s="472"/>
      <c r="WCR41" s="472"/>
      <c r="WCS41" s="472"/>
      <c r="WCT41" s="472"/>
      <c r="WCU41" s="472"/>
      <c r="WCV41" s="472"/>
      <c r="WCW41" s="472"/>
      <c r="WCX41" s="472"/>
      <c r="WCY41" s="472"/>
      <c r="WCZ41" s="472"/>
      <c r="WDA41" s="472"/>
      <c r="WDB41" s="472"/>
      <c r="WDC41" s="472"/>
      <c r="WDD41" s="472"/>
      <c r="WDE41" s="472"/>
      <c r="WDF41" s="472"/>
      <c r="WDG41" s="472"/>
      <c r="WDH41" s="472"/>
      <c r="WDI41" s="472"/>
      <c r="WDJ41" s="472"/>
      <c r="WDK41" s="472"/>
      <c r="WDL41" s="472"/>
      <c r="WDM41" s="472"/>
      <c r="WDN41" s="472"/>
      <c r="WDO41" s="472"/>
      <c r="WDP41" s="472"/>
      <c r="WDQ41" s="472"/>
      <c r="WDR41" s="472"/>
      <c r="WDS41" s="472"/>
      <c r="WDT41" s="472"/>
      <c r="WDU41" s="472"/>
      <c r="WDV41" s="472"/>
      <c r="WDW41" s="472"/>
      <c r="WDX41" s="472"/>
      <c r="WDY41" s="472"/>
      <c r="WDZ41" s="472"/>
      <c r="WEA41" s="472"/>
      <c r="WEB41" s="472"/>
      <c r="WEC41" s="472"/>
      <c r="WED41" s="472"/>
      <c r="WEE41" s="472"/>
      <c r="WEF41" s="472"/>
      <c r="WEG41" s="472"/>
      <c r="WEH41" s="472"/>
      <c r="WEI41" s="472"/>
      <c r="WEJ41" s="472"/>
      <c r="WEK41" s="472"/>
      <c r="WEL41" s="472"/>
      <c r="WEM41" s="472"/>
      <c r="WEN41" s="472"/>
      <c r="WEO41" s="472"/>
      <c r="WEP41" s="472"/>
      <c r="WEQ41" s="472"/>
      <c r="WER41" s="472"/>
      <c r="WES41" s="472"/>
      <c r="WET41" s="472"/>
      <c r="WEU41" s="472"/>
      <c r="WEV41" s="472"/>
      <c r="WEW41" s="472"/>
      <c r="WEX41" s="472"/>
      <c r="WEY41" s="472"/>
      <c r="WEZ41" s="472"/>
      <c r="WFA41" s="472"/>
      <c r="WFB41" s="472"/>
      <c r="WFC41" s="472"/>
      <c r="WFD41" s="472"/>
      <c r="WFE41" s="472"/>
      <c r="WFF41" s="472"/>
      <c r="WFG41" s="472"/>
      <c r="WFH41" s="472"/>
      <c r="WFI41" s="472"/>
      <c r="WFJ41" s="472"/>
      <c r="WFK41" s="472"/>
      <c r="WFL41" s="472"/>
      <c r="WFM41" s="472"/>
      <c r="WFN41" s="472"/>
      <c r="WFO41" s="472"/>
      <c r="WFP41" s="472"/>
      <c r="WFQ41" s="472"/>
      <c r="WFR41" s="472"/>
      <c r="WFS41" s="472"/>
      <c r="WFT41" s="472"/>
      <c r="WFU41" s="472"/>
      <c r="WFV41" s="472"/>
      <c r="WFW41" s="472"/>
      <c r="WFX41" s="472"/>
      <c r="WFY41" s="472"/>
      <c r="WFZ41" s="472"/>
      <c r="WGA41" s="472"/>
      <c r="WGB41" s="472"/>
      <c r="WGC41" s="472"/>
      <c r="WGD41" s="472"/>
      <c r="WGE41" s="472"/>
      <c r="WGF41" s="472"/>
      <c r="WGG41" s="472"/>
      <c r="WGH41" s="472"/>
      <c r="WGI41" s="472"/>
      <c r="WGJ41" s="472"/>
      <c r="WGK41" s="472"/>
      <c r="WGL41" s="472"/>
      <c r="WGM41" s="472"/>
      <c r="WGN41" s="472"/>
      <c r="WGO41" s="472"/>
      <c r="WGP41" s="472"/>
      <c r="WGQ41" s="472"/>
      <c r="WGR41" s="472"/>
      <c r="WGS41" s="472"/>
      <c r="WGT41" s="472"/>
      <c r="WGU41" s="472"/>
      <c r="WGV41" s="472"/>
      <c r="WGW41" s="472"/>
      <c r="WGX41" s="472"/>
      <c r="WGY41" s="472"/>
      <c r="WGZ41" s="472"/>
      <c r="WHA41" s="472"/>
      <c r="WHB41" s="472"/>
      <c r="WHC41" s="472"/>
      <c r="WHD41" s="472"/>
      <c r="WHE41" s="472"/>
      <c r="WHF41" s="472"/>
      <c r="WHG41" s="472"/>
      <c r="WHH41" s="472"/>
      <c r="WHI41" s="472"/>
      <c r="WHJ41" s="472"/>
      <c r="WHK41" s="472"/>
      <c r="WHL41" s="472"/>
      <c r="WHM41" s="472"/>
      <c r="WHN41" s="472"/>
      <c r="WHO41" s="472"/>
      <c r="WHP41" s="472"/>
      <c r="WHQ41" s="472"/>
      <c r="WHR41" s="472"/>
      <c r="WHS41" s="472"/>
      <c r="WHT41" s="472"/>
      <c r="WHU41" s="472"/>
      <c r="WHV41" s="472"/>
      <c r="WHW41" s="472"/>
      <c r="WHX41" s="472"/>
      <c r="WHY41" s="472"/>
      <c r="WHZ41" s="472"/>
      <c r="WIA41" s="472"/>
      <c r="WIB41" s="472"/>
      <c r="WIC41" s="472"/>
      <c r="WID41" s="472"/>
      <c r="WIE41" s="472"/>
      <c r="WIF41" s="472"/>
      <c r="WIG41" s="472"/>
      <c r="WIH41" s="472"/>
      <c r="WII41" s="472"/>
      <c r="WIJ41" s="472"/>
      <c r="WIK41" s="472"/>
      <c r="WIL41" s="472"/>
      <c r="WIM41" s="472"/>
      <c r="WIN41" s="472"/>
      <c r="WIO41" s="472"/>
      <c r="WIP41" s="472"/>
      <c r="WIQ41" s="472"/>
      <c r="WIR41" s="472"/>
      <c r="WIS41" s="472"/>
      <c r="WIT41" s="472"/>
      <c r="WIU41" s="472"/>
      <c r="WIV41" s="472"/>
      <c r="WIW41" s="472"/>
      <c r="WIX41" s="472"/>
      <c r="WIY41" s="472"/>
      <c r="WIZ41" s="472"/>
      <c r="WJA41" s="472"/>
      <c r="WJB41" s="472"/>
      <c r="WJC41" s="472"/>
      <c r="WJD41" s="472"/>
      <c r="WJE41" s="472"/>
      <c r="WJF41" s="472"/>
      <c r="WJG41" s="472"/>
      <c r="WJH41" s="472"/>
      <c r="WJI41" s="472"/>
      <c r="WJJ41" s="472"/>
      <c r="WJK41" s="472"/>
      <c r="WJL41" s="472"/>
      <c r="WJM41" s="472"/>
      <c r="WJN41" s="472"/>
      <c r="WJO41" s="472"/>
      <c r="WJP41" s="472"/>
      <c r="WJQ41" s="472"/>
      <c r="WJR41" s="472"/>
      <c r="WJS41" s="472"/>
      <c r="WJT41" s="472"/>
      <c r="WJU41" s="472"/>
      <c r="WJV41" s="472"/>
      <c r="WJW41" s="472"/>
      <c r="WJX41" s="472"/>
      <c r="WJY41" s="472"/>
      <c r="WJZ41" s="472"/>
      <c r="WKA41" s="472"/>
      <c r="WKB41" s="472"/>
      <c r="WKC41" s="472"/>
      <c r="WKD41" s="472"/>
      <c r="WKE41" s="472"/>
      <c r="WKF41" s="472"/>
      <c r="WKG41" s="472"/>
      <c r="WKH41" s="472"/>
      <c r="WKI41" s="472"/>
      <c r="WKJ41" s="472"/>
      <c r="WKK41" s="472"/>
      <c r="WKL41" s="472"/>
      <c r="WKM41" s="472"/>
      <c r="WKN41" s="472"/>
      <c r="WKO41" s="472"/>
      <c r="WKP41" s="472"/>
      <c r="WKQ41" s="472"/>
      <c r="WKR41" s="472"/>
      <c r="WKS41" s="472"/>
      <c r="WKT41" s="472"/>
      <c r="WKU41" s="472"/>
      <c r="WKV41" s="472"/>
      <c r="WKW41" s="472"/>
      <c r="WKX41" s="472"/>
      <c r="WKY41" s="472"/>
      <c r="WKZ41" s="472"/>
      <c r="WLA41" s="472"/>
      <c r="WLB41" s="472"/>
      <c r="WLC41" s="472"/>
      <c r="WLD41" s="472"/>
      <c r="WLE41" s="472"/>
      <c r="WLF41" s="472"/>
      <c r="WLG41" s="472"/>
      <c r="WLH41" s="472"/>
      <c r="WLI41" s="472"/>
      <c r="WLJ41" s="472"/>
      <c r="WLK41" s="472"/>
      <c r="WLL41" s="472"/>
      <c r="WLM41" s="472"/>
      <c r="WLN41" s="472"/>
      <c r="WLO41" s="472"/>
      <c r="WLP41" s="472"/>
      <c r="WLQ41" s="472"/>
      <c r="WLR41" s="472"/>
      <c r="WLS41" s="472"/>
      <c r="WLT41" s="472"/>
      <c r="WLU41" s="472"/>
      <c r="WLV41" s="472"/>
      <c r="WLW41" s="472"/>
      <c r="WLX41" s="472"/>
      <c r="WLY41" s="472"/>
      <c r="WLZ41" s="472"/>
      <c r="WMA41" s="472"/>
      <c r="WMB41" s="472"/>
      <c r="WMC41" s="472"/>
      <c r="WMD41" s="472"/>
      <c r="WME41" s="472"/>
      <c r="WMF41" s="472"/>
      <c r="WMG41" s="472"/>
      <c r="WMH41" s="472"/>
      <c r="WMI41" s="472"/>
      <c r="WMJ41" s="472"/>
      <c r="WMK41" s="472"/>
      <c r="WML41" s="472"/>
      <c r="WMM41" s="472"/>
      <c r="WMN41" s="472"/>
      <c r="WMO41" s="472"/>
      <c r="WMP41" s="472"/>
      <c r="WMQ41" s="472"/>
      <c r="WMR41" s="472"/>
      <c r="WMS41" s="472"/>
      <c r="WMT41" s="472"/>
      <c r="WMU41" s="472"/>
      <c r="WMV41" s="472"/>
      <c r="WMW41" s="472"/>
      <c r="WMX41" s="472"/>
      <c r="WMY41" s="472"/>
      <c r="WMZ41" s="472"/>
      <c r="WNA41" s="472"/>
      <c r="WNB41" s="472"/>
      <c r="WNC41" s="472"/>
      <c r="WND41" s="472"/>
      <c r="WNE41" s="472"/>
      <c r="WNF41" s="472"/>
      <c r="WNG41" s="472"/>
      <c r="WNH41" s="472"/>
      <c r="WNI41" s="472"/>
      <c r="WNJ41" s="472"/>
      <c r="WNK41" s="472"/>
      <c r="WNL41" s="472"/>
      <c r="WNM41" s="472"/>
      <c r="WNN41" s="472"/>
      <c r="WNO41" s="472"/>
      <c r="WNP41" s="472"/>
      <c r="WNQ41" s="472"/>
      <c r="WNR41" s="472"/>
      <c r="WNS41" s="472"/>
      <c r="WNT41" s="472"/>
      <c r="WNU41" s="472"/>
      <c r="WNV41" s="472"/>
      <c r="WNW41" s="472"/>
      <c r="WNX41" s="472"/>
      <c r="WNY41" s="472"/>
      <c r="WNZ41" s="472"/>
      <c r="WOA41" s="472"/>
      <c r="WOB41" s="472"/>
      <c r="WOC41" s="472"/>
      <c r="WOD41" s="472"/>
      <c r="WOE41" s="472"/>
      <c r="WOF41" s="472"/>
      <c r="WOG41" s="472"/>
      <c r="WOH41" s="472"/>
      <c r="WOI41" s="472"/>
      <c r="WOJ41" s="472"/>
      <c r="WOK41" s="472"/>
      <c r="WOL41" s="472"/>
      <c r="WOM41" s="472"/>
      <c r="WON41" s="472"/>
      <c r="WOO41" s="472"/>
      <c r="WOP41" s="472"/>
      <c r="WOQ41" s="472"/>
      <c r="WOR41" s="472"/>
      <c r="WOS41" s="472"/>
      <c r="WOT41" s="472"/>
      <c r="WOU41" s="472"/>
      <c r="WOV41" s="472"/>
      <c r="WOW41" s="472"/>
      <c r="WOX41" s="472"/>
      <c r="WOY41" s="472"/>
      <c r="WOZ41" s="472"/>
      <c r="WPA41" s="472"/>
      <c r="WPB41" s="472"/>
      <c r="WPC41" s="472"/>
      <c r="WPD41" s="472"/>
      <c r="WPE41" s="472"/>
      <c r="WPF41" s="472"/>
      <c r="WPG41" s="472"/>
      <c r="WPH41" s="472"/>
      <c r="WPI41" s="472"/>
      <c r="WPJ41" s="472"/>
      <c r="WPK41" s="472"/>
      <c r="WPL41" s="472"/>
      <c r="WPM41" s="472"/>
      <c r="WPN41" s="472"/>
      <c r="WPO41" s="472"/>
      <c r="WPP41" s="472"/>
      <c r="WPQ41" s="472"/>
      <c r="WPR41" s="472"/>
      <c r="WPS41" s="472"/>
      <c r="WPT41" s="472"/>
      <c r="WPU41" s="472"/>
      <c r="WPV41" s="472"/>
      <c r="WPW41" s="472"/>
      <c r="WPX41" s="472"/>
      <c r="WPY41" s="472"/>
      <c r="WPZ41" s="472"/>
      <c r="WQA41" s="472"/>
      <c r="WQB41" s="472"/>
      <c r="WQC41" s="472"/>
      <c r="WQD41" s="472"/>
      <c r="WQE41" s="472"/>
      <c r="WQF41" s="472"/>
      <c r="WQG41" s="472"/>
      <c r="WQH41" s="472"/>
      <c r="WQI41" s="472"/>
      <c r="WQJ41" s="472"/>
      <c r="WQK41" s="472"/>
      <c r="WQL41" s="472"/>
      <c r="WQM41" s="472"/>
      <c r="WQN41" s="472"/>
      <c r="WQO41" s="472"/>
      <c r="WQP41" s="472"/>
      <c r="WQQ41" s="472"/>
      <c r="WQR41" s="472"/>
      <c r="WQS41" s="472"/>
      <c r="WQT41" s="472"/>
      <c r="WQU41" s="472"/>
      <c r="WQV41" s="472"/>
      <c r="WQW41" s="472"/>
      <c r="WQX41" s="472"/>
      <c r="WQY41" s="472"/>
      <c r="WQZ41" s="472"/>
      <c r="WRA41" s="472"/>
      <c r="WRB41" s="472"/>
      <c r="WRC41" s="472"/>
      <c r="WRD41" s="472"/>
      <c r="WRE41" s="472"/>
      <c r="WRF41" s="472"/>
      <c r="WRG41" s="472"/>
      <c r="WRH41" s="472"/>
      <c r="WRI41" s="472"/>
      <c r="WRJ41" s="472"/>
      <c r="WRK41" s="472"/>
      <c r="WRL41" s="472"/>
      <c r="WRM41" s="472"/>
      <c r="WRN41" s="472"/>
      <c r="WRO41" s="472"/>
      <c r="WRP41" s="472"/>
      <c r="WRQ41" s="472"/>
      <c r="WRR41" s="472"/>
      <c r="WRS41" s="472"/>
      <c r="WRT41" s="472"/>
      <c r="WRU41" s="472"/>
      <c r="WRV41" s="472"/>
      <c r="WRW41" s="472"/>
      <c r="WRX41" s="472"/>
      <c r="WRY41" s="472"/>
      <c r="WRZ41" s="472"/>
      <c r="WSA41" s="472"/>
      <c r="WSB41" s="472"/>
      <c r="WSC41" s="472"/>
      <c r="WSD41" s="472"/>
      <c r="WSE41" s="472"/>
      <c r="WSF41" s="472"/>
      <c r="WSG41" s="472"/>
      <c r="WSH41" s="472"/>
      <c r="WSI41" s="472"/>
      <c r="WSJ41" s="472"/>
      <c r="WSK41" s="472"/>
      <c r="WSL41" s="472"/>
      <c r="WSM41" s="472"/>
      <c r="WSN41" s="472"/>
      <c r="WSO41" s="472"/>
      <c r="WSP41" s="472"/>
      <c r="WSQ41" s="472"/>
      <c r="WSR41" s="472"/>
      <c r="WSS41" s="472"/>
      <c r="WST41" s="472"/>
      <c r="WSU41" s="472"/>
      <c r="WSV41" s="472"/>
      <c r="WSW41" s="472"/>
      <c r="WSX41" s="472"/>
      <c r="WSY41" s="472"/>
      <c r="WSZ41" s="472"/>
      <c r="WTA41" s="472"/>
      <c r="WTB41" s="472"/>
      <c r="WTC41" s="472"/>
      <c r="WTD41" s="472"/>
      <c r="WTE41" s="472"/>
      <c r="WTF41" s="472"/>
      <c r="WTG41" s="472"/>
      <c r="WTH41" s="472"/>
      <c r="WTI41" s="472"/>
      <c r="WTJ41" s="472"/>
      <c r="WTK41" s="472"/>
      <c r="WTL41" s="472"/>
      <c r="WTM41" s="472"/>
      <c r="WTN41" s="472"/>
      <c r="WTO41" s="472"/>
      <c r="WTP41" s="472"/>
      <c r="WTQ41" s="472"/>
      <c r="WTR41" s="472"/>
      <c r="WTS41" s="472"/>
      <c r="WTT41" s="472"/>
      <c r="WTU41" s="472"/>
      <c r="WTV41" s="472"/>
      <c r="WTW41" s="472"/>
      <c r="WTX41" s="472"/>
      <c r="WTY41" s="472"/>
      <c r="WTZ41" s="472"/>
      <c r="WUA41" s="472"/>
      <c r="WUB41" s="472"/>
      <c r="WUC41" s="472"/>
      <c r="WUD41" s="472"/>
      <c r="WUE41" s="472"/>
      <c r="WUF41" s="472"/>
      <c r="WUG41" s="472"/>
      <c r="WUH41" s="472"/>
      <c r="WUI41" s="472"/>
      <c r="WUJ41" s="472"/>
      <c r="WUK41" s="472"/>
      <c r="WUL41" s="472"/>
      <c r="WUM41" s="472"/>
      <c r="WUN41" s="472"/>
      <c r="WUO41" s="472"/>
      <c r="WUP41" s="472"/>
      <c r="WUQ41" s="472"/>
      <c r="WUR41" s="472"/>
      <c r="WUS41" s="472"/>
      <c r="WUT41" s="472"/>
      <c r="WUU41" s="472"/>
      <c r="WUV41" s="472"/>
      <c r="WUW41" s="472"/>
      <c r="WUX41" s="472"/>
      <c r="WUY41" s="472"/>
      <c r="WUZ41" s="472"/>
      <c r="WVA41" s="472"/>
      <c r="WVB41" s="472"/>
      <c r="WVC41" s="472"/>
      <c r="WVD41" s="472"/>
      <c r="WVE41" s="472"/>
      <c r="WVF41" s="472"/>
      <c r="WVG41" s="472"/>
      <c r="WVH41" s="472"/>
      <c r="WVI41" s="472"/>
      <c r="WVJ41" s="472"/>
      <c r="WVK41" s="472"/>
      <c r="WVL41" s="472"/>
      <c r="WVM41" s="472"/>
      <c r="WVN41" s="472"/>
      <c r="WVO41" s="472"/>
      <c r="WVP41" s="472"/>
      <c r="WVQ41" s="472"/>
      <c r="WVR41" s="472"/>
      <c r="WVS41" s="472"/>
      <c r="WVT41" s="472"/>
      <c r="WVU41" s="472"/>
      <c r="WVV41" s="472"/>
      <c r="WVW41" s="472"/>
      <c r="WVX41" s="472"/>
      <c r="WVY41" s="472"/>
      <c r="WVZ41" s="472"/>
      <c r="WWA41" s="472"/>
      <c r="WWB41" s="472"/>
      <c r="WWC41" s="472"/>
      <c r="WWD41" s="472"/>
      <c r="WWE41" s="472"/>
      <c r="WWF41" s="472"/>
      <c r="WWG41" s="472"/>
      <c r="WWH41" s="472"/>
      <c r="WWI41" s="472"/>
      <c r="WWJ41" s="472"/>
      <c r="WWK41" s="472"/>
      <c r="WWL41" s="472"/>
      <c r="WWM41" s="472"/>
      <c r="WWN41" s="472"/>
      <c r="WWO41" s="472"/>
      <c r="WWP41" s="472"/>
      <c r="WWQ41" s="472"/>
      <c r="WWR41" s="472"/>
      <c r="WWS41" s="472"/>
      <c r="WWT41" s="472"/>
      <c r="WWU41" s="472"/>
      <c r="WWV41" s="472"/>
      <c r="WWW41" s="472"/>
      <c r="WWX41" s="472"/>
      <c r="WWY41" s="472"/>
      <c r="WWZ41" s="472"/>
      <c r="WXA41" s="472"/>
      <c r="WXB41" s="472"/>
      <c r="WXC41" s="472"/>
      <c r="WXD41" s="472"/>
      <c r="WXE41" s="472"/>
      <c r="WXF41" s="472"/>
      <c r="WXG41" s="472"/>
      <c r="WXH41" s="472"/>
      <c r="WXI41" s="472"/>
      <c r="WXJ41" s="472"/>
      <c r="WXK41" s="472"/>
      <c r="WXL41" s="472"/>
      <c r="WXM41" s="472"/>
      <c r="WXN41" s="472"/>
      <c r="WXO41" s="472"/>
      <c r="WXP41" s="472"/>
      <c r="WXQ41" s="472"/>
      <c r="WXR41" s="472"/>
      <c r="WXS41" s="472"/>
      <c r="WXT41" s="472"/>
      <c r="WXU41" s="472"/>
      <c r="WXV41" s="472"/>
      <c r="WXW41" s="472"/>
      <c r="WXX41" s="472"/>
      <c r="WXY41" s="472"/>
      <c r="WXZ41" s="472"/>
      <c r="WYA41" s="472"/>
      <c r="WYB41" s="472"/>
      <c r="WYC41" s="472"/>
      <c r="WYD41" s="472"/>
      <c r="WYE41" s="472"/>
      <c r="WYF41" s="472"/>
      <c r="WYG41" s="472"/>
      <c r="WYH41" s="472"/>
      <c r="WYI41" s="472"/>
      <c r="WYJ41" s="472"/>
      <c r="WYK41" s="472"/>
      <c r="WYL41" s="472"/>
      <c r="WYM41" s="472"/>
      <c r="WYN41" s="472"/>
      <c r="WYO41" s="472"/>
      <c r="WYP41" s="472"/>
      <c r="WYQ41" s="472"/>
      <c r="WYR41" s="472"/>
      <c r="WYS41" s="472"/>
      <c r="WYT41" s="472"/>
      <c r="WYU41" s="472"/>
      <c r="WYV41" s="472"/>
      <c r="WYW41" s="472"/>
      <c r="WYX41" s="472"/>
      <c r="WYY41" s="472"/>
      <c r="WYZ41" s="472"/>
      <c r="WZA41" s="472"/>
      <c r="WZB41" s="472"/>
      <c r="WZC41" s="472"/>
      <c r="WZD41" s="472"/>
      <c r="WZE41" s="472"/>
      <c r="WZF41" s="472"/>
      <c r="WZG41" s="472"/>
      <c r="WZH41" s="472"/>
      <c r="WZI41" s="472"/>
      <c r="WZJ41" s="472"/>
      <c r="WZK41" s="472"/>
      <c r="WZL41" s="472"/>
      <c r="WZM41" s="472"/>
      <c r="WZN41" s="472"/>
      <c r="WZO41" s="472"/>
      <c r="WZP41" s="472"/>
      <c r="WZQ41" s="472"/>
      <c r="WZR41" s="472"/>
      <c r="WZS41" s="472"/>
      <c r="WZT41" s="472"/>
      <c r="WZU41" s="472"/>
      <c r="WZV41" s="472"/>
      <c r="WZW41" s="472"/>
      <c r="WZX41" s="472"/>
      <c r="WZY41" s="472"/>
      <c r="WZZ41" s="472"/>
      <c r="XAA41" s="472"/>
      <c r="XAB41" s="472"/>
      <c r="XAC41" s="472"/>
      <c r="XAD41" s="472"/>
      <c r="XAE41" s="472"/>
      <c r="XAF41" s="472"/>
      <c r="XAG41" s="472"/>
      <c r="XAH41" s="472"/>
      <c r="XAI41" s="472"/>
      <c r="XAJ41" s="472"/>
      <c r="XAK41" s="472"/>
      <c r="XAL41" s="472"/>
      <c r="XAM41" s="472"/>
      <c r="XAN41" s="472"/>
      <c r="XAO41" s="472"/>
      <c r="XAP41" s="472"/>
      <c r="XAQ41" s="472"/>
      <c r="XAR41" s="472"/>
      <c r="XAS41" s="472"/>
      <c r="XAT41" s="472"/>
      <c r="XAU41" s="472"/>
      <c r="XAV41" s="472"/>
      <c r="XAW41" s="472"/>
      <c r="XAX41" s="472"/>
      <c r="XAY41" s="472"/>
      <c r="XAZ41" s="472"/>
      <c r="XBA41" s="472"/>
      <c r="XBB41" s="472"/>
      <c r="XBC41" s="472"/>
      <c r="XBD41" s="472"/>
      <c r="XBE41" s="472"/>
      <c r="XBF41" s="472"/>
      <c r="XBG41" s="472"/>
      <c r="XBH41" s="472"/>
      <c r="XBI41" s="472"/>
      <c r="XBJ41" s="472"/>
      <c r="XBK41" s="472"/>
      <c r="XBL41" s="472"/>
      <c r="XBM41" s="472"/>
      <c r="XBN41" s="472"/>
      <c r="XBO41" s="472"/>
      <c r="XBP41" s="472"/>
      <c r="XBQ41" s="472"/>
      <c r="XBR41" s="472"/>
      <c r="XBS41" s="472"/>
      <c r="XBT41" s="472"/>
      <c r="XBU41" s="472"/>
      <c r="XBV41" s="472"/>
      <c r="XBW41" s="472"/>
      <c r="XBX41" s="472"/>
      <c r="XBY41" s="472"/>
      <c r="XBZ41" s="472"/>
      <c r="XCA41" s="472"/>
      <c r="XCB41" s="472"/>
      <c r="XCC41" s="472"/>
      <c r="XCD41" s="472"/>
      <c r="XCE41" s="472"/>
      <c r="XCF41" s="472"/>
      <c r="XCG41" s="472"/>
      <c r="XCH41" s="472"/>
      <c r="XCI41" s="472"/>
      <c r="XCJ41" s="472"/>
      <c r="XCK41" s="472"/>
      <c r="XCL41" s="472"/>
      <c r="XCM41" s="472"/>
      <c r="XCN41" s="472"/>
      <c r="XCO41" s="472"/>
      <c r="XCP41" s="472"/>
      <c r="XCQ41" s="472"/>
      <c r="XCR41" s="472"/>
      <c r="XCS41" s="472"/>
      <c r="XCT41" s="472"/>
      <c r="XCU41" s="472"/>
      <c r="XCV41" s="472"/>
      <c r="XCW41" s="472"/>
      <c r="XCX41" s="472"/>
      <c r="XCY41" s="472"/>
      <c r="XCZ41" s="472"/>
      <c r="XDA41" s="472"/>
      <c r="XDB41" s="472"/>
      <c r="XDC41" s="472"/>
      <c r="XDD41" s="472"/>
      <c r="XDE41" s="472"/>
      <c r="XDF41" s="472"/>
      <c r="XDG41" s="472"/>
      <c r="XDH41" s="472"/>
      <c r="XDI41" s="472"/>
      <c r="XDJ41" s="472"/>
      <c r="XDK41" s="472"/>
      <c r="XDL41" s="472"/>
      <c r="XDM41" s="472"/>
      <c r="XDN41" s="472"/>
      <c r="XDO41" s="472"/>
      <c r="XDP41" s="472"/>
      <c r="XDQ41" s="472"/>
      <c r="XDR41" s="472"/>
      <c r="XDS41" s="472"/>
      <c r="XDT41" s="472"/>
      <c r="XDU41" s="472"/>
      <c r="XDV41" s="472"/>
      <c r="XDW41" s="472"/>
      <c r="XDX41" s="472"/>
      <c r="XDY41" s="472"/>
      <c r="XDZ41" s="472"/>
      <c r="XEA41" s="472"/>
      <c r="XEB41" s="472"/>
      <c r="XEC41" s="472"/>
      <c r="XED41" s="472"/>
      <c r="XEE41" s="472"/>
      <c r="XEF41" s="472"/>
      <c r="XEG41" s="472"/>
      <c r="XEH41" s="472"/>
      <c r="XEI41" s="472"/>
      <c r="XEJ41" s="472"/>
      <c r="XEK41" s="472"/>
      <c r="XEL41" s="472"/>
      <c r="XEM41" s="472"/>
      <c r="XEN41" s="472"/>
      <c r="XEO41" s="472"/>
      <c r="XEP41" s="472"/>
      <c r="XEQ41" s="472"/>
      <c r="XER41" s="472"/>
      <c r="XES41" s="472"/>
      <c r="XET41" s="472"/>
      <c r="XEU41" s="472"/>
      <c r="XEV41" s="472"/>
      <c r="XEW41" s="472"/>
      <c r="XEX41" s="472"/>
      <c r="XEY41" s="472"/>
      <c r="XEZ41" s="472"/>
      <c r="XFA41" s="472"/>
      <c r="XFB41" s="472"/>
      <c r="XFC41" s="472"/>
      <c r="XFD41" s="472"/>
    </row>
    <row r="42" spans="1:16384">
      <c r="B42" s="479" t="s">
        <v>624</v>
      </c>
      <c r="C42" s="479"/>
      <c r="D42" s="480"/>
      <c r="E42" s="480"/>
      <c r="F42" s="480"/>
      <c r="G42" s="480"/>
      <c r="H42" s="480"/>
      <c r="I42" s="480"/>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c r="AI42" s="479"/>
      <c r="AJ42" s="479"/>
      <c r="AK42" s="479"/>
      <c r="AL42" s="479"/>
      <c r="AM42" s="479"/>
      <c r="AN42" s="479"/>
      <c r="AO42" s="479"/>
      <c r="AP42" s="479"/>
      <c r="AQ42" s="479"/>
      <c r="AR42" s="479"/>
      <c r="AS42" s="479"/>
      <c r="AT42" s="479"/>
      <c r="AU42" s="479"/>
      <c r="AV42" s="479"/>
      <c r="AW42" s="479"/>
      <c r="AX42" s="479"/>
      <c r="AY42" s="479"/>
      <c r="AZ42" s="479"/>
      <c r="BA42" s="479"/>
      <c r="BB42" s="479"/>
      <c r="BC42" s="479"/>
      <c r="BD42" s="479"/>
      <c r="BE42" s="479"/>
      <c r="BF42" s="479"/>
      <c r="BG42" s="479"/>
      <c r="BH42" s="479"/>
      <c r="BI42" s="479"/>
      <c r="BJ42" s="479"/>
      <c r="BK42" s="479"/>
      <c r="BL42" s="479"/>
      <c r="BM42" s="479"/>
      <c r="BN42" s="479"/>
      <c r="BO42" s="479"/>
      <c r="BP42" s="479"/>
      <c r="BQ42" s="479"/>
      <c r="BR42" s="479"/>
      <c r="BS42" s="479"/>
      <c r="BT42" s="479"/>
      <c r="BU42" s="479"/>
      <c r="BV42" s="479"/>
      <c r="BW42" s="479"/>
      <c r="BX42" s="479"/>
      <c r="BY42" s="479"/>
      <c r="BZ42" s="479"/>
      <c r="CA42" s="479"/>
      <c r="CB42" s="479"/>
      <c r="CC42" s="479"/>
      <c r="CD42" s="479"/>
      <c r="CE42" s="479"/>
      <c r="CF42" s="479"/>
      <c r="CG42" s="479"/>
      <c r="CH42" s="479"/>
      <c r="CI42" s="479"/>
      <c r="CJ42" s="479"/>
      <c r="CK42" s="479"/>
      <c r="CL42" s="479"/>
      <c r="CM42" s="479"/>
      <c r="CN42" s="479"/>
      <c r="CO42" s="479"/>
      <c r="CP42" s="479"/>
      <c r="CQ42" s="479"/>
      <c r="CR42" s="479"/>
      <c r="CS42" s="479"/>
      <c r="CT42" s="479"/>
      <c r="CU42" s="479"/>
      <c r="CV42" s="479"/>
      <c r="CW42" s="479"/>
      <c r="CX42" s="479"/>
      <c r="CY42" s="479"/>
      <c r="CZ42" s="479"/>
      <c r="DA42" s="479"/>
      <c r="DB42" s="479"/>
      <c r="DC42" s="479"/>
      <c r="DD42" s="479"/>
      <c r="DE42" s="479"/>
      <c r="DF42" s="479"/>
      <c r="DG42" s="479"/>
      <c r="DH42" s="479"/>
      <c r="DI42" s="479"/>
      <c r="DJ42" s="479"/>
      <c r="DK42" s="479"/>
      <c r="DL42" s="479"/>
      <c r="DM42" s="479"/>
      <c r="DN42" s="479"/>
      <c r="DO42" s="479"/>
      <c r="DP42" s="479"/>
      <c r="DQ42" s="479"/>
      <c r="DR42" s="479"/>
      <c r="DS42" s="479"/>
      <c r="DT42" s="479"/>
      <c r="DU42" s="479"/>
      <c r="DV42" s="479"/>
      <c r="DW42" s="479"/>
      <c r="DX42" s="479"/>
      <c r="DY42" s="479"/>
      <c r="DZ42" s="479"/>
      <c r="EA42" s="479"/>
      <c r="EB42" s="479"/>
      <c r="EC42" s="479"/>
      <c r="ED42" s="479"/>
      <c r="EE42" s="479"/>
      <c r="EF42" s="479"/>
      <c r="EG42" s="479"/>
      <c r="EH42" s="479"/>
      <c r="EI42" s="479"/>
      <c r="EJ42" s="479"/>
      <c r="EK42" s="479"/>
      <c r="EL42" s="479"/>
      <c r="EM42" s="479"/>
      <c r="EN42" s="479"/>
      <c r="EO42" s="479"/>
      <c r="EP42" s="479"/>
      <c r="EQ42" s="479"/>
      <c r="ER42" s="479"/>
      <c r="ES42" s="479"/>
      <c r="ET42" s="479"/>
      <c r="EU42" s="479"/>
      <c r="EV42" s="479"/>
      <c r="EW42" s="479"/>
      <c r="EX42" s="479"/>
      <c r="EY42" s="479"/>
      <c r="EZ42" s="479"/>
      <c r="FA42" s="479"/>
      <c r="FB42" s="479"/>
      <c r="FC42" s="479"/>
      <c r="FD42" s="479"/>
      <c r="FE42" s="479"/>
      <c r="FF42" s="479"/>
      <c r="FG42" s="479"/>
      <c r="FH42" s="479"/>
      <c r="FI42" s="479"/>
      <c r="FJ42" s="479"/>
      <c r="FK42" s="479"/>
      <c r="FL42" s="479"/>
      <c r="FM42" s="479"/>
      <c r="FN42" s="479"/>
      <c r="FO42" s="479"/>
      <c r="FP42" s="479"/>
      <c r="FQ42" s="479"/>
      <c r="FR42" s="479"/>
      <c r="FS42" s="479"/>
      <c r="FT42" s="479"/>
      <c r="FU42" s="479"/>
      <c r="FV42" s="479"/>
      <c r="FW42" s="479"/>
      <c r="FX42" s="479"/>
      <c r="FY42" s="479"/>
      <c r="FZ42" s="479"/>
      <c r="GA42" s="479"/>
      <c r="GB42" s="479"/>
      <c r="GC42" s="479"/>
      <c r="GD42" s="479"/>
      <c r="GE42" s="479"/>
      <c r="GF42" s="479"/>
      <c r="GG42" s="479"/>
      <c r="GH42" s="479"/>
      <c r="GI42" s="479"/>
      <c r="GJ42" s="479"/>
      <c r="GK42" s="479"/>
      <c r="GL42" s="479"/>
      <c r="GM42" s="479"/>
      <c r="GN42" s="479"/>
      <c r="GO42" s="479"/>
      <c r="GP42" s="479"/>
      <c r="GQ42" s="479"/>
      <c r="GR42" s="479"/>
      <c r="GS42" s="479"/>
      <c r="GT42" s="479"/>
      <c r="GU42" s="479"/>
      <c r="GV42" s="479"/>
      <c r="GW42" s="479"/>
      <c r="GX42" s="479"/>
      <c r="GY42" s="479"/>
      <c r="GZ42" s="479"/>
      <c r="HA42" s="479"/>
      <c r="HB42" s="479"/>
      <c r="HC42" s="479"/>
      <c r="HD42" s="479"/>
      <c r="HE42" s="479"/>
      <c r="HF42" s="479"/>
      <c r="HG42" s="479"/>
      <c r="HH42" s="479"/>
      <c r="HI42" s="479"/>
      <c r="HJ42" s="479"/>
      <c r="HK42" s="479"/>
      <c r="HL42" s="479"/>
      <c r="HM42" s="479"/>
      <c r="HN42" s="479"/>
      <c r="HO42" s="479"/>
      <c r="HP42" s="479"/>
      <c r="HQ42" s="479"/>
      <c r="HR42" s="479"/>
      <c r="HS42" s="479"/>
      <c r="HT42" s="479"/>
      <c r="HU42" s="479"/>
      <c r="HV42" s="479"/>
      <c r="HW42" s="479"/>
      <c r="HX42" s="479"/>
      <c r="HY42" s="479"/>
      <c r="HZ42" s="479"/>
      <c r="IA42" s="479"/>
      <c r="IB42" s="479"/>
      <c r="IC42" s="479"/>
      <c r="ID42" s="479"/>
      <c r="IE42" s="479"/>
      <c r="IF42" s="479"/>
      <c r="IG42" s="479"/>
      <c r="IH42" s="479"/>
      <c r="II42" s="479"/>
      <c r="IJ42" s="479"/>
      <c r="IK42" s="479"/>
      <c r="IL42" s="479"/>
      <c r="IM42" s="479"/>
      <c r="IN42" s="479"/>
      <c r="IO42" s="479"/>
      <c r="IP42" s="479"/>
      <c r="IQ42" s="479"/>
      <c r="IR42" s="479"/>
      <c r="IS42" s="479"/>
      <c r="IT42" s="479"/>
      <c r="IU42" s="479"/>
      <c r="IV42" s="479"/>
      <c r="IW42" s="479"/>
      <c r="IX42" s="479"/>
      <c r="IY42" s="479"/>
      <c r="IZ42" s="479"/>
      <c r="JA42" s="479"/>
      <c r="JB42" s="479"/>
      <c r="JC42" s="479"/>
      <c r="JD42" s="479"/>
      <c r="JE42" s="479"/>
      <c r="JF42" s="479"/>
      <c r="JG42" s="479"/>
      <c r="JH42" s="479"/>
      <c r="JI42" s="479"/>
      <c r="JJ42" s="479"/>
      <c r="JK42" s="479"/>
      <c r="JL42" s="479"/>
      <c r="JM42" s="479"/>
      <c r="JN42" s="479"/>
      <c r="JO42" s="479"/>
      <c r="JP42" s="479"/>
      <c r="JQ42" s="479"/>
      <c r="JR42" s="479"/>
      <c r="JS42" s="479"/>
      <c r="JT42" s="479"/>
      <c r="JU42" s="479"/>
      <c r="JV42" s="479"/>
      <c r="JW42" s="479"/>
      <c r="JX42" s="479"/>
      <c r="JY42" s="479"/>
      <c r="JZ42" s="479"/>
      <c r="KA42" s="479"/>
      <c r="KB42" s="479"/>
      <c r="KC42" s="479"/>
      <c r="KD42" s="479"/>
      <c r="KE42" s="479"/>
      <c r="KF42" s="479"/>
      <c r="KG42" s="479"/>
      <c r="KH42" s="479"/>
      <c r="KI42" s="479"/>
      <c r="KJ42" s="479"/>
      <c r="KK42" s="479"/>
      <c r="KL42" s="479"/>
      <c r="KM42" s="479"/>
      <c r="KN42" s="479"/>
      <c r="KO42" s="479"/>
      <c r="KP42" s="479"/>
      <c r="KQ42" s="479"/>
      <c r="KR42" s="479"/>
      <c r="KS42" s="479"/>
      <c r="KT42" s="479"/>
      <c r="KU42" s="479"/>
      <c r="KV42" s="479"/>
      <c r="KW42" s="479"/>
      <c r="KX42" s="479"/>
      <c r="KY42" s="479"/>
      <c r="KZ42" s="479"/>
      <c r="LA42" s="479"/>
      <c r="LB42" s="479"/>
      <c r="LC42" s="479"/>
      <c r="LD42" s="479"/>
      <c r="LE42" s="479"/>
      <c r="LF42" s="479"/>
      <c r="LG42" s="479"/>
      <c r="LH42" s="479"/>
      <c r="LI42" s="479"/>
      <c r="LJ42" s="479"/>
      <c r="LK42" s="479"/>
      <c r="LL42" s="479"/>
      <c r="LM42" s="479"/>
      <c r="LN42" s="479"/>
      <c r="LO42" s="479"/>
      <c r="LP42" s="479"/>
      <c r="LQ42" s="479"/>
      <c r="LR42" s="479"/>
      <c r="LS42" s="479"/>
      <c r="LT42" s="479"/>
      <c r="LU42" s="479"/>
      <c r="LV42" s="479"/>
      <c r="LW42" s="479"/>
      <c r="LX42" s="479"/>
      <c r="LY42" s="479"/>
      <c r="LZ42" s="479"/>
      <c r="MA42" s="479"/>
      <c r="MB42" s="479"/>
      <c r="MC42" s="479"/>
      <c r="MD42" s="479"/>
      <c r="ME42" s="479"/>
      <c r="MF42" s="479"/>
      <c r="MG42" s="479"/>
      <c r="MH42" s="479"/>
      <c r="MI42" s="479"/>
      <c r="MJ42" s="479"/>
      <c r="MK42" s="479"/>
      <c r="ML42" s="479"/>
      <c r="MM42" s="479"/>
      <c r="MN42" s="479"/>
      <c r="MO42" s="479"/>
      <c r="MP42" s="479"/>
      <c r="MQ42" s="479"/>
      <c r="MR42" s="479"/>
      <c r="MS42" s="479"/>
      <c r="MT42" s="479"/>
      <c r="MU42" s="479"/>
      <c r="MV42" s="479"/>
      <c r="MW42" s="479"/>
      <c r="MX42" s="479"/>
      <c r="MY42" s="479"/>
      <c r="MZ42" s="479"/>
      <c r="NA42" s="479"/>
      <c r="NB42" s="479"/>
      <c r="NC42" s="479"/>
      <c r="ND42" s="479"/>
      <c r="NE42" s="479"/>
      <c r="NF42" s="479"/>
      <c r="NG42" s="479"/>
      <c r="NH42" s="479"/>
      <c r="NI42" s="479"/>
      <c r="NJ42" s="479"/>
      <c r="NK42" s="479"/>
      <c r="NL42" s="479"/>
      <c r="NM42" s="479"/>
      <c r="NN42" s="479"/>
      <c r="NO42" s="479"/>
      <c r="NP42" s="479"/>
      <c r="NQ42" s="479"/>
      <c r="NR42" s="479"/>
      <c r="NS42" s="479"/>
      <c r="NT42" s="479"/>
      <c r="NU42" s="479"/>
      <c r="NV42" s="479"/>
      <c r="NW42" s="479"/>
      <c r="NX42" s="479"/>
      <c r="NY42" s="479"/>
      <c r="NZ42" s="479"/>
      <c r="OA42" s="479"/>
      <c r="OB42" s="479"/>
      <c r="OC42" s="479"/>
      <c r="OD42" s="479"/>
      <c r="OE42" s="479"/>
      <c r="OF42" s="479"/>
      <c r="OG42" s="479"/>
      <c r="OH42" s="479"/>
      <c r="OI42" s="479"/>
      <c r="OJ42" s="479"/>
      <c r="OK42" s="479"/>
      <c r="OL42" s="479"/>
      <c r="OM42" s="479"/>
      <c r="ON42" s="479"/>
      <c r="OO42" s="479"/>
      <c r="OP42" s="479"/>
      <c r="OQ42" s="479"/>
      <c r="OR42" s="479"/>
      <c r="OS42" s="479"/>
      <c r="OT42" s="479"/>
      <c r="OU42" s="479"/>
      <c r="OV42" s="479"/>
      <c r="OW42" s="479"/>
      <c r="OX42" s="479"/>
      <c r="OY42" s="479"/>
      <c r="OZ42" s="479"/>
      <c r="PA42" s="479"/>
      <c r="PB42" s="479"/>
      <c r="PC42" s="479"/>
      <c r="PD42" s="479"/>
      <c r="PE42" s="479"/>
      <c r="PF42" s="479"/>
      <c r="PG42" s="479"/>
      <c r="PH42" s="479"/>
      <c r="PI42" s="479"/>
      <c r="PJ42" s="479"/>
      <c r="PK42" s="479"/>
      <c r="PL42" s="479"/>
      <c r="PM42" s="479"/>
      <c r="PN42" s="479"/>
      <c r="PO42" s="479"/>
      <c r="PP42" s="479"/>
      <c r="PQ42" s="479"/>
      <c r="PR42" s="479"/>
      <c r="PS42" s="479"/>
      <c r="PT42" s="479"/>
      <c r="PU42" s="479"/>
      <c r="PV42" s="479"/>
      <c r="PW42" s="479"/>
      <c r="PX42" s="479"/>
      <c r="PY42" s="479"/>
      <c r="PZ42" s="479"/>
      <c r="QA42" s="479"/>
      <c r="QB42" s="479"/>
      <c r="QC42" s="479"/>
      <c r="QD42" s="479"/>
      <c r="QE42" s="479"/>
      <c r="QF42" s="479"/>
      <c r="QG42" s="479"/>
      <c r="QH42" s="479"/>
      <c r="QI42" s="479"/>
      <c r="QJ42" s="479"/>
      <c r="QK42" s="479"/>
      <c r="QL42" s="479"/>
      <c r="QM42" s="479"/>
      <c r="QN42" s="479"/>
      <c r="QO42" s="479"/>
      <c r="QP42" s="479"/>
      <c r="QQ42" s="479"/>
      <c r="QR42" s="479"/>
      <c r="QS42" s="479"/>
      <c r="QT42" s="479"/>
      <c r="QU42" s="479"/>
      <c r="QV42" s="479"/>
      <c r="QW42" s="479"/>
      <c r="QX42" s="479"/>
      <c r="QY42" s="479"/>
      <c r="QZ42" s="479"/>
      <c r="RA42" s="479"/>
      <c r="RB42" s="479"/>
      <c r="RC42" s="479"/>
      <c r="RD42" s="479"/>
      <c r="RE42" s="479"/>
      <c r="RF42" s="479"/>
      <c r="RG42" s="479"/>
      <c r="RH42" s="479"/>
      <c r="RI42" s="479"/>
      <c r="RJ42" s="479"/>
      <c r="RK42" s="479"/>
      <c r="RL42" s="479"/>
      <c r="RM42" s="479"/>
      <c r="RN42" s="479"/>
      <c r="RO42" s="479"/>
      <c r="RP42" s="479"/>
      <c r="RQ42" s="479"/>
      <c r="RR42" s="479"/>
      <c r="RS42" s="479"/>
      <c r="RT42" s="479"/>
      <c r="RU42" s="479"/>
      <c r="RV42" s="479"/>
      <c r="RW42" s="479"/>
      <c r="RX42" s="479"/>
      <c r="RY42" s="479"/>
      <c r="RZ42" s="479"/>
      <c r="SA42" s="479"/>
      <c r="SB42" s="479"/>
      <c r="SC42" s="479"/>
      <c r="SD42" s="479"/>
      <c r="SE42" s="479"/>
      <c r="SF42" s="479"/>
      <c r="SG42" s="479"/>
      <c r="SH42" s="479"/>
      <c r="SI42" s="479"/>
      <c r="SJ42" s="479"/>
      <c r="SK42" s="479"/>
      <c r="SL42" s="479"/>
      <c r="SM42" s="479"/>
      <c r="SN42" s="479"/>
      <c r="SO42" s="479"/>
      <c r="SP42" s="479"/>
      <c r="SQ42" s="479"/>
      <c r="SR42" s="479"/>
      <c r="SS42" s="479"/>
      <c r="ST42" s="479"/>
      <c r="SU42" s="479"/>
      <c r="SV42" s="479"/>
      <c r="SW42" s="479"/>
      <c r="SX42" s="479"/>
      <c r="SY42" s="479"/>
      <c r="SZ42" s="479"/>
      <c r="TA42" s="479"/>
      <c r="TB42" s="479"/>
      <c r="TC42" s="479"/>
      <c r="TD42" s="479"/>
      <c r="TE42" s="479"/>
      <c r="TF42" s="479"/>
      <c r="TG42" s="479"/>
      <c r="TH42" s="479"/>
      <c r="TI42" s="479"/>
      <c r="TJ42" s="479"/>
      <c r="TK42" s="479"/>
      <c r="TL42" s="479"/>
      <c r="TM42" s="479"/>
      <c r="TN42" s="479"/>
      <c r="TO42" s="479"/>
      <c r="TP42" s="479"/>
      <c r="TQ42" s="479"/>
      <c r="TR42" s="479"/>
      <c r="TS42" s="479"/>
      <c r="TT42" s="479"/>
      <c r="TU42" s="479"/>
      <c r="TV42" s="479"/>
      <c r="TW42" s="479"/>
      <c r="TX42" s="479"/>
      <c r="TY42" s="479"/>
      <c r="TZ42" s="479"/>
      <c r="UA42" s="479"/>
      <c r="UB42" s="479"/>
      <c r="UC42" s="479"/>
      <c r="UD42" s="479"/>
      <c r="UE42" s="479"/>
      <c r="UF42" s="479"/>
      <c r="UG42" s="479"/>
      <c r="UH42" s="479"/>
      <c r="UI42" s="479"/>
      <c r="UJ42" s="479"/>
      <c r="UK42" s="479"/>
      <c r="UL42" s="479"/>
      <c r="UM42" s="479"/>
      <c r="UN42" s="479"/>
      <c r="UO42" s="479"/>
      <c r="UP42" s="479"/>
      <c r="UQ42" s="479"/>
      <c r="UR42" s="479"/>
      <c r="US42" s="479"/>
      <c r="UT42" s="479"/>
      <c r="UU42" s="479"/>
      <c r="UV42" s="479"/>
      <c r="UW42" s="479"/>
      <c r="UX42" s="479"/>
      <c r="UY42" s="479"/>
      <c r="UZ42" s="479"/>
      <c r="VA42" s="479"/>
      <c r="VB42" s="479"/>
      <c r="VC42" s="479"/>
      <c r="VD42" s="479"/>
      <c r="VE42" s="479"/>
      <c r="VF42" s="479"/>
      <c r="VG42" s="479"/>
      <c r="VH42" s="479"/>
      <c r="VI42" s="479"/>
      <c r="VJ42" s="479"/>
      <c r="VK42" s="479"/>
      <c r="VL42" s="479"/>
      <c r="VM42" s="479"/>
      <c r="VN42" s="479"/>
      <c r="VO42" s="479"/>
      <c r="VP42" s="479"/>
      <c r="VQ42" s="479"/>
      <c r="VR42" s="479"/>
      <c r="VS42" s="479"/>
      <c r="VT42" s="479"/>
      <c r="VU42" s="479"/>
      <c r="VV42" s="479"/>
      <c r="VW42" s="479"/>
      <c r="VX42" s="479"/>
      <c r="VY42" s="479"/>
      <c r="VZ42" s="479"/>
      <c r="WA42" s="479"/>
      <c r="WB42" s="479"/>
      <c r="WC42" s="479"/>
      <c r="WD42" s="479"/>
      <c r="WE42" s="479"/>
      <c r="WF42" s="479"/>
      <c r="WG42" s="479"/>
      <c r="WH42" s="479"/>
      <c r="WI42" s="479"/>
      <c r="WJ42" s="479"/>
      <c r="WK42" s="479"/>
      <c r="WL42" s="479"/>
      <c r="WM42" s="479"/>
      <c r="WN42" s="479"/>
      <c r="WO42" s="479"/>
      <c r="WP42" s="479"/>
      <c r="WQ42" s="479"/>
      <c r="WR42" s="479"/>
      <c r="WS42" s="479"/>
      <c r="WT42" s="479"/>
      <c r="WU42" s="479"/>
      <c r="WV42" s="479"/>
      <c r="WW42" s="479"/>
      <c r="WX42" s="479"/>
      <c r="WY42" s="479"/>
      <c r="WZ42" s="479"/>
      <c r="XA42" s="479"/>
      <c r="XB42" s="479"/>
      <c r="XC42" s="479"/>
      <c r="XD42" s="479"/>
      <c r="XE42" s="479"/>
      <c r="XF42" s="479"/>
      <c r="XG42" s="479"/>
      <c r="XH42" s="479"/>
      <c r="XI42" s="479"/>
      <c r="XJ42" s="479"/>
      <c r="XK42" s="479"/>
      <c r="XL42" s="479"/>
      <c r="XM42" s="479"/>
      <c r="XN42" s="479"/>
      <c r="XO42" s="479"/>
      <c r="XP42" s="479"/>
      <c r="XQ42" s="479"/>
      <c r="XR42" s="479"/>
      <c r="XS42" s="479"/>
      <c r="XT42" s="479"/>
      <c r="XU42" s="479"/>
      <c r="XV42" s="479"/>
      <c r="XW42" s="479"/>
      <c r="XX42" s="479"/>
      <c r="XY42" s="479"/>
      <c r="XZ42" s="479"/>
      <c r="YA42" s="479"/>
      <c r="YB42" s="479"/>
      <c r="YC42" s="479"/>
      <c r="YD42" s="479"/>
      <c r="YE42" s="479"/>
      <c r="YF42" s="479"/>
      <c r="YG42" s="479"/>
      <c r="YH42" s="479"/>
      <c r="YI42" s="479"/>
      <c r="YJ42" s="479"/>
      <c r="YK42" s="479"/>
      <c r="YL42" s="479"/>
      <c r="YM42" s="479"/>
      <c r="YN42" s="479"/>
      <c r="YO42" s="479"/>
      <c r="YP42" s="479"/>
      <c r="YQ42" s="479"/>
      <c r="YR42" s="479"/>
      <c r="YS42" s="479"/>
      <c r="YT42" s="479"/>
      <c r="YU42" s="479"/>
      <c r="YV42" s="479"/>
      <c r="YW42" s="479"/>
      <c r="YX42" s="479"/>
      <c r="YY42" s="479"/>
      <c r="YZ42" s="479"/>
      <c r="ZA42" s="479"/>
      <c r="ZB42" s="479"/>
      <c r="ZC42" s="479"/>
      <c r="ZD42" s="479"/>
      <c r="ZE42" s="479"/>
      <c r="ZF42" s="479"/>
      <c r="ZG42" s="479"/>
      <c r="ZH42" s="479"/>
      <c r="ZI42" s="479"/>
      <c r="ZJ42" s="479"/>
      <c r="ZK42" s="479"/>
      <c r="ZL42" s="479"/>
      <c r="ZM42" s="479"/>
      <c r="ZN42" s="479"/>
      <c r="ZO42" s="479"/>
      <c r="ZP42" s="479"/>
      <c r="ZQ42" s="479"/>
      <c r="ZR42" s="479"/>
      <c r="ZS42" s="479"/>
      <c r="ZT42" s="479"/>
      <c r="ZU42" s="479"/>
      <c r="ZV42" s="479"/>
      <c r="ZW42" s="479"/>
      <c r="ZX42" s="479"/>
      <c r="ZY42" s="479"/>
      <c r="ZZ42" s="479"/>
      <c r="AAA42" s="479"/>
      <c r="AAB42" s="479"/>
      <c r="AAC42" s="479"/>
      <c r="AAD42" s="479"/>
      <c r="AAE42" s="479"/>
      <c r="AAF42" s="479"/>
      <c r="AAG42" s="479"/>
      <c r="AAH42" s="479"/>
      <c r="AAI42" s="479"/>
      <c r="AAJ42" s="479"/>
      <c r="AAK42" s="479"/>
      <c r="AAL42" s="479"/>
      <c r="AAM42" s="479"/>
      <c r="AAN42" s="479"/>
      <c r="AAO42" s="479"/>
      <c r="AAP42" s="479"/>
      <c r="AAQ42" s="479"/>
      <c r="AAR42" s="479"/>
      <c r="AAS42" s="479"/>
      <c r="AAT42" s="479"/>
      <c r="AAU42" s="479"/>
      <c r="AAV42" s="479"/>
      <c r="AAW42" s="479"/>
      <c r="AAX42" s="479"/>
      <c r="AAY42" s="479"/>
      <c r="AAZ42" s="479"/>
      <c r="ABA42" s="479"/>
      <c r="ABB42" s="479"/>
      <c r="ABC42" s="479"/>
      <c r="ABD42" s="479"/>
      <c r="ABE42" s="479"/>
      <c r="ABF42" s="479"/>
      <c r="ABG42" s="479"/>
      <c r="ABH42" s="479"/>
      <c r="ABI42" s="479"/>
      <c r="ABJ42" s="479"/>
      <c r="ABK42" s="479"/>
      <c r="ABL42" s="479"/>
      <c r="ABM42" s="479"/>
      <c r="ABN42" s="479"/>
      <c r="ABO42" s="479"/>
      <c r="ABP42" s="479"/>
      <c r="ABQ42" s="479"/>
      <c r="ABR42" s="479"/>
      <c r="ABS42" s="479"/>
      <c r="ABT42" s="479"/>
      <c r="ABU42" s="479"/>
      <c r="ABV42" s="479"/>
      <c r="ABW42" s="479"/>
      <c r="ABX42" s="479"/>
      <c r="ABY42" s="479"/>
      <c r="ABZ42" s="479"/>
      <c r="ACA42" s="479"/>
      <c r="ACB42" s="479"/>
      <c r="ACC42" s="479"/>
      <c r="ACD42" s="479"/>
      <c r="ACE42" s="479"/>
      <c r="ACF42" s="479"/>
      <c r="ACG42" s="479"/>
      <c r="ACH42" s="479"/>
      <c r="ACI42" s="479"/>
      <c r="ACJ42" s="479"/>
      <c r="ACK42" s="479"/>
      <c r="ACL42" s="479"/>
      <c r="ACM42" s="479"/>
      <c r="ACN42" s="479"/>
      <c r="ACO42" s="479"/>
      <c r="ACP42" s="479"/>
      <c r="ACQ42" s="479"/>
      <c r="ACR42" s="479"/>
      <c r="ACS42" s="479"/>
      <c r="ACT42" s="479"/>
      <c r="ACU42" s="479"/>
      <c r="ACV42" s="479"/>
      <c r="ACW42" s="479"/>
      <c r="ACX42" s="479"/>
      <c r="ACY42" s="479"/>
      <c r="ACZ42" s="479"/>
      <c r="ADA42" s="479"/>
      <c r="ADB42" s="479"/>
      <c r="ADC42" s="479"/>
      <c r="ADD42" s="479"/>
      <c r="ADE42" s="479"/>
      <c r="ADF42" s="479"/>
      <c r="ADG42" s="479"/>
      <c r="ADH42" s="479"/>
      <c r="ADI42" s="479"/>
      <c r="ADJ42" s="479"/>
      <c r="ADK42" s="479"/>
      <c r="ADL42" s="479"/>
      <c r="ADM42" s="479"/>
      <c r="ADN42" s="479"/>
      <c r="ADO42" s="479"/>
      <c r="ADP42" s="479"/>
      <c r="ADQ42" s="479"/>
      <c r="ADR42" s="479"/>
      <c r="ADS42" s="479"/>
      <c r="ADT42" s="479"/>
      <c r="ADU42" s="479"/>
      <c r="ADV42" s="479"/>
      <c r="ADW42" s="479"/>
      <c r="ADX42" s="479"/>
      <c r="ADY42" s="479"/>
      <c r="ADZ42" s="479"/>
      <c r="AEA42" s="479"/>
      <c r="AEB42" s="479"/>
      <c r="AEC42" s="479"/>
      <c r="AED42" s="479"/>
      <c r="AEE42" s="479"/>
      <c r="AEF42" s="479"/>
      <c r="AEG42" s="479"/>
      <c r="AEH42" s="479"/>
      <c r="AEI42" s="479"/>
      <c r="AEJ42" s="479"/>
      <c r="AEK42" s="479"/>
      <c r="AEL42" s="479"/>
      <c r="AEM42" s="479"/>
      <c r="AEN42" s="479"/>
      <c r="AEO42" s="479"/>
      <c r="AEP42" s="479"/>
      <c r="AEQ42" s="479"/>
      <c r="AER42" s="479"/>
      <c r="AES42" s="479"/>
      <c r="AET42" s="479"/>
      <c r="AEU42" s="479"/>
      <c r="AEV42" s="479"/>
      <c r="AEW42" s="479"/>
      <c r="AEX42" s="479"/>
      <c r="AEY42" s="479"/>
      <c r="AEZ42" s="479"/>
      <c r="AFA42" s="479"/>
      <c r="AFB42" s="479"/>
      <c r="AFC42" s="479"/>
      <c r="AFD42" s="479"/>
      <c r="AFE42" s="479"/>
      <c r="AFF42" s="479"/>
      <c r="AFG42" s="479"/>
      <c r="AFH42" s="479"/>
      <c r="AFI42" s="479"/>
      <c r="AFJ42" s="479"/>
      <c r="AFK42" s="479"/>
      <c r="AFL42" s="479"/>
      <c r="AFM42" s="479"/>
      <c r="AFN42" s="479"/>
      <c r="AFO42" s="479"/>
      <c r="AFP42" s="479"/>
      <c r="AFQ42" s="479"/>
      <c r="AFR42" s="479"/>
      <c r="AFS42" s="479"/>
      <c r="AFT42" s="479"/>
      <c r="AFU42" s="479"/>
      <c r="AFV42" s="479"/>
      <c r="AFW42" s="479"/>
      <c r="AFX42" s="479"/>
      <c r="AFY42" s="479"/>
      <c r="AFZ42" s="479"/>
      <c r="AGA42" s="479"/>
      <c r="AGB42" s="479"/>
      <c r="AGC42" s="479"/>
      <c r="AGD42" s="479"/>
      <c r="AGE42" s="479"/>
      <c r="AGF42" s="479"/>
      <c r="AGG42" s="479"/>
      <c r="AGH42" s="479"/>
      <c r="AGI42" s="479"/>
      <c r="AGJ42" s="479"/>
      <c r="AGK42" s="479"/>
      <c r="AGL42" s="479"/>
      <c r="AGM42" s="479"/>
      <c r="AGN42" s="479"/>
      <c r="AGO42" s="479"/>
      <c r="AGP42" s="479"/>
      <c r="AGQ42" s="479"/>
      <c r="AGR42" s="479"/>
      <c r="AGS42" s="479"/>
      <c r="AGT42" s="479"/>
      <c r="AGU42" s="479"/>
      <c r="AGV42" s="479"/>
      <c r="AGW42" s="479"/>
      <c r="AGX42" s="479"/>
      <c r="AGY42" s="479"/>
      <c r="AGZ42" s="479"/>
      <c r="AHA42" s="479"/>
      <c r="AHB42" s="479"/>
      <c r="AHC42" s="479"/>
      <c r="AHD42" s="479"/>
      <c r="AHE42" s="479"/>
      <c r="AHF42" s="479"/>
      <c r="AHG42" s="479"/>
      <c r="AHH42" s="479"/>
      <c r="AHI42" s="479"/>
      <c r="AHJ42" s="479"/>
      <c r="AHK42" s="479"/>
      <c r="AHL42" s="479"/>
      <c r="AHM42" s="479"/>
      <c r="AHN42" s="479"/>
      <c r="AHO42" s="479"/>
      <c r="AHP42" s="479"/>
      <c r="AHQ42" s="479"/>
      <c r="AHR42" s="479"/>
      <c r="AHS42" s="479"/>
      <c r="AHT42" s="479"/>
      <c r="AHU42" s="479"/>
      <c r="AHV42" s="479"/>
      <c r="AHW42" s="479"/>
      <c r="AHX42" s="479"/>
      <c r="AHY42" s="479"/>
      <c r="AHZ42" s="479"/>
      <c r="AIA42" s="479"/>
      <c r="AIB42" s="479"/>
      <c r="AIC42" s="479"/>
      <c r="AID42" s="479"/>
      <c r="AIE42" s="479"/>
      <c r="AIF42" s="479"/>
      <c r="AIG42" s="479"/>
      <c r="AIH42" s="479"/>
      <c r="AII42" s="479"/>
      <c r="AIJ42" s="479"/>
      <c r="AIK42" s="479"/>
      <c r="AIL42" s="479"/>
      <c r="AIM42" s="479"/>
      <c r="AIN42" s="479"/>
      <c r="AIO42" s="479"/>
      <c r="AIP42" s="479"/>
      <c r="AIQ42" s="479"/>
      <c r="AIR42" s="479"/>
      <c r="AIS42" s="479"/>
      <c r="AIT42" s="479"/>
      <c r="AIU42" s="479"/>
      <c r="AIV42" s="479"/>
      <c r="AIW42" s="479"/>
      <c r="AIX42" s="479"/>
      <c r="AIY42" s="479"/>
      <c r="AIZ42" s="479"/>
      <c r="AJA42" s="479"/>
      <c r="AJB42" s="479"/>
      <c r="AJC42" s="479"/>
      <c r="AJD42" s="479"/>
      <c r="AJE42" s="479"/>
      <c r="AJF42" s="479"/>
      <c r="AJG42" s="479"/>
      <c r="AJH42" s="479"/>
      <c r="AJI42" s="479"/>
      <c r="AJJ42" s="479"/>
      <c r="AJK42" s="479"/>
      <c r="AJL42" s="479"/>
      <c r="AJM42" s="479"/>
      <c r="AJN42" s="479"/>
      <c r="AJO42" s="479"/>
      <c r="AJP42" s="479"/>
      <c r="AJQ42" s="479"/>
      <c r="AJR42" s="479"/>
      <c r="AJS42" s="479"/>
      <c r="AJT42" s="479"/>
      <c r="AJU42" s="479"/>
      <c r="AJV42" s="479"/>
      <c r="AJW42" s="479"/>
      <c r="AJX42" s="479"/>
      <c r="AJY42" s="479"/>
      <c r="AJZ42" s="479"/>
      <c r="AKA42" s="479"/>
      <c r="AKB42" s="479"/>
      <c r="AKC42" s="479"/>
      <c r="AKD42" s="479"/>
      <c r="AKE42" s="479"/>
      <c r="AKF42" s="479"/>
      <c r="AKG42" s="479"/>
      <c r="AKH42" s="479"/>
      <c r="AKI42" s="479"/>
      <c r="AKJ42" s="479"/>
      <c r="AKK42" s="479"/>
      <c r="AKL42" s="479"/>
      <c r="AKM42" s="479"/>
      <c r="AKN42" s="479"/>
      <c r="AKO42" s="479"/>
      <c r="AKP42" s="479"/>
      <c r="AKQ42" s="479"/>
      <c r="AKR42" s="479"/>
      <c r="AKS42" s="479"/>
      <c r="AKT42" s="479"/>
      <c r="AKU42" s="479"/>
      <c r="AKV42" s="479"/>
      <c r="AKW42" s="479"/>
      <c r="AKX42" s="479"/>
      <c r="AKY42" s="479"/>
      <c r="AKZ42" s="479"/>
      <c r="ALA42" s="479"/>
      <c r="ALB42" s="479"/>
      <c r="ALC42" s="479"/>
      <c r="ALD42" s="479"/>
      <c r="ALE42" s="479"/>
      <c r="ALF42" s="479"/>
      <c r="ALG42" s="479"/>
      <c r="ALH42" s="479"/>
      <c r="ALI42" s="479"/>
      <c r="ALJ42" s="479"/>
      <c r="ALK42" s="479"/>
      <c r="ALL42" s="479"/>
      <c r="ALM42" s="479"/>
      <c r="ALN42" s="479"/>
      <c r="ALO42" s="479"/>
      <c r="ALP42" s="479"/>
      <c r="ALQ42" s="479"/>
      <c r="ALR42" s="479"/>
      <c r="ALS42" s="479"/>
      <c r="ALT42" s="479"/>
      <c r="ALU42" s="479"/>
      <c r="ALV42" s="479"/>
      <c r="ALW42" s="479"/>
      <c r="ALX42" s="479"/>
      <c r="ALY42" s="479"/>
      <c r="ALZ42" s="479"/>
      <c r="AMA42" s="479"/>
      <c r="AMB42" s="479"/>
      <c r="AMC42" s="479"/>
      <c r="AMD42" s="479"/>
      <c r="AME42" s="479"/>
      <c r="AMF42" s="479"/>
      <c r="AMG42" s="479"/>
      <c r="AMH42" s="479"/>
      <c r="AMI42" s="479"/>
      <c r="AMJ42" s="479"/>
      <c r="AMK42" s="479"/>
      <c r="AML42" s="479"/>
      <c r="AMM42" s="479"/>
      <c r="AMN42" s="479"/>
      <c r="AMO42" s="479"/>
      <c r="AMP42" s="479"/>
      <c r="AMQ42" s="479"/>
      <c r="AMR42" s="479"/>
      <c r="AMS42" s="479"/>
      <c r="AMT42" s="479"/>
      <c r="AMU42" s="479"/>
      <c r="AMV42" s="479"/>
      <c r="AMW42" s="479"/>
      <c r="AMX42" s="479"/>
      <c r="AMY42" s="479"/>
      <c r="AMZ42" s="479"/>
      <c r="ANA42" s="479"/>
      <c r="ANB42" s="479"/>
      <c r="ANC42" s="479"/>
      <c r="AND42" s="479"/>
      <c r="ANE42" s="479"/>
      <c r="ANF42" s="479"/>
      <c r="ANG42" s="479"/>
      <c r="ANH42" s="479"/>
      <c r="ANI42" s="479"/>
      <c r="ANJ42" s="479"/>
      <c r="ANK42" s="479"/>
      <c r="ANL42" s="479"/>
      <c r="ANM42" s="479"/>
      <c r="ANN42" s="479"/>
      <c r="ANO42" s="479"/>
      <c r="ANP42" s="479"/>
      <c r="ANQ42" s="479"/>
      <c r="ANR42" s="479"/>
      <c r="ANS42" s="479"/>
      <c r="ANT42" s="479"/>
      <c r="ANU42" s="479"/>
      <c r="ANV42" s="479"/>
      <c r="ANW42" s="479"/>
      <c r="ANX42" s="479"/>
      <c r="ANY42" s="479"/>
      <c r="ANZ42" s="479"/>
      <c r="AOA42" s="479"/>
      <c r="AOB42" s="479"/>
      <c r="AOC42" s="479"/>
      <c r="AOD42" s="479"/>
      <c r="AOE42" s="479"/>
      <c r="AOF42" s="479"/>
      <c r="AOG42" s="479"/>
      <c r="AOH42" s="479"/>
      <c r="AOI42" s="479"/>
      <c r="AOJ42" s="479"/>
      <c r="AOK42" s="479"/>
      <c r="AOL42" s="479"/>
      <c r="AOM42" s="479"/>
      <c r="AON42" s="479"/>
      <c r="AOO42" s="479"/>
      <c r="AOP42" s="479"/>
      <c r="AOQ42" s="479"/>
      <c r="AOR42" s="479"/>
      <c r="AOS42" s="479"/>
      <c r="AOT42" s="479"/>
      <c r="AOU42" s="479"/>
      <c r="AOV42" s="479"/>
      <c r="AOW42" s="479"/>
      <c r="AOX42" s="479"/>
      <c r="AOY42" s="479"/>
      <c r="AOZ42" s="479"/>
      <c r="APA42" s="479"/>
      <c r="APB42" s="479"/>
      <c r="APC42" s="479"/>
      <c r="APD42" s="479"/>
      <c r="APE42" s="479"/>
      <c r="APF42" s="479"/>
      <c r="APG42" s="479"/>
      <c r="APH42" s="479"/>
      <c r="API42" s="479"/>
      <c r="APJ42" s="479"/>
      <c r="APK42" s="479"/>
      <c r="APL42" s="479"/>
      <c r="APM42" s="479"/>
      <c r="APN42" s="479"/>
      <c r="APO42" s="479"/>
      <c r="APP42" s="479"/>
      <c r="APQ42" s="479"/>
      <c r="APR42" s="479"/>
      <c r="APS42" s="479"/>
      <c r="APT42" s="479"/>
      <c r="APU42" s="479"/>
      <c r="APV42" s="479"/>
      <c r="APW42" s="479"/>
      <c r="APX42" s="479"/>
      <c r="APY42" s="479"/>
      <c r="APZ42" s="479"/>
      <c r="AQA42" s="479"/>
      <c r="AQB42" s="479"/>
      <c r="AQC42" s="479"/>
      <c r="AQD42" s="479"/>
      <c r="AQE42" s="479"/>
      <c r="AQF42" s="479"/>
      <c r="AQG42" s="479"/>
      <c r="AQH42" s="479"/>
      <c r="AQI42" s="479"/>
      <c r="AQJ42" s="479"/>
      <c r="AQK42" s="479"/>
      <c r="AQL42" s="479"/>
      <c r="AQM42" s="479"/>
      <c r="AQN42" s="479"/>
      <c r="AQO42" s="479"/>
      <c r="AQP42" s="479"/>
      <c r="AQQ42" s="479"/>
      <c r="AQR42" s="479"/>
      <c r="AQS42" s="479"/>
      <c r="AQT42" s="479"/>
      <c r="AQU42" s="479"/>
      <c r="AQV42" s="479"/>
      <c r="AQW42" s="479"/>
      <c r="AQX42" s="479"/>
      <c r="AQY42" s="479"/>
      <c r="AQZ42" s="479"/>
      <c r="ARA42" s="479"/>
      <c r="ARB42" s="479"/>
      <c r="ARC42" s="479"/>
      <c r="ARD42" s="479"/>
      <c r="ARE42" s="479"/>
      <c r="ARF42" s="479"/>
      <c r="ARG42" s="479"/>
      <c r="ARH42" s="479"/>
      <c r="ARI42" s="479"/>
      <c r="ARJ42" s="479"/>
      <c r="ARK42" s="479"/>
      <c r="ARL42" s="479"/>
      <c r="ARM42" s="479"/>
      <c r="ARN42" s="479"/>
      <c r="ARO42" s="479"/>
      <c r="ARP42" s="479"/>
      <c r="ARQ42" s="479"/>
      <c r="ARR42" s="479"/>
      <c r="ARS42" s="479"/>
      <c r="ART42" s="479"/>
      <c r="ARU42" s="479"/>
      <c r="ARV42" s="479"/>
      <c r="ARW42" s="479"/>
      <c r="ARX42" s="479"/>
      <c r="ARY42" s="479"/>
      <c r="ARZ42" s="479"/>
      <c r="ASA42" s="479"/>
      <c r="ASB42" s="479"/>
      <c r="ASC42" s="479"/>
      <c r="ASD42" s="479"/>
      <c r="ASE42" s="479"/>
      <c r="ASF42" s="479"/>
      <c r="ASG42" s="479"/>
      <c r="ASH42" s="479"/>
      <c r="ASI42" s="479"/>
      <c r="ASJ42" s="479"/>
      <c r="ASK42" s="479"/>
      <c r="ASL42" s="479"/>
      <c r="ASM42" s="479"/>
      <c r="ASN42" s="479"/>
      <c r="ASO42" s="479"/>
      <c r="ASP42" s="479"/>
      <c r="ASQ42" s="479"/>
      <c r="ASR42" s="479"/>
      <c r="ASS42" s="479"/>
      <c r="AST42" s="479"/>
      <c r="ASU42" s="479"/>
      <c r="ASV42" s="479"/>
      <c r="ASW42" s="479"/>
      <c r="ASX42" s="479"/>
      <c r="ASY42" s="479"/>
      <c r="ASZ42" s="479"/>
      <c r="ATA42" s="479"/>
      <c r="ATB42" s="479"/>
      <c r="ATC42" s="479"/>
      <c r="ATD42" s="479"/>
      <c r="ATE42" s="479"/>
      <c r="ATF42" s="479"/>
      <c r="ATG42" s="479"/>
      <c r="ATH42" s="479"/>
      <c r="ATI42" s="479"/>
      <c r="ATJ42" s="479"/>
      <c r="ATK42" s="479"/>
      <c r="ATL42" s="479"/>
      <c r="ATM42" s="479"/>
      <c r="ATN42" s="479"/>
      <c r="ATO42" s="479"/>
      <c r="ATP42" s="479"/>
      <c r="ATQ42" s="479"/>
      <c r="ATR42" s="479"/>
      <c r="ATS42" s="479"/>
      <c r="ATT42" s="479"/>
      <c r="ATU42" s="479"/>
      <c r="ATV42" s="479"/>
      <c r="ATW42" s="479"/>
      <c r="ATX42" s="479"/>
      <c r="ATY42" s="479"/>
      <c r="ATZ42" s="479"/>
      <c r="AUA42" s="479"/>
      <c r="AUB42" s="479"/>
      <c r="AUC42" s="479"/>
      <c r="AUD42" s="479"/>
      <c r="AUE42" s="479"/>
      <c r="AUF42" s="479"/>
      <c r="AUG42" s="479"/>
      <c r="AUH42" s="479"/>
      <c r="AUI42" s="479"/>
      <c r="AUJ42" s="479"/>
      <c r="AUK42" s="479"/>
      <c r="AUL42" s="479"/>
      <c r="AUM42" s="479"/>
      <c r="AUN42" s="479"/>
      <c r="AUO42" s="479"/>
      <c r="AUP42" s="479"/>
      <c r="AUQ42" s="479"/>
      <c r="AUR42" s="479"/>
      <c r="AUS42" s="479"/>
      <c r="AUT42" s="479"/>
      <c r="AUU42" s="479"/>
      <c r="AUV42" s="479"/>
      <c r="AUW42" s="479"/>
      <c r="AUX42" s="479"/>
      <c r="AUY42" s="479"/>
      <c r="AUZ42" s="479"/>
      <c r="AVA42" s="479"/>
      <c r="AVB42" s="479"/>
      <c r="AVC42" s="479"/>
      <c r="AVD42" s="479"/>
      <c r="AVE42" s="479"/>
      <c r="AVF42" s="479"/>
      <c r="AVG42" s="479"/>
      <c r="AVH42" s="479"/>
      <c r="AVI42" s="479"/>
      <c r="AVJ42" s="479"/>
      <c r="AVK42" s="479"/>
      <c r="AVL42" s="479"/>
      <c r="AVM42" s="479"/>
      <c r="AVN42" s="479"/>
      <c r="AVO42" s="479"/>
      <c r="AVP42" s="479"/>
      <c r="AVQ42" s="479"/>
      <c r="AVR42" s="479"/>
      <c r="AVS42" s="479"/>
      <c r="AVT42" s="479"/>
      <c r="AVU42" s="479"/>
      <c r="AVV42" s="479"/>
      <c r="AVW42" s="479"/>
      <c r="AVX42" s="479"/>
      <c r="AVY42" s="479"/>
      <c r="AVZ42" s="479"/>
      <c r="AWA42" s="479"/>
      <c r="AWB42" s="479"/>
      <c r="AWC42" s="479"/>
      <c r="AWD42" s="479"/>
      <c r="AWE42" s="479"/>
      <c r="AWF42" s="479"/>
      <c r="AWG42" s="479"/>
      <c r="AWH42" s="479"/>
      <c r="AWI42" s="479"/>
      <c r="AWJ42" s="479"/>
      <c r="AWK42" s="479"/>
      <c r="AWL42" s="479"/>
      <c r="AWM42" s="479"/>
      <c r="AWN42" s="479"/>
      <c r="AWO42" s="479"/>
      <c r="AWP42" s="479"/>
      <c r="AWQ42" s="479"/>
      <c r="AWR42" s="479"/>
      <c r="AWS42" s="479"/>
      <c r="AWT42" s="479"/>
      <c r="AWU42" s="479"/>
      <c r="AWV42" s="479"/>
      <c r="AWW42" s="479"/>
      <c r="AWX42" s="479"/>
      <c r="AWY42" s="479"/>
      <c r="AWZ42" s="479"/>
      <c r="AXA42" s="479"/>
      <c r="AXB42" s="479"/>
      <c r="AXC42" s="479"/>
      <c r="AXD42" s="479"/>
      <c r="AXE42" s="479"/>
      <c r="AXF42" s="479"/>
      <c r="AXG42" s="479"/>
      <c r="AXH42" s="479"/>
      <c r="AXI42" s="479"/>
      <c r="AXJ42" s="479"/>
      <c r="AXK42" s="479"/>
      <c r="AXL42" s="479"/>
      <c r="AXM42" s="479"/>
      <c r="AXN42" s="479"/>
      <c r="AXO42" s="479"/>
      <c r="AXP42" s="479"/>
      <c r="AXQ42" s="479"/>
      <c r="AXR42" s="479"/>
      <c r="AXS42" s="479"/>
      <c r="AXT42" s="479"/>
      <c r="AXU42" s="479"/>
      <c r="AXV42" s="479"/>
      <c r="AXW42" s="479"/>
      <c r="AXX42" s="479"/>
      <c r="AXY42" s="479"/>
      <c r="AXZ42" s="479"/>
      <c r="AYA42" s="479"/>
      <c r="AYB42" s="479"/>
      <c r="AYC42" s="479"/>
      <c r="AYD42" s="479"/>
      <c r="AYE42" s="479"/>
      <c r="AYF42" s="479"/>
      <c r="AYG42" s="479"/>
      <c r="AYH42" s="479"/>
      <c r="AYI42" s="479"/>
      <c r="AYJ42" s="479"/>
      <c r="AYK42" s="479"/>
      <c r="AYL42" s="479"/>
      <c r="AYM42" s="479"/>
      <c r="AYN42" s="479"/>
      <c r="AYO42" s="479"/>
      <c r="AYP42" s="479"/>
      <c r="AYQ42" s="479"/>
      <c r="AYR42" s="479"/>
      <c r="AYS42" s="479"/>
      <c r="AYT42" s="479"/>
      <c r="AYU42" s="479"/>
      <c r="AYV42" s="479"/>
      <c r="AYW42" s="479"/>
      <c r="AYX42" s="479"/>
      <c r="AYY42" s="479"/>
      <c r="AYZ42" s="479"/>
      <c r="AZA42" s="479"/>
      <c r="AZB42" s="479"/>
      <c r="AZC42" s="479"/>
      <c r="AZD42" s="479"/>
      <c r="AZE42" s="479"/>
      <c r="AZF42" s="479"/>
      <c r="AZG42" s="479"/>
      <c r="AZH42" s="479"/>
      <c r="AZI42" s="479"/>
      <c r="AZJ42" s="479"/>
      <c r="AZK42" s="479"/>
      <c r="AZL42" s="479"/>
      <c r="AZM42" s="479"/>
      <c r="AZN42" s="479"/>
      <c r="AZO42" s="479"/>
      <c r="AZP42" s="479"/>
      <c r="AZQ42" s="479"/>
      <c r="AZR42" s="479"/>
      <c r="AZS42" s="479"/>
      <c r="AZT42" s="479"/>
      <c r="AZU42" s="479"/>
      <c r="AZV42" s="479"/>
      <c r="AZW42" s="479"/>
      <c r="AZX42" s="479"/>
      <c r="AZY42" s="479"/>
      <c r="AZZ42" s="479"/>
      <c r="BAA42" s="479"/>
      <c r="BAB42" s="479"/>
      <c r="BAC42" s="479"/>
      <c r="BAD42" s="479"/>
      <c r="BAE42" s="479"/>
      <c r="BAF42" s="479"/>
      <c r="BAG42" s="479"/>
      <c r="BAH42" s="479"/>
      <c r="BAI42" s="479"/>
      <c r="BAJ42" s="479"/>
      <c r="BAK42" s="479"/>
      <c r="BAL42" s="479"/>
      <c r="BAM42" s="479"/>
      <c r="BAN42" s="479"/>
      <c r="BAO42" s="479"/>
      <c r="BAP42" s="479"/>
      <c r="BAQ42" s="479"/>
      <c r="BAR42" s="479"/>
      <c r="BAS42" s="479"/>
      <c r="BAT42" s="479"/>
      <c r="BAU42" s="479"/>
      <c r="BAV42" s="479"/>
      <c r="BAW42" s="479"/>
      <c r="BAX42" s="479"/>
      <c r="BAY42" s="479"/>
      <c r="BAZ42" s="479"/>
      <c r="BBA42" s="479"/>
      <c r="BBB42" s="479"/>
      <c r="BBC42" s="479"/>
      <c r="BBD42" s="479"/>
      <c r="BBE42" s="479"/>
      <c r="BBF42" s="479"/>
      <c r="BBG42" s="479"/>
      <c r="BBH42" s="479"/>
      <c r="BBI42" s="479"/>
      <c r="BBJ42" s="479"/>
      <c r="BBK42" s="479"/>
      <c r="BBL42" s="479"/>
      <c r="BBM42" s="479"/>
      <c r="BBN42" s="479"/>
      <c r="BBO42" s="479"/>
      <c r="BBP42" s="479"/>
      <c r="BBQ42" s="479"/>
      <c r="BBR42" s="479"/>
      <c r="BBS42" s="479"/>
      <c r="BBT42" s="479"/>
      <c r="BBU42" s="479"/>
      <c r="BBV42" s="479"/>
      <c r="BBW42" s="479"/>
      <c r="BBX42" s="479"/>
      <c r="BBY42" s="479"/>
      <c r="BBZ42" s="479"/>
      <c r="BCA42" s="479"/>
      <c r="BCB42" s="479"/>
      <c r="BCC42" s="479"/>
      <c r="BCD42" s="479"/>
      <c r="BCE42" s="479"/>
      <c r="BCF42" s="479"/>
      <c r="BCG42" s="479"/>
      <c r="BCH42" s="479"/>
      <c r="BCI42" s="479"/>
      <c r="BCJ42" s="479"/>
      <c r="BCK42" s="479"/>
      <c r="BCL42" s="479"/>
      <c r="BCM42" s="479"/>
      <c r="BCN42" s="479"/>
      <c r="BCO42" s="479"/>
      <c r="BCP42" s="479"/>
      <c r="BCQ42" s="479"/>
      <c r="BCR42" s="479"/>
      <c r="BCS42" s="479"/>
      <c r="BCT42" s="479"/>
      <c r="BCU42" s="479"/>
      <c r="BCV42" s="479"/>
      <c r="BCW42" s="479"/>
      <c r="BCX42" s="479"/>
      <c r="BCY42" s="479"/>
      <c r="BCZ42" s="479"/>
      <c r="BDA42" s="479"/>
      <c r="BDB42" s="479"/>
      <c r="BDC42" s="479"/>
      <c r="BDD42" s="479"/>
      <c r="BDE42" s="479"/>
      <c r="BDF42" s="479"/>
      <c r="BDG42" s="479"/>
      <c r="BDH42" s="479"/>
      <c r="BDI42" s="479"/>
      <c r="BDJ42" s="479"/>
      <c r="BDK42" s="479"/>
      <c r="BDL42" s="479"/>
      <c r="BDM42" s="479"/>
      <c r="BDN42" s="479"/>
      <c r="BDO42" s="479"/>
      <c r="BDP42" s="479"/>
      <c r="BDQ42" s="479"/>
      <c r="BDR42" s="479"/>
      <c r="BDS42" s="479"/>
      <c r="BDT42" s="479"/>
      <c r="BDU42" s="479"/>
      <c r="BDV42" s="479"/>
      <c r="BDW42" s="479"/>
      <c r="BDX42" s="479"/>
      <c r="BDY42" s="479"/>
      <c r="BDZ42" s="479"/>
      <c r="BEA42" s="479"/>
      <c r="BEB42" s="479"/>
      <c r="BEC42" s="479"/>
      <c r="BED42" s="479"/>
      <c r="BEE42" s="479"/>
      <c r="BEF42" s="479"/>
      <c r="BEG42" s="479"/>
      <c r="BEH42" s="479"/>
      <c r="BEI42" s="479"/>
      <c r="BEJ42" s="479"/>
      <c r="BEK42" s="479"/>
      <c r="BEL42" s="479"/>
      <c r="BEM42" s="479"/>
      <c r="BEN42" s="479"/>
      <c r="BEO42" s="479"/>
      <c r="BEP42" s="479"/>
      <c r="BEQ42" s="479"/>
      <c r="BER42" s="479"/>
      <c r="BES42" s="479"/>
      <c r="BET42" s="479"/>
      <c r="BEU42" s="479"/>
      <c r="BEV42" s="479"/>
      <c r="BEW42" s="479"/>
      <c r="BEX42" s="479"/>
      <c r="BEY42" s="479"/>
      <c r="BEZ42" s="479"/>
      <c r="BFA42" s="479"/>
      <c r="BFB42" s="479"/>
      <c r="BFC42" s="479"/>
      <c r="BFD42" s="479"/>
      <c r="BFE42" s="479"/>
      <c r="BFF42" s="479"/>
      <c r="BFG42" s="479"/>
      <c r="BFH42" s="479"/>
      <c r="BFI42" s="479"/>
      <c r="BFJ42" s="479"/>
      <c r="BFK42" s="479"/>
      <c r="BFL42" s="479"/>
      <c r="BFM42" s="479"/>
      <c r="BFN42" s="479"/>
      <c r="BFO42" s="479"/>
      <c r="BFP42" s="479"/>
      <c r="BFQ42" s="479"/>
      <c r="BFR42" s="479"/>
      <c r="BFS42" s="479"/>
      <c r="BFT42" s="479"/>
      <c r="BFU42" s="479"/>
      <c r="BFV42" s="479"/>
      <c r="BFW42" s="479"/>
      <c r="BFX42" s="479"/>
      <c r="BFY42" s="479"/>
      <c r="BFZ42" s="479"/>
      <c r="BGA42" s="479"/>
      <c r="BGB42" s="479"/>
      <c r="BGC42" s="479"/>
      <c r="BGD42" s="479"/>
      <c r="BGE42" s="479"/>
      <c r="BGF42" s="479"/>
      <c r="BGG42" s="479"/>
      <c r="BGH42" s="479"/>
      <c r="BGI42" s="479"/>
      <c r="BGJ42" s="479"/>
      <c r="BGK42" s="479"/>
      <c r="BGL42" s="479"/>
      <c r="BGM42" s="479"/>
      <c r="BGN42" s="479"/>
      <c r="BGO42" s="479"/>
      <c r="BGP42" s="479"/>
      <c r="BGQ42" s="479"/>
      <c r="BGR42" s="479"/>
      <c r="BGS42" s="479"/>
      <c r="BGT42" s="479"/>
      <c r="BGU42" s="479"/>
      <c r="BGV42" s="479"/>
      <c r="BGW42" s="479"/>
      <c r="BGX42" s="479"/>
      <c r="BGY42" s="479"/>
      <c r="BGZ42" s="479"/>
      <c r="BHA42" s="479"/>
      <c r="BHB42" s="479"/>
      <c r="BHC42" s="479"/>
      <c r="BHD42" s="479"/>
      <c r="BHE42" s="479"/>
      <c r="BHF42" s="479"/>
      <c r="BHG42" s="479"/>
      <c r="BHH42" s="479"/>
      <c r="BHI42" s="479"/>
      <c r="BHJ42" s="479"/>
      <c r="BHK42" s="479"/>
      <c r="BHL42" s="479"/>
      <c r="BHM42" s="479"/>
      <c r="BHN42" s="479"/>
      <c r="BHO42" s="479"/>
      <c r="BHP42" s="479"/>
      <c r="BHQ42" s="479"/>
      <c r="BHR42" s="479"/>
      <c r="BHS42" s="479"/>
      <c r="BHT42" s="479"/>
      <c r="BHU42" s="479"/>
      <c r="BHV42" s="479"/>
      <c r="BHW42" s="479"/>
      <c r="BHX42" s="479"/>
      <c r="BHY42" s="479"/>
      <c r="BHZ42" s="479"/>
      <c r="BIA42" s="479"/>
      <c r="BIB42" s="479"/>
      <c r="BIC42" s="479"/>
      <c r="BID42" s="479"/>
      <c r="BIE42" s="479"/>
      <c r="BIF42" s="479"/>
      <c r="BIG42" s="479"/>
      <c r="BIH42" s="479"/>
      <c r="BII42" s="479"/>
      <c r="BIJ42" s="479"/>
      <c r="BIK42" s="479"/>
      <c r="BIL42" s="479"/>
      <c r="BIM42" s="479"/>
      <c r="BIN42" s="479"/>
      <c r="BIO42" s="479"/>
      <c r="BIP42" s="479"/>
      <c r="BIQ42" s="479"/>
      <c r="BIR42" s="479"/>
      <c r="BIS42" s="479"/>
      <c r="BIT42" s="479"/>
      <c r="BIU42" s="479"/>
      <c r="BIV42" s="479"/>
      <c r="BIW42" s="479"/>
      <c r="BIX42" s="479"/>
      <c r="BIY42" s="479"/>
      <c r="BIZ42" s="479"/>
      <c r="BJA42" s="479"/>
      <c r="BJB42" s="479"/>
      <c r="BJC42" s="479"/>
      <c r="BJD42" s="479"/>
      <c r="BJE42" s="479"/>
      <c r="BJF42" s="479"/>
      <c r="BJG42" s="479"/>
      <c r="BJH42" s="479"/>
      <c r="BJI42" s="479"/>
      <c r="BJJ42" s="479"/>
      <c r="BJK42" s="479"/>
      <c r="BJL42" s="479"/>
      <c r="BJM42" s="479"/>
      <c r="BJN42" s="479"/>
      <c r="BJO42" s="479"/>
      <c r="BJP42" s="479"/>
      <c r="BJQ42" s="479"/>
      <c r="BJR42" s="479"/>
      <c r="BJS42" s="479"/>
      <c r="BJT42" s="479"/>
      <c r="BJU42" s="479"/>
      <c r="BJV42" s="479"/>
      <c r="BJW42" s="479"/>
      <c r="BJX42" s="479"/>
      <c r="BJY42" s="479"/>
      <c r="BJZ42" s="479"/>
      <c r="BKA42" s="479"/>
      <c r="BKB42" s="479"/>
      <c r="BKC42" s="479"/>
      <c r="BKD42" s="479"/>
      <c r="BKE42" s="479"/>
      <c r="BKF42" s="479"/>
      <c r="BKG42" s="479"/>
      <c r="BKH42" s="479"/>
      <c r="BKI42" s="479"/>
      <c r="BKJ42" s="479"/>
      <c r="BKK42" s="479"/>
      <c r="BKL42" s="479"/>
      <c r="BKM42" s="479"/>
      <c r="BKN42" s="479"/>
      <c r="BKO42" s="479"/>
      <c r="BKP42" s="479"/>
      <c r="BKQ42" s="479"/>
      <c r="BKR42" s="479"/>
      <c r="BKS42" s="479"/>
      <c r="BKT42" s="479"/>
      <c r="BKU42" s="479"/>
      <c r="BKV42" s="479"/>
      <c r="BKW42" s="479"/>
      <c r="BKX42" s="479"/>
      <c r="BKY42" s="479"/>
      <c r="BKZ42" s="479"/>
      <c r="BLA42" s="479"/>
      <c r="BLB42" s="479"/>
      <c r="BLC42" s="479"/>
      <c r="BLD42" s="479"/>
      <c r="BLE42" s="479"/>
      <c r="BLF42" s="479"/>
      <c r="BLG42" s="479"/>
      <c r="BLH42" s="479"/>
      <c r="BLI42" s="479"/>
      <c r="BLJ42" s="479"/>
      <c r="BLK42" s="479"/>
      <c r="BLL42" s="479"/>
      <c r="BLM42" s="479"/>
      <c r="BLN42" s="479"/>
      <c r="BLO42" s="479"/>
      <c r="BLP42" s="479"/>
      <c r="BLQ42" s="479"/>
      <c r="BLR42" s="479"/>
      <c r="BLS42" s="479"/>
      <c r="BLT42" s="479"/>
      <c r="BLU42" s="479"/>
      <c r="BLV42" s="479"/>
      <c r="BLW42" s="479"/>
      <c r="BLX42" s="479"/>
      <c r="BLY42" s="479"/>
      <c r="BLZ42" s="479"/>
      <c r="BMA42" s="479"/>
      <c r="BMB42" s="479"/>
      <c r="BMC42" s="479"/>
      <c r="BMD42" s="479"/>
      <c r="BME42" s="479"/>
      <c r="BMF42" s="479"/>
      <c r="BMG42" s="479"/>
      <c r="BMH42" s="479"/>
      <c r="BMI42" s="479"/>
      <c r="BMJ42" s="479"/>
      <c r="BMK42" s="479"/>
      <c r="BML42" s="479"/>
      <c r="BMM42" s="479"/>
      <c r="BMN42" s="479"/>
      <c r="BMO42" s="479"/>
      <c r="BMP42" s="479"/>
      <c r="BMQ42" s="479"/>
      <c r="BMR42" s="479"/>
      <c r="BMS42" s="479"/>
      <c r="BMT42" s="479"/>
      <c r="BMU42" s="479"/>
      <c r="BMV42" s="479"/>
      <c r="BMW42" s="479"/>
      <c r="BMX42" s="479"/>
      <c r="BMY42" s="479"/>
      <c r="BMZ42" s="479"/>
      <c r="BNA42" s="479"/>
      <c r="BNB42" s="479"/>
      <c r="BNC42" s="479"/>
      <c r="BND42" s="479"/>
      <c r="BNE42" s="479"/>
      <c r="BNF42" s="479"/>
      <c r="BNG42" s="479"/>
      <c r="BNH42" s="479"/>
      <c r="BNI42" s="479"/>
      <c r="BNJ42" s="479"/>
      <c r="BNK42" s="479"/>
      <c r="BNL42" s="479"/>
      <c r="BNM42" s="479"/>
      <c r="BNN42" s="479"/>
      <c r="BNO42" s="479"/>
      <c r="BNP42" s="479"/>
      <c r="BNQ42" s="479"/>
      <c r="BNR42" s="479"/>
      <c r="BNS42" s="479"/>
      <c r="BNT42" s="479"/>
      <c r="BNU42" s="479"/>
      <c r="BNV42" s="479"/>
      <c r="BNW42" s="479"/>
      <c r="BNX42" s="479"/>
      <c r="BNY42" s="479"/>
      <c r="BNZ42" s="479"/>
      <c r="BOA42" s="479"/>
      <c r="BOB42" s="479"/>
      <c r="BOC42" s="479"/>
      <c r="BOD42" s="479"/>
      <c r="BOE42" s="479"/>
      <c r="BOF42" s="479"/>
      <c r="BOG42" s="479"/>
      <c r="BOH42" s="479"/>
      <c r="BOI42" s="479"/>
      <c r="BOJ42" s="479"/>
      <c r="BOK42" s="479"/>
      <c r="BOL42" s="479"/>
      <c r="BOM42" s="479"/>
      <c r="BON42" s="479"/>
      <c r="BOO42" s="479"/>
      <c r="BOP42" s="479"/>
      <c r="BOQ42" s="479"/>
      <c r="BOR42" s="479"/>
      <c r="BOS42" s="479"/>
      <c r="BOT42" s="479"/>
      <c r="BOU42" s="479"/>
      <c r="BOV42" s="479"/>
      <c r="BOW42" s="479"/>
      <c r="BOX42" s="479"/>
      <c r="BOY42" s="479"/>
      <c r="BOZ42" s="479"/>
      <c r="BPA42" s="479"/>
      <c r="BPB42" s="479"/>
      <c r="BPC42" s="479"/>
      <c r="BPD42" s="479"/>
      <c r="BPE42" s="479"/>
      <c r="BPF42" s="479"/>
      <c r="BPG42" s="479"/>
      <c r="BPH42" s="479"/>
      <c r="BPI42" s="479"/>
      <c r="BPJ42" s="479"/>
      <c r="BPK42" s="479"/>
      <c r="BPL42" s="479"/>
      <c r="BPM42" s="479"/>
      <c r="BPN42" s="479"/>
      <c r="BPO42" s="479"/>
      <c r="BPP42" s="479"/>
      <c r="BPQ42" s="479"/>
      <c r="BPR42" s="479"/>
      <c r="BPS42" s="479"/>
      <c r="BPT42" s="479"/>
      <c r="BPU42" s="479"/>
      <c r="BPV42" s="479"/>
      <c r="BPW42" s="479"/>
      <c r="BPX42" s="479"/>
      <c r="BPY42" s="479"/>
      <c r="BPZ42" s="479"/>
      <c r="BQA42" s="479"/>
      <c r="BQB42" s="479"/>
      <c r="BQC42" s="479"/>
      <c r="BQD42" s="479"/>
      <c r="BQE42" s="479"/>
      <c r="BQF42" s="479"/>
      <c r="BQG42" s="479"/>
      <c r="BQH42" s="479"/>
      <c r="BQI42" s="479"/>
      <c r="BQJ42" s="479"/>
      <c r="BQK42" s="479"/>
      <c r="BQL42" s="479"/>
      <c r="BQM42" s="479"/>
      <c r="BQN42" s="479"/>
      <c r="BQO42" s="479"/>
      <c r="BQP42" s="479"/>
      <c r="BQQ42" s="479"/>
      <c r="BQR42" s="479"/>
      <c r="BQS42" s="479"/>
      <c r="BQT42" s="479"/>
      <c r="BQU42" s="479"/>
      <c r="BQV42" s="479"/>
      <c r="BQW42" s="479"/>
      <c r="BQX42" s="479"/>
      <c r="BQY42" s="479"/>
      <c r="BQZ42" s="479"/>
      <c r="BRA42" s="479"/>
      <c r="BRB42" s="479"/>
      <c r="BRC42" s="479"/>
      <c r="BRD42" s="479"/>
      <c r="BRE42" s="479"/>
      <c r="BRF42" s="479"/>
      <c r="BRG42" s="479"/>
      <c r="BRH42" s="479"/>
      <c r="BRI42" s="479"/>
      <c r="BRJ42" s="479"/>
      <c r="BRK42" s="479"/>
      <c r="BRL42" s="479"/>
      <c r="BRM42" s="479"/>
      <c r="BRN42" s="479"/>
      <c r="BRO42" s="479"/>
      <c r="BRP42" s="479"/>
      <c r="BRQ42" s="479"/>
      <c r="BRR42" s="479"/>
      <c r="BRS42" s="479"/>
      <c r="BRT42" s="479"/>
      <c r="BRU42" s="479"/>
      <c r="BRV42" s="479"/>
      <c r="BRW42" s="479"/>
      <c r="BRX42" s="479"/>
      <c r="BRY42" s="479"/>
      <c r="BRZ42" s="479"/>
      <c r="BSA42" s="479"/>
      <c r="BSB42" s="479"/>
      <c r="BSC42" s="479"/>
      <c r="BSD42" s="479"/>
      <c r="BSE42" s="479"/>
      <c r="BSF42" s="479"/>
      <c r="BSG42" s="479"/>
      <c r="BSH42" s="479"/>
      <c r="BSI42" s="479"/>
      <c r="BSJ42" s="479"/>
      <c r="BSK42" s="479"/>
      <c r="BSL42" s="479"/>
      <c r="BSM42" s="479"/>
      <c r="BSN42" s="479"/>
      <c r="BSO42" s="479"/>
      <c r="BSP42" s="479"/>
      <c r="BSQ42" s="479"/>
      <c r="BSR42" s="479"/>
      <c r="BSS42" s="479"/>
      <c r="BST42" s="479"/>
      <c r="BSU42" s="479"/>
      <c r="BSV42" s="479"/>
      <c r="BSW42" s="479"/>
      <c r="BSX42" s="479"/>
      <c r="BSY42" s="479"/>
      <c r="BSZ42" s="479"/>
      <c r="BTA42" s="479"/>
      <c r="BTB42" s="479"/>
      <c r="BTC42" s="479"/>
      <c r="BTD42" s="479"/>
      <c r="BTE42" s="479"/>
      <c r="BTF42" s="479"/>
      <c r="BTG42" s="479"/>
      <c r="BTH42" s="479"/>
      <c r="BTI42" s="479"/>
      <c r="BTJ42" s="479"/>
      <c r="BTK42" s="479"/>
      <c r="BTL42" s="479"/>
      <c r="BTM42" s="479"/>
      <c r="BTN42" s="479"/>
      <c r="BTO42" s="479"/>
      <c r="BTP42" s="479"/>
      <c r="BTQ42" s="479"/>
      <c r="BTR42" s="479"/>
      <c r="BTS42" s="479"/>
      <c r="BTT42" s="479"/>
      <c r="BTU42" s="479"/>
      <c r="BTV42" s="479"/>
      <c r="BTW42" s="479"/>
      <c r="BTX42" s="479"/>
      <c r="BTY42" s="479"/>
      <c r="BTZ42" s="479"/>
      <c r="BUA42" s="479"/>
      <c r="BUB42" s="479"/>
      <c r="BUC42" s="479"/>
      <c r="BUD42" s="479"/>
      <c r="BUE42" s="479"/>
      <c r="BUF42" s="479"/>
      <c r="BUG42" s="479"/>
      <c r="BUH42" s="479"/>
      <c r="BUI42" s="479"/>
      <c r="BUJ42" s="479"/>
      <c r="BUK42" s="479"/>
      <c r="BUL42" s="479"/>
      <c r="BUM42" s="479"/>
      <c r="BUN42" s="479"/>
      <c r="BUO42" s="479"/>
      <c r="BUP42" s="479"/>
      <c r="BUQ42" s="479"/>
      <c r="BUR42" s="479"/>
      <c r="BUS42" s="479"/>
      <c r="BUT42" s="479"/>
      <c r="BUU42" s="479"/>
      <c r="BUV42" s="479"/>
      <c r="BUW42" s="479"/>
      <c r="BUX42" s="479"/>
      <c r="BUY42" s="479"/>
      <c r="BUZ42" s="479"/>
      <c r="BVA42" s="479"/>
      <c r="BVB42" s="479"/>
      <c r="BVC42" s="479"/>
      <c r="BVD42" s="479"/>
      <c r="BVE42" s="479"/>
      <c r="BVF42" s="479"/>
      <c r="BVG42" s="479"/>
      <c r="BVH42" s="479"/>
      <c r="BVI42" s="479"/>
      <c r="BVJ42" s="479"/>
      <c r="BVK42" s="479"/>
      <c r="BVL42" s="479"/>
      <c r="BVM42" s="479"/>
      <c r="BVN42" s="479"/>
      <c r="BVO42" s="479"/>
      <c r="BVP42" s="479"/>
      <c r="BVQ42" s="479"/>
      <c r="BVR42" s="479"/>
      <c r="BVS42" s="479"/>
      <c r="BVT42" s="479"/>
      <c r="BVU42" s="479"/>
      <c r="BVV42" s="479"/>
      <c r="BVW42" s="479"/>
      <c r="BVX42" s="479"/>
      <c r="BVY42" s="479"/>
      <c r="BVZ42" s="479"/>
      <c r="BWA42" s="479"/>
      <c r="BWB42" s="479"/>
      <c r="BWC42" s="479"/>
      <c r="BWD42" s="479"/>
      <c r="BWE42" s="479"/>
      <c r="BWF42" s="479"/>
      <c r="BWG42" s="479"/>
      <c r="BWH42" s="479"/>
      <c r="BWI42" s="479"/>
      <c r="BWJ42" s="479"/>
      <c r="BWK42" s="479"/>
      <c r="BWL42" s="479"/>
      <c r="BWM42" s="479"/>
      <c r="BWN42" s="479"/>
      <c r="BWO42" s="479"/>
      <c r="BWP42" s="479"/>
      <c r="BWQ42" s="479"/>
      <c r="BWR42" s="479"/>
      <c r="BWS42" s="479"/>
      <c r="BWT42" s="479"/>
      <c r="BWU42" s="479"/>
      <c r="BWV42" s="479"/>
      <c r="BWW42" s="479"/>
      <c r="BWX42" s="479"/>
      <c r="BWY42" s="479"/>
      <c r="BWZ42" s="479"/>
      <c r="BXA42" s="479"/>
      <c r="BXB42" s="479"/>
      <c r="BXC42" s="479"/>
      <c r="BXD42" s="479"/>
      <c r="BXE42" s="479"/>
      <c r="BXF42" s="479"/>
      <c r="BXG42" s="479"/>
      <c r="BXH42" s="479"/>
      <c r="BXI42" s="479"/>
      <c r="BXJ42" s="479"/>
      <c r="BXK42" s="479"/>
      <c r="BXL42" s="479"/>
      <c r="BXM42" s="479"/>
      <c r="BXN42" s="479"/>
      <c r="BXO42" s="479"/>
      <c r="BXP42" s="479"/>
      <c r="BXQ42" s="479"/>
      <c r="BXR42" s="479"/>
      <c r="BXS42" s="479"/>
      <c r="BXT42" s="479"/>
      <c r="BXU42" s="479"/>
      <c r="BXV42" s="479"/>
      <c r="BXW42" s="479"/>
      <c r="BXX42" s="479"/>
      <c r="BXY42" s="479"/>
      <c r="BXZ42" s="479"/>
      <c r="BYA42" s="479"/>
      <c r="BYB42" s="479"/>
      <c r="BYC42" s="479"/>
      <c r="BYD42" s="479"/>
      <c r="BYE42" s="479"/>
      <c r="BYF42" s="479"/>
      <c r="BYG42" s="479"/>
      <c r="BYH42" s="479"/>
      <c r="BYI42" s="479"/>
      <c r="BYJ42" s="479"/>
      <c r="BYK42" s="479"/>
      <c r="BYL42" s="479"/>
      <c r="BYM42" s="479"/>
      <c r="BYN42" s="479"/>
      <c r="BYO42" s="479"/>
      <c r="BYP42" s="479"/>
      <c r="BYQ42" s="479"/>
      <c r="BYR42" s="479"/>
      <c r="BYS42" s="479"/>
      <c r="BYT42" s="479"/>
      <c r="BYU42" s="479"/>
      <c r="BYV42" s="479"/>
      <c r="BYW42" s="479"/>
      <c r="BYX42" s="479"/>
      <c r="BYY42" s="479"/>
      <c r="BYZ42" s="479"/>
      <c r="BZA42" s="479"/>
      <c r="BZB42" s="479"/>
      <c r="BZC42" s="479"/>
      <c r="BZD42" s="479"/>
      <c r="BZE42" s="479"/>
      <c r="BZF42" s="479"/>
      <c r="BZG42" s="479"/>
      <c r="BZH42" s="479"/>
      <c r="BZI42" s="479"/>
      <c r="BZJ42" s="479"/>
      <c r="BZK42" s="479"/>
      <c r="BZL42" s="479"/>
      <c r="BZM42" s="479"/>
      <c r="BZN42" s="479"/>
      <c r="BZO42" s="479"/>
      <c r="BZP42" s="479"/>
      <c r="BZQ42" s="479"/>
      <c r="BZR42" s="479"/>
      <c r="BZS42" s="479"/>
      <c r="BZT42" s="479"/>
      <c r="BZU42" s="479"/>
      <c r="BZV42" s="479"/>
      <c r="BZW42" s="479"/>
      <c r="BZX42" s="479"/>
      <c r="BZY42" s="479"/>
      <c r="BZZ42" s="479"/>
      <c r="CAA42" s="479"/>
      <c r="CAB42" s="479"/>
      <c r="CAC42" s="479"/>
      <c r="CAD42" s="479"/>
      <c r="CAE42" s="479"/>
      <c r="CAF42" s="479"/>
      <c r="CAG42" s="479"/>
      <c r="CAH42" s="479"/>
      <c r="CAI42" s="479"/>
      <c r="CAJ42" s="479"/>
      <c r="CAK42" s="479"/>
      <c r="CAL42" s="479"/>
      <c r="CAM42" s="479"/>
      <c r="CAN42" s="479"/>
      <c r="CAO42" s="479"/>
      <c r="CAP42" s="479"/>
      <c r="CAQ42" s="479"/>
      <c r="CAR42" s="479"/>
      <c r="CAS42" s="479"/>
      <c r="CAT42" s="479"/>
      <c r="CAU42" s="479"/>
      <c r="CAV42" s="479"/>
      <c r="CAW42" s="479"/>
      <c r="CAX42" s="479"/>
      <c r="CAY42" s="479"/>
      <c r="CAZ42" s="479"/>
      <c r="CBA42" s="479"/>
      <c r="CBB42" s="479"/>
      <c r="CBC42" s="479"/>
      <c r="CBD42" s="479"/>
      <c r="CBE42" s="479"/>
      <c r="CBF42" s="479"/>
      <c r="CBG42" s="479"/>
      <c r="CBH42" s="479"/>
      <c r="CBI42" s="479"/>
      <c r="CBJ42" s="479"/>
      <c r="CBK42" s="479"/>
      <c r="CBL42" s="479"/>
      <c r="CBM42" s="479"/>
      <c r="CBN42" s="479"/>
      <c r="CBO42" s="479"/>
      <c r="CBP42" s="479"/>
      <c r="CBQ42" s="479"/>
      <c r="CBR42" s="479"/>
      <c r="CBS42" s="479"/>
      <c r="CBT42" s="479"/>
      <c r="CBU42" s="479"/>
      <c r="CBV42" s="479"/>
      <c r="CBW42" s="479"/>
      <c r="CBX42" s="479"/>
      <c r="CBY42" s="479"/>
      <c r="CBZ42" s="479"/>
      <c r="CCA42" s="479"/>
      <c r="CCB42" s="479"/>
      <c r="CCC42" s="479"/>
      <c r="CCD42" s="479"/>
      <c r="CCE42" s="479"/>
      <c r="CCF42" s="479"/>
      <c r="CCG42" s="479"/>
      <c r="CCH42" s="479"/>
      <c r="CCI42" s="479"/>
      <c r="CCJ42" s="479"/>
      <c r="CCK42" s="479"/>
      <c r="CCL42" s="479"/>
      <c r="CCM42" s="479"/>
      <c r="CCN42" s="479"/>
      <c r="CCO42" s="479"/>
      <c r="CCP42" s="479"/>
      <c r="CCQ42" s="479"/>
      <c r="CCR42" s="479"/>
      <c r="CCS42" s="479"/>
      <c r="CCT42" s="479"/>
      <c r="CCU42" s="479"/>
      <c r="CCV42" s="479"/>
      <c r="CCW42" s="479"/>
      <c r="CCX42" s="479"/>
      <c r="CCY42" s="479"/>
      <c r="CCZ42" s="479"/>
      <c r="CDA42" s="479"/>
      <c r="CDB42" s="479"/>
      <c r="CDC42" s="479"/>
      <c r="CDD42" s="479"/>
      <c r="CDE42" s="479"/>
      <c r="CDF42" s="479"/>
      <c r="CDG42" s="479"/>
      <c r="CDH42" s="479"/>
      <c r="CDI42" s="479"/>
      <c r="CDJ42" s="479"/>
      <c r="CDK42" s="479"/>
      <c r="CDL42" s="479"/>
      <c r="CDM42" s="479"/>
      <c r="CDN42" s="479"/>
      <c r="CDO42" s="479"/>
      <c r="CDP42" s="479"/>
      <c r="CDQ42" s="479"/>
      <c r="CDR42" s="479"/>
      <c r="CDS42" s="479"/>
      <c r="CDT42" s="479"/>
      <c r="CDU42" s="479"/>
      <c r="CDV42" s="479"/>
      <c r="CDW42" s="479"/>
      <c r="CDX42" s="479"/>
      <c r="CDY42" s="479"/>
      <c r="CDZ42" s="479"/>
      <c r="CEA42" s="479"/>
      <c r="CEB42" s="479"/>
      <c r="CEC42" s="479"/>
      <c r="CED42" s="479"/>
      <c r="CEE42" s="479"/>
      <c r="CEF42" s="479"/>
      <c r="CEG42" s="479"/>
      <c r="CEH42" s="479"/>
      <c r="CEI42" s="479"/>
      <c r="CEJ42" s="479"/>
      <c r="CEK42" s="479"/>
      <c r="CEL42" s="479"/>
      <c r="CEM42" s="479"/>
      <c r="CEN42" s="479"/>
      <c r="CEO42" s="479"/>
      <c r="CEP42" s="479"/>
      <c r="CEQ42" s="479"/>
      <c r="CER42" s="479"/>
      <c r="CES42" s="479"/>
      <c r="CET42" s="479"/>
      <c r="CEU42" s="479"/>
      <c r="CEV42" s="479"/>
      <c r="CEW42" s="479"/>
      <c r="CEX42" s="479"/>
      <c r="CEY42" s="479"/>
      <c r="CEZ42" s="479"/>
      <c r="CFA42" s="479"/>
      <c r="CFB42" s="479"/>
      <c r="CFC42" s="479"/>
      <c r="CFD42" s="479"/>
      <c r="CFE42" s="479"/>
      <c r="CFF42" s="479"/>
      <c r="CFG42" s="479"/>
      <c r="CFH42" s="479"/>
      <c r="CFI42" s="479"/>
      <c r="CFJ42" s="479"/>
      <c r="CFK42" s="479"/>
      <c r="CFL42" s="479"/>
      <c r="CFM42" s="479"/>
      <c r="CFN42" s="479"/>
      <c r="CFO42" s="479"/>
      <c r="CFP42" s="479"/>
      <c r="CFQ42" s="479"/>
      <c r="CFR42" s="479"/>
      <c r="CFS42" s="479"/>
      <c r="CFT42" s="479"/>
      <c r="CFU42" s="479"/>
      <c r="CFV42" s="479"/>
      <c r="CFW42" s="479"/>
      <c r="CFX42" s="479"/>
      <c r="CFY42" s="479"/>
      <c r="CFZ42" s="479"/>
      <c r="CGA42" s="479"/>
      <c r="CGB42" s="479"/>
      <c r="CGC42" s="479"/>
      <c r="CGD42" s="479"/>
      <c r="CGE42" s="479"/>
      <c r="CGF42" s="479"/>
      <c r="CGG42" s="479"/>
      <c r="CGH42" s="479"/>
      <c r="CGI42" s="479"/>
      <c r="CGJ42" s="479"/>
      <c r="CGK42" s="479"/>
      <c r="CGL42" s="479"/>
      <c r="CGM42" s="479"/>
      <c r="CGN42" s="479"/>
      <c r="CGO42" s="479"/>
      <c r="CGP42" s="479"/>
      <c r="CGQ42" s="479"/>
      <c r="CGR42" s="479"/>
      <c r="CGS42" s="479"/>
      <c r="CGT42" s="479"/>
      <c r="CGU42" s="479"/>
      <c r="CGV42" s="479"/>
      <c r="CGW42" s="479"/>
      <c r="CGX42" s="479"/>
      <c r="CGY42" s="479"/>
      <c r="CGZ42" s="479"/>
      <c r="CHA42" s="479"/>
      <c r="CHB42" s="479"/>
      <c r="CHC42" s="479"/>
      <c r="CHD42" s="479"/>
      <c r="CHE42" s="479"/>
      <c r="CHF42" s="479"/>
      <c r="CHG42" s="479"/>
      <c r="CHH42" s="479"/>
      <c r="CHI42" s="479"/>
      <c r="CHJ42" s="479"/>
      <c r="CHK42" s="479"/>
      <c r="CHL42" s="479"/>
      <c r="CHM42" s="479"/>
      <c r="CHN42" s="479"/>
      <c r="CHO42" s="479"/>
      <c r="CHP42" s="479"/>
      <c r="CHQ42" s="479"/>
      <c r="CHR42" s="479"/>
      <c r="CHS42" s="479"/>
      <c r="CHT42" s="479"/>
      <c r="CHU42" s="479"/>
      <c r="CHV42" s="479"/>
      <c r="CHW42" s="479"/>
      <c r="CHX42" s="479"/>
      <c r="CHY42" s="479"/>
      <c r="CHZ42" s="479"/>
      <c r="CIA42" s="479"/>
      <c r="CIB42" s="479"/>
      <c r="CIC42" s="479"/>
      <c r="CID42" s="479"/>
      <c r="CIE42" s="479"/>
      <c r="CIF42" s="479"/>
      <c r="CIG42" s="479"/>
      <c r="CIH42" s="479"/>
      <c r="CII42" s="479"/>
      <c r="CIJ42" s="479"/>
      <c r="CIK42" s="479"/>
      <c r="CIL42" s="479"/>
      <c r="CIM42" s="479"/>
      <c r="CIN42" s="479"/>
      <c r="CIO42" s="479"/>
      <c r="CIP42" s="479"/>
      <c r="CIQ42" s="479"/>
      <c r="CIR42" s="479"/>
      <c r="CIS42" s="479"/>
      <c r="CIT42" s="479"/>
      <c r="CIU42" s="479"/>
      <c r="CIV42" s="479"/>
      <c r="CIW42" s="479"/>
      <c r="CIX42" s="479"/>
      <c r="CIY42" s="479"/>
      <c r="CIZ42" s="479"/>
      <c r="CJA42" s="479"/>
      <c r="CJB42" s="479"/>
      <c r="CJC42" s="479"/>
      <c r="CJD42" s="479"/>
      <c r="CJE42" s="479"/>
      <c r="CJF42" s="479"/>
      <c r="CJG42" s="479"/>
      <c r="CJH42" s="479"/>
      <c r="CJI42" s="479"/>
      <c r="CJJ42" s="479"/>
      <c r="CJK42" s="479"/>
      <c r="CJL42" s="479"/>
      <c r="CJM42" s="479"/>
      <c r="CJN42" s="479"/>
      <c r="CJO42" s="479"/>
      <c r="CJP42" s="479"/>
      <c r="CJQ42" s="479"/>
      <c r="CJR42" s="479"/>
      <c r="CJS42" s="479"/>
      <c r="CJT42" s="479"/>
      <c r="CJU42" s="479"/>
      <c r="CJV42" s="479"/>
      <c r="CJW42" s="479"/>
      <c r="CJX42" s="479"/>
      <c r="CJY42" s="479"/>
      <c r="CJZ42" s="479"/>
      <c r="CKA42" s="479"/>
      <c r="CKB42" s="479"/>
      <c r="CKC42" s="479"/>
      <c r="CKD42" s="479"/>
      <c r="CKE42" s="479"/>
      <c r="CKF42" s="479"/>
      <c r="CKG42" s="479"/>
      <c r="CKH42" s="479"/>
      <c r="CKI42" s="479"/>
      <c r="CKJ42" s="479"/>
      <c r="CKK42" s="479"/>
      <c r="CKL42" s="479"/>
      <c r="CKM42" s="479"/>
      <c r="CKN42" s="479"/>
      <c r="CKO42" s="479"/>
      <c r="CKP42" s="479"/>
      <c r="CKQ42" s="479"/>
      <c r="CKR42" s="479"/>
      <c r="CKS42" s="479"/>
      <c r="CKT42" s="479"/>
      <c r="CKU42" s="479"/>
      <c r="CKV42" s="479"/>
      <c r="CKW42" s="479"/>
      <c r="CKX42" s="479"/>
      <c r="CKY42" s="479"/>
      <c r="CKZ42" s="479"/>
      <c r="CLA42" s="479"/>
      <c r="CLB42" s="479"/>
      <c r="CLC42" s="479"/>
      <c r="CLD42" s="479"/>
      <c r="CLE42" s="479"/>
      <c r="CLF42" s="479"/>
      <c r="CLG42" s="479"/>
      <c r="CLH42" s="479"/>
      <c r="CLI42" s="479"/>
      <c r="CLJ42" s="479"/>
      <c r="CLK42" s="479"/>
      <c r="CLL42" s="479"/>
      <c r="CLM42" s="479"/>
      <c r="CLN42" s="479"/>
      <c r="CLO42" s="479"/>
      <c r="CLP42" s="479"/>
      <c r="CLQ42" s="479"/>
      <c r="CLR42" s="479"/>
      <c r="CLS42" s="479"/>
      <c r="CLT42" s="479"/>
      <c r="CLU42" s="479"/>
      <c r="CLV42" s="479"/>
      <c r="CLW42" s="479"/>
      <c r="CLX42" s="479"/>
      <c r="CLY42" s="479"/>
      <c r="CLZ42" s="479"/>
      <c r="CMA42" s="479"/>
      <c r="CMB42" s="479"/>
      <c r="CMC42" s="479"/>
      <c r="CMD42" s="479"/>
      <c r="CME42" s="479"/>
      <c r="CMF42" s="479"/>
      <c r="CMG42" s="479"/>
      <c r="CMH42" s="479"/>
      <c r="CMI42" s="479"/>
      <c r="CMJ42" s="479"/>
      <c r="CMK42" s="479"/>
      <c r="CML42" s="479"/>
      <c r="CMM42" s="479"/>
      <c r="CMN42" s="479"/>
      <c r="CMO42" s="479"/>
      <c r="CMP42" s="479"/>
      <c r="CMQ42" s="479"/>
      <c r="CMR42" s="479"/>
      <c r="CMS42" s="479"/>
      <c r="CMT42" s="479"/>
      <c r="CMU42" s="479"/>
      <c r="CMV42" s="479"/>
      <c r="CMW42" s="479"/>
      <c r="CMX42" s="479"/>
      <c r="CMY42" s="479"/>
      <c r="CMZ42" s="479"/>
      <c r="CNA42" s="479"/>
      <c r="CNB42" s="479"/>
      <c r="CNC42" s="479"/>
      <c r="CND42" s="479"/>
      <c r="CNE42" s="479"/>
      <c r="CNF42" s="479"/>
      <c r="CNG42" s="479"/>
      <c r="CNH42" s="479"/>
      <c r="CNI42" s="479"/>
      <c r="CNJ42" s="479"/>
      <c r="CNK42" s="479"/>
      <c r="CNL42" s="479"/>
      <c r="CNM42" s="479"/>
      <c r="CNN42" s="479"/>
      <c r="CNO42" s="479"/>
      <c r="CNP42" s="479"/>
      <c r="CNQ42" s="479"/>
      <c r="CNR42" s="479"/>
      <c r="CNS42" s="479"/>
      <c r="CNT42" s="479"/>
      <c r="CNU42" s="479"/>
      <c r="CNV42" s="479"/>
      <c r="CNW42" s="479"/>
      <c r="CNX42" s="479"/>
      <c r="CNY42" s="479"/>
      <c r="CNZ42" s="479"/>
      <c r="COA42" s="479"/>
      <c r="COB42" s="479"/>
      <c r="COC42" s="479"/>
      <c r="COD42" s="479"/>
      <c r="COE42" s="479"/>
      <c r="COF42" s="479"/>
      <c r="COG42" s="479"/>
      <c r="COH42" s="479"/>
      <c r="COI42" s="479"/>
      <c r="COJ42" s="479"/>
      <c r="COK42" s="479"/>
      <c r="COL42" s="479"/>
      <c r="COM42" s="479"/>
      <c r="CON42" s="479"/>
      <c r="COO42" s="479"/>
      <c r="COP42" s="479"/>
      <c r="COQ42" s="479"/>
      <c r="COR42" s="479"/>
      <c r="COS42" s="479"/>
      <c r="COT42" s="479"/>
      <c r="COU42" s="479"/>
      <c r="COV42" s="479"/>
      <c r="COW42" s="479"/>
      <c r="COX42" s="479"/>
      <c r="COY42" s="479"/>
      <c r="COZ42" s="479"/>
      <c r="CPA42" s="479"/>
      <c r="CPB42" s="479"/>
      <c r="CPC42" s="479"/>
      <c r="CPD42" s="479"/>
      <c r="CPE42" s="479"/>
      <c r="CPF42" s="479"/>
      <c r="CPG42" s="479"/>
      <c r="CPH42" s="479"/>
      <c r="CPI42" s="479"/>
      <c r="CPJ42" s="479"/>
      <c r="CPK42" s="479"/>
      <c r="CPL42" s="479"/>
      <c r="CPM42" s="479"/>
      <c r="CPN42" s="479"/>
      <c r="CPO42" s="479"/>
      <c r="CPP42" s="479"/>
      <c r="CPQ42" s="479"/>
      <c r="CPR42" s="479"/>
      <c r="CPS42" s="479"/>
      <c r="CPT42" s="479"/>
      <c r="CPU42" s="479"/>
      <c r="CPV42" s="479"/>
      <c r="CPW42" s="479"/>
      <c r="CPX42" s="479"/>
      <c r="CPY42" s="479"/>
      <c r="CPZ42" s="479"/>
      <c r="CQA42" s="479"/>
      <c r="CQB42" s="479"/>
      <c r="CQC42" s="479"/>
      <c r="CQD42" s="479"/>
      <c r="CQE42" s="479"/>
      <c r="CQF42" s="479"/>
      <c r="CQG42" s="479"/>
      <c r="CQH42" s="479"/>
      <c r="CQI42" s="479"/>
      <c r="CQJ42" s="479"/>
      <c r="CQK42" s="479"/>
      <c r="CQL42" s="479"/>
      <c r="CQM42" s="479"/>
      <c r="CQN42" s="479"/>
      <c r="CQO42" s="479"/>
      <c r="CQP42" s="479"/>
      <c r="CQQ42" s="479"/>
      <c r="CQR42" s="479"/>
      <c r="CQS42" s="479"/>
      <c r="CQT42" s="479"/>
      <c r="CQU42" s="479"/>
      <c r="CQV42" s="479"/>
      <c r="CQW42" s="479"/>
      <c r="CQX42" s="479"/>
      <c r="CQY42" s="479"/>
      <c r="CQZ42" s="479"/>
      <c r="CRA42" s="479"/>
      <c r="CRB42" s="479"/>
      <c r="CRC42" s="479"/>
      <c r="CRD42" s="479"/>
      <c r="CRE42" s="479"/>
      <c r="CRF42" s="479"/>
      <c r="CRG42" s="479"/>
      <c r="CRH42" s="479"/>
      <c r="CRI42" s="479"/>
      <c r="CRJ42" s="479"/>
      <c r="CRK42" s="479"/>
      <c r="CRL42" s="479"/>
      <c r="CRM42" s="479"/>
      <c r="CRN42" s="479"/>
      <c r="CRO42" s="479"/>
      <c r="CRP42" s="479"/>
      <c r="CRQ42" s="479"/>
      <c r="CRR42" s="479"/>
      <c r="CRS42" s="479"/>
      <c r="CRT42" s="479"/>
      <c r="CRU42" s="479"/>
      <c r="CRV42" s="479"/>
      <c r="CRW42" s="479"/>
      <c r="CRX42" s="479"/>
      <c r="CRY42" s="479"/>
      <c r="CRZ42" s="479"/>
      <c r="CSA42" s="479"/>
      <c r="CSB42" s="479"/>
      <c r="CSC42" s="479"/>
      <c r="CSD42" s="479"/>
      <c r="CSE42" s="479"/>
      <c r="CSF42" s="479"/>
      <c r="CSG42" s="479"/>
      <c r="CSH42" s="479"/>
      <c r="CSI42" s="479"/>
      <c r="CSJ42" s="479"/>
      <c r="CSK42" s="479"/>
      <c r="CSL42" s="479"/>
      <c r="CSM42" s="479"/>
      <c r="CSN42" s="479"/>
      <c r="CSO42" s="479"/>
      <c r="CSP42" s="479"/>
      <c r="CSQ42" s="479"/>
      <c r="CSR42" s="479"/>
      <c r="CSS42" s="479"/>
      <c r="CST42" s="479"/>
      <c r="CSU42" s="479"/>
      <c r="CSV42" s="479"/>
      <c r="CSW42" s="479"/>
      <c r="CSX42" s="479"/>
      <c r="CSY42" s="479"/>
      <c r="CSZ42" s="479"/>
      <c r="CTA42" s="479"/>
      <c r="CTB42" s="479"/>
      <c r="CTC42" s="479"/>
      <c r="CTD42" s="479"/>
      <c r="CTE42" s="479"/>
      <c r="CTF42" s="479"/>
      <c r="CTG42" s="479"/>
      <c r="CTH42" s="479"/>
      <c r="CTI42" s="479"/>
      <c r="CTJ42" s="479"/>
      <c r="CTK42" s="479"/>
      <c r="CTL42" s="479"/>
      <c r="CTM42" s="479"/>
      <c r="CTN42" s="479"/>
      <c r="CTO42" s="479"/>
      <c r="CTP42" s="479"/>
      <c r="CTQ42" s="479"/>
      <c r="CTR42" s="479"/>
      <c r="CTS42" s="479"/>
      <c r="CTT42" s="479"/>
      <c r="CTU42" s="479"/>
      <c r="CTV42" s="479"/>
      <c r="CTW42" s="479"/>
      <c r="CTX42" s="479"/>
      <c r="CTY42" s="479"/>
      <c r="CTZ42" s="479"/>
      <c r="CUA42" s="479"/>
      <c r="CUB42" s="479"/>
      <c r="CUC42" s="479"/>
      <c r="CUD42" s="479"/>
      <c r="CUE42" s="479"/>
      <c r="CUF42" s="479"/>
      <c r="CUG42" s="479"/>
      <c r="CUH42" s="479"/>
      <c r="CUI42" s="479"/>
      <c r="CUJ42" s="479"/>
      <c r="CUK42" s="479"/>
      <c r="CUL42" s="479"/>
      <c r="CUM42" s="479"/>
      <c r="CUN42" s="479"/>
      <c r="CUO42" s="479"/>
      <c r="CUP42" s="479"/>
      <c r="CUQ42" s="479"/>
      <c r="CUR42" s="479"/>
      <c r="CUS42" s="479"/>
      <c r="CUT42" s="479"/>
      <c r="CUU42" s="479"/>
      <c r="CUV42" s="479"/>
      <c r="CUW42" s="479"/>
      <c r="CUX42" s="479"/>
      <c r="CUY42" s="479"/>
      <c r="CUZ42" s="479"/>
      <c r="CVA42" s="479"/>
      <c r="CVB42" s="479"/>
      <c r="CVC42" s="479"/>
      <c r="CVD42" s="479"/>
      <c r="CVE42" s="479"/>
      <c r="CVF42" s="479"/>
      <c r="CVG42" s="479"/>
      <c r="CVH42" s="479"/>
      <c r="CVI42" s="479"/>
      <c r="CVJ42" s="479"/>
      <c r="CVK42" s="479"/>
      <c r="CVL42" s="479"/>
      <c r="CVM42" s="479"/>
      <c r="CVN42" s="479"/>
      <c r="CVO42" s="479"/>
      <c r="CVP42" s="479"/>
      <c r="CVQ42" s="479"/>
      <c r="CVR42" s="479"/>
      <c r="CVS42" s="479"/>
      <c r="CVT42" s="479"/>
      <c r="CVU42" s="479"/>
      <c r="CVV42" s="479"/>
      <c r="CVW42" s="479"/>
      <c r="CVX42" s="479"/>
      <c r="CVY42" s="479"/>
      <c r="CVZ42" s="479"/>
      <c r="CWA42" s="479"/>
      <c r="CWB42" s="479"/>
      <c r="CWC42" s="479"/>
      <c r="CWD42" s="479"/>
      <c r="CWE42" s="479"/>
      <c r="CWF42" s="479"/>
      <c r="CWG42" s="479"/>
      <c r="CWH42" s="479"/>
      <c r="CWI42" s="479"/>
      <c r="CWJ42" s="479"/>
      <c r="CWK42" s="479"/>
      <c r="CWL42" s="479"/>
      <c r="CWM42" s="479"/>
      <c r="CWN42" s="479"/>
      <c r="CWO42" s="479"/>
      <c r="CWP42" s="479"/>
      <c r="CWQ42" s="479"/>
      <c r="CWR42" s="479"/>
      <c r="CWS42" s="479"/>
      <c r="CWT42" s="479"/>
      <c r="CWU42" s="479"/>
      <c r="CWV42" s="479"/>
      <c r="CWW42" s="479"/>
      <c r="CWX42" s="479"/>
      <c r="CWY42" s="479"/>
      <c r="CWZ42" s="479"/>
      <c r="CXA42" s="479"/>
      <c r="CXB42" s="479"/>
      <c r="CXC42" s="479"/>
      <c r="CXD42" s="479"/>
      <c r="CXE42" s="479"/>
      <c r="CXF42" s="479"/>
      <c r="CXG42" s="479"/>
      <c r="CXH42" s="479"/>
      <c r="CXI42" s="479"/>
      <c r="CXJ42" s="479"/>
      <c r="CXK42" s="479"/>
      <c r="CXL42" s="479"/>
      <c r="CXM42" s="479"/>
      <c r="CXN42" s="479"/>
      <c r="CXO42" s="479"/>
      <c r="CXP42" s="479"/>
      <c r="CXQ42" s="479"/>
      <c r="CXR42" s="479"/>
      <c r="CXS42" s="479"/>
      <c r="CXT42" s="479"/>
      <c r="CXU42" s="479"/>
      <c r="CXV42" s="479"/>
      <c r="CXW42" s="479"/>
      <c r="CXX42" s="479"/>
      <c r="CXY42" s="479"/>
      <c r="CXZ42" s="479"/>
      <c r="CYA42" s="479"/>
      <c r="CYB42" s="479"/>
      <c r="CYC42" s="479"/>
      <c r="CYD42" s="479"/>
      <c r="CYE42" s="479"/>
      <c r="CYF42" s="479"/>
      <c r="CYG42" s="479"/>
      <c r="CYH42" s="479"/>
      <c r="CYI42" s="479"/>
      <c r="CYJ42" s="479"/>
      <c r="CYK42" s="479"/>
      <c r="CYL42" s="479"/>
      <c r="CYM42" s="479"/>
      <c r="CYN42" s="479"/>
      <c r="CYO42" s="479"/>
      <c r="CYP42" s="479"/>
      <c r="CYQ42" s="479"/>
      <c r="CYR42" s="479"/>
      <c r="CYS42" s="479"/>
      <c r="CYT42" s="479"/>
      <c r="CYU42" s="479"/>
      <c r="CYV42" s="479"/>
      <c r="CYW42" s="479"/>
      <c r="CYX42" s="479"/>
      <c r="CYY42" s="479"/>
      <c r="CYZ42" s="479"/>
      <c r="CZA42" s="479"/>
      <c r="CZB42" s="479"/>
      <c r="CZC42" s="479"/>
      <c r="CZD42" s="479"/>
      <c r="CZE42" s="479"/>
      <c r="CZF42" s="479"/>
      <c r="CZG42" s="479"/>
      <c r="CZH42" s="479"/>
      <c r="CZI42" s="479"/>
      <c r="CZJ42" s="479"/>
      <c r="CZK42" s="479"/>
      <c r="CZL42" s="479"/>
      <c r="CZM42" s="479"/>
      <c r="CZN42" s="479"/>
      <c r="CZO42" s="479"/>
      <c r="CZP42" s="479"/>
      <c r="CZQ42" s="479"/>
      <c r="CZR42" s="479"/>
      <c r="CZS42" s="479"/>
      <c r="CZT42" s="479"/>
      <c r="CZU42" s="479"/>
      <c r="CZV42" s="479"/>
      <c r="CZW42" s="479"/>
      <c r="CZX42" s="479"/>
      <c r="CZY42" s="479"/>
      <c r="CZZ42" s="479"/>
      <c r="DAA42" s="479"/>
      <c r="DAB42" s="479"/>
      <c r="DAC42" s="479"/>
      <c r="DAD42" s="479"/>
      <c r="DAE42" s="479"/>
      <c r="DAF42" s="479"/>
      <c r="DAG42" s="479"/>
      <c r="DAH42" s="479"/>
      <c r="DAI42" s="479"/>
      <c r="DAJ42" s="479"/>
      <c r="DAK42" s="479"/>
      <c r="DAL42" s="479"/>
      <c r="DAM42" s="479"/>
      <c r="DAN42" s="479"/>
      <c r="DAO42" s="479"/>
      <c r="DAP42" s="479"/>
      <c r="DAQ42" s="479"/>
      <c r="DAR42" s="479"/>
      <c r="DAS42" s="479"/>
      <c r="DAT42" s="479"/>
      <c r="DAU42" s="479"/>
      <c r="DAV42" s="479"/>
      <c r="DAW42" s="479"/>
      <c r="DAX42" s="479"/>
      <c r="DAY42" s="479"/>
      <c r="DAZ42" s="479"/>
      <c r="DBA42" s="479"/>
      <c r="DBB42" s="479"/>
      <c r="DBC42" s="479"/>
      <c r="DBD42" s="479"/>
      <c r="DBE42" s="479"/>
      <c r="DBF42" s="479"/>
      <c r="DBG42" s="479"/>
      <c r="DBH42" s="479"/>
      <c r="DBI42" s="479"/>
      <c r="DBJ42" s="479"/>
      <c r="DBK42" s="479"/>
      <c r="DBL42" s="479"/>
      <c r="DBM42" s="479"/>
      <c r="DBN42" s="479"/>
      <c r="DBO42" s="479"/>
      <c r="DBP42" s="479"/>
      <c r="DBQ42" s="479"/>
      <c r="DBR42" s="479"/>
      <c r="DBS42" s="479"/>
      <c r="DBT42" s="479"/>
      <c r="DBU42" s="479"/>
      <c r="DBV42" s="479"/>
      <c r="DBW42" s="479"/>
      <c r="DBX42" s="479"/>
      <c r="DBY42" s="479"/>
      <c r="DBZ42" s="479"/>
      <c r="DCA42" s="479"/>
      <c r="DCB42" s="479"/>
      <c r="DCC42" s="479"/>
      <c r="DCD42" s="479"/>
      <c r="DCE42" s="479"/>
      <c r="DCF42" s="479"/>
      <c r="DCG42" s="479"/>
      <c r="DCH42" s="479"/>
      <c r="DCI42" s="479"/>
      <c r="DCJ42" s="479"/>
      <c r="DCK42" s="479"/>
      <c r="DCL42" s="479"/>
      <c r="DCM42" s="479"/>
      <c r="DCN42" s="479"/>
      <c r="DCO42" s="479"/>
      <c r="DCP42" s="479"/>
      <c r="DCQ42" s="479"/>
      <c r="DCR42" s="479"/>
      <c r="DCS42" s="479"/>
      <c r="DCT42" s="479"/>
      <c r="DCU42" s="479"/>
      <c r="DCV42" s="479"/>
      <c r="DCW42" s="479"/>
      <c r="DCX42" s="479"/>
      <c r="DCY42" s="479"/>
      <c r="DCZ42" s="479"/>
      <c r="DDA42" s="479"/>
      <c r="DDB42" s="479"/>
      <c r="DDC42" s="479"/>
      <c r="DDD42" s="479"/>
      <c r="DDE42" s="479"/>
      <c r="DDF42" s="479"/>
      <c r="DDG42" s="479"/>
      <c r="DDH42" s="479"/>
      <c r="DDI42" s="479"/>
      <c r="DDJ42" s="479"/>
      <c r="DDK42" s="479"/>
      <c r="DDL42" s="479"/>
      <c r="DDM42" s="479"/>
      <c r="DDN42" s="479"/>
      <c r="DDO42" s="479"/>
      <c r="DDP42" s="479"/>
      <c r="DDQ42" s="479"/>
      <c r="DDR42" s="479"/>
      <c r="DDS42" s="479"/>
      <c r="DDT42" s="479"/>
      <c r="DDU42" s="479"/>
      <c r="DDV42" s="479"/>
      <c r="DDW42" s="479"/>
      <c r="DDX42" s="479"/>
      <c r="DDY42" s="479"/>
      <c r="DDZ42" s="479"/>
      <c r="DEA42" s="479"/>
      <c r="DEB42" s="479"/>
      <c r="DEC42" s="479"/>
      <c r="DED42" s="479"/>
      <c r="DEE42" s="479"/>
      <c r="DEF42" s="479"/>
      <c r="DEG42" s="479"/>
      <c r="DEH42" s="479"/>
      <c r="DEI42" s="479"/>
      <c r="DEJ42" s="479"/>
      <c r="DEK42" s="479"/>
      <c r="DEL42" s="479"/>
      <c r="DEM42" s="479"/>
      <c r="DEN42" s="479"/>
      <c r="DEO42" s="479"/>
      <c r="DEP42" s="479"/>
      <c r="DEQ42" s="479"/>
      <c r="DER42" s="479"/>
      <c r="DES42" s="479"/>
      <c r="DET42" s="479"/>
      <c r="DEU42" s="479"/>
      <c r="DEV42" s="479"/>
      <c r="DEW42" s="479"/>
      <c r="DEX42" s="479"/>
      <c r="DEY42" s="479"/>
      <c r="DEZ42" s="479"/>
      <c r="DFA42" s="479"/>
      <c r="DFB42" s="479"/>
      <c r="DFC42" s="479"/>
      <c r="DFD42" s="479"/>
      <c r="DFE42" s="479"/>
      <c r="DFF42" s="479"/>
      <c r="DFG42" s="479"/>
      <c r="DFH42" s="479"/>
      <c r="DFI42" s="479"/>
      <c r="DFJ42" s="479"/>
      <c r="DFK42" s="479"/>
      <c r="DFL42" s="479"/>
      <c r="DFM42" s="479"/>
      <c r="DFN42" s="479"/>
      <c r="DFO42" s="479"/>
      <c r="DFP42" s="479"/>
      <c r="DFQ42" s="479"/>
      <c r="DFR42" s="479"/>
      <c r="DFS42" s="479"/>
      <c r="DFT42" s="479"/>
      <c r="DFU42" s="479"/>
      <c r="DFV42" s="479"/>
      <c r="DFW42" s="479"/>
      <c r="DFX42" s="479"/>
      <c r="DFY42" s="479"/>
      <c r="DFZ42" s="479"/>
      <c r="DGA42" s="479"/>
      <c r="DGB42" s="479"/>
      <c r="DGC42" s="479"/>
      <c r="DGD42" s="479"/>
      <c r="DGE42" s="479"/>
      <c r="DGF42" s="479"/>
      <c r="DGG42" s="479"/>
      <c r="DGH42" s="479"/>
      <c r="DGI42" s="479"/>
      <c r="DGJ42" s="479"/>
      <c r="DGK42" s="479"/>
      <c r="DGL42" s="479"/>
      <c r="DGM42" s="479"/>
      <c r="DGN42" s="479"/>
      <c r="DGO42" s="479"/>
      <c r="DGP42" s="479"/>
      <c r="DGQ42" s="479"/>
      <c r="DGR42" s="479"/>
      <c r="DGS42" s="479"/>
      <c r="DGT42" s="479"/>
      <c r="DGU42" s="479"/>
      <c r="DGV42" s="479"/>
      <c r="DGW42" s="479"/>
      <c r="DGX42" s="479"/>
      <c r="DGY42" s="479"/>
      <c r="DGZ42" s="479"/>
      <c r="DHA42" s="479"/>
      <c r="DHB42" s="479"/>
      <c r="DHC42" s="479"/>
      <c r="DHD42" s="479"/>
      <c r="DHE42" s="479"/>
      <c r="DHF42" s="479"/>
      <c r="DHG42" s="479"/>
      <c r="DHH42" s="479"/>
      <c r="DHI42" s="479"/>
      <c r="DHJ42" s="479"/>
      <c r="DHK42" s="479"/>
      <c r="DHL42" s="479"/>
      <c r="DHM42" s="479"/>
      <c r="DHN42" s="479"/>
      <c r="DHO42" s="479"/>
      <c r="DHP42" s="479"/>
      <c r="DHQ42" s="479"/>
      <c r="DHR42" s="479"/>
      <c r="DHS42" s="479"/>
      <c r="DHT42" s="479"/>
      <c r="DHU42" s="479"/>
      <c r="DHV42" s="479"/>
      <c r="DHW42" s="479"/>
      <c r="DHX42" s="479"/>
      <c r="DHY42" s="479"/>
      <c r="DHZ42" s="479"/>
      <c r="DIA42" s="479"/>
      <c r="DIB42" s="479"/>
      <c r="DIC42" s="479"/>
      <c r="DID42" s="479"/>
      <c r="DIE42" s="479"/>
      <c r="DIF42" s="479"/>
      <c r="DIG42" s="479"/>
      <c r="DIH42" s="479"/>
      <c r="DII42" s="479"/>
      <c r="DIJ42" s="479"/>
      <c r="DIK42" s="479"/>
      <c r="DIL42" s="479"/>
      <c r="DIM42" s="479"/>
      <c r="DIN42" s="479"/>
      <c r="DIO42" s="479"/>
      <c r="DIP42" s="479"/>
      <c r="DIQ42" s="479"/>
      <c r="DIR42" s="479"/>
      <c r="DIS42" s="479"/>
      <c r="DIT42" s="479"/>
      <c r="DIU42" s="479"/>
      <c r="DIV42" s="479"/>
      <c r="DIW42" s="479"/>
      <c r="DIX42" s="479"/>
      <c r="DIY42" s="479"/>
      <c r="DIZ42" s="479"/>
      <c r="DJA42" s="479"/>
      <c r="DJB42" s="479"/>
      <c r="DJC42" s="479"/>
      <c r="DJD42" s="479"/>
      <c r="DJE42" s="479"/>
      <c r="DJF42" s="479"/>
      <c r="DJG42" s="479"/>
      <c r="DJH42" s="479"/>
      <c r="DJI42" s="479"/>
      <c r="DJJ42" s="479"/>
      <c r="DJK42" s="479"/>
      <c r="DJL42" s="479"/>
      <c r="DJM42" s="479"/>
      <c r="DJN42" s="479"/>
      <c r="DJO42" s="479"/>
      <c r="DJP42" s="479"/>
      <c r="DJQ42" s="479"/>
      <c r="DJR42" s="479"/>
      <c r="DJS42" s="479"/>
      <c r="DJT42" s="479"/>
      <c r="DJU42" s="479"/>
      <c r="DJV42" s="479"/>
      <c r="DJW42" s="479"/>
      <c r="DJX42" s="479"/>
      <c r="DJY42" s="479"/>
      <c r="DJZ42" s="479"/>
      <c r="DKA42" s="479"/>
      <c r="DKB42" s="479"/>
      <c r="DKC42" s="479"/>
      <c r="DKD42" s="479"/>
      <c r="DKE42" s="479"/>
      <c r="DKF42" s="479"/>
      <c r="DKG42" s="479"/>
      <c r="DKH42" s="479"/>
      <c r="DKI42" s="479"/>
      <c r="DKJ42" s="479"/>
      <c r="DKK42" s="479"/>
      <c r="DKL42" s="479"/>
      <c r="DKM42" s="479"/>
      <c r="DKN42" s="479"/>
      <c r="DKO42" s="479"/>
      <c r="DKP42" s="479"/>
      <c r="DKQ42" s="479"/>
      <c r="DKR42" s="479"/>
      <c r="DKS42" s="479"/>
      <c r="DKT42" s="479"/>
      <c r="DKU42" s="479"/>
      <c r="DKV42" s="479"/>
      <c r="DKW42" s="479"/>
      <c r="DKX42" s="479"/>
      <c r="DKY42" s="479"/>
      <c r="DKZ42" s="479"/>
      <c r="DLA42" s="479"/>
      <c r="DLB42" s="479"/>
      <c r="DLC42" s="479"/>
      <c r="DLD42" s="479"/>
      <c r="DLE42" s="479"/>
      <c r="DLF42" s="479"/>
      <c r="DLG42" s="479"/>
      <c r="DLH42" s="479"/>
      <c r="DLI42" s="479"/>
      <c r="DLJ42" s="479"/>
      <c r="DLK42" s="479"/>
      <c r="DLL42" s="479"/>
      <c r="DLM42" s="479"/>
      <c r="DLN42" s="479"/>
      <c r="DLO42" s="479"/>
      <c r="DLP42" s="479"/>
      <c r="DLQ42" s="479"/>
      <c r="DLR42" s="479"/>
      <c r="DLS42" s="479"/>
      <c r="DLT42" s="479"/>
      <c r="DLU42" s="479"/>
      <c r="DLV42" s="479"/>
      <c r="DLW42" s="479"/>
      <c r="DLX42" s="479"/>
      <c r="DLY42" s="479"/>
      <c r="DLZ42" s="479"/>
      <c r="DMA42" s="479"/>
      <c r="DMB42" s="479"/>
      <c r="DMC42" s="479"/>
      <c r="DMD42" s="479"/>
      <c r="DME42" s="479"/>
      <c r="DMF42" s="479"/>
      <c r="DMG42" s="479"/>
      <c r="DMH42" s="479"/>
      <c r="DMI42" s="479"/>
      <c r="DMJ42" s="479"/>
      <c r="DMK42" s="479"/>
      <c r="DML42" s="479"/>
      <c r="DMM42" s="479"/>
      <c r="DMN42" s="479"/>
      <c r="DMO42" s="479"/>
      <c r="DMP42" s="479"/>
      <c r="DMQ42" s="479"/>
      <c r="DMR42" s="479"/>
      <c r="DMS42" s="479"/>
      <c r="DMT42" s="479"/>
      <c r="DMU42" s="479"/>
      <c r="DMV42" s="479"/>
      <c r="DMW42" s="479"/>
      <c r="DMX42" s="479"/>
      <c r="DMY42" s="479"/>
      <c r="DMZ42" s="479"/>
      <c r="DNA42" s="479"/>
      <c r="DNB42" s="479"/>
      <c r="DNC42" s="479"/>
      <c r="DND42" s="479"/>
      <c r="DNE42" s="479"/>
      <c r="DNF42" s="479"/>
      <c r="DNG42" s="479"/>
      <c r="DNH42" s="479"/>
      <c r="DNI42" s="479"/>
      <c r="DNJ42" s="479"/>
      <c r="DNK42" s="479"/>
      <c r="DNL42" s="479"/>
      <c r="DNM42" s="479"/>
      <c r="DNN42" s="479"/>
      <c r="DNO42" s="479"/>
      <c r="DNP42" s="479"/>
      <c r="DNQ42" s="479"/>
      <c r="DNR42" s="479"/>
      <c r="DNS42" s="479"/>
      <c r="DNT42" s="479"/>
      <c r="DNU42" s="479"/>
      <c r="DNV42" s="479"/>
      <c r="DNW42" s="479"/>
      <c r="DNX42" s="479"/>
      <c r="DNY42" s="479"/>
      <c r="DNZ42" s="479"/>
      <c r="DOA42" s="479"/>
      <c r="DOB42" s="479"/>
      <c r="DOC42" s="479"/>
      <c r="DOD42" s="479"/>
      <c r="DOE42" s="479"/>
      <c r="DOF42" s="479"/>
      <c r="DOG42" s="479"/>
      <c r="DOH42" s="479"/>
      <c r="DOI42" s="479"/>
      <c r="DOJ42" s="479"/>
      <c r="DOK42" s="479"/>
      <c r="DOL42" s="479"/>
      <c r="DOM42" s="479"/>
      <c r="DON42" s="479"/>
      <c r="DOO42" s="479"/>
      <c r="DOP42" s="479"/>
      <c r="DOQ42" s="479"/>
      <c r="DOR42" s="479"/>
      <c r="DOS42" s="479"/>
      <c r="DOT42" s="479"/>
      <c r="DOU42" s="479"/>
      <c r="DOV42" s="479"/>
      <c r="DOW42" s="479"/>
      <c r="DOX42" s="479"/>
      <c r="DOY42" s="479"/>
      <c r="DOZ42" s="479"/>
      <c r="DPA42" s="479"/>
      <c r="DPB42" s="479"/>
      <c r="DPC42" s="479"/>
      <c r="DPD42" s="479"/>
      <c r="DPE42" s="479"/>
      <c r="DPF42" s="479"/>
      <c r="DPG42" s="479"/>
      <c r="DPH42" s="479"/>
      <c r="DPI42" s="479"/>
      <c r="DPJ42" s="479"/>
      <c r="DPK42" s="479"/>
      <c r="DPL42" s="479"/>
      <c r="DPM42" s="479"/>
      <c r="DPN42" s="479"/>
      <c r="DPO42" s="479"/>
      <c r="DPP42" s="479"/>
      <c r="DPQ42" s="479"/>
      <c r="DPR42" s="479"/>
      <c r="DPS42" s="479"/>
      <c r="DPT42" s="479"/>
      <c r="DPU42" s="479"/>
      <c r="DPV42" s="479"/>
      <c r="DPW42" s="479"/>
      <c r="DPX42" s="479"/>
      <c r="DPY42" s="479"/>
      <c r="DPZ42" s="479"/>
      <c r="DQA42" s="479"/>
      <c r="DQB42" s="479"/>
      <c r="DQC42" s="479"/>
      <c r="DQD42" s="479"/>
      <c r="DQE42" s="479"/>
      <c r="DQF42" s="479"/>
      <c r="DQG42" s="479"/>
      <c r="DQH42" s="479"/>
      <c r="DQI42" s="479"/>
      <c r="DQJ42" s="479"/>
      <c r="DQK42" s="479"/>
      <c r="DQL42" s="479"/>
      <c r="DQM42" s="479"/>
      <c r="DQN42" s="479"/>
      <c r="DQO42" s="479"/>
      <c r="DQP42" s="479"/>
      <c r="DQQ42" s="479"/>
      <c r="DQR42" s="479"/>
      <c r="DQS42" s="479"/>
      <c r="DQT42" s="479"/>
      <c r="DQU42" s="479"/>
      <c r="DQV42" s="479"/>
      <c r="DQW42" s="479"/>
      <c r="DQX42" s="479"/>
      <c r="DQY42" s="479"/>
      <c r="DQZ42" s="479"/>
      <c r="DRA42" s="479"/>
      <c r="DRB42" s="479"/>
      <c r="DRC42" s="479"/>
      <c r="DRD42" s="479"/>
      <c r="DRE42" s="479"/>
      <c r="DRF42" s="479"/>
      <c r="DRG42" s="479"/>
      <c r="DRH42" s="479"/>
      <c r="DRI42" s="479"/>
      <c r="DRJ42" s="479"/>
      <c r="DRK42" s="479"/>
      <c r="DRL42" s="479"/>
      <c r="DRM42" s="479"/>
      <c r="DRN42" s="479"/>
      <c r="DRO42" s="479"/>
      <c r="DRP42" s="479"/>
      <c r="DRQ42" s="479"/>
      <c r="DRR42" s="479"/>
      <c r="DRS42" s="479"/>
      <c r="DRT42" s="479"/>
      <c r="DRU42" s="479"/>
      <c r="DRV42" s="479"/>
      <c r="DRW42" s="479"/>
      <c r="DRX42" s="479"/>
      <c r="DRY42" s="479"/>
      <c r="DRZ42" s="479"/>
      <c r="DSA42" s="479"/>
      <c r="DSB42" s="479"/>
      <c r="DSC42" s="479"/>
      <c r="DSD42" s="479"/>
      <c r="DSE42" s="479"/>
      <c r="DSF42" s="479"/>
      <c r="DSG42" s="479"/>
      <c r="DSH42" s="479"/>
      <c r="DSI42" s="479"/>
      <c r="DSJ42" s="479"/>
      <c r="DSK42" s="479"/>
      <c r="DSL42" s="479"/>
      <c r="DSM42" s="479"/>
      <c r="DSN42" s="479"/>
      <c r="DSO42" s="479"/>
      <c r="DSP42" s="479"/>
      <c r="DSQ42" s="479"/>
      <c r="DSR42" s="479"/>
      <c r="DSS42" s="479"/>
      <c r="DST42" s="479"/>
      <c r="DSU42" s="479"/>
      <c r="DSV42" s="479"/>
      <c r="DSW42" s="479"/>
      <c r="DSX42" s="479"/>
      <c r="DSY42" s="479"/>
      <c r="DSZ42" s="479"/>
      <c r="DTA42" s="479"/>
      <c r="DTB42" s="479"/>
      <c r="DTC42" s="479"/>
      <c r="DTD42" s="479"/>
      <c r="DTE42" s="479"/>
      <c r="DTF42" s="479"/>
      <c r="DTG42" s="479"/>
      <c r="DTH42" s="479"/>
      <c r="DTI42" s="479"/>
      <c r="DTJ42" s="479"/>
      <c r="DTK42" s="479"/>
      <c r="DTL42" s="479"/>
      <c r="DTM42" s="479"/>
      <c r="DTN42" s="479"/>
      <c r="DTO42" s="479"/>
      <c r="DTP42" s="479"/>
      <c r="DTQ42" s="479"/>
      <c r="DTR42" s="479"/>
      <c r="DTS42" s="479"/>
      <c r="DTT42" s="479"/>
      <c r="DTU42" s="479"/>
      <c r="DTV42" s="479"/>
      <c r="DTW42" s="479"/>
      <c r="DTX42" s="479"/>
      <c r="DTY42" s="479"/>
      <c r="DTZ42" s="479"/>
      <c r="DUA42" s="479"/>
      <c r="DUB42" s="479"/>
      <c r="DUC42" s="479"/>
      <c r="DUD42" s="479"/>
      <c r="DUE42" s="479"/>
      <c r="DUF42" s="479"/>
      <c r="DUG42" s="479"/>
      <c r="DUH42" s="479"/>
      <c r="DUI42" s="479"/>
      <c r="DUJ42" s="479"/>
      <c r="DUK42" s="479"/>
      <c r="DUL42" s="479"/>
      <c r="DUM42" s="479"/>
      <c r="DUN42" s="479"/>
      <c r="DUO42" s="479"/>
      <c r="DUP42" s="479"/>
      <c r="DUQ42" s="479"/>
      <c r="DUR42" s="479"/>
      <c r="DUS42" s="479"/>
      <c r="DUT42" s="479"/>
      <c r="DUU42" s="479"/>
      <c r="DUV42" s="479"/>
      <c r="DUW42" s="479"/>
      <c r="DUX42" s="479"/>
      <c r="DUY42" s="479"/>
      <c r="DUZ42" s="479"/>
      <c r="DVA42" s="479"/>
      <c r="DVB42" s="479"/>
      <c r="DVC42" s="479"/>
      <c r="DVD42" s="479"/>
      <c r="DVE42" s="479"/>
      <c r="DVF42" s="479"/>
      <c r="DVG42" s="479"/>
      <c r="DVH42" s="479"/>
      <c r="DVI42" s="479"/>
      <c r="DVJ42" s="479"/>
      <c r="DVK42" s="479"/>
      <c r="DVL42" s="479"/>
      <c r="DVM42" s="479"/>
      <c r="DVN42" s="479"/>
      <c r="DVO42" s="479"/>
      <c r="DVP42" s="479"/>
      <c r="DVQ42" s="479"/>
      <c r="DVR42" s="479"/>
      <c r="DVS42" s="479"/>
      <c r="DVT42" s="479"/>
      <c r="DVU42" s="479"/>
      <c r="DVV42" s="479"/>
      <c r="DVW42" s="479"/>
      <c r="DVX42" s="479"/>
      <c r="DVY42" s="479"/>
      <c r="DVZ42" s="479"/>
      <c r="DWA42" s="479"/>
      <c r="DWB42" s="479"/>
      <c r="DWC42" s="479"/>
      <c r="DWD42" s="479"/>
      <c r="DWE42" s="479"/>
      <c r="DWF42" s="479"/>
      <c r="DWG42" s="479"/>
      <c r="DWH42" s="479"/>
      <c r="DWI42" s="479"/>
      <c r="DWJ42" s="479"/>
      <c r="DWK42" s="479"/>
      <c r="DWL42" s="479"/>
      <c r="DWM42" s="479"/>
      <c r="DWN42" s="479"/>
      <c r="DWO42" s="479"/>
      <c r="DWP42" s="479"/>
      <c r="DWQ42" s="479"/>
      <c r="DWR42" s="479"/>
      <c r="DWS42" s="479"/>
      <c r="DWT42" s="479"/>
      <c r="DWU42" s="479"/>
      <c r="DWV42" s="479"/>
      <c r="DWW42" s="479"/>
      <c r="DWX42" s="479"/>
      <c r="DWY42" s="479"/>
      <c r="DWZ42" s="479"/>
      <c r="DXA42" s="479"/>
      <c r="DXB42" s="479"/>
      <c r="DXC42" s="479"/>
      <c r="DXD42" s="479"/>
      <c r="DXE42" s="479"/>
      <c r="DXF42" s="479"/>
      <c r="DXG42" s="479"/>
      <c r="DXH42" s="479"/>
      <c r="DXI42" s="479"/>
      <c r="DXJ42" s="479"/>
      <c r="DXK42" s="479"/>
      <c r="DXL42" s="479"/>
      <c r="DXM42" s="479"/>
      <c r="DXN42" s="479"/>
      <c r="DXO42" s="479"/>
      <c r="DXP42" s="479"/>
      <c r="DXQ42" s="479"/>
      <c r="DXR42" s="479"/>
      <c r="DXS42" s="479"/>
      <c r="DXT42" s="479"/>
      <c r="DXU42" s="479"/>
      <c r="DXV42" s="479"/>
      <c r="DXW42" s="479"/>
      <c r="DXX42" s="479"/>
      <c r="DXY42" s="479"/>
      <c r="DXZ42" s="479"/>
      <c r="DYA42" s="479"/>
      <c r="DYB42" s="479"/>
      <c r="DYC42" s="479"/>
      <c r="DYD42" s="479"/>
      <c r="DYE42" s="479"/>
      <c r="DYF42" s="479"/>
      <c r="DYG42" s="479"/>
      <c r="DYH42" s="479"/>
      <c r="DYI42" s="479"/>
      <c r="DYJ42" s="479"/>
      <c r="DYK42" s="479"/>
      <c r="DYL42" s="479"/>
      <c r="DYM42" s="479"/>
      <c r="DYN42" s="479"/>
      <c r="DYO42" s="479"/>
      <c r="DYP42" s="479"/>
      <c r="DYQ42" s="479"/>
      <c r="DYR42" s="479"/>
      <c r="DYS42" s="479"/>
      <c r="DYT42" s="479"/>
      <c r="DYU42" s="479"/>
      <c r="DYV42" s="479"/>
      <c r="DYW42" s="479"/>
      <c r="DYX42" s="479"/>
      <c r="DYY42" s="479"/>
      <c r="DYZ42" s="479"/>
      <c r="DZA42" s="479"/>
      <c r="DZB42" s="479"/>
      <c r="DZC42" s="479"/>
      <c r="DZD42" s="479"/>
      <c r="DZE42" s="479"/>
      <c r="DZF42" s="479"/>
      <c r="DZG42" s="479"/>
      <c r="DZH42" s="479"/>
      <c r="DZI42" s="479"/>
      <c r="DZJ42" s="479"/>
      <c r="DZK42" s="479"/>
      <c r="DZL42" s="479"/>
      <c r="DZM42" s="479"/>
      <c r="DZN42" s="479"/>
      <c r="DZO42" s="479"/>
      <c r="DZP42" s="479"/>
      <c r="DZQ42" s="479"/>
      <c r="DZR42" s="479"/>
      <c r="DZS42" s="479"/>
      <c r="DZT42" s="479"/>
      <c r="DZU42" s="479"/>
      <c r="DZV42" s="479"/>
      <c r="DZW42" s="479"/>
      <c r="DZX42" s="479"/>
      <c r="DZY42" s="479"/>
      <c r="DZZ42" s="479"/>
      <c r="EAA42" s="479"/>
      <c r="EAB42" s="479"/>
      <c r="EAC42" s="479"/>
      <c r="EAD42" s="479"/>
      <c r="EAE42" s="479"/>
      <c r="EAF42" s="479"/>
      <c r="EAG42" s="479"/>
      <c r="EAH42" s="479"/>
      <c r="EAI42" s="479"/>
      <c r="EAJ42" s="479"/>
      <c r="EAK42" s="479"/>
      <c r="EAL42" s="479"/>
      <c r="EAM42" s="479"/>
      <c r="EAN42" s="479"/>
      <c r="EAO42" s="479"/>
      <c r="EAP42" s="479"/>
      <c r="EAQ42" s="479"/>
      <c r="EAR42" s="479"/>
      <c r="EAS42" s="479"/>
      <c r="EAT42" s="479"/>
      <c r="EAU42" s="479"/>
      <c r="EAV42" s="479"/>
      <c r="EAW42" s="479"/>
      <c r="EAX42" s="479"/>
      <c r="EAY42" s="479"/>
      <c r="EAZ42" s="479"/>
      <c r="EBA42" s="479"/>
      <c r="EBB42" s="479"/>
      <c r="EBC42" s="479"/>
      <c r="EBD42" s="479"/>
      <c r="EBE42" s="479"/>
      <c r="EBF42" s="479"/>
      <c r="EBG42" s="479"/>
      <c r="EBH42" s="479"/>
      <c r="EBI42" s="479"/>
      <c r="EBJ42" s="479"/>
      <c r="EBK42" s="479"/>
      <c r="EBL42" s="479"/>
      <c r="EBM42" s="479"/>
      <c r="EBN42" s="479"/>
      <c r="EBO42" s="479"/>
      <c r="EBP42" s="479"/>
      <c r="EBQ42" s="479"/>
      <c r="EBR42" s="479"/>
      <c r="EBS42" s="479"/>
      <c r="EBT42" s="479"/>
      <c r="EBU42" s="479"/>
      <c r="EBV42" s="479"/>
      <c r="EBW42" s="479"/>
      <c r="EBX42" s="479"/>
      <c r="EBY42" s="479"/>
      <c r="EBZ42" s="479"/>
      <c r="ECA42" s="479"/>
      <c r="ECB42" s="479"/>
      <c r="ECC42" s="479"/>
      <c r="ECD42" s="479"/>
      <c r="ECE42" s="479"/>
      <c r="ECF42" s="479"/>
      <c r="ECG42" s="479"/>
      <c r="ECH42" s="479"/>
      <c r="ECI42" s="479"/>
      <c r="ECJ42" s="479"/>
      <c r="ECK42" s="479"/>
      <c r="ECL42" s="479"/>
      <c r="ECM42" s="479"/>
      <c r="ECN42" s="479"/>
      <c r="ECO42" s="479"/>
      <c r="ECP42" s="479"/>
      <c r="ECQ42" s="479"/>
      <c r="ECR42" s="479"/>
      <c r="ECS42" s="479"/>
      <c r="ECT42" s="479"/>
      <c r="ECU42" s="479"/>
      <c r="ECV42" s="479"/>
      <c r="ECW42" s="479"/>
      <c r="ECX42" s="479"/>
      <c r="ECY42" s="479"/>
      <c r="ECZ42" s="479"/>
      <c r="EDA42" s="479"/>
      <c r="EDB42" s="479"/>
      <c r="EDC42" s="479"/>
      <c r="EDD42" s="479"/>
      <c r="EDE42" s="479"/>
      <c r="EDF42" s="479"/>
      <c r="EDG42" s="479"/>
      <c r="EDH42" s="479"/>
      <c r="EDI42" s="479"/>
      <c r="EDJ42" s="479"/>
      <c r="EDK42" s="479"/>
      <c r="EDL42" s="479"/>
      <c r="EDM42" s="479"/>
      <c r="EDN42" s="479"/>
      <c r="EDO42" s="479"/>
      <c r="EDP42" s="479"/>
      <c r="EDQ42" s="479"/>
      <c r="EDR42" s="479"/>
      <c r="EDS42" s="479"/>
      <c r="EDT42" s="479"/>
      <c r="EDU42" s="479"/>
      <c r="EDV42" s="479"/>
      <c r="EDW42" s="479"/>
      <c r="EDX42" s="479"/>
      <c r="EDY42" s="479"/>
      <c r="EDZ42" s="479"/>
      <c r="EEA42" s="479"/>
      <c r="EEB42" s="479"/>
      <c r="EEC42" s="479"/>
      <c r="EED42" s="479"/>
      <c r="EEE42" s="479"/>
      <c r="EEF42" s="479"/>
      <c r="EEG42" s="479"/>
      <c r="EEH42" s="479"/>
      <c r="EEI42" s="479"/>
      <c r="EEJ42" s="479"/>
      <c r="EEK42" s="479"/>
      <c r="EEL42" s="479"/>
      <c r="EEM42" s="479"/>
      <c r="EEN42" s="479"/>
      <c r="EEO42" s="479"/>
      <c r="EEP42" s="479"/>
      <c r="EEQ42" s="479"/>
      <c r="EER42" s="479"/>
      <c r="EES42" s="479"/>
      <c r="EET42" s="479"/>
      <c r="EEU42" s="479"/>
      <c r="EEV42" s="479"/>
      <c r="EEW42" s="479"/>
      <c r="EEX42" s="479"/>
      <c r="EEY42" s="479"/>
      <c r="EEZ42" s="479"/>
      <c r="EFA42" s="479"/>
      <c r="EFB42" s="479"/>
      <c r="EFC42" s="479"/>
      <c r="EFD42" s="479"/>
      <c r="EFE42" s="479"/>
      <c r="EFF42" s="479"/>
      <c r="EFG42" s="479"/>
      <c r="EFH42" s="479"/>
      <c r="EFI42" s="479"/>
      <c r="EFJ42" s="479"/>
      <c r="EFK42" s="479"/>
      <c r="EFL42" s="479"/>
      <c r="EFM42" s="479"/>
      <c r="EFN42" s="479"/>
      <c r="EFO42" s="479"/>
      <c r="EFP42" s="479"/>
      <c r="EFQ42" s="479"/>
      <c r="EFR42" s="479"/>
      <c r="EFS42" s="479"/>
      <c r="EFT42" s="479"/>
      <c r="EFU42" s="479"/>
      <c r="EFV42" s="479"/>
      <c r="EFW42" s="479"/>
      <c r="EFX42" s="479"/>
      <c r="EFY42" s="479"/>
      <c r="EFZ42" s="479"/>
      <c r="EGA42" s="479"/>
      <c r="EGB42" s="479"/>
      <c r="EGC42" s="479"/>
      <c r="EGD42" s="479"/>
      <c r="EGE42" s="479"/>
      <c r="EGF42" s="479"/>
      <c r="EGG42" s="479"/>
      <c r="EGH42" s="479"/>
      <c r="EGI42" s="479"/>
      <c r="EGJ42" s="479"/>
      <c r="EGK42" s="479"/>
      <c r="EGL42" s="479"/>
      <c r="EGM42" s="479"/>
      <c r="EGN42" s="479"/>
      <c r="EGO42" s="479"/>
      <c r="EGP42" s="479"/>
      <c r="EGQ42" s="479"/>
      <c r="EGR42" s="479"/>
      <c r="EGS42" s="479"/>
      <c r="EGT42" s="479"/>
      <c r="EGU42" s="479"/>
      <c r="EGV42" s="479"/>
      <c r="EGW42" s="479"/>
      <c r="EGX42" s="479"/>
      <c r="EGY42" s="479"/>
      <c r="EGZ42" s="479"/>
      <c r="EHA42" s="479"/>
      <c r="EHB42" s="479"/>
      <c r="EHC42" s="479"/>
      <c r="EHD42" s="479"/>
      <c r="EHE42" s="479"/>
      <c r="EHF42" s="479"/>
      <c r="EHG42" s="479"/>
      <c r="EHH42" s="479"/>
      <c r="EHI42" s="479"/>
      <c r="EHJ42" s="479"/>
      <c r="EHK42" s="479"/>
      <c r="EHL42" s="479"/>
      <c r="EHM42" s="479"/>
      <c r="EHN42" s="479"/>
      <c r="EHO42" s="479"/>
      <c r="EHP42" s="479"/>
      <c r="EHQ42" s="479"/>
      <c r="EHR42" s="479"/>
      <c r="EHS42" s="479"/>
      <c r="EHT42" s="479"/>
      <c r="EHU42" s="479"/>
      <c r="EHV42" s="479"/>
      <c r="EHW42" s="479"/>
      <c r="EHX42" s="479"/>
      <c r="EHY42" s="479"/>
      <c r="EHZ42" s="479"/>
      <c r="EIA42" s="479"/>
      <c r="EIB42" s="479"/>
      <c r="EIC42" s="479"/>
      <c r="EID42" s="479"/>
      <c r="EIE42" s="479"/>
      <c r="EIF42" s="479"/>
      <c r="EIG42" s="479"/>
      <c r="EIH42" s="479"/>
      <c r="EII42" s="479"/>
      <c r="EIJ42" s="479"/>
      <c r="EIK42" s="479"/>
      <c r="EIL42" s="479"/>
      <c r="EIM42" s="479"/>
      <c r="EIN42" s="479"/>
      <c r="EIO42" s="479"/>
      <c r="EIP42" s="479"/>
      <c r="EIQ42" s="479"/>
      <c r="EIR42" s="479"/>
      <c r="EIS42" s="479"/>
      <c r="EIT42" s="479"/>
      <c r="EIU42" s="479"/>
      <c r="EIV42" s="479"/>
      <c r="EIW42" s="479"/>
      <c r="EIX42" s="479"/>
      <c r="EIY42" s="479"/>
      <c r="EIZ42" s="479"/>
      <c r="EJA42" s="479"/>
      <c r="EJB42" s="479"/>
      <c r="EJC42" s="479"/>
      <c r="EJD42" s="479"/>
      <c r="EJE42" s="479"/>
      <c r="EJF42" s="479"/>
      <c r="EJG42" s="479"/>
      <c r="EJH42" s="479"/>
      <c r="EJI42" s="479"/>
      <c r="EJJ42" s="479"/>
      <c r="EJK42" s="479"/>
      <c r="EJL42" s="479"/>
      <c r="EJM42" s="479"/>
      <c r="EJN42" s="479"/>
      <c r="EJO42" s="479"/>
      <c r="EJP42" s="479"/>
      <c r="EJQ42" s="479"/>
      <c r="EJR42" s="479"/>
      <c r="EJS42" s="479"/>
      <c r="EJT42" s="479"/>
      <c r="EJU42" s="479"/>
      <c r="EJV42" s="479"/>
      <c r="EJW42" s="479"/>
      <c r="EJX42" s="479"/>
      <c r="EJY42" s="479"/>
      <c r="EJZ42" s="479"/>
      <c r="EKA42" s="479"/>
      <c r="EKB42" s="479"/>
      <c r="EKC42" s="479"/>
      <c r="EKD42" s="479"/>
      <c r="EKE42" s="479"/>
      <c r="EKF42" s="479"/>
      <c r="EKG42" s="479"/>
      <c r="EKH42" s="479"/>
      <c r="EKI42" s="479"/>
      <c r="EKJ42" s="479"/>
      <c r="EKK42" s="479"/>
      <c r="EKL42" s="479"/>
      <c r="EKM42" s="479"/>
      <c r="EKN42" s="479"/>
      <c r="EKO42" s="479"/>
      <c r="EKP42" s="479"/>
      <c r="EKQ42" s="479"/>
      <c r="EKR42" s="479"/>
      <c r="EKS42" s="479"/>
      <c r="EKT42" s="479"/>
      <c r="EKU42" s="479"/>
      <c r="EKV42" s="479"/>
      <c r="EKW42" s="479"/>
      <c r="EKX42" s="479"/>
      <c r="EKY42" s="479"/>
      <c r="EKZ42" s="479"/>
      <c r="ELA42" s="479"/>
      <c r="ELB42" s="479"/>
      <c r="ELC42" s="479"/>
      <c r="ELD42" s="479"/>
      <c r="ELE42" s="479"/>
      <c r="ELF42" s="479"/>
      <c r="ELG42" s="479"/>
      <c r="ELH42" s="479"/>
      <c r="ELI42" s="479"/>
      <c r="ELJ42" s="479"/>
      <c r="ELK42" s="479"/>
      <c r="ELL42" s="479"/>
      <c r="ELM42" s="479"/>
      <c r="ELN42" s="479"/>
      <c r="ELO42" s="479"/>
      <c r="ELP42" s="479"/>
      <c r="ELQ42" s="479"/>
      <c r="ELR42" s="479"/>
      <c r="ELS42" s="479"/>
      <c r="ELT42" s="479"/>
      <c r="ELU42" s="479"/>
      <c r="ELV42" s="479"/>
      <c r="ELW42" s="479"/>
      <c r="ELX42" s="479"/>
      <c r="ELY42" s="479"/>
      <c r="ELZ42" s="479"/>
      <c r="EMA42" s="479"/>
      <c r="EMB42" s="479"/>
      <c r="EMC42" s="479"/>
      <c r="EMD42" s="479"/>
      <c r="EME42" s="479"/>
      <c r="EMF42" s="479"/>
      <c r="EMG42" s="479"/>
      <c r="EMH42" s="479"/>
      <c r="EMI42" s="479"/>
      <c r="EMJ42" s="479"/>
      <c r="EMK42" s="479"/>
      <c r="EML42" s="479"/>
      <c r="EMM42" s="479"/>
      <c r="EMN42" s="479"/>
      <c r="EMO42" s="479"/>
      <c r="EMP42" s="479"/>
      <c r="EMQ42" s="479"/>
      <c r="EMR42" s="479"/>
      <c r="EMS42" s="479"/>
      <c r="EMT42" s="479"/>
      <c r="EMU42" s="479"/>
      <c r="EMV42" s="479"/>
      <c r="EMW42" s="479"/>
      <c r="EMX42" s="479"/>
      <c r="EMY42" s="479"/>
      <c r="EMZ42" s="479"/>
      <c r="ENA42" s="479"/>
      <c r="ENB42" s="479"/>
      <c r="ENC42" s="479"/>
      <c r="END42" s="479"/>
      <c r="ENE42" s="479"/>
      <c r="ENF42" s="479"/>
      <c r="ENG42" s="479"/>
      <c r="ENH42" s="479"/>
      <c r="ENI42" s="479"/>
      <c r="ENJ42" s="479"/>
      <c r="ENK42" s="479"/>
      <c r="ENL42" s="479"/>
      <c r="ENM42" s="479"/>
      <c r="ENN42" s="479"/>
      <c r="ENO42" s="479"/>
      <c r="ENP42" s="479"/>
      <c r="ENQ42" s="479"/>
      <c r="ENR42" s="479"/>
      <c r="ENS42" s="479"/>
      <c r="ENT42" s="479"/>
      <c r="ENU42" s="479"/>
      <c r="ENV42" s="479"/>
      <c r="ENW42" s="479"/>
      <c r="ENX42" s="479"/>
      <c r="ENY42" s="479"/>
      <c r="ENZ42" s="479"/>
      <c r="EOA42" s="479"/>
      <c r="EOB42" s="479"/>
      <c r="EOC42" s="479"/>
      <c r="EOD42" s="479"/>
      <c r="EOE42" s="479"/>
      <c r="EOF42" s="479"/>
      <c r="EOG42" s="479"/>
      <c r="EOH42" s="479"/>
      <c r="EOI42" s="479"/>
      <c r="EOJ42" s="479"/>
      <c r="EOK42" s="479"/>
      <c r="EOL42" s="479"/>
      <c r="EOM42" s="479"/>
      <c r="EON42" s="479"/>
      <c r="EOO42" s="479"/>
      <c r="EOP42" s="479"/>
      <c r="EOQ42" s="479"/>
      <c r="EOR42" s="479"/>
      <c r="EOS42" s="479"/>
      <c r="EOT42" s="479"/>
      <c r="EOU42" s="479"/>
      <c r="EOV42" s="479"/>
      <c r="EOW42" s="479"/>
      <c r="EOX42" s="479"/>
      <c r="EOY42" s="479"/>
      <c r="EOZ42" s="479"/>
      <c r="EPA42" s="479"/>
      <c r="EPB42" s="479"/>
      <c r="EPC42" s="479"/>
      <c r="EPD42" s="479"/>
      <c r="EPE42" s="479"/>
      <c r="EPF42" s="479"/>
      <c r="EPG42" s="479"/>
      <c r="EPH42" s="479"/>
      <c r="EPI42" s="479"/>
      <c r="EPJ42" s="479"/>
      <c r="EPK42" s="479"/>
      <c r="EPL42" s="479"/>
      <c r="EPM42" s="479"/>
      <c r="EPN42" s="479"/>
      <c r="EPO42" s="479"/>
      <c r="EPP42" s="479"/>
      <c r="EPQ42" s="479"/>
      <c r="EPR42" s="479"/>
      <c r="EPS42" s="479"/>
      <c r="EPT42" s="479"/>
      <c r="EPU42" s="479"/>
      <c r="EPV42" s="479"/>
      <c r="EPW42" s="479"/>
      <c r="EPX42" s="479"/>
      <c r="EPY42" s="479"/>
      <c r="EPZ42" s="479"/>
      <c r="EQA42" s="479"/>
      <c r="EQB42" s="479"/>
      <c r="EQC42" s="479"/>
      <c r="EQD42" s="479"/>
      <c r="EQE42" s="479"/>
      <c r="EQF42" s="479"/>
      <c r="EQG42" s="479"/>
      <c r="EQH42" s="479"/>
      <c r="EQI42" s="479"/>
      <c r="EQJ42" s="479"/>
      <c r="EQK42" s="479"/>
      <c r="EQL42" s="479"/>
      <c r="EQM42" s="479"/>
      <c r="EQN42" s="479"/>
      <c r="EQO42" s="479"/>
      <c r="EQP42" s="479"/>
      <c r="EQQ42" s="479"/>
      <c r="EQR42" s="479"/>
      <c r="EQS42" s="479"/>
      <c r="EQT42" s="479"/>
      <c r="EQU42" s="479"/>
      <c r="EQV42" s="479"/>
      <c r="EQW42" s="479"/>
      <c r="EQX42" s="479"/>
      <c r="EQY42" s="479"/>
      <c r="EQZ42" s="479"/>
      <c r="ERA42" s="479"/>
      <c r="ERB42" s="479"/>
      <c r="ERC42" s="479"/>
      <c r="ERD42" s="479"/>
      <c r="ERE42" s="479"/>
      <c r="ERF42" s="479"/>
      <c r="ERG42" s="479"/>
      <c r="ERH42" s="479"/>
      <c r="ERI42" s="479"/>
      <c r="ERJ42" s="479"/>
      <c r="ERK42" s="479"/>
      <c r="ERL42" s="479"/>
      <c r="ERM42" s="479"/>
      <c r="ERN42" s="479"/>
      <c r="ERO42" s="479"/>
      <c r="ERP42" s="479"/>
      <c r="ERQ42" s="479"/>
      <c r="ERR42" s="479"/>
      <c r="ERS42" s="479"/>
      <c r="ERT42" s="479"/>
      <c r="ERU42" s="479"/>
      <c r="ERV42" s="479"/>
      <c r="ERW42" s="479"/>
      <c r="ERX42" s="479"/>
      <c r="ERY42" s="479"/>
      <c r="ERZ42" s="479"/>
      <c r="ESA42" s="479"/>
      <c r="ESB42" s="479"/>
      <c r="ESC42" s="479"/>
      <c r="ESD42" s="479"/>
      <c r="ESE42" s="479"/>
      <c r="ESF42" s="479"/>
      <c r="ESG42" s="479"/>
      <c r="ESH42" s="479"/>
      <c r="ESI42" s="479"/>
      <c r="ESJ42" s="479"/>
      <c r="ESK42" s="479"/>
      <c r="ESL42" s="479"/>
      <c r="ESM42" s="479"/>
      <c r="ESN42" s="479"/>
      <c r="ESO42" s="479"/>
      <c r="ESP42" s="479"/>
      <c r="ESQ42" s="479"/>
      <c r="ESR42" s="479"/>
      <c r="ESS42" s="479"/>
      <c r="EST42" s="479"/>
      <c r="ESU42" s="479"/>
      <c r="ESV42" s="479"/>
      <c r="ESW42" s="479"/>
      <c r="ESX42" s="479"/>
      <c r="ESY42" s="479"/>
      <c r="ESZ42" s="479"/>
      <c r="ETA42" s="479"/>
      <c r="ETB42" s="479"/>
      <c r="ETC42" s="479"/>
      <c r="ETD42" s="479"/>
      <c r="ETE42" s="479"/>
      <c r="ETF42" s="479"/>
      <c r="ETG42" s="479"/>
      <c r="ETH42" s="479"/>
      <c r="ETI42" s="479"/>
      <c r="ETJ42" s="479"/>
      <c r="ETK42" s="479"/>
      <c r="ETL42" s="479"/>
      <c r="ETM42" s="479"/>
      <c r="ETN42" s="479"/>
      <c r="ETO42" s="479"/>
      <c r="ETP42" s="479"/>
      <c r="ETQ42" s="479"/>
      <c r="ETR42" s="479"/>
      <c r="ETS42" s="479"/>
      <c r="ETT42" s="479"/>
      <c r="ETU42" s="479"/>
      <c r="ETV42" s="479"/>
      <c r="ETW42" s="479"/>
      <c r="ETX42" s="479"/>
      <c r="ETY42" s="479"/>
      <c r="ETZ42" s="479"/>
      <c r="EUA42" s="479"/>
      <c r="EUB42" s="479"/>
      <c r="EUC42" s="479"/>
      <c r="EUD42" s="479"/>
      <c r="EUE42" s="479"/>
      <c r="EUF42" s="479"/>
      <c r="EUG42" s="479"/>
      <c r="EUH42" s="479"/>
      <c r="EUI42" s="479"/>
      <c r="EUJ42" s="479"/>
      <c r="EUK42" s="479"/>
      <c r="EUL42" s="479"/>
      <c r="EUM42" s="479"/>
      <c r="EUN42" s="479"/>
      <c r="EUO42" s="479"/>
      <c r="EUP42" s="479"/>
      <c r="EUQ42" s="479"/>
      <c r="EUR42" s="479"/>
      <c r="EUS42" s="479"/>
      <c r="EUT42" s="479"/>
      <c r="EUU42" s="479"/>
      <c r="EUV42" s="479"/>
      <c r="EUW42" s="479"/>
      <c r="EUX42" s="479"/>
      <c r="EUY42" s="479"/>
      <c r="EUZ42" s="479"/>
      <c r="EVA42" s="479"/>
      <c r="EVB42" s="479"/>
      <c r="EVC42" s="479"/>
      <c r="EVD42" s="479"/>
      <c r="EVE42" s="479"/>
      <c r="EVF42" s="479"/>
      <c r="EVG42" s="479"/>
      <c r="EVH42" s="479"/>
      <c r="EVI42" s="479"/>
      <c r="EVJ42" s="479"/>
      <c r="EVK42" s="479"/>
      <c r="EVL42" s="479"/>
      <c r="EVM42" s="479"/>
      <c r="EVN42" s="479"/>
      <c r="EVO42" s="479"/>
      <c r="EVP42" s="479"/>
      <c r="EVQ42" s="479"/>
      <c r="EVR42" s="479"/>
      <c r="EVS42" s="479"/>
      <c r="EVT42" s="479"/>
      <c r="EVU42" s="479"/>
      <c r="EVV42" s="479"/>
      <c r="EVW42" s="479"/>
      <c r="EVX42" s="479"/>
      <c r="EVY42" s="479"/>
      <c r="EVZ42" s="479"/>
      <c r="EWA42" s="479"/>
      <c r="EWB42" s="479"/>
      <c r="EWC42" s="479"/>
      <c r="EWD42" s="479"/>
      <c r="EWE42" s="479"/>
      <c r="EWF42" s="479"/>
      <c r="EWG42" s="479"/>
      <c r="EWH42" s="479"/>
      <c r="EWI42" s="479"/>
      <c r="EWJ42" s="479"/>
      <c r="EWK42" s="479"/>
      <c r="EWL42" s="479"/>
      <c r="EWM42" s="479"/>
      <c r="EWN42" s="479"/>
      <c r="EWO42" s="479"/>
      <c r="EWP42" s="479"/>
      <c r="EWQ42" s="479"/>
      <c r="EWR42" s="479"/>
      <c r="EWS42" s="479"/>
      <c r="EWT42" s="479"/>
      <c r="EWU42" s="479"/>
      <c r="EWV42" s="479"/>
      <c r="EWW42" s="479"/>
      <c r="EWX42" s="479"/>
      <c r="EWY42" s="479"/>
      <c r="EWZ42" s="479"/>
      <c r="EXA42" s="479"/>
      <c r="EXB42" s="479"/>
      <c r="EXC42" s="479"/>
      <c r="EXD42" s="479"/>
      <c r="EXE42" s="479"/>
      <c r="EXF42" s="479"/>
      <c r="EXG42" s="479"/>
      <c r="EXH42" s="479"/>
      <c r="EXI42" s="479"/>
      <c r="EXJ42" s="479"/>
      <c r="EXK42" s="479"/>
      <c r="EXL42" s="479"/>
      <c r="EXM42" s="479"/>
      <c r="EXN42" s="479"/>
      <c r="EXO42" s="479"/>
      <c r="EXP42" s="479"/>
      <c r="EXQ42" s="479"/>
      <c r="EXR42" s="479"/>
      <c r="EXS42" s="479"/>
      <c r="EXT42" s="479"/>
      <c r="EXU42" s="479"/>
      <c r="EXV42" s="479"/>
      <c r="EXW42" s="479"/>
      <c r="EXX42" s="479"/>
      <c r="EXY42" s="479"/>
      <c r="EXZ42" s="479"/>
      <c r="EYA42" s="479"/>
      <c r="EYB42" s="479"/>
      <c r="EYC42" s="479"/>
      <c r="EYD42" s="479"/>
      <c r="EYE42" s="479"/>
      <c r="EYF42" s="479"/>
      <c r="EYG42" s="479"/>
      <c r="EYH42" s="479"/>
      <c r="EYI42" s="479"/>
      <c r="EYJ42" s="479"/>
      <c r="EYK42" s="479"/>
      <c r="EYL42" s="479"/>
      <c r="EYM42" s="479"/>
      <c r="EYN42" s="479"/>
      <c r="EYO42" s="479"/>
      <c r="EYP42" s="479"/>
      <c r="EYQ42" s="479"/>
      <c r="EYR42" s="479"/>
      <c r="EYS42" s="479"/>
      <c r="EYT42" s="479"/>
      <c r="EYU42" s="479"/>
      <c r="EYV42" s="479"/>
      <c r="EYW42" s="479"/>
      <c r="EYX42" s="479"/>
      <c r="EYY42" s="479"/>
      <c r="EYZ42" s="479"/>
      <c r="EZA42" s="479"/>
      <c r="EZB42" s="479"/>
      <c r="EZC42" s="479"/>
      <c r="EZD42" s="479"/>
      <c r="EZE42" s="479"/>
      <c r="EZF42" s="479"/>
      <c r="EZG42" s="479"/>
      <c r="EZH42" s="479"/>
      <c r="EZI42" s="479"/>
      <c r="EZJ42" s="479"/>
      <c r="EZK42" s="479"/>
      <c r="EZL42" s="479"/>
      <c r="EZM42" s="479"/>
      <c r="EZN42" s="479"/>
      <c r="EZO42" s="479"/>
      <c r="EZP42" s="479"/>
      <c r="EZQ42" s="479"/>
      <c r="EZR42" s="479"/>
      <c r="EZS42" s="479"/>
      <c r="EZT42" s="479"/>
      <c r="EZU42" s="479"/>
      <c r="EZV42" s="479"/>
      <c r="EZW42" s="479"/>
      <c r="EZX42" s="479"/>
      <c r="EZY42" s="479"/>
      <c r="EZZ42" s="479"/>
      <c r="FAA42" s="479"/>
      <c r="FAB42" s="479"/>
      <c r="FAC42" s="479"/>
      <c r="FAD42" s="479"/>
      <c r="FAE42" s="479"/>
      <c r="FAF42" s="479"/>
      <c r="FAG42" s="479"/>
      <c r="FAH42" s="479"/>
      <c r="FAI42" s="479"/>
      <c r="FAJ42" s="479"/>
      <c r="FAK42" s="479"/>
      <c r="FAL42" s="479"/>
      <c r="FAM42" s="479"/>
      <c r="FAN42" s="479"/>
      <c r="FAO42" s="479"/>
      <c r="FAP42" s="479"/>
      <c r="FAQ42" s="479"/>
      <c r="FAR42" s="479"/>
      <c r="FAS42" s="479"/>
      <c r="FAT42" s="479"/>
      <c r="FAU42" s="479"/>
      <c r="FAV42" s="479"/>
      <c r="FAW42" s="479"/>
      <c r="FAX42" s="479"/>
      <c r="FAY42" s="479"/>
      <c r="FAZ42" s="479"/>
      <c r="FBA42" s="479"/>
      <c r="FBB42" s="479"/>
      <c r="FBC42" s="479"/>
      <c r="FBD42" s="479"/>
      <c r="FBE42" s="479"/>
      <c r="FBF42" s="479"/>
      <c r="FBG42" s="479"/>
      <c r="FBH42" s="479"/>
      <c r="FBI42" s="479"/>
      <c r="FBJ42" s="479"/>
      <c r="FBK42" s="479"/>
      <c r="FBL42" s="479"/>
      <c r="FBM42" s="479"/>
      <c r="FBN42" s="479"/>
      <c r="FBO42" s="479"/>
      <c r="FBP42" s="479"/>
      <c r="FBQ42" s="479"/>
      <c r="FBR42" s="479"/>
      <c r="FBS42" s="479"/>
      <c r="FBT42" s="479"/>
      <c r="FBU42" s="479"/>
      <c r="FBV42" s="479"/>
      <c r="FBW42" s="479"/>
      <c r="FBX42" s="479"/>
      <c r="FBY42" s="479"/>
      <c r="FBZ42" s="479"/>
      <c r="FCA42" s="479"/>
      <c r="FCB42" s="479"/>
      <c r="FCC42" s="479"/>
      <c r="FCD42" s="479"/>
      <c r="FCE42" s="479"/>
      <c r="FCF42" s="479"/>
      <c r="FCG42" s="479"/>
      <c r="FCH42" s="479"/>
      <c r="FCI42" s="479"/>
      <c r="FCJ42" s="479"/>
      <c r="FCK42" s="479"/>
      <c r="FCL42" s="479"/>
      <c r="FCM42" s="479"/>
      <c r="FCN42" s="479"/>
      <c r="FCO42" s="479"/>
      <c r="FCP42" s="479"/>
      <c r="FCQ42" s="479"/>
      <c r="FCR42" s="479"/>
      <c r="FCS42" s="479"/>
      <c r="FCT42" s="479"/>
      <c r="FCU42" s="479"/>
      <c r="FCV42" s="479"/>
      <c r="FCW42" s="479"/>
      <c r="FCX42" s="479"/>
      <c r="FCY42" s="479"/>
      <c r="FCZ42" s="479"/>
      <c r="FDA42" s="479"/>
      <c r="FDB42" s="479"/>
      <c r="FDC42" s="479"/>
      <c r="FDD42" s="479"/>
      <c r="FDE42" s="479"/>
      <c r="FDF42" s="479"/>
      <c r="FDG42" s="479"/>
      <c r="FDH42" s="479"/>
      <c r="FDI42" s="479"/>
      <c r="FDJ42" s="479"/>
      <c r="FDK42" s="479"/>
      <c r="FDL42" s="479"/>
      <c r="FDM42" s="479"/>
      <c r="FDN42" s="479"/>
      <c r="FDO42" s="479"/>
      <c r="FDP42" s="479"/>
      <c r="FDQ42" s="479"/>
      <c r="FDR42" s="479"/>
      <c r="FDS42" s="479"/>
      <c r="FDT42" s="479"/>
      <c r="FDU42" s="479"/>
      <c r="FDV42" s="479"/>
      <c r="FDW42" s="479"/>
      <c r="FDX42" s="479"/>
      <c r="FDY42" s="479"/>
      <c r="FDZ42" s="479"/>
      <c r="FEA42" s="479"/>
      <c r="FEB42" s="479"/>
      <c r="FEC42" s="479"/>
      <c r="FED42" s="479"/>
      <c r="FEE42" s="479"/>
      <c r="FEF42" s="479"/>
      <c r="FEG42" s="479"/>
      <c r="FEH42" s="479"/>
      <c r="FEI42" s="479"/>
      <c r="FEJ42" s="479"/>
      <c r="FEK42" s="479"/>
      <c r="FEL42" s="479"/>
      <c r="FEM42" s="479"/>
      <c r="FEN42" s="479"/>
      <c r="FEO42" s="479"/>
      <c r="FEP42" s="479"/>
      <c r="FEQ42" s="479"/>
      <c r="FER42" s="479"/>
      <c r="FES42" s="479"/>
      <c r="FET42" s="479"/>
      <c r="FEU42" s="479"/>
      <c r="FEV42" s="479"/>
      <c r="FEW42" s="479"/>
      <c r="FEX42" s="479"/>
      <c r="FEY42" s="479"/>
      <c r="FEZ42" s="479"/>
      <c r="FFA42" s="479"/>
      <c r="FFB42" s="479"/>
      <c r="FFC42" s="479"/>
      <c r="FFD42" s="479"/>
      <c r="FFE42" s="479"/>
      <c r="FFF42" s="479"/>
      <c r="FFG42" s="479"/>
      <c r="FFH42" s="479"/>
      <c r="FFI42" s="479"/>
      <c r="FFJ42" s="479"/>
      <c r="FFK42" s="479"/>
      <c r="FFL42" s="479"/>
      <c r="FFM42" s="479"/>
      <c r="FFN42" s="479"/>
      <c r="FFO42" s="479"/>
      <c r="FFP42" s="479"/>
      <c r="FFQ42" s="479"/>
      <c r="FFR42" s="479"/>
      <c r="FFS42" s="479"/>
      <c r="FFT42" s="479"/>
      <c r="FFU42" s="479"/>
      <c r="FFV42" s="479"/>
      <c r="FFW42" s="479"/>
      <c r="FFX42" s="479"/>
      <c r="FFY42" s="479"/>
      <c r="FFZ42" s="479"/>
      <c r="FGA42" s="479"/>
      <c r="FGB42" s="479"/>
      <c r="FGC42" s="479"/>
      <c r="FGD42" s="479"/>
      <c r="FGE42" s="479"/>
      <c r="FGF42" s="479"/>
      <c r="FGG42" s="479"/>
      <c r="FGH42" s="479"/>
      <c r="FGI42" s="479"/>
      <c r="FGJ42" s="479"/>
      <c r="FGK42" s="479"/>
      <c r="FGL42" s="479"/>
      <c r="FGM42" s="479"/>
      <c r="FGN42" s="479"/>
      <c r="FGO42" s="479"/>
      <c r="FGP42" s="479"/>
      <c r="FGQ42" s="479"/>
      <c r="FGR42" s="479"/>
      <c r="FGS42" s="479"/>
      <c r="FGT42" s="479"/>
      <c r="FGU42" s="479"/>
      <c r="FGV42" s="479"/>
      <c r="FGW42" s="479"/>
      <c r="FGX42" s="479"/>
      <c r="FGY42" s="479"/>
      <c r="FGZ42" s="479"/>
      <c r="FHA42" s="479"/>
      <c r="FHB42" s="479"/>
      <c r="FHC42" s="479"/>
      <c r="FHD42" s="479"/>
      <c r="FHE42" s="479"/>
      <c r="FHF42" s="479"/>
      <c r="FHG42" s="479"/>
      <c r="FHH42" s="479"/>
      <c r="FHI42" s="479"/>
      <c r="FHJ42" s="479"/>
      <c r="FHK42" s="479"/>
      <c r="FHL42" s="479"/>
      <c r="FHM42" s="479"/>
      <c r="FHN42" s="479"/>
      <c r="FHO42" s="479"/>
      <c r="FHP42" s="479"/>
      <c r="FHQ42" s="479"/>
      <c r="FHR42" s="479"/>
      <c r="FHS42" s="479"/>
      <c r="FHT42" s="479"/>
      <c r="FHU42" s="479"/>
      <c r="FHV42" s="479"/>
      <c r="FHW42" s="479"/>
      <c r="FHX42" s="479"/>
      <c r="FHY42" s="479"/>
      <c r="FHZ42" s="479"/>
      <c r="FIA42" s="479"/>
      <c r="FIB42" s="479"/>
      <c r="FIC42" s="479"/>
      <c r="FID42" s="479"/>
      <c r="FIE42" s="479"/>
      <c r="FIF42" s="479"/>
      <c r="FIG42" s="479"/>
      <c r="FIH42" s="479"/>
      <c r="FII42" s="479"/>
      <c r="FIJ42" s="479"/>
      <c r="FIK42" s="479"/>
      <c r="FIL42" s="479"/>
      <c r="FIM42" s="479"/>
      <c r="FIN42" s="479"/>
      <c r="FIO42" s="479"/>
      <c r="FIP42" s="479"/>
      <c r="FIQ42" s="479"/>
      <c r="FIR42" s="479"/>
      <c r="FIS42" s="479"/>
      <c r="FIT42" s="479"/>
      <c r="FIU42" s="479"/>
      <c r="FIV42" s="479"/>
      <c r="FIW42" s="479"/>
      <c r="FIX42" s="479"/>
      <c r="FIY42" s="479"/>
      <c r="FIZ42" s="479"/>
      <c r="FJA42" s="479"/>
      <c r="FJB42" s="479"/>
      <c r="FJC42" s="479"/>
      <c r="FJD42" s="479"/>
      <c r="FJE42" s="479"/>
      <c r="FJF42" s="479"/>
      <c r="FJG42" s="479"/>
      <c r="FJH42" s="479"/>
      <c r="FJI42" s="479"/>
      <c r="FJJ42" s="479"/>
      <c r="FJK42" s="479"/>
      <c r="FJL42" s="479"/>
      <c r="FJM42" s="479"/>
      <c r="FJN42" s="479"/>
      <c r="FJO42" s="479"/>
      <c r="FJP42" s="479"/>
      <c r="FJQ42" s="479"/>
      <c r="FJR42" s="479"/>
      <c r="FJS42" s="479"/>
      <c r="FJT42" s="479"/>
      <c r="FJU42" s="479"/>
      <c r="FJV42" s="479"/>
      <c r="FJW42" s="479"/>
      <c r="FJX42" s="479"/>
      <c r="FJY42" s="479"/>
      <c r="FJZ42" s="479"/>
      <c r="FKA42" s="479"/>
      <c r="FKB42" s="479"/>
      <c r="FKC42" s="479"/>
      <c r="FKD42" s="479"/>
      <c r="FKE42" s="479"/>
      <c r="FKF42" s="479"/>
      <c r="FKG42" s="479"/>
      <c r="FKH42" s="479"/>
      <c r="FKI42" s="479"/>
      <c r="FKJ42" s="479"/>
      <c r="FKK42" s="479"/>
      <c r="FKL42" s="479"/>
      <c r="FKM42" s="479"/>
      <c r="FKN42" s="479"/>
      <c r="FKO42" s="479"/>
      <c r="FKP42" s="479"/>
      <c r="FKQ42" s="479"/>
      <c r="FKR42" s="479"/>
      <c r="FKS42" s="479"/>
      <c r="FKT42" s="479"/>
      <c r="FKU42" s="479"/>
      <c r="FKV42" s="479"/>
      <c r="FKW42" s="479"/>
      <c r="FKX42" s="479"/>
      <c r="FKY42" s="479"/>
      <c r="FKZ42" s="479"/>
      <c r="FLA42" s="479"/>
      <c r="FLB42" s="479"/>
      <c r="FLC42" s="479"/>
      <c r="FLD42" s="479"/>
      <c r="FLE42" s="479"/>
      <c r="FLF42" s="479"/>
      <c r="FLG42" s="479"/>
      <c r="FLH42" s="479"/>
      <c r="FLI42" s="479"/>
      <c r="FLJ42" s="479"/>
      <c r="FLK42" s="479"/>
      <c r="FLL42" s="479"/>
      <c r="FLM42" s="479"/>
      <c r="FLN42" s="479"/>
      <c r="FLO42" s="479"/>
      <c r="FLP42" s="479"/>
      <c r="FLQ42" s="479"/>
      <c r="FLR42" s="479"/>
      <c r="FLS42" s="479"/>
      <c r="FLT42" s="479"/>
      <c r="FLU42" s="479"/>
      <c r="FLV42" s="479"/>
      <c r="FLW42" s="479"/>
      <c r="FLX42" s="479"/>
      <c r="FLY42" s="479"/>
      <c r="FLZ42" s="479"/>
      <c r="FMA42" s="479"/>
      <c r="FMB42" s="479"/>
      <c r="FMC42" s="479"/>
      <c r="FMD42" s="479"/>
      <c r="FME42" s="479"/>
      <c r="FMF42" s="479"/>
      <c r="FMG42" s="479"/>
      <c r="FMH42" s="479"/>
      <c r="FMI42" s="479"/>
      <c r="FMJ42" s="479"/>
      <c r="FMK42" s="479"/>
      <c r="FML42" s="479"/>
      <c r="FMM42" s="479"/>
      <c r="FMN42" s="479"/>
      <c r="FMO42" s="479"/>
      <c r="FMP42" s="479"/>
      <c r="FMQ42" s="479"/>
      <c r="FMR42" s="479"/>
      <c r="FMS42" s="479"/>
      <c r="FMT42" s="479"/>
      <c r="FMU42" s="479"/>
      <c r="FMV42" s="479"/>
      <c r="FMW42" s="479"/>
      <c r="FMX42" s="479"/>
      <c r="FMY42" s="479"/>
      <c r="FMZ42" s="479"/>
      <c r="FNA42" s="479"/>
      <c r="FNB42" s="479"/>
      <c r="FNC42" s="479"/>
      <c r="FND42" s="479"/>
      <c r="FNE42" s="479"/>
      <c r="FNF42" s="479"/>
      <c r="FNG42" s="479"/>
      <c r="FNH42" s="479"/>
      <c r="FNI42" s="479"/>
      <c r="FNJ42" s="479"/>
      <c r="FNK42" s="479"/>
      <c r="FNL42" s="479"/>
      <c r="FNM42" s="479"/>
      <c r="FNN42" s="479"/>
      <c r="FNO42" s="479"/>
      <c r="FNP42" s="479"/>
      <c r="FNQ42" s="479"/>
      <c r="FNR42" s="479"/>
      <c r="FNS42" s="479"/>
      <c r="FNT42" s="479"/>
      <c r="FNU42" s="479"/>
      <c r="FNV42" s="479"/>
      <c r="FNW42" s="479"/>
      <c r="FNX42" s="479"/>
      <c r="FNY42" s="479"/>
      <c r="FNZ42" s="479"/>
      <c r="FOA42" s="479"/>
      <c r="FOB42" s="479"/>
      <c r="FOC42" s="479"/>
      <c r="FOD42" s="479"/>
      <c r="FOE42" s="479"/>
      <c r="FOF42" s="479"/>
      <c r="FOG42" s="479"/>
      <c r="FOH42" s="479"/>
      <c r="FOI42" s="479"/>
      <c r="FOJ42" s="479"/>
      <c r="FOK42" s="479"/>
      <c r="FOL42" s="479"/>
      <c r="FOM42" s="479"/>
      <c r="FON42" s="479"/>
      <c r="FOO42" s="479"/>
      <c r="FOP42" s="479"/>
      <c r="FOQ42" s="479"/>
      <c r="FOR42" s="479"/>
      <c r="FOS42" s="479"/>
      <c r="FOT42" s="479"/>
      <c r="FOU42" s="479"/>
      <c r="FOV42" s="479"/>
      <c r="FOW42" s="479"/>
      <c r="FOX42" s="479"/>
      <c r="FOY42" s="479"/>
      <c r="FOZ42" s="479"/>
      <c r="FPA42" s="479"/>
      <c r="FPB42" s="479"/>
      <c r="FPC42" s="479"/>
      <c r="FPD42" s="479"/>
      <c r="FPE42" s="479"/>
      <c r="FPF42" s="479"/>
      <c r="FPG42" s="479"/>
      <c r="FPH42" s="479"/>
      <c r="FPI42" s="479"/>
      <c r="FPJ42" s="479"/>
      <c r="FPK42" s="479"/>
      <c r="FPL42" s="479"/>
      <c r="FPM42" s="479"/>
      <c r="FPN42" s="479"/>
      <c r="FPO42" s="479"/>
      <c r="FPP42" s="479"/>
      <c r="FPQ42" s="479"/>
      <c r="FPR42" s="479"/>
      <c r="FPS42" s="479"/>
      <c r="FPT42" s="479"/>
      <c r="FPU42" s="479"/>
      <c r="FPV42" s="479"/>
      <c r="FPW42" s="479"/>
      <c r="FPX42" s="479"/>
      <c r="FPY42" s="479"/>
      <c r="FPZ42" s="479"/>
      <c r="FQA42" s="479"/>
      <c r="FQB42" s="479"/>
      <c r="FQC42" s="479"/>
      <c r="FQD42" s="479"/>
      <c r="FQE42" s="479"/>
      <c r="FQF42" s="479"/>
      <c r="FQG42" s="479"/>
      <c r="FQH42" s="479"/>
      <c r="FQI42" s="479"/>
      <c r="FQJ42" s="479"/>
      <c r="FQK42" s="479"/>
      <c r="FQL42" s="479"/>
      <c r="FQM42" s="479"/>
      <c r="FQN42" s="479"/>
      <c r="FQO42" s="479"/>
      <c r="FQP42" s="479"/>
      <c r="FQQ42" s="479"/>
      <c r="FQR42" s="479"/>
      <c r="FQS42" s="479"/>
      <c r="FQT42" s="479"/>
      <c r="FQU42" s="479"/>
      <c r="FQV42" s="479"/>
      <c r="FQW42" s="479"/>
      <c r="FQX42" s="479"/>
      <c r="FQY42" s="479"/>
      <c r="FQZ42" s="479"/>
      <c r="FRA42" s="479"/>
      <c r="FRB42" s="479"/>
      <c r="FRC42" s="479"/>
      <c r="FRD42" s="479"/>
      <c r="FRE42" s="479"/>
      <c r="FRF42" s="479"/>
      <c r="FRG42" s="479"/>
      <c r="FRH42" s="479"/>
      <c r="FRI42" s="479"/>
      <c r="FRJ42" s="479"/>
      <c r="FRK42" s="479"/>
      <c r="FRL42" s="479"/>
      <c r="FRM42" s="479"/>
      <c r="FRN42" s="479"/>
      <c r="FRO42" s="479"/>
      <c r="FRP42" s="479"/>
      <c r="FRQ42" s="479"/>
      <c r="FRR42" s="479"/>
      <c r="FRS42" s="479"/>
      <c r="FRT42" s="479"/>
      <c r="FRU42" s="479"/>
      <c r="FRV42" s="479"/>
      <c r="FRW42" s="479"/>
      <c r="FRX42" s="479"/>
      <c r="FRY42" s="479"/>
      <c r="FRZ42" s="479"/>
      <c r="FSA42" s="479"/>
      <c r="FSB42" s="479"/>
      <c r="FSC42" s="479"/>
      <c r="FSD42" s="479"/>
      <c r="FSE42" s="479"/>
      <c r="FSF42" s="479"/>
      <c r="FSG42" s="479"/>
      <c r="FSH42" s="479"/>
      <c r="FSI42" s="479"/>
      <c r="FSJ42" s="479"/>
      <c r="FSK42" s="479"/>
      <c r="FSL42" s="479"/>
      <c r="FSM42" s="479"/>
      <c r="FSN42" s="479"/>
      <c r="FSO42" s="479"/>
      <c r="FSP42" s="479"/>
      <c r="FSQ42" s="479"/>
      <c r="FSR42" s="479"/>
      <c r="FSS42" s="479"/>
      <c r="FST42" s="479"/>
      <c r="FSU42" s="479"/>
      <c r="FSV42" s="479"/>
      <c r="FSW42" s="479"/>
      <c r="FSX42" s="479"/>
      <c r="FSY42" s="479"/>
      <c r="FSZ42" s="479"/>
      <c r="FTA42" s="479"/>
      <c r="FTB42" s="479"/>
      <c r="FTC42" s="479"/>
      <c r="FTD42" s="479"/>
      <c r="FTE42" s="479"/>
      <c r="FTF42" s="479"/>
      <c r="FTG42" s="479"/>
      <c r="FTH42" s="479"/>
      <c r="FTI42" s="479"/>
      <c r="FTJ42" s="479"/>
      <c r="FTK42" s="479"/>
      <c r="FTL42" s="479"/>
      <c r="FTM42" s="479"/>
      <c r="FTN42" s="479"/>
      <c r="FTO42" s="479"/>
      <c r="FTP42" s="479"/>
      <c r="FTQ42" s="479"/>
      <c r="FTR42" s="479"/>
      <c r="FTS42" s="479"/>
      <c r="FTT42" s="479"/>
      <c r="FTU42" s="479"/>
      <c r="FTV42" s="479"/>
      <c r="FTW42" s="479"/>
      <c r="FTX42" s="479"/>
      <c r="FTY42" s="479"/>
      <c r="FTZ42" s="479"/>
      <c r="FUA42" s="479"/>
      <c r="FUB42" s="479"/>
      <c r="FUC42" s="479"/>
      <c r="FUD42" s="479"/>
      <c r="FUE42" s="479"/>
      <c r="FUF42" s="479"/>
      <c r="FUG42" s="479"/>
      <c r="FUH42" s="479"/>
      <c r="FUI42" s="479"/>
      <c r="FUJ42" s="479"/>
      <c r="FUK42" s="479"/>
      <c r="FUL42" s="479"/>
      <c r="FUM42" s="479"/>
      <c r="FUN42" s="479"/>
      <c r="FUO42" s="479"/>
      <c r="FUP42" s="479"/>
      <c r="FUQ42" s="479"/>
      <c r="FUR42" s="479"/>
      <c r="FUS42" s="479"/>
      <c r="FUT42" s="479"/>
      <c r="FUU42" s="479"/>
      <c r="FUV42" s="479"/>
      <c r="FUW42" s="479"/>
      <c r="FUX42" s="479"/>
      <c r="FUY42" s="479"/>
      <c r="FUZ42" s="479"/>
      <c r="FVA42" s="479"/>
      <c r="FVB42" s="479"/>
      <c r="FVC42" s="479"/>
      <c r="FVD42" s="479"/>
      <c r="FVE42" s="479"/>
      <c r="FVF42" s="479"/>
      <c r="FVG42" s="479"/>
      <c r="FVH42" s="479"/>
      <c r="FVI42" s="479"/>
      <c r="FVJ42" s="479"/>
      <c r="FVK42" s="479"/>
      <c r="FVL42" s="479"/>
      <c r="FVM42" s="479"/>
      <c r="FVN42" s="479"/>
      <c r="FVO42" s="479"/>
      <c r="FVP42" s="479"/>
      <c r="FVQ42" s="479"/>
      <c r="FVR42" s="479"/>
      <c r="FVS42" s="479"/>
      <c r="FVT42" s="479"/>
      <c r="FVU42" s="479"/>
      <c r="FVV42" s="479"/>
      <c r="FVW42" s="479"/>
      <c r="FVX42" s="479"/>
      <c r="FVY42" s="479"/>
      <c r="FVZ42" s="479"/>
      <c r="FWA42" s="479"/>
      <c r="FWB42" s="479"/>
      <c r="FWC42" s="479"/>
      <c r="FWD42" s="479"/>
      <c r="FWE42" s="479"/>
      <c r="FWF42" s="479"/>
      <c r="FWG42" s="479"/>
      <c r="FWH42" s="479"/>
      <c r="FWI42" s="479"/>
      <c r="FWJ42" s="479"/>
      <c r="FWK42" s="479"/>
      <c r="FWL42" s="479"/>
      <c r="FWM42" s="479"/>
      <c r="FWN42" s="479"/>
      <c r="FWO42" s="479"/>
      <c r="FWP42" s="479"/>
      <c r="FWQ42" s="479"/>
      <c r="FWR42" s="479"/>
      <c r="FWS42" s="479"/>
      <c r="FWT42" s="479"/>
      <c r="FWU42" s="479"/>
      <c r="FWV42" s="479"/>
      <c r="FWW42" s="479"/>
      <c r="FWX42" s="479"/>
      <c r="FWY42" s="479"/>
      <c r="FWZ42" s="479"/>
      <c r="FXA42" s="479"/>
      <c r="FXB42" s="479"/>
      <c r="FXC42" s="479"/>
      <c r="FXD42" s="479"/>
      <c r="FXE42" s="479"/>
      <c r="FXF42" s="479"/>
      <c r="FXG42" s="479"/>
      <c r="FXH42" s="479"/>
      <c r="FXI42" s="479"/>
      <c r="FXJ42" s="479"/>
      <c r="FXK42" s="479"/>
      <c r="FXL42" s="479"/>
      <c r="FXM42" s="479"/>
      <c r="FXN42" s="479"/>
      <c r="FXO42" s="479"/>
      <c r="FXP42" s="479"/>
      <c r="FXQ42" s="479"/>
      <c r="FXR42" s="479"/>
      <c r="FXS42" s="479"/>
      <c r="FXT42" s="479"/>
      <c r="FXU42" s="479"/>
      <c r="FXV42" s="479"/>
      <c r="FXW42" s="479"/>
      <c r="FXX42" s="479"/>
      <c r="FXY42" s="479"/>
      <c r="FXZ42" s="479"/>
      <c r="FYA42" s="479"/>
      <c r="FYB42" s="479"/>
      <c r="FYC42" s="479"/>
      <c r="FYD42" s="479"/>
      <c r="FYE42" s="479"/>
      <c r="FYF42" s="479"/>
      <c r="FYG42" s="479"/>
      <c r="FYH42" s="479"/>
      <c r="FYI42" s="479"/>
      <c r="FYJ42" s="479"/>
      <c r="FYK42" s="479"/>
      <c r="FYL42" s="479"/>
      <c r="FYM42" s="479"/>
      <c r="FYN42" s="479"/>
      <c r="FYO42" s="479"/>
      <c r="FYP42" s="479"/>
      <c r="FYQ42" s="479"/>
      <c r="FYR42" s="479"/>
      <c r="FYS42" s="479"/>
      <c r="FYT42" s="479"/>
      <c r="FYU42" s="479"/>
      <c r="FYV42" s="479"/>
      <c r="FYW42" s="479"/>
      <c r="FYX42" s="479"/>
      <c r="FYY42" s="479"/>
      <c r="FYZ42" s="479"/>
      <c r="FZA42" s="479"/>
      <c r="FZB42" s="479"/>
      <c r="FZC42" s="479"/>
      <c r="FZD42" s="479"/>
      <c r="FZE42" s="479"/>
      <c r="FZF42" s="479"/>
      <c r="FZG42" s="479"/>
      <c r="FZH42" s="479"/>
      <c r="FZI42" s="479"/>
      <c r="FZJ42" s="479"/>
      <c r="FZK42" s="479"/>
      <c r="FZL42" s="479"/>
      <c r="FZM42" s="479"/>
      <c r="FZN42" s="479"/>
      <c r="FZO42" s="479"/>
      <c r="FZP42" s="479"/>
      <c r="FZQ42" s="479"/>
      <c r="FZR42" s="479"/>
      <c r="FZS42" s="479"/>
      <c r="FZT42" s="479"/>
      <c r="FZU42" s="479"/>
      <c r="FZV42" s="479"/>
      <c r="FZW42" s="479"/>
      <c r="FZX42" s="479"/>
      <c r="FZY42" s="479"/>
      <c r="FZZ42" s="479"/>
      <c r="GAA42" s="479"/>
      <c r="GAB42" s="479"/>
      <c r="GAC42" s="479"/>
      <c r="GAD42" s="479"/>
      <c r="GAE42" s="479"/>
      <c r="GAF42" s="479"/>
      <c r="GAG42" s="479"/>
      <c r="GAH42" s="479"/>
      <c r="GAI42" s="479"/>
      <c r="GAJ42" s="479"/>
      <c r="GAK42" s="479"/>
      <c r="GAL42" s="479"/>
      <c r="GAM42" s="479"/>
      <c r="GAN42" s="479"/>
      <c r="GAO42" s="479"/>
      <c r="GAP42" s="479"/>
      <c r="GAQ42" s="479"/>
      <c r="GAR42" s="479"/>
      <c r="GAS42" s="479"/>
      <c r="GAT42" s="479"/>
      <c r="GAU42" s="479"/>
      <c r="GAV42" s="479"/>
      <c r="GAW42" s="479"/>
      <c r="GAX42" s="479"/>
      <c r="GAY42" s="479"/>
      <c r="GAZ42" s="479"/>
      <c r="GBA42" s="479"/>
      <c r="GBB42" s="479"/>
      <c r="GBC42" s="479"/>
      <c r="GBD42" s="479"/>
      <c r="GBE42" s="479"/>
      <c r="GBF42" s="479"/>
      <c r="GBG42" s="479"/>
      <c r="GBH42" s="479"/>
      <c r="GBI42" s="479"/>
      <c r="GBJ42" s="479"/>
      <c r="GBK42" s="479"/>
      <c r="GBL42" s="479"/>
      <c r="GBM42" s="479"/>
      <c r="GBN42" s="479"/>
      <c r="GBO42" s="479"/>
      <c r="GBP42" s="479"/>
      <c r="GBQ42" s="479"/>
      <c r="GBR42" s="479"/>
      <c r="GBS42" s="479"/>
      <c r="GBT42" s="479"/>
      <c r="GBU42" s="479"/>
      <c r="GBV42" s="479"/>
      <c r="GBW42" s="479"/>
      <c r="GBX42" s="479"/>
      <c r="GBY42" s="479"/>
      <c r="GBZ42" s="479"/>
      <c r="GCA42" s="479"/>
      <c r="GCB42" s="479"/>
      <c r="GCC42" s="479"/>
      <c r="GCD42" s="479"/>
      <c r="GCE42" s="479"/>
      <c r="GCF42" s="479"/>
      <c r="GCG42" s="479"/>
      <c r="GCH42" s="479"/>
      <c r="GCI42" s="479"/>
      <c r="GCJ42" s="479"/>
      <c r="GCK42" s="479"/>
      <c r="GCL42" s="479"/>
      <c r="GCM42" s="479"/>
      <c r="GCN42" s="479"/>
      <c r="GCO42" s="479"/>
      <c r="GCP42" s="479"/>
      <c r="GCQ42" s="479"/>
      <c r="GCR42" s="479"/>
      <c r="GCS42" s="479"/>
      <c r="GCT42" s="479"/>
      <c r="GCU42" s="479"/>
      <c r="GCV42" s="479"/>
      <c r="GCW42" s="479"/>
      <c r="GCX42" s="479"/>
      <c r="GCY42" s="479"/>
      <c r="GCZ42" s="479"/>
      <c r="GDA42" s="479"/>
      <c r="GDB42" s="479"/>
      <c r="GDC42" s="479"/>
      <c r="GDD42" s="479"/>
      <c r="GDE42" s="479"/>
      <c r="GDF42" s="479"/>
      <c r="GDG42" s="479"/>
      <c r="GDH42" s="479"/>
      <c r="GDI42" s="479"/>
      <c r="GDJ42" s="479"/>
      <c r="GDK42" s="479"/>
      <c r="GDL42" s="479"/>
      <c r="GDM42" s="479"/>
      <c r="GDN42" s="479"/>
      <c r="GDO42" s="479"/>
      <c r="GDP42" s="479"/>
      <c r="GDQ42" s="479"/>
      <c r="GDR42" s="479"/>
      <c r="GDS42" s="479"/>
      <c r="GDT42" s="479"/>
      <c r="GDU42" s="479"/>
      <c r="GDV42" s="479"/>
      <c r="GDW42" s="479"/>
      <c r="GDX42" s="479"/>
      <c r="GDY42" s="479"/>
      <c r="GDZ42" s="479"/>
      <c r="GEA42" s="479"/>
      <c r="GEB42" s="479"/>
      <c r="GEC42" s="479"/>
      <c r="GED42" s="479"/>
      <c r="GEE42" s="479"/>
      <c r="GEF42" s="479"/>
      <c r="GEG42" s="479"/>
      <c r="GEH42" s="479"/>
      <c r="GEI42" s="479"/>
      <c r="GEJ42" s="479"/>
      <c r="GEK42" s="479"/>
      <c r="GEL42" s="479"/>
      <c r="GEM42" s="479"/>
      <c r="GEN42" s="479"/>
      <c r="GEO42" s="479"/>
      <c r="GEP42" s="479"/>
      <c r="GEQ42" s="479"/>
      <c r="GER42" s="479"/>
      <c r="GES42" s="479"/>
      <c r="GET42" s="479"/>
      <c r="GEU42" s="479"/>
      <c r="GEV42" s="479"/>
      <c r="GEW42" s="479"/>
      <c r="GEX42" s="479"/>
      <c r="GEY42" s="479"/>
      <c r="GEZ42" s="479"/>
      <c r="GFA42" s="479"/>
      <c r="GFB42" s="479"/>
      <c r="GFC42" s="479"/>
      <c r="GFD42" s="479"/>
      <c r="GFE42" s="479"/>
      <c r="GFF42" s="479"/>
      <c r="GFG42" s="479"/>
      <c r="GFH42" s="479"/>
      <c r="GFI42" s="479"/>
      <c r="GFJ42" s="479"/>
      <c r="GFK42" s="479"/>
      <c r="GFL42" s="479"/>
      <c r="GFM42" s="479"/>
      <c r="GFN42" s="479"/>
      <c r="GFO42" s="479"/>
      <c r="GFP42" s="479"/>
      <c r="GFQ42" s="479"/>
      <c r="GFR42" s="479"/>
      <c r="GFS42" s="479"/>
      <c r="GFT42" s="479"/>
      <c r="GFU42" s="479"/>
      <c r="GFV42" s="479"/>
      <c r="GFW42" s="479"/>
      <c r="GFX42" s="479"/>
      <c r="GFY42" s="479"/>
      <c r="GFZ42" s="479"/>
      <c r="GGA42" s="479"/>
      <c r="GGB42" s="479"/>
      <c r="GGC42" s="479"/>
      <c r="GGD42" s="479"/>
      <c r="GGE42" s="479"/>
      <c r="GGF42" s="479"/>
      <c r="GGG42" s="479"/>
      <c r="GGH42" s="479"/>
      <c r="GGI42" s="479"/>
      <c r="GGJ42" s="479"/>
      <c r="GGK42" s="479"/>
      <c r="GGL42" s="479"/>
      <c r="GGM42" s="479"/>
      <c r="GGN42" s="479"/>
      <c r="GGO42" s="479"/>
      <c r="GGP42" s="479"/>
      <c r="GGQ42" s="479"/>
      <c r="GGR42" s="479"/>
      <c r="GGS42" s="479"/>
      <c r="GGT42" s="479"/>
      <c r="GGU42" s="479"/>
      <c r="GGV42" s="479"/>
      <c r="GGW42" s="479"/>
      <c r="GGX42" s="479"/>
      <c r="GGY42" s="479"/>
      <c r="GGZ42" s="479"/>
      <c r="GHA42" s="479"/>
      <c r="GHB42" s="479"/>
      <c r="GHC42" s="479"/>
      <c r="GHD42" s="479"/>
      <c r="GHE42" s="479"/>
      <c r="GHF42" s="479"/>
      <c r="GHG42" s="479"/>
      <c r="GHH42" s="479"/>
      <c r="GHI42" s="479"/>
      <c r="GHJ42" s="479"/>
      <c r="GHK42" s="479"/>
      <c r="GHL42" s="479"/>
      <c r="GHM42" s="479"/>
      <c r="GHN42" s="479"/>
      <c r="GHO42" s="479"/>
      <c r="GHP42" s="479"/>
      <c r="GHQ42" s="479"/>
      <c r="GHR42" s="479"/>
      <c r="GHS42" s="479"/>
      <c r="GHT42" s="479"/>
      <c r="GHU42" s="479"/>
      <c r="GHV42" s="479"/>
      <c r="GHW42" s="479"/>
      <c r="GHX42" s="479"/>
      <c r="GHY42" s="479"/>
      <c r="GHZ42" s="479"/>
      <c r="GIA42" s="479"/>
      <c r="GIB42" s="479"/>
      <c r="GIC42" s="479"/>
      <c r="GID42" s="479"/>
      <c r="GIE42" s="479"/>
      <c r="GIF42" s="479"/>
      <c r="GIG42" s="479"/>
      <c r="GIH42" s="479"/>
      <c r="GII42" s="479"/>
      <c r="GIJ42" s="479"/>
      <c r="GIK42" s="479"/>
      <c r="GIL42" s="479"/>
      <c r="GIM42" s="479"/>
      <c r="GIN42" s="479"/>
      <c r="GIO42" s="479"/>
      <c r="GIP42" s="479"/>
      <c r="GIQ42" s="479"/>
      <c r="GIR42" s="479"/>
      <c r="GIS42" s="479"/>
      <c r="GIT42" s="479"/>
      <c r="GIU42" s="479"/>
      <c r="GIV42" s="479"/>
      <c r="GIW42" s="479"/>
      <c r="GIX42" s="479"/>
      <c r="GIY42" s="479"/>
      <c r="GIZ42" s="479"/>
      <c r="GJA42" s="479"/>
      <c r="GJB42" s="479"/>
      <c r="GJC42" s="479"/>
      <c r="GJD42" s="479"/>
      <c r="GJE42" s="479"/>
      <c r="GJF42" s="479"/>
      <c r="GJG42" s="479"/>
      <c r="GJH42" s="479"/>
      <c r="GJI42" s="479"/>
      <c r="GJJ42" s="479"/>
      <c r="GJK42" s="479"/>
      <c r="GJL42" s="479"/>
      <c r="GJM42" s="479"/>
      <c r="GJN42" s="479"/>
      <c r="GJO42" s="479"/>
      <c r="GJP42" s="479"/>
      <c r="GJQ42" s="479"/>
      <c r="GJR42" s="479"/>
      <c r="GJS42" s="479"/>
      <c r="GJT42" s="479"/>
      <c r="GJU42" s="479"/>
      <c r="GJV42" s="479"/>
      <c r="GJW42" s="479"/>
      <c r="GJX42" s="479"/>
      <c r="GJY42" s="479"/>
      <c r="GJZ42" s="479"/>
      <c r="GKA42" s="479"/>
      <c r="GKB42" s="479"/>
      <c r="GKC42" s="479"/>
      <c r="GKD42" s="479"/>
      <c r="GKE42" s="479"/>
      <c r="GKF42" s="479"/>
      <c r="GKG42" s="479"/>
      <c r="GKH42" s="479"/>
      <c r="GKI42" s="479"/>
      <c r="GKJ42" s="479"/>
      <c r="GKK42" s="479"/>
      <c r="GKL42" s="479"/>
      <c r="GKM42" s="479"/>
      <c r="GKN42" s="479"/>
      <c r="GKO42" s="479"/>
      <c r="GKP42" s="479"/>
      <c r="GKQ42" s="479"/>
      <c r="GKR42" s="479"/>
      <c r="GKS42" s="479"/>
      <c r="GKT42" s="479"/>
      <c r="GKU42" s="479"/>
      <c r="GKV42" s="479"/>
      <c r="GKW42" s="479"/>
      <c r="GKX42" s="479"/>
      <c r="GKY42" s="479"/>
      <c r="GKZ42" s="479"/>
      <c r="GLA42" s="479"/>
      <c r="GLB42" s="479"/>
      <c r="GLC42" s="479"/>
      <c r="GLD42" s="479"/>
      <c r="GLE42" s="479"/>
      <c r="GLF42" s="479"/>
      <c r="GLG42" s="479"/>
      <c r="GLH42" s="479"/>
      <c r="GLI42" s="479"/>
      <c r="GLJ42" s="479"/>
      <c r="GLK42" s="479"/>
      <c r="GLL42" s="479"/>
      <c r="GLM42" s="479"/>
      <c r="GLN42" s="479"/>
      <c r="GLO42" s="479"/>
      <c r="GLP42" s="479"/>
      <c r="GLQ42" s="479"/>
      <c r="GLR42" s="479"/>
      <c r="GLS42" s="479"/>
      <c r="GLT42" s="479"/>
      <c r="GLU42" s="479"/>
      <c r="GLV42" s="479"/>
      <c r="GLW42" s="479"/>
      <c r="GLX42" s="479"/>
      <c r="GLY42" s="479"/>
      <c r="GLZ42" s="479"/>
      <c r="GMA42" s="479"/>
      <c r="GMB42" s="479"/>
      <c r="GMC42" s="479"/>
      <c r="GMD42" s="479"/>
      <c r="GME42" s="479"/>
      <c r="GMF42" s="479"/>
      <c r="GMG42" s="479"/>
      <c r="GMH42" s="479"/>
      <c r="GMI42" s="479"/>
      <c r="GMJ42" s="479"/>
      <c r="GMK42" s="479"/>
      <c r="GML42" s="479"/>
      <c r="GMM42" s="479"/>
      <c r="GMN42" s="479"/>
      <c r="GMO42" s="479"/>
      <c r="GMP42" s="479"/>
      <c r="GMQ42" s="479"/>
      <c r="GMR42" s="479"/>
      <c r="GMS42" s="479"/>
      <c r="GMT42" s="479"/>
      <c r="GMU42" s="479"/>
      <c r="GMV42" s="479"/>
      <c r="GMW42" s="479"/>
      <c r="GMX42" s="479"/>
      <c r="GMY42" s="479"/>
      <c r="GMZ42" s="479"/>
      <c r="GNA42" s="479"/>
      <c r="GNB42" s="479"/>
      <c r="GNC42" s="479"/>
      <c r="GND42" s="479"/>
      <c r="GNE42" s="479"/>
      <c r="GNF42" s="479"/>
      <c r="GNG42" s="479"/>
      <c r="GNH42" s="479"/>
      <c r="GNI42" s="479"/>
      <c r="GNJ42" s="479"/>
      <c r="GNK42" s="479"/>
      <c r="GNL42" s="479"/>
      <c r="GNM42" s="479"/>
      <c r="GNN42" s="479"/>
      <c r="GNO42" s="479"/>
      <c r="GNP42" s="479"/>
      <c r="GNQ42" s="479"/>
      <c r="GNR42" s="479"/>
      <c r="GNS42" s="479"/>
      <c r="GNT42" s="479"/>
      <c r="GNU42" s="479"/>
      <c r="GNV42" s="479"/>
      <c r="GNW42" s="479"/>
      <c r="GNX42" s="479"/>
      <c r="GNY42" s="479"/>
      <c r="GNZ42" s="479"/>
      <c r="GOA42" s="479"/>
      <c r="GOB42" s="479"/>
      <c r="GOC42" s="479"/>
      <c r="GOD42" s="479"/>
      <c r="GOE42" s="479"/>
      <c r="GOF42" s="479"/>
      <c r="GOG42" s="479"/>
      <c r="GOH42" s="479"/>
      <c r="GOI42" s="479"/>
      <c r="GOJ42" s="479"/>
      <c r="GOK42" s="479"/>
      <c r="GOL42" s="479"/>
      <c r="GOM42" s="479"/>
      <c r="GON42" s="479"/>
      <c r="GOO42" s="479"/>
      <c r="GOP42" s="479"/>
      <c r="GOQ42" s="479"/>
      <c r="GOR42" s="479"/>
      <c r="GOS42" s="479"/>
      <c r="GOT42" s="479"/>
      <c r="GOU42" s="479"/>
      <c r="GOV42" s="479"/>
      <c r="GOW42" s="479"/>
      <c r="GOX42" s="479"/>
      <c r="GOY42" s="479"/>
      <c r="GOZ42" s="479"/>
      <c r="GPA42" s="479"/>
      <c r="GPB42" s="479"/>
      <c r="GPC42" s="479"/>
      <c r="GPD42" s="479"/>
      <c r="GPE42" s="479"/>
      <c r="GPF42" s="479"/>
      <c r="GPG42" s="479"/>
      <c r="GPH42" s="479"/>
      <c r="GPI42" s="479"/>
      <c r="GPJ42" s="479"/>
      <c r="GPK42" s="479"/>
      <c r="GPL42" s="479"/>
      <c r="GPM42" s="479"/>
      <c r="GPN42" s="479"/>
      <c r="GPO42" s="479"/>
      <c r="GPP42" s="479"/>
      <c r="GPQ42" s="479"/>
      <c r="GPR42" s="479"/>
      <c r="GPS42" s="479"/>
      <c r="GPT42" s="479"/>
      <c r="GPU42" s="479"/>
      <c r="GPV42" s="479"/>
      <c r="GPW42" s="479"/>
      <c r="GPX42" s="479"/>
      <c r="GPY42" s="479"/>
      <c r="GPZ42" s="479"/>
      <c r="GQA42" s="479"/>
      <c r="GQB42" s="479"/>
      <c r="GQC42" s="479"/>
      <c r="GQD42" s="479"/>
      <c r="GQE42" s="479"/>
      <c r="GQF42" s="479"/>
      <c r="GQG42" s="479"/>
      <c r="GQH42" s="479"/>
      <c r="GQI42" s="479"/>
      <c r="GQJ42" s="479"/>
      <c r="GQK42" s="479"/>
      <c r="GQL42" s="479"/>
      <c r="GQM42" s="479"/>
      <c r="GQN42" s="479"/>
      <c r="GQO42" s="479"/>
      <c r="GQP42" s="479"/>
      <c r="GQQ42" s="479"/>
      <c r="GQR42" s="479"/>
      <c r="GQS42" s="479"/>
      <c r="GQT42" s="479"/>
      <c r="GQU42" s="479"/>
      <c r="GQV42" s="479"/>
      <c r="GQW42" s="479"/>
      <c r="GQX42" s="479"/>
      <c r="GQY42" s="479"/>
      <c r="GQZ42" s="479"/>
      <c r="GRA42" s="479"/>
      <c r="GRB42" s="479"/>
      <c r="GRC42" s="479"/>
      <c r="GRD42" s="479"/>
      <c r="GRE42" s="479"/>
      <c r="GRF42" s="479"/>
      <c r="GRG42" s="479"/>
      <c r="GRH42" s="479"/>
      <c r="GRI42" s="479"/>
      <c r="GRJ42" s="479"/>
      <c r="GRK42" s="479"/>
      <c r="GRL42" s="479"/>
      <c r="GRM42" s="479"/>
      <c r="GRN42" s="479"/>
      <c r="GRO42" s="479"/>
      <c r="GRP42" s="479"/>
      <c r="GRQ42" s="479"/>
      <c r="GRR42" s="479"/>
      <c r="GRS42" s="479"/>
      <c r="GRT42" s="479"/>
      <c r="GRU42" s="479"/>
      <c r="GRV42" s="479"/>
      <c r="GRW42" s="479"/>
      <c r="GRX42" s="479"/>
      <c r="GRY42" s="479"/>
      <c r="GRZ42" s="479"/>
      <c r="GSA42" s="479"/>
      <c r="GSB42" s="479"/>
      <c r="GSC42" s="479"/>
      <c r="GSD42" s="479"/>
      <c r="GSE42" s="479"/>
      <c r="GSF42" s="479"/>
      <c r="GSG42" s="479"/>
      <c r="GSH42" s="479"/>
      <c r="GSI42" s="479"/>
      <c r="GSJ42" s="479"/>
      <c r="GSK42" s="479"/>
      <c r="GSL42" s="479"/>
      <c r="GSM42" s="479"/>
      <c r="GSN42" s="479"/>
      <c r="GSO42" s="479"/>
      <c r="GSP42" s="479"/>
      <c r="GSQ42" s="479"/>
      <c r="GSR42" s="479"/>
      <c r="GSS42" s="479"/>
      <c r="GST42" s="479"/>
      <c r="GSU42" s="479"/>
      <c r="GSV42" s="479"/>
      <c r="GSW42" s="479"/>
      <c r="GSX42" s="479"/>
      <c r="GSY42" s="479"/>
      <c r="GSZ42" s="479"/>
      <c r="GTA42" s="479"/>
      <c r="GTB42" s="479"/>
      <c r="GTC42" s="479"/>
      <c r="GTD42" s="479"/>
      <c r="GTE42" s="479"/>
      <c r="GTF42" s="479"/>
      <c r="GTG42" s="479"/>
      <c r="GTH42" s="479"/>
      <c r="GTI42" s="479"/>
      <c r="GTJ42" s="479"/>
      <c r="GTK42" s="479"/>
      <c r="GTL42" s="479"/>
      <c r="GTM42" s="479"/>
      <c r="GTN42" s="479"/>
      <c r="GTO42" s="479"/>
      <c r="GTP42" s="479"/>
      <c r="GTQ42" s="479"/>
      <c r="GTR42" s="479"/>
      <c r="GTS42" s="479"/>
      <c r="GTT42" s="479"/>
      <c r="GTU42" s="479"/>
      <c r="GTV42" s="479"/>
      <c r="GTW42" s="479"/>
      <c r="GTX42" s="479"/>
      <c r="GTY42" s="479"/>
      <c r="GTZ42" s="479"/>
      <c r="GUA42" s="479"/>
      <c r="GUB42" s="479"/>
      <c r="GUC42" s="479"/>
      <c r="GUD42" s="479"/>
      <c r="GUE42" s="479"/>
      <c r="GUF42" s="479"/>
      <c r="GUG42" s="479"/>
      <c r="GUH42" s="479"/>
      <c r="GUI42" s="479"/>
      <c r="GUJ42" s="479"/>
      <c r="GUK42" s="479"/>
      <c r="GUL42" s="479"/>
      <c r="GUM42" s="479"/>
      <c r="GUN42" s="479"/>
      <c r="GUO42" s="479"/>
      <c r="GUP42" s="479"/>
      <c r="GUQ42" s="479"/>
      <c r="GUR42" s="479"/>
      <c r="GUS42" s="479"/>
      <c r="GUT42" s="479"/>
      <c r="GUU42" s="479"/>
      <c r="GUV42" s="479"/>
      <c r="GUW42" s="479"/>
      <c r="GUX42" s="479"/>
      <c r="GUY42" s="479"/>
      <c r="GUZ42" s="479"/>
      <c r="GVA42" s="479"/>
      <c r="GVB42" s="479"/>
      <c r="GVC42" s="479"/>
      <c r="GVD42" s="479"/>
      <c r="GVE42" s="479"/>
      <c r="GVF42" s="479"/>
      <c r="GVG42" s="479"/>
      <c r="GVH42" s="479"/>
      <c r="GVI42" s="479"/>
      <c r="GVJ42" s="479"/>
      <c r="GVK42" s="479"/>
      <c r="GVL42" s="479"/>
      <c r="GVM42" s="479"/>
      <c r="GVN42" s="479"/>
      <c r="GVO42" s="479"/>
      <c r="GVP42" s="479"/>
      <c r="GVQ42" s="479"/>
      <c r="GVR42" s="479"/>
      <c r="GVS42" s="479"/>
      <c r="GVT42" s="479"/>
      <c r="GVU42" s="479"/>
      <c r="GVV42" s="479"/>
      <c r="GVW42" s="479"/>
      <c r="GVX42" s="479"/>
      <c r="GVY42" s="479"/>
      <c r="GVZ42" s="479"/>
      <c r="GWA42" s="479"/>
      <c r="GWB42" s="479"/>
      <c r="GWC42" s="479"/>
      <c r="GWD42" s="479"/>
      <c r="GWE42" s="479"/>
      <c r="GWF42" s="479"/>
      <c r="GWG42" s="479"/>
      <c r="GWH42" s="479"/>
      <c r="GWI42" s="479"/>
      <c r="GWJ42" s="479"/>
      <c r="GWK42" s="479"/>
      <c r="GWL42" s="479"/>
      <c r="GWM42" s="479"/>
      <c r="GWN42" s="479"/>
      <c r="GWO42" s="479"/>
      <c r="GWP42" s="479"/>
      <c r="GWQ42" s="479"/>
      <c r="GWR42" s="479"/>
      <c r="GWS42" s="479"/>
      <c r="GWT42" s="479"/>
      <c r="GWU42" s="479"/>
      <c r="GWV42" s="479"/>
      <c r="GWW42" s="479"/>
      <c r="GWX42" s="479"/>
      <c r="GWY42" s="479"/>
      <c r="GWZ42" s="479"/>
      <c r="GXA42" s="479"/>
      <c r="GXB42" s="479"/>
      <c r="GXC42" s="479"/>
      <c r="GXD42" s="479"/>
      <c r="GXE42" s="479"/>
      <c r="GXF42" s="479"/>
      <c r="GXG42" s="479"/>
      <c r="GXH42" s="479"/>
      <c r="GXI42" s="479"/>
      <c r="GXJ42" s="479"/>
      <c r="GXK42" s="479"/>
      <c r="GXL42" s="479"/>
      <c r="GXM42" s="479"/>
      <c r="GXN42" s="479"/>
      <c r="GXO42" s="479"/>
      <c r="GXP42" s="479"/>
      <c r="GXQ42" s="479"/>
      <c r="GXR42" s="479"/>
      <c r="GXS42" s="479"/>
      <c r="GXT42" s="479"/>
      <c r="GXU42" s="479"/>
      <c r="GXV42" s="479"/>
      <c r="GXW42" s="479"/>
      <c r="GXX42" s="479"/>
      <c r="GXY42" s="479"/>
      <c r="GXZ42" s="479"/>
      <c r="GYA42" s="479"/>
      <c r="GYB42" s="479"/>
      <c r="GYC42" s="479"/>
      <c r="GYD42" s="479"/>
      <c r="GYE42" s="479"/>
      <c r="GYF42" s="479"/>
      <c r="GYG42" s="479"/>
      <c r="GYH42" s="479"/>
      <c r="GYI42" s="479"/>
      <c r="GYJ42" s="479"/>
      <c r="GYK42" s="479"/>
      <c r="GYL42" s="479"/>
      <c r="GYM42" s="479"/>
      <c r="GYN42" s="479"/>
      <c r="GYO42" s="479"/>
      <c r="GYP42" s="479"/>
      <c r="GYQ42" s="479"/>
      <c r="GYR42" s="479"/>
      <c r="GYS42" s="479"/>
      <c r="GYT42" s="479"/>
      <c r="GYU42" s="479"/>
      <c r="GYV42" s="479"/>
      <c r="GYW42" s="479"/>
      <c r="GYX42" s="479"/>
      <c r="GYY42" s="479"/>
      <c r="GYZ42" s="479"/>
      <c r="GZA42" s="479"/>
      <c r="GZB42" s="479"/>
      <c r="GZC42" s="479"/>
      <c r="GZD42" s="479"/>
      <c r="GZE42" s="479"/>
      <c r="GZF42" s="479"/>
      <c r="GZG42" s="479"/>
      <c r="GZH42" s="479"/>
      <c r="GZI42" s="479"/>
      <c r="GZJ42" s="479"/>
      <c r="GZK42" s="479"/>
      <c r="GZL42" s="479"/>
      <c r="GZM42" s="479"/>
      <c r="GZN42" s="479"/>
      <c r="GZO42" s="479"/>
      <c r="GZP42" s="479"/>
      <c r="GZQ42" s="479"/>
      <c r="GZR42" s="479"/>
      <c r="GZS42" s="479"/>
      <c r="GZT42" s="479"/>
      <c r="GZU42" s="479"/>
      <c r="GZV42" s="479"/>
      <c r="GZW42" s="479"/>
      <c r="GZX42" s="479"/>
      <c r="GZY42" s="479"/>
      <c r="GZZ42" s="479"/>
      <c r="HAA42" s="479"/>
      <c r="HAB42" s="479"/>
      <c r="HAC42" s="479"/>
      <c r="HAD42" s="479"/>
      <c r="HAE42" s="479"/>
      <c r="HAF42" s="479"/>
      <c r="HAG42" s="479"/>
      <c r="HAH42" s="479"/>
      <c r="HAI42" s="479"/>
      <c r="HAJ42" s="479"/>
      <c r="HAK42" s="479"/>
      <c r="HAL42" s="479"/>
      <c r="HAM42" s="479"/>
      <c r="HAN42" s="479"/>
      <c r="HAO42" s="479"/>
      <c r="HAP42" s="479"/>
      <c r="HAQ42" s="479"/>
      <c r="HAR42" s="479"/>
      <c r="HAS42" s="479"/>
      <c r="HAT42" s="479"/>
      <c r="HAU42" s="479"/>
      <c r="HAV42" s="479"/>
      <c r="HAW42" s="479"/>
      <c r="HAX42" s="479"/>
      <c r="HAY42" s="479"/>
      <c r="HAZ42" s="479"/>
      <c r="HBA42" s="479"/>
      <c r="HBB42" s="479"/>
      <c r="HBC42" s="479"/>
      <c r="HBD42" s="479"/>
      <c r="HBE42" s="479"/>
      <c r="HBF42" s="479"/>
      <c r="HBG42" s="479"/>
      <c r="HBH42" s="479"/>
      <c r="HBI42" s="479"/>
      <c r="HBJ42" s="479"/>
      <c r="HBK42" s="479"/>
      <c r="HBL42" s="479"/>
      <c r="HBM42" s="479"/>
      <c r="HBN42" s="479"/>
      <c r="HBO42" s="479"/>
      <c r="HBP42" s="479"/>
      <c r="HBQ42" s="479"/>
      <c r="HBR42" s="479"/>
      <c r="HBS42" s="479"/>
      <c r="HBT42" s="479"/>
      <c r="HBU42" s="479"/>
      <c r="HBV42" s="479"/>
      <c r="HBW42" s="479"/>
      <c r="HBX42" s="479"/>
      <c r="HBY42" s="479"/>
      <c r="HBZ42" s="479"/>
      <c r="HCA42" s="479"/>
      <c r="HCB42" s="479"/>
      <c r="HCC42" s="479"/>
      <c r="HCD42" s="479"/>
      <c r="HCE42" s="479"/>
      <c r="HCF42" s="479"/>
      <c r="HCG42" s="479"/>
      <c r="HCH42" s="479"/>
      <c r="HCI42" s="479"/>
      <c r="HCJ42" s="479"/>
      <c r="HCK42" s="479"/>
      <c r="HCL42" s="479"/>
      <c r="HCM42" s="479"/>
      <c r="HCN42" s="479"/>
      <c r="HCO42" s="479"/>
      <c r="HCP42" s="479"/>
      <c r="HCQ42" s="479"/>
      <c r="HCR42" s="479"/>
      <c r="HCS42" s="479"/>
      <c r="HCT42" s="479"/>
      <c r="HCU42" s="479"/>
      <c r="HCV42" s="479"/>
      <c r="HCW42" s="479"/>
      <c r="HCX42" s="479"/>
      <c r="HCY42" s="479"/>
      <c r="HCZ42" s="479"/>
      <c r="HDA42" s="479"/>
      <c r="HDB42" s="479"/>
      <c r="HDC42" s="479"/>
      <c r="HDD42" s="479"/>
      <c r="HDE42" s="479"/>
      <c r="HDF42" s="479"/>
      <c r="HDG42" s="479"/>
      <c r="HDH42" s="479"/>
      <c r="HDI42" s="479"/>
      <c r="HDJ42" s="479"/>
      <c r="HDK42" s="479"/>
      <c r="HDL42" s="479"/>
      <c r="HDM42" s="479"/>
      <c r="HDN42" s="479"/>
      <c r="HDO42" s="479"/>
      <c r="HDP42" s="479"/>
      <c r="HDQ42" s="479"/>
      <c r="HDR42" s="479"/>
      <c r="HDS42" s="479"/>
      <c r="HDT42" s="479"/>
      <c r="HDU42" s="479"/>
      <c r="HDV42" s="479"/>
      <c r="HDW42" s="479"/>
      <c r="HDX42" s="479"/>
      <c r="HDY42" s="479"/>
      <c r="HDZ42" s="479"/>
      <c r="HEA42" s="479"/>
      <c r="HEB42" s="479"/>
      <c r="HEC42" s="479"/>
      <c r="HED42" s="479"/>
      <c r="HEE42" s="479"/>
      <c r="HEF42" s="479"/>
      <c r="HEG42" s="479"/>
      <c r="HEH42" s="479"/>
      <c r="HEI42" s="479"/>
      <c r="HEJ42" s="479"/>
      <c r="HEK42" s="479"/>
      <c r="HEL42" s="479"/>
      <c r="HEM42" s="479"/>
      <c r="HEN42" s="479"/>
      <c r="HEO42" s="479"/>
      <c r="HEP42" s="479"/>
      <c r="HEQ42" s="479"/>
      <c r="HER42" s="479"/>
      <c r="HES42" s="479"/>
      <c r="HET42" s="479"/>
      <c r="HEU42" s="479"/>
      <c r="HEV42" s="479"/>
      <c r="HEW42" s="479"/>
      <c r="HEX42" s="479"/>
      <c r="HEY42" s="479"/>
      <c r="HEZ42" s="479"/>
      <c r="HFA42" s="479"/>
      <c r="HFB42" s="479"/>
      <c r="HFC42" s="479"/>
      <c r="HFD42" s="479"/>
      <c r="HFE42" s="479"/>
      <c r="HFF42" s="479"/>
      <c r="HFG42" s="479"/>
      <c r="HFH42" s="479"/>
      <c r="HFI42" s="479"/>
      <c r="HFJ42" s="479"/>
      <c r="HFK42" s="479"/>
      <c r="HFL42" s="479"/>
      <c r="HFM42" s="479"/>
      <c r="HFN42" s="479"/>
      <c r="HFO42" s="479"/>
      <c r="HFP42" s="479"/>
      <c r="HFQ42" s="479"/>
      <c r="HFR42" s="479"/>
      <c r="HFS42" s="479"/>
      <c r="HFT42" s="479"/>
      <c r="HFU42" s="479"/>
      <c r="HFV42" s="479"/>
      <c r="HFW42" s="479"/>
      <c r="HFX42" s="479"/>
      <c r="HFY42" s="479"/>
      <c r="HFZ42" s="479"/>
      <c r="HGA42" s="479"/>
      <c r="HGB42" s="479"/>
      <c r="HGC42" s="479"/>
      <c r="HGD42" s="479"/>
      <c r="HGE42" s="479"/>
      <c r="HGF42" s="479"/>
      <c r="HGG42" s="479"/>
      <c r="HGH42" s="479"/>
      <c r="HGI42" s="479"/>
      <c r="HGJ42" s="479"/>
      <c r="HGK42" s="479"/>
      <c r="HGL42" s="479"/>
      <c r="HGM42" s="479"/>
      <c r="HGN42" s="479"/>
      <c r="HGO42" s="479"/>
      <c r="HGP42" s="479"/>
      <c r="HGQ42" s="479"/>
      <c r="HGR42" s="479"/>
      <c r="HGS42" s="479"/>
      <c r="HGT42" s="479"/>
      <c r="HGU42" s="479"/>
      <c r="HGV42" s="479"/>
      <c r="HGW42" s="479"/>
      <c r="HGX42" s="479"/>
      <c r="HGY42" s="479"/>
      <c r="HGZ42" s="479"/>
      <c r="HHA42" s="479"/>
      <c r="HHB42" s="479"/>
      <c r="HHC42" s="479"/>
      <c r="HHD42" s="479"/>
      <c r="HHE42" s="479"/>
      <c r="HHF42" s="479"/>
      <c r="HHG42" s="479"/>
      <c r="HHH42" s="479"/>
      <c r="HHI42" s="479"/>
      <c r="HHJ42" s="479"/>
      <c r="HHK42" s="479"/>
      <c r="HHL42" s="479"/>
      <c r="HHM42" s="479"/>
      <c r="HHN42" s="479"/>
      <c r="HHO42" s="479"/>
      <c r="HHP42" s="479"/>
      <c r="HHQ42" s="479"/>
      <c r="HHR42" s="479"/>
      <c r="HHS42" s="479"/>
      <c r="HHT42" s="479"/>
      <c r="HHU42" s="479"/>
      <c r="HHV42" s="479"/>
      <c r="HHW42" s="479"/>
      <c r="HHX42" s="479"/>
      <c r="HHY42" s="479"/>
      <c r="HHZ42" s="479"/>
      <c r="HIA42" s="479"/>
      <c r="HIB42" s="479"/>
      <c r="HIC42" s="479"/>
      <c r="HID42" s="479"/>
      <c r="HIE42" s="479"/>
      <c r="HIF42" s="479"/>
      <c r="HIG42" s="479"/>
      <c r="HIH42" s="479"/>
      <c r="HII42" s="479"/>
      <c r="HIJ42" s="479"/>
      <c r="HIK42" s="479"/>
      <c r="HIL42" s="479"/>
      <c r="HIM42" s="479"/>
      <c r="HIN42" s="479"/>
      <c r="HIO42" s="479"/>
      <c r="HIP42" s="479"/>
      <c r="HIQ42" s="479"/>
      <c r="HIR42" s="479"/>
      <c r="HIS42" s="479"/>
      <c r="HIT42" s="479"/>
      <c r="HIU42" s="479"/>
      <c r="HIV42" s="479"/>
      <c r="HIW42" s="479"/>
      <c r="HIX42" s="479"/>
      <c r="HIY42" s="479"/>
      <c r="HIZ42" s="479"/>
      <c r="HJA42" s="479"/>
      <c r="HJB42" s="479"/>
      <c r="HJC42" s="479"/>
      <c r="HJD42" s="479"/>
      <c r="HJE42" s="479"/>
      <c r="HJF42" s="479"/>
      <c r="HJG42" s="479"/>
      <c r="HJH42" s="479"/>
      <c r="HJI42" s="479"/>
      <c r="HJJ42" s="479"/>
      <c r="HJK42" s="479"/>
      <c r="HJL42" s="479"/>
      <c r="HJM42" s="479"/>
      <c r="HJN42" s="479"/>
      <c r="HJO42" s="479"/>
      <c r="HJP42" s="479"/>
      <c r="HJQ42" s="479"/>
      <c r="HJR42" s="479"/>
      <c r="HJS42" s="479"/>
      <c r="HJT42" s="479"/>
      <c r="HJU42" s="479"/>
      <c r="HJV42" s="479"/>
      <c r="HJW42" s="479"/>
      <c r="HJX42" s="479"/>
      <c r="HJY42" s="479"/>
      <c r="HJZ42" s="479"/>
      <c r="HKA42" s="479"/>
      <c r="HKB42" s="479"/>
      <c r="HKC42" s="479"/>
      <c r="HKD42" s="479"/>
      <c r="HKE42" s="479"/>
      <c r="HKF42" s="479"/>
      <c r="HKG42" s="479"/>
      <c r="HKH42" s="479"/>
      <c r="HKI42" s="479"/>
      <c r="HKJ42" s="479"/>
      <c r="HKK42" s="479"/>
      <c r="HKL42" s="479"/>
      <c r="HKM42" s="479"/>
      <c r="HKN42" s="479"/>
      <c r="HKO42" s="479"/>
      <c r="HKP42" s="479"/>
      <c r="HKQ42" s="479"/>
      <c r="HKR42" s="479"/>
      <c r="HKS42" s="479"/>
      <c r="HKT42" s="479"/>
      <c r="HKU42" s="479"/>
      <c r="HKV42" s="479"/>
      <c r="HKW42" s="479"/>
      <c r="HKX42" s="479"/>
      <c r="HKY42" s="479"/>
      <c r="HKZ42" s="479"/>
      <c r="HLA42" s="479"/>
      <c r="HLB42" s="479"/>
      <c r="HLC42" s="479"/>
      <c r="HLD42" s="479"/>
      <c r="HLE42" s="479"/>
      <c r="HLF42" s="479"/>
      <c r="HLG42" s="479"/>
      <c r="HLH42" s="479"/>
      <c r="HLI42" s="479"/>
      <c r="HLJ42" s="479"/>
      <c r="HLK42" s="479"/>
      <c r="HLL42" s="479"/>
      <c r="HLM42" s="479"/>
      <c r="HLN42" s="479"/>
      <c r="HLO42" s="479"/>
      <c r="HLP42" s="479"/>
      <c r="HLQ42" s="479"/>
      <c r="HLR42" s="479"/>
      <c r="HLS42" s="479"/>
      <c r="HLT42" s="479"/>
      <c r="HLU42" s="479"/>
      <c r="HLV42" s="479"/>
      <c r="HLW42" s="479"/>
      <c r="HLX42" s="479"/>
      <c r="HLY42" s="479"/>
      <c r="HLZ42" s="479"/>
      <c r="HMA42" s="479"/>
      <c r="HMB42" s="479"/>
      <c r="HMC42" s="479"/>
      <c r="HMD42" s="479"/>
      <c r="HME42" s="479"/>
      <c r="HMF42" s="479"/>
      <c r="HMG42" s="479"/>
      <c r="HMH42" s="479"/>
      <c r="HMI42" s="479"/>
      <c r="HMJ42" s="479"/>
      <c r="HMK42" s="479"/>
      <c r="HML42" s="479"/>
      <c r="HMM42" s="479"/>
      <c r="HMN42" s="479"/>
      <c r="HMO42" s="479"/>
      <c r="HMP42" s="479"/>
      <c r="HMQ42" s="479"/>
      <c r="HMR42" s="479"/>
      <c r="HMS42" s="479"/>
      <c r="HMT42" s="479"/>
      <c r="HMU42" s="479"/>
      <c r="HMV42" s="479"/>
      <c r="HMW42" s="479"/>
      <c r="HMX42" s="479"/>
      <c r="HMY42" s="479"/>
      <c r="HMZ42" s="479"/>
      <c r="HNA42" s="479"/>
      <c r="HNB42" s="479"/>
      <c r="HNC42" s="479"/>
      <c r="HND42" s="479"/>
      <c r="HNE42" s="479"/>
      <c r="HNF42" s="479"/>
      <c r="HNG42" s="479"/>
      <c r="HNH42" s="479"/>
      <c r="HNI42" s="479"/>
      <c r="HNJ42" s="479"/>
      <c r="HNK42" s="479"/>
      <c r="HNL42" s="479"/>
      <c r="HNM42" s="479"/>
      <c r="HNN42" s="479"/>
      <c r="HNO42" s="479"/>
      <c r="HNP42" s="479"/>
      <c r="HNQ42" s="479"/>
      <c r="HNR42" s="479"/>
      <c r="HNS42" s="479"/>
      <c r="HNT42" s="479"/>
      <c r="HNU42" s="479"/>
      <c r="HNV42" s="479"/>
      <c r="HNW42" s="479"/>
      <c r="HNX42" s="479"/>
      <c r="HNY42" s="479"/>
      <c r="HNZ42" s="479"/>
      <c r="HOA42" s="479"/>
      <c r="HOB42" s="479"/>
      <c r="HOC42" s="479"/>
      <c r="HOD42" s="479"/>
      <c r="HOE42" s="479"/>
      <c r="HOF42" s="479"/>
      <c r="HOG42" s="479"/>
      <c r="HOH42" s="479"/>
      <c r="HOI42" s="479"/>
      <c r="HOJ42" s="479"/>
      <c r="HOK42" s="479"/>
      <c r="HOL42" s="479"/>
      <c r="HOM42" s="479"/>
      <c r="HON42" s="479"/>
      <c r="HOO42" s="479"/>
      <c r="HOP42" s="479"/>
      <c r="HOQ42" s="479"/>
      <c r="HOR42" s="479"/>
      <c r="HOS42" s="479"/>
      <c r="HOT42" s="479"/>
      <c r="HOU42" s="479"/>
      <c r="HOV42" s="479"/>
      <c r="HOW42" s="479"/>
      <c r="HOX42" s="479"/>
      <c r="HOY42" s="479"/>
      <c r="HOZ42" s="479"/>
      <c r="HPA42" s="479"/>
      <c r="HPB42" s="479"/>
      <c r="HPC42" s="479"/>
      <c r="HPD42" s="479"/>
      <c r="HPE42" s="479"/>
      <c r="HPF42" s="479"/>
      <c r="HPG42" s="479"/>
      <c r="HPH42" s="479"/>
      <c r="HPI42" s="479"/>
      <c r="HPJ42" s="479"/>
      <c r="HPK42" s="479"/>
      <c r="HPL42" s="479"/>
      <c r="HPM42" s="479"/>
      <c r="HPN42" s="479"/>
      <c r="HPO42" s="479"/>
      <c r="HPP42" s="479"/>
      <c r="HPQ42" s="479"/>
      <c r="HPR42" s="479"/>
      <c r="HPS42" s="479"/>
      <c r="HPT42" s="479"/>
      <c r="HPU42" s="479"/>
      <c r="HPV42" s="479"/>
      <c r="HPW42" s="479"/>
      <c r="HPX42" s="479"/>
      <c r="HPY42" s="479"/>
      <c r="HPZ42" s="479"/>
      <c r="HQA42" s="479"/>
      <c r="HQB42" s="479"/>
      <c r="HQC42" s="479"/>
      <c r="HQD42" s="479"/>
      <c r="HQE42" s="479"/>
      <c r="HQF42" s="479"/>
      <c r="HQG42" s="479"/>
      <c r="HQH42" s="479"/>
      <c r="HQI42" s="479"/>
      <c r="HQJ42" s="479"/>
      <c r="HQK42" s="479"/>
      <c r="HQL42" s="479"/>
      <c r="HQM42" s="479"/>
      <c r="HQN42" s="479"/>
      <c r="HQO42" s="479"/>
      <c r="HQP42" s="479"/>
      <c r="HQQ42" s="479"/>
      <c r="HQR42" s="479"/>
      <c r="HQS42" s="479"/>
      <c r="HQT42" s="479"/>
      <c r="HQU42" s="479"/>
      <c r="HQV42" s="479"/>
      <c r="HQW42" s="479"/>
      <c r="HQX42" s="479"/>
      <c r="HQY42" s="479"/>
      <c r="HQZ42" s="479"/>
      <c r="HRA42" s="479"/>
      <c r="HRB42" s="479"/>
      <c r="HRC42" s="479"/>
      <c r="HRD42" s="479"/>
      <c r="HRE42" s="479"/>
      <c r="HRF42" s="479"/>
      <c r="HRG42" s="479"/>
      <c r="HRH42" s="479"/>
      <c r="HRI42" s="479"/>
      <c r="HRJ42" s="479"/>
      <c r="HRK42" s="479"/>
      <c r="HRL42" s="479"/>
      <c r="HRM42" s="479"/>
      <c r="HRN42" s="479"/>
      <c r="HRO42" s="479"/>
      <c r="HRP42" s="479"/>
      <c r="HRQ42" s="479"/>
      <c r="HRR42" s="479"/>
      <c r="HRS42" s="479"/>
      <c r="HRT42" s="479"/>
      <c r="HRU42" s="479"/>
      <c r="HRV42" s="479"/>
      <c r="HRW42" s="479"/>
      <c r="HRX42" s="479"/>
      <c r="HRY42" s="479"/>
      <c r="HRZ42" s="479"/>
      <c r="HSA42" s="479"/>
      <c r="HSB42" s="479"/>
      <c r="HSC42" s="479"/>
      <c r="HSD42" s="479"/>
      <c r="HSE42" s="479"/>
      <c r="HSF42" s="479"/>
      <c r="HSG42" s="479"/>
      <c r="HSH42" s="479"/>
      <c r="HSI42" s="479"/>
      <c r="HSJ42" s="479"/>
      <c r="HSK42" s="479"/>
      <c r="HSL42" s="479"/>
      <c r="HSM42" s="479"/>
      <c r="HSN42" s="479"/>
      <c r="HSO42" s="479"/>
      <c r="HSP42" s="479"/>
      <c r="HSQ42" s="479"/>
      <c r="HSR42" s="479"/>
      <c r="HSS42" s="479"/>
      <c r="HST42" s="479"/>
      <c r="HSU42" s="479"/>
      <c r="HSV42" s="479"/>
      <c r="HSW42" s="479"/>
      <c r="HSX42" s="479"/>
      <c r="HSY42" s="479"/>
      <c r="HSZ42" s="479"/>
      <c r="HTA42" s="479"/>
      <c r="HTB42" s="479"/>
      <c r="HTC42" s="479"/>
      <c r="HTD42" s="479"/>
      <c r="HTE42" s="479"/>
      <c r="HTF42" s="479"/>
      <c r="HTG42" s="479"/>
      <c r="HTH42" s="479"/>
      <c r="HTI42" s="479"/>
      <c r="HTJ42" s="479"/>
      <c r="HTK42" s="479"/>
      <c r="HTL42" s="479"/>
      <c r="HTM42" s="479"/>
      <c r="HTN42" s="479"/>
      <c r="HTO42" s="479"/>
      <c r="HTP42" s="479"/>
      <c r="HTQ42" s="479"/>
      <c r="HTR42" s="479"/>
      <c r="HTS42" s="479"/>
      <c r="HTT42" s="479"/>
      <c r="HTU42" s="479"/>
      <c r="HTV42" s="479"/>
      <c r="HTW42" s="479"/>
      <c r="HTX42" s="479"/>
      <c r="HTY42" s="479"/>
      <c r="HTZ42" s="479"/>
      <c r="HUA42" s="479"/>
      <c r="HUB42" s="479"/>
      <c r="HUC42" s="479"/>
      <c r="HUD42" s="479"/>
      <c r="HUE42" s="479"/>
      <c r="HUF42" s="479"/>
      <c r="HUG42" s="479"/>
      <c r="HUH42" s="479"/>
      <c r="HUI42" s="479"/>
      <c r="HUJ42" s="479"/>
      <c r="HUK42" s="479"/>
      <c r="HUL42" s="479"/>
      <c r="HUM42" s="479"/>
      <c r="HUN42" s="479"/>
      <c r="HUO42" s="479"/>
      <c r="HUP42" s="479"/>
      <c r="HUQ42" s="479"/>
      <c r="HUR42" s="479"/>
      <c r="HUS42" s="479"/>
      <c r="HUT42" s="479"/>
      <c r="HUU42" s="479"/>
      <c r="HUV42" s="479"/>
      <c r="HUW42" s="479"/>
      <c r="HUX42" s="479"/>
      <c r="HUY42" s="479"/>
      <c r="HUZ42" s="479"/>
      <c r="HVA42" s="479"/>
      <c r="HVB42" s="479"/>
      <c r="HVC42" s="479"/>
      <c r="HVD42" s="479"/>
      <c r="HVE42" s="479"/>
      <c r="HVF42" s="479"/>
      <c r="HVG42" s="479"/>
      <c r="HVH42" s="479"/>
      <c r="HVI42" s="479"/>
      <c r="HVJ42" s="479"/>
      <c r="HVK42" s="479"/>
      <c r="HVL42" s="479"/>
      <c r="HVM42" s="479"/>
      <c r="HVN42" s="479"/>
      <c r="HVO42" s="479"/>
      <c r="HVP42" s="479"/>
      <c r="HVQ42" s="479"/>
      <c r="HVR42" s="479"/>
      <c r="HVS42" s="479"/>
      <c r="HVT42" s="479"/>
      <c r="HVU42" s="479"/>
      <c r="HVV42" s="479"/>
      <c r="HVW42" s="479"/>
      <c r="HVX42" s="479"/>
      <c r="HVY42" s="479"/>
      <c r="HVZ42" s="479"/>
      <c r="HWA42" s="479"/>
      <c r="HWB42" s="479"/>
      <c r="HWC42" s="479"/>
      <c r="HWD42" s="479"/>
      <c r="HWE42" s="479"/>
      <c r="HWF42" s="479"/>
      <c r="HWG42" s="479"/>
      <c r="HWH42" s="479"/>
      <c r="HWI42" s="479"/>
      <c r="HWJ42" s="479"/>
      <c r="HWK42" s="479"/>
      <c r="HWL42" s="479"/>
      <c r="HWM42" s="479"/>
      <c r="HWN42" s="479"/>
      <c r="HWO42" s="479"/>
      <c r="HWP42" s="479"/>
      <c r="HWQ42" s="479"/>
      <c r="HWR42" s="479"/>
      <c r="HWS42" s="479"/>
      <c r="HWT42" s="479"/>
      <c r="HWU42" s="479"/>
      <c r="HWV42" s="479"/>
      <c r="HWW42" s="479"/>
      <c r="HWX42" s="479"/>
      <c r="HWY42" s="479"/>
      <c r="HWZ42" s="479"/>
      <c r="HXA42" s="479"/>
      <c r="HXB42" s="479"/>
      <c r="HXC42" s="479"/>
      <c r="HXD42" s="479"/>
      <c r="HXE42" s="479"/>
      <c r="HXF42" s="479"/>
      <c r="HXG42" s="479"/>
      <c r="HXH42" s="479"/>
      <c r="HXI42" s="479"/>
      <c r="HXJ42" s="479"/>
      <c r="HXK42" s="479"/>
      <c r="HXL42" s="479"/>
      <c r="HXM42" s="479"/>
      <c r="HXN42" s="479"/>
      <c r="HXO42" s="479"/>
      <c r="HXP42" s="479"/>
      <c r="HXQ42" s="479"/>
      <c r="HXR42" s="479"/>
      <c r="HXS42" s="479"/>
      <c r="HXT42" s="479"/>
      <c r="HXU42" s="479"/>
      <c r="HXV42" s="479"/>
      <c r="HXW42" s="479"/>
      <c r="HXX42" s="479"/>
      <c r="HXY42" s="479"/>
      <c r="HXZ42" s="479"/>
      <c r="HYA42" s="479"/>
      <c r="HYB42" s="479"/>
      <c r="HYC42" s="479"/>
      <c r="HYD42" s="479"/>
      <c r="HYE42" s="479"/>
      <c r="HYF42" s="479"/>
      <c r="HYG42" s="479"/>
      <c r="HYH42" s="479"/>
      <c r="HYI42" s="479"/>
      <c r="HYJ42" s="479"/>
      <c r="HYK42" s="479"/>
      <c r="HYL42" s="479"/>
      <c r="HYM42" s="479"/>
      <c r="HYN42" s="479"/>
      <c r="HYO42" s="479"/>
      <c r="HYP42" s="479"/>
      <c r="HYQ42" s="479"/>
      <c r="HYR42" s="479"/>
      <c r="HYS42" s="479"/>
      <c r="HYT42" s="479"/>
      <c r="HYU42" s="479"/>
      <c r="HYV42" s="479"/>
      <c r="HYW42" s="479"/>
      <c r="HYX42" s="479"/>
      <c r="HYY42" s="479"/>
      <c r="HYZ42" s="479"/>
      <c r="HZA42" s="479"/>
      <c r="HZB42" s="479"/>
      <c r="HZC42" s="479"/>
      <c r="HZD42" s="479"/>
      <c r="HZE42" s="479"/>
      <c r="HZF42" s="479"/>
      <c r="HZG42" s="479"/>
      <c r="HZH42" s="479"/>
      <c r="HZI42" s="479"/>
      <c r="HZJ42" s="479"/>
      <c r="HZK42" s="479"/>
      <c r="HZL42" s="479"/>
      <c r="HZM42" s="479"/>
      <c r="HZN42" s="479"/>
      <c r="HZO42" s="479"/>
      <c r="HZP42" s="479"/>
      <c r="HZQ42" s="479"/>
      <c r="HZR42" s="479"/>
      <c r="HZS42" s="479"/>
      <c r="HZT42" s="479"/>
      <c r="HZU42" s="479"/>
      <c r="HZV42" s="479"/>
      <c r="HZW42" s="479"/>
      <c r="HZX42" s="479"/>
      <c r="HZY42" s="479"/>
      <c r="HZZ42" s="479"/>
      <c r="IAA42" s="479"/>
      <c r="IAB42" s="479"/>
      <c r="IAC42" s="479"/>
      <c r="IAD42" s="479"/>
      <c r="IAE42" s="479"/>
      <c r="IAF42" s="479"/>
      <c r="IAG42" s="479"/>
      <c r="IAH42" s="479"/>
      <c r="IAI42" s="479"/>
      <c r="IAJ42" s="479"/>
      <c r="IAK42" s="479"/>
      <c r="IAL42" s="479"/>
      <c r="IAM42" s="479"/>
      <c r="IAN42" s="479"/>
      <c r="IAO42" s="479"/>
      <c r="IAP42" s="479"/>
      <c r="IAQ42" s="479"/>
      <c r="IAR42" s="479"/>
      <c r="IAS42" s="479"/>
      <c r="IAT42" s="479"/>
      <c r="IAU42" s="479"/>
      <c r="IAV42" s="479"/>
      <c r="IAW42" s="479"/>
      <c r="IAX42" s="479"/>
      <c r="IAY42" s="479"/>
      <c r="IAZ42" s="479"/>
      <c r="IBA42" s="479"/>
      <c r="IBB42" s="479"/>
      <c r="IBC42" s="479"/>
      <c r="IBD42" s="479"/>
      <c r="IBE42" s="479"/>
      <c r="IBF42" s="479"/>
      <c r="IBG42" s="479"/>
      <c r="IBH42" s="479"/>
      <c r="IBI42" s="479"/>
      <c r="IBJ42" s="479"/>
      <c r="IBK42" s="479"/>
      <c r="IBL42" s="479"/>
      <c r="IBM42" s="479"/>
      <c r="IBN42" s="479"/>
      <c r="IBO42" s="479"/>
      <c r="IBP42" s="479"/>
      <c r="IBQ42" s="479"/>
      <c r="IBR42" s="479"/>
      <c r="IBS42" s="479"/>
      <c r="IBT42" s="479"/>
      <c r="IBU42" s="479"/>
      <c r="IBV42" s="479"/>
      <c r="IBW42" s="479"/>
      <c r="IBX42" s="479"/>
      <c r="IBY42" s="479"/>
      <c r="IBZ42" s="479"/>
      <c r="ICA42" s="479"/>
      <c r="ICB42" s="479"/>
      <c r="ICC42" s="479"/>
      <c r="ICD42" s="479"/>
      <c r="ICE42" s="479"/>
      <c r="ICF42" s="479"/>
      <c r="ICG42" s="479"/>
      <c r="ICH42" s="479"/>
      <c r="ICI42" s="479"/>
      <c r="ICJ42" s="479"/>
      <c r="ICK42" s="479"/>
      <c r="ICL42" s="479"/>
      <c r="ICM42" s="479"/>
      <c r="ICN42" s="479"/>
      <c r="ICO42" s="479"/>
      <c r="ICP42" s="479"/>
      <c r="ICQ42" s="479"/>
      <c r="ICR42" s="479"/>
      <c r="ICS42" s="479"/>
      <c r="ICT42" s="479"/>
      <c r="ICU42" s="479"/>
      <c r="ICV42" s="479"/>
      <c r="ICW42" s="479"/>
      <c r="ICX42" s="479"/>
      <c r="ICY42" s="479"/>
      <c r="ICZ42" s="479"/>
      <c r="IDA42" s="479"/>
      <c r="IDB42" s="479"/>
      <c r="IDC42" s="479"/>
      <c r="IDD42" s="479"/>
      <c r="IDE42" s="479"/>
      <c r="IDF42" s="479"/>
      <c r="IDG42" s="479"/>
      <c r="IDH42" s="479"/>
      <c r="IDI42" s="479"/>
      <c r="IDJ42" s="479"/>
      <c r="IDK42" s="479"/>
      <c r="IDL42" s="479"/>
      <c r="IDM42" s="479"/>
      <c r="IDN42" s="479"/>
      <c r="IDO42" s="479"/>
      <c r="IDP42" s="479"/>
      <c r="IDQ42" s="479"/>
      <c r="IDR42" s="479"/>
      <c r="IDS42" s="479"/>
      <c r="IDT42" s="479"/>
      <c r="IDU42" s="479"/>
      <c r="IDV42" s="479"/>
      <c r="IDW42" s="479"/>
      <c r="IDX42" s="479"/>
      <c r="IDY42" s="479"/>
      <c r="IDZ42" s="479"/>
      <c r="IEA42" s="479"/>
      <c r="IEB42" s="479"/>
      <c r="IEC42" s="479"/>
      <c r="IED42" s="479"/>
      <c r="IEE42" s="479"/>
      <c r="IEF42" s="479"/>
      <c r="IEG42" s="479"/>
      <c r="IEH42" s="479"/>
      <c r="IEI42" s="479"/>
      <c r="IEJ42" s="479"/>
      <c r="IEK42" s="479"/>
      <c r="IEL42" s="479"/>
      <c r="IEM42" s="479"/>
      <c r="IEN42" s="479"/>
      <c r="IEO42" s="479"/>
      <c r="IEP42" s="479"/>
      <c r="IEQ42" s="479"/>
      <c r="IER42" s="479"/>
      <c r="IES42" s="479"/>
      <c r="IET42" s="479"/>
      <c r="IEU42" s="479"/>
      <c r="IEV42" s="479"/>
      <c r="IEW42" s="479"/>
      <c r="IEX42" s="479"/>
      <c r="IEY42" s="479"/>
      <c r="IEZ42" s="479"/>
      <c r="IFA42" s="479"/>
      <c r="IFB42" s="479"/>
      <c r="IFC42" s="479"/>
      <c r="IFD42" s="479"/>
      <c r="IFE42" s="479"/>
      <c r="IFF42" s="479"/>
      <c r="IFG42" s="479"/>
      <c r="IFH42" s="479"/>
      <c r="IFI42" s="479"/>
      <c r="IFJ42" s="479"/>
      <c r="IFK42" s="479"/>
      <c r="IFL42" s="479"/>
      <c r="IFM42" s="479"/>
      <c r="IFN42" s="479"/>
      <c r="IFO42" s="479"/>
      <c r="IFP42" s="479"/>
      <c r="IFQ42" s="479"/>
      <c r="IFR42" s="479"/>
      <c r="IFS42" s="479"/>
      <c r="IFT42" s="479"/>
      <c r="IFU42" s="479"/>
      <c r="IFV42" s="479"/>
      <c r="IFW42" s="479"/>
      <c r="IFX42" s="479"/>
      <c r="IFY42" s="479"/>
      <c r="IFZ42" s="479"/>
      <c r="IGA42" s="479"/>
      <c r="IGB42" s="479"/>
      <c r="IGC42" s="479"/>
      <c r="IGD42" s="479"/>
      <c r="IGE42" s="479"/>
      <c r="IGF42" s="479"/>
      <c r="IGG42" s="479"/>
      <c r="IGH42" s="479"/>
      <c r="IGI42" s="479"/>
      <c r="IGJ42" s="479"/>
      <c r="IGK42" s="479"/>
      <c r="IGL42" s="479"/>
      <c r="IGM42" s="479"/>
      <c r="IGN42" s="479"/>
      <c r="IGO42" s="479"/>
      <c r="IGP42" s="479"/>
      <c r="IGQ42" s="479"/>
      <c r="IGR42" s="479"/>
      <c r="IGS42" s="479"/>
      <c r="IGT42" s="479"/>
      <c r="IGU42" s="479"/>
      <c r="IGV42" s="479"/>
      <c r="IGW42" s="479"/>
      <c r="IGX42" s="479"/>
      <c r="IGY42" s="479"/>
      <c r="IGZ42" s="479"/>
      <c r="IHA42" s="479"/>
      <c r="IHB42" s="479"/>
      <c r="IHC42" s="479"/>
      <c r="IHD42" s="479"/>
      <c r="IHE42" s="479"/>
      <c r="IHF42" s="479"/>
      <c r="IHG42" s="479"/>
      <c r="IHH42" s="479"/>
      <c r="IHI42" s="479"/>
      <c r="IHJ42" s="479"/>
      <c r="IHK42" s="479"/>
      <c r="IHL42" s="479"/>
      <c r="IHM42" s="479"/>
      <c r="IHN42" s="479"/>
      <c r="IHO42" s="479"/>
      <c r="IHP42" s="479"/>
      <c r="IHQ42" s="479"/>
      <c r="IHR42" s="479"/>
      <c r="IHS42" s="479"/>
      <c r="IHT42" s="479"/>
      <c r="IHU42" s="479"/>
      <c r="IHV42" s="479"/>
      <c r="IHW42" s="479"/>
      <c r="IHX42" s="479"/>
      <c r="IHY42" s="479"/>
      <c r="IHZ42" s="479"/>
      <c r="IIA42" s="479"/>
      <c r="IIB42" s="479"/>
      <c r="IIC42" s="479"/>
      <c r="IID42" s="479"/>
      <c r="IIE42" s="479"/>
      <c r="IIF42" s="479"/>
      <c r="IIG42" s="479"/>
      <c r="IIH42" s="479"/>
      <c r="III42" s="479"/>
      <c r="IIJ42" s="479"/>
      <c r="IIK42" s="479"/>
      <c r="IIL42" s="479"/>
      <c r="IIM42" s="479"/>
      <c r="IIN42" s="479"/>
      <c r="IIO42" s="479"/>
      <c r="IIP42" s="479"/>
      <c r="IIQ42" s="479"/>
      <c r="IIR42" s="479"/>
      <c r="IIS42" s="479"/>
      <c r="IIT42" s="479"/>
      <c r="IIU42" s="479"/>
      <c r="IIV42" s="479"/>
      <c r="IIW42" s="479"/>
      <c r="IIX42" s="479"/>
      <c r="IIY42" s="479"/>
      <c r="IIZ42" s="479"/>
      <c r="IJA42" s="479"/>
      <c r="IJB42" s="479"/>
      <c r="IJC42" s="479"/>
      <c r="IJD42" s="479"/>
      <c r="IJE42" s="479"/>
      <c r="IJF42" s="479"/>
      <c r="IJG42" s="479"/>
      <c r="IJH42" s="479"/>
      <c r="IJI42" s="479"/>
      <c r="IJJ42" s="479"/>
      <c r="IJK42" s="479"/>
      <c r="IJL42" s="479"/>
      <c r="IJM42" s="479"/>
      <c r="IJN42" s="479"/>
      <c r="IJO42" s="479"/>
      <c r="IJP42" s="479"/>
      <c r="IJQ42" s="479"/>
      <c r="IJR42" s="479"/>
      <c r="IJS42" s="479"/>
      <c r="IJT42" s="479"/>
      <c r="IJU42" s="479"/>
      <c r="IJV42" s="479"/>
      <c r="IJW42" s="479"/>
      <c r="IJX42" s="479"/>
      <c r="IJY42" s="479"/>
      <c r="IJZ42" s="479"/>
      <c r="IKA42" s="479"/>
      <c r="IKB42" s="479"/>
      <c r="IKC42" s="479"/>
      <c r="IKD42" s="479"/>
      <c r="IKE42" s="479"/>
      <c r="IKF42" s="479"/>
      <c r="IKG42" s="479"/>
      <c r="IKH42" s="479"/>
      <c r="IKI42" s="479"/>
      <c r="IKJ42" s="479"/>
      <c r="IKK42" s="479"/>
      <c r="IKL42" s="479"/>
      <c r="IKM42" s="479"/>
      <c r="IKN42" s="479"/>
      <c r="IKO42" s="479"/>
      <c r="IKP42" s="479"/>
      <c r="IKQ42" s="479"/>
      <c r="IKR42" s="479"/>
      <c r="IKS42" s="479"/>
      <c r="IKT42" s="479"/>
      <c r="IKU42" s="479"/>
      <c r="IKV42" s="479"/>
      <c r="IKW42" s="479"/>
      <c r="IKX42" s="479"/>
      <c r="IKY42" s="479"/>
      <c r="IKZ42" s="479"/>
      <c r="ILA42" s="479"/>
      <c r="ILB42" s="479"/>
      <c r="ILC42" s="479"/>
      <c r="ILD42" s="479"/>
      <c r="ILE42" s="479"/>
      <c r="ILF42" s="479"/>
      <c r="ILG42" s="479"/>
      <c r="ILH42" s="479"/>
      <c r="ILI42" s="479"/>
      <c r="ILJ42" s="479"/>
      <c r="ILK42" s="479"/>
      <c r="ILL42" s="479"/>
      <c r="ILM42" s="479"/>
      <c r="ILN42" s="479"/>
      <c r="ILO42" s="479"/>
      <c r="ILP42" s="479"/>
      <c r="ILQ42" s="479"/>
      <c r="ILR42" s="479"/>
      <c r="ILS42" s="479"/>
      <c r="ILT42" s="479"/>
      <c r="ILU42" s="479"/>
      <c r="ILV42" s="479"/>
      <c r="ILW42" s="479"/>
      <c r="ILX42" s="479"/>
      <c r="ILY42" s="479"/>
      <c r="ILZ42" s="479"/>
      <c r="IMA42" s="479"/>
      <c r="IMB42" s="479"/>
      <c r="IMC42" s="479"/>
      <c r="IMD42" s="479"/>
      <c r="IME42" s="479"/>
      <c r="IMF42" s="479"/>
      <c r="IMG42" s="479"/>
      <c r="IMH42" s="479"/>
      <c r="IMI42" s="479"/>
      <c r="IMJ42" s="479"/>
      <c r="IMK42" s="479"/>
      <c r="IML42" s="479"/>
      <c r="IMM42" s="479"/>
      <c r="IMN42" s="479"/>
      <c r="IMO42" s="479"/>
      <c r="IMP42" s="479"/>
      <c r="IMQ42" s="479"/>
      <c r="IMR42" s="479"/>
      <c r="IMS42" s="479"/>
      <c r="IMT42" s="479"/>
      <c r="IMU42" s="479"/>
      <c r="IMV42" s="479"/>
      <c r="IMW42" s="479"/>
      <c r="IMX42" s="479"/>
      <c r="IMY42" s="479"/>
      <c r="IMZ42" s="479"/>
      <c r="INA42" s="479"/>
      <c r="INB42" s="479"/>
      <c r="INC42" s="479"/>
      <c r="IND42" s="479"/>
      <c r="INE42" s="479"/>
      <c r="INF42" s="479"/>
      <c r="ING42" s="479"/>
      <c r="INH42" s="479"/>
      <c r="INI42" s="479"/>
      <c r="INJ42" s="479"/>
      <c r="INK42" s="479"/>
      <c r="INL42" s="479"/>
      <c r="INM42" s="479"/>
      <c r="INN42" s="479"/>
      <c r="INO42" s="479"/>
      <c r="INP42" s="479"/>
      <c r="INQ42" s="479"/>
      <c r="INR42" s="479"/>
      <c r="INS42" s="479"/>
      <c r="INT42" s="479"/>
      <c r="INU42" s="479"/>
      <c r="INV42" s="479"/>
      <c r="INW42" s="479"/>
      <c r="INX42" s="479"/>
      <c r="INY42" s="479"/>
      <c r="INZ42" s="479"/>
      <c r="IOA42" s="479"/>
      <c r="IOB42" s="479"/>
      <c r="IOC42" s="479"/>
      <c r="IOD42" s="479"/>
      <c r="IOE42" s="479"/>
      <c r="IOF42" s="479"/>
      <c r="IOG42" s="479"/>
      <c r="IOH42" s="479"/>
      <c r="IOI42" s="479"/>
      <c r="IOJ42" s="479"/>
      <c r="IOK42" s="479"/>
      <c r="IOL42" s="479"/>
      <c r="IOM42" s="479"/>
      <c r="ION42" s="479"/>
      <c r="IOO42" s="479"/>
      <c r="IOP42" s="479"/>
      <c r="IOQ42" s="479"/>
      <c r="IOR42" s="479"/>
      <c r="IOS42" s="479"/>
      <c r="IOT42" s="479"/>
      <c r="IOU42" s="479"/>
      <c r="IOV42" s="479"/>
      <c r="IOW42" s="479"/>
      <c r="IOX42" s="479"/>
      <c r="IOY42" s="479"/>
      <c r="IOZ42" s="479"/>
      <c r="IPA42" s="479"/>
      <c r="IPB42" s="479"/>
      <c r="IPC42" s="479"/>
      <c r="IPD42" s="479"/>
      <c r="IPE42" s="479"/>
      <c r="IPF42" s="479"/>
      <c r="IPG42" s="479"/>
      <c r="IPH42" s="479"/>
      <c r="IPI42" s="479"/>
      <c r="IPJ42" s="479"/>
      <c r="IPK42" s="479"/>
      <c r="IPL42" s="479"/>
      <c r="IPM42" s="479"/>
      <c r="IPN42" s="479"/>
      <c r="IPO42" s="479"/>
      <c r="IPP42" s="479"/>
      <c r="IPQ42" s="479"/>
      <c r="IPR42" s="479"/>
      <c r="IPS42" s="479"/>
      <c r="IPT42" s="479"/>
      <c r="IPU42" s="479"/>
      <c r="IPV42" s="479"/>
      <c r="IPW42" s="479"/>
      <c r="IPX42" s="479"/>
      <c r="IPY42" s="479"/>
      <c r="IPZ42" s="479"/>
      <c r="IQA42" s="479"/>
      <c r="IQB42" s="479"/>
      <c r="IQC42" s="479"/>
      <c r="IQD42" s="479"/>
      <c r="IQE42" s="479"/>
      <c r="IQF42" s="479"/>
      <c r="IQG42" s="479"/>
      <c r="IQH42" s="479"/>
      <c r="IQI42" s="479"/>
      <c r="IQJ42" s="479"/>
      <c r="IQK42" s="479"/>
      <c r="IQL42" s="479"/>
      <c r="IQM42" s="479"/>
      <c r="IQN42" s="479"/>
      <c r="IQO42" s="479"/>
      <c r="IQP42" s="479"/>
      <c r="IQQ42" s="479"/>
      <c r="IQR42" s="479"/>
      <c r="IQS42" s="479"/>
      <c r="IQT42" s="479"/>
      <c r="IQU42" s="479"/>
      <c r="IQV42" s="479"/>
      <c r="IQW42" s="479"/>
      <c r="IQX42" s="479"/>
      <c r="IQY42" s="479"/>
      <c r="IQZ42" s="479"/>
      <c r="IRA42" s="479"/>
      <c r="IRB42" s="479"/>
      <c r="IRC42" s="479"/>
      <c r="IRD42" s="479"/>
      <c r="IRE42" s="479"/>
      <c r="IRF42" s="479"/>
      <c r="IRG42" s="479"/>
      <c r="IRH42" s="479"/>
      <c r="IRI42" s="479"/>
      <c r="IRJ42" s="479"/>
      <c r="IRK42" s="479"/>
      <c r="IRL42" s="479"/>
      <c r="IRM42" s="479"/>
      <c r="IRN42" s="479"/>
      <c r="IRO42" s="479"/>
      <c r="IRP42" s="479"/>
      <c r="IRQ42" s="479"/>
      <c r="IRR42" s="479"/>
      <c r="IRS42" s="479"/>
      <c r="IRT42" s="479"/>
      <c r="IRU42" s="479"/>
      <c r="IRV42" s="479"/>
      <c r="IRW42" s="479"/>
      <c r="IRX42" s="479"/>
      <c r="IRY42" s="479"/>
      <c r="IRZ42" s="479"/>
      <c r="ISA42" s="479"/>
      <c r="ISB42" s="479"/>
      <c r="ISC42" s="479"/>
      <c r="ISD42" s="479"/>
      <c r="ISE42" s="479"/>
      <c r="ISF42" s="479"/>
      <c r="ISG42" s="479"/>
      <c r="ISH42" s="479"/>
      <c r="ISI42" s="479"/>
      <c r="ISJ42" s="479"/>
      <c r="ISK42" s="479"/>
      <c r="ISL42" s="479"/>
      <c r="ISM42" s="479"/>
      <c r="ISN42" s="479"/>
      <c r="ISO42" s="479"/>
      <c r="ISP42" s="479"/>
      <c r="ISQ42" s="479"/>
      <c r="ISR42" s="479"/>
      <c r="ISS42" s="479"/>
      <c r="IST42" s="479"/>
      <c r="ISU42" s="479"/>
      <c r="ISV42" s="479"/>
      <c r="ISW42" s="479"/>
      <c r="ISX42" s="479"/>
      <c r="ISY42" s="479"/>
      <c r="ISZ42" s="479"/>
      <c r="ITA42" s="479"/>
      <c r="ITB42" s="479"/>
      <c r="ITC42" s="479"/>
      <c r="ITD42" s="479"/>
      <c r="ITE42" s="479"/>
      <c r="ITF42" s="479"/>
      <c r="ITG42" s="479"/>
      <c r="ITH42" s="479"/>
      <c r="ITI42" s="479"/>
      <c r="ITJ42" s="479"/>
      <c r="ITK42" s="479"/>
      <c r="ITL42" s="479"/>
      <c r="ITM42" s="479"/>
      <c r="ITN42" s="479"/>
      <c r="ITO42" s="479"/>
      <c r="ITP42" s="479"/>
      <c r="ITQ42" s="479"/>
      <c r="ITR42" s="479"/>
      <c r="ITS42" s="479"/>
      <c r="ITT42" s="479"/>
      <c r="ITU42" s="479"/>
      <c r="ITV42" s="479"/>
      <c r="ITW42" s="479"/>
      <c r="ITX42" s="479"/>
      <c r="ITY42" s="479"/>
      <c r="ITZ42" s="479"/>
      <c r="IUA42" s="479"/>
      <c r="IUB42" s="479"/>
      <c r="IUC42" s="479"/>
      <c r="IUD42" s="479"/>
      <c r="IUE42" s="479"/>
      <c r="IUF42" s="479"/>
      <c r="IUG42" s="479"/>
      <c r="IUH42" s="479"/>
      <c r="IUI42" s="479"/>
      <c r="IUJ42" s="479"/>
      <c r="IUK42" s="479"/>
      <c r="IUL42" s="479"/>
      <c r="IUM42" s="479"/>
      <c r="IUN42" s="479"/>
      <c r="IUO42" s="479"/>
      <c r="IUP42" s="479"/>
      <c r="IUQ42" s="479"/>
      <c r="IUR42" s="479"/>
      <c r="IUS42" s="479"/>
      <c r="IUT42" s="479"/>
      <c r="IUU42" s="479"/>
      <c r="IUV42" s="479"/>
      <c r="IUW42" s="479"/>
      <c r="IUX42" s="479"/>
      <c r="IUY42" s="479"/>
      <c r="IUZ42" s="479"/>
      <c r="IVA42" s="479"/>
      <c r="IVB42" s="479"/>
      <c r="IVC42" s="479"/>
      <c r="IVD42" s="479"/>
      <c r="IVE42" s="479"/>
      <c r="IVF42" s="479"/>
      <c r="IVG42" s="479"/>
      <c r="IVH42" s="479"/>
      <c r="IVI42" s="479"/>
      <c r="IVJ42" s="479"/>
      <c r="IVK42" s="479"/>
      <c r="IVL42" s="479"/>
      <c r="IVM42" s="479"/>
      <c r="IVN42" s="479"/>
      <c r="IVO42" s="479"/>
      <c r="IVP42" s="479"/>
      <c r="IVQ42" s="479"/>
      <c r="IVR42" s="479"/>
      <c r="IVS42" s="479"/>
      <c r="IVT42" s="479"/>
      <c r="IVU42" s="479"/>
      <c r="IVV42" s="479"/>
      <c r="IVW42" s="479"/>
      <c r="IVX42" s="479"/>
      <c r="IVY42" s="479"/>
      <c r="IVZ42" s="479"/>
      <c r="IWA42" s="479"/>
      <c r="IWB42" s="479"/>
      <c r="IWC42" s="479"/>
      <c r="IWD42" s="479"/>
      <c r="IWE42" s="479"/>
      <c r="IWF42" s="479"/>
      <c r="IWG42" s="479"/>
      <c r="IWH42" s="479"/>
      <c r="IWI42" s="479"/>
      <c r="IWJ42" s="479"/>
      <c r="IWK42" s="479"/>
      <c r="IWL42" s="479"/>
      <c r="IWM42" s="479"/>
      <c r="IWN42" s="479"/>
      <c r="IWO42" s="479"/>
      <c r="IWP42" s="479"/>
      <c r="IWQ42" s="479"/>
      <c r="IWR42" s="479"/>
      <c r="IWS42" s="479"/>
      <c r="IWT42" s="479"/>
      <c r="IWU42" s="479"/>
      <c r="IWV42" s="479"/>
      <c r="IWW42" s="479"/>
      <c r="IWX42" s="479"/>
      <c r="IWY42" s="479"/>
      <c r="IWZ42" s="479"/>
      <c r="IXA42" s="479"/>
      <c r="IXB42" s="479"/>
      <c r="IXC42" s="479"/>
      <c r="IXD42" s="479"/>
      <c r="IXE42" s="479"/>
      <c r="IXF42" s="479"/>
      <c r="IXG42" s="479"/>
      <c r="IXH42" s="479"/>
      <c r="IXI42" s="479"/>
      <c r="IXJ42" s="479"/>
      <c r="IXK42" s="479"/>
      <c r="IXL42" s="479"/>
      <c r="IXM42" s="479"/>
      <c r="IXN42" s="479"/>
      <c r="IXO42" s="479"/>
      <c r="IXP42" s="479"/>
      <c r="IXQ42" s="479"/>
      <c r="IXR42" s="479"/>
      <c r="IXS42" s="479"/>
      <c r="IXT42" s="479"/>
      <c r="IXU42" s="479"/>
      <c r="IXV42" s="479"/>
      <c r="IXW42" s="479"/>
      <c r="IXX42" s="479"/>
      <c r="IXY42" s="479"/>
      <c r="IXZ42" s="479"/>
      <c r="IYA42" s="479"/>
      <c r="IYB42" s="479"/>
      <c r="IYC42" s="479"/>
      <c r="IYD42" s="479"/>
      <c r="IYE42" s="479"/>
      <c r="IYF42" s="479"/>
      <c r="IYG42" s="479"/>
      <c r="IYH42" s="479"/>
      <c r="IYI42" s="479"/>
      <c r="IYJ42" s="479"/>
      <c r="IYK42" s="479"/>
      <c r="IYL42" s="479"/>
      <c r="IYM42" s="479"/>
      <c r="IYN42" s="479"/>
      <c r="IYO42" s="479"/>
      <c r="IYP42" s="479"/>
      <c r="IYQ42" s="479"/>
      <c r="IYR42" s="479"/>
      <c r="IYS42" s="479"/>
      <c r="IYT42" s="479"/>
      <c r="IYU42" s="479"/>
      <c r="IYV42" s="479"/>
      <c r="IYW42" s="479"/>
      <c r="IYX42" s="479"/>
      <c r="IYY42" s="479"/>
      <c r="IYZ42" s="479"/>
      <c r="IZA42" s="479"/>
      <c r="IZB42" s="479"/>
      <c r="IZC42" s="479"/>
      <c r="IZD42" s="479"/>
      <c r="IZE42" s="479"/>
      <c r="IZF42" s="479"/>
      <c r="IZG42" s="479"/>
      <c r="IZH42" s="479"/>
      <c r="IZI42" s="479"/>
      <c r="IZJ42" s="479"/>
      <c r="IZK42" s="479"/>
      <c r="IZL42" s="479"/>
      <c r="IZM42" s="479"/>
      <c r="IZN42" s="479"/>
      <c r="IZO42" s="479"/>
      <c r="IZP42" s="479"/>
      <c r="IZQ42" s="479"/>
      <c r="IZR42" s="479"/>
      <c r="IZS42" s="479"/>
      <c r="IZT42" s="479"/>
      <c r="IZU42" s="479"/>
      <c r="IZV42" s="479"/>
      <c r="IZW42" s="479"/>
      <c r="IZX42" s="479"/>
      <c r="IZY42" s="479"/>
      <c r="IZZ42" s="479"/>
      <c r="JAA42" s="479"/>
      <c r="JAB42" s="479"/>
      <c r="JAC42" s="479"/>
      <c r="JAD42" s="479"/>
      <c r="JAE42" s="479"/>
      <c r="JAF42" s="479"/>
      <c r="JAG42" s="479"/>
      <c r="JAH42" s="479"/>
      <c r="JAI42" s="479"/>
      <c r="JAJ42" s="479"/>
      <c r="JAK42" s="479"/>
      <c r="JAL42" s="479"/>
      <c r="JAM42" s="479"/>
      <c r="JAN42" s="479"/>
      <c r="JAO42" s="479"/>
      <c r="JAP42" s="479"/>
      <c r="JAQ42" s="479"/>
      <c r="JAR42" s="479"/>
      <c r="JAS42" s="479"/>
      <c r="JAT42" s="479"/>
      <c r="JAU42" s="479"/>
      <c r="JAV42" s="479"/>
      <c r="JAW42" s="479"/>
      <c r="JAX42" s="479"/>
      <c r="JAY42" s="479"/>
      <c r="JAZ42" s="479"/>
      <c r="JBA42" s="479"/>
      <c r="JBB42" s="479"/>
      <c r="JBC42" s="479"/>
      <c r="JBD42" s="479"/>
      <c r="JBE42" s="479"/>
      <c r="JBF42" s="479"/>
      <c r="JBG42" s="479"/>
      <c r="JBH42" s="479"/>
      <c r="JBI42" s="479"/>
      <c r="JBJ42" s="479"/>
      <c r="JBK42" s="479"/>
      <c r="JBL42" s="479"/>
      <c r="JBM42" s="479"/>
      <c r="JBN42" s="479"/>
      <c r="JBO42" s="479"/>
      <c r="JBP42" s="479"/>
      <c r="JBQ42" s="479"/>
      <c r="JBR42" s="479"/>
      <c r="JBS42" s="479"/>
      <c r="JBT42" s="479"/>
      <c r="JBU42" s="479"/>
      <c r="JBV42" s="479"/>
      <c r="JBW42" s="479"/>
      <c r="JBX42" s="479"/>
      <c r="JBY42" s="479"/>
      <c r="JBZ42" s="479"/>
      <c r="JCA42" s="479"/>
      <c r="JCB42" s="479"/>
      <c r="JCC42" s="479"/>
      <c r="JCD42" s="479"/>
      <c r="JCE42" s="479"/>
      <c r="JCF42" s="479"/>
      <c r="JCG42" s="479"/>
      <c r="JCH42" s="479"/>
      <c r="JCI42" s="479"/>
      <c r="JCJ42" s="479"/>
      <c r="JCK42" s="479"/>
      <c r="JCL42" s="479"/>
      <c r="JCM42" s="479"/>
      <c r="JCN42" s="479"/>
      <c r="JCO42" s="479"/>
      <c r="JCP42" s="479"/>
      <c r="JCQ42" s="479"/>
      <c r="JCR42" s="479"/>
      <c r="JCS42" s="479"/>
      <c r="JCT42" s="479"/>
      <c r="JCU42" s="479"/>
      <c r="JCV42" s="479"/>
      <c r="JCW42" s="479"/>
      <c r="JCX42" s="479"/>
      <c r="JCY42" s="479"/>
      <c r="JCZ42" s="479"/>
      <c r="JDA42" s="479"/>
      <c r="JDB42" s="479"/>
      <c r="JDC42" s="479"/>
      <c r="JDD42" s="479"/>
      <c r="JDE42" s="479"/>
      <c r="JDF42" s="479"/>
      <c r="JDG42" s="479"/>
      <c r="JDH42" s="479"/>
      <c r="JDI42" s="479"/>
      <c r="JDJ42" s="479"/>
      <c r="JDK42" s="479"/>
      <c r="JDL42" s="479"/>
      <c r="JDM42" s="479"/>
      <c r="JDN42" s="479"/>
      <c r="JDO42" s="479"/>
      <c r="JDP42" s="479"/>
      <c r="JDQ42" s="479"/>
      <c r="JDR42" s="479"/>
      <c r="JDS42" s="479"/>
      <c r="JDT42" s="479"/>
      <c r="JDU42" s="479"/>
      <c r="JDV42" s="479"/>
      <c r="JDW42" s="479"/>
      <c r="JDX42" s="479"/>
      <c r="JDY42" s="479"/>
      <c r="JDZ42" s="479"/>
      <c r="JEA42" s="479"/>
      <c r="JEB42" s="479"/>
      <c r="JEC42" s="479"/>
      <c r="JED42" s="479"/>
      <c r="JEE42" s="479"/>
      <c r="JEF42" s="479"/>
      <c r="JEG42" s="479"/>
      <c r="JEH42" s="479"/>
      <c r="JEI42" s="479"/>
      <c r="JEJ42" s="479"/>
      <c r="JEK42" s="479"/>
      <c r="JEL42" s="479"/>
      <c r="JEM42" s="479"/>
      <c r="JEN42" s="479"/>
      <c r="JEO42" s="479"/>
      <c r="JEP42" s="479"/>
      <c r="JEQ42" s="479"/>
      <c r="JER42" s="479"/>
      <c r="JES42" s="479"/>
      <c r="JET42" s="479"/>
      <c r="JEU42" s="479"/>
      <c r="JEV42" s="479"/>
      <c r="JEW42" s="479"/>
      <c r="JEX42" s="479"/>
      <c r="JEY42" s="479"/>
      <c r="JEZ42" s="479"/>
      <c r="JFA42" s="479"/>
      <c r="JFB42" s="479"/>
      <c r="JFC42" s="479"/>
      <c r="JFD42" s="479"/>
      <c r="JFE42" s="479"/>
      <c r="JFF42" s="479"/>
      <c r="JFG42" s="479"/>
      <c r="JFH42" s="479"/>
      <c r="JFI42" s="479"/>
      <c r="JFJ42" s="479"/>
      <c r="JFK42" s="479"/>
      <c r="JFL42" s="479"/>
      <c r="JFM42" s="479"/>
      <c r="JFN42" s="479"/>
      <c r="JFO42" s="479"/>
      <c r="JFP42" s="479"/>
      <c r="JFQ42" s="479"/>
      <c r="JFR42" s="479"/>
      <c r="JFS42" s="479"/>
      <c r="JFT42" s="479"/>
      <c r="JFU42" s="479"/>
      <c r="JFV42" s="479"/>
      <c r="JFW42" s="479"/>
      <c r="JFX42" s="479"/>
      <c r="JFY42" s="479"/>
      <c r="JFZ42" s="479"/>
      <c r="JGA42" s="479"/>
      <c r="JGB42" s="479"/>
      <c r="JGC42" s="479"/>
      <c r="JGD42" s="479"/>
      <c r="JGE42" s="479"/>
      <c r="JGF42" s="479"/>
      <c r="JGG42" s="479"/>
      <c r="JGH42" s="479"/>
      <c r="JGI42" s="479"/>
      <c r="JGJ42" s="479"/>
      <c r="JGK42" s="479"/>
      <c r="JGL42" s="479"/>
      <c r="JGM42" s="479"/>
      <c r="JGN42" s="479"/>
      <c r="JGO42" s="479"/>
      <c r="JGP42" s="479"/>
      <c r="JGQ42" s="479"/>
      <c r="JGR42" s="479"/>
      <c r="JGS42" s="479"/>
      <c r="JGT42" s="479"/>
      <c r="JGU42" s="479"/>
      <c r="JGV42" s="479"/>
      <c r="JGW42" s="479"/>
      <c r="JGX42" s="479"/>
      <c r="JGY42" s="479"/>
      <c r="JGZ42" s="479"/>
      <c r="JHA42" s="479"/>
      <c r="JHB42" s="479"/>
      <c r="JHC42" s="479"/>
      <c r="JHD42" s="479"/>
      <c r="JHE42" s="479"/>
      <c r="JHF42" s="479"/>
      <c r="JHG42" s="479"/>
      <c r="JHH42" s="479"/>
      <c r="JHI42" s="479"/>
      <c r="JHJ42" s="479"/>
      <c r="JHK42" s="479"/>
      <c r="JHL42" s="479"/>
      <c r="JHM42" s="479"/>
      <c r="JHN42" s="479"/>
      <c r="JHO42" s="479"/>
      <c r="JHP42" s="479"/>
      <c r="JHQ42" s="479"/>
      <c r="JHR42" s="479"/>
      <c r="JHS42" s="479"/>
      <c r="JHT42" s="479"/>
      <c r="JHU42" s="479"/>
      <c r="JHV42" s="479"/>
      <c r="JHW42" s="479"/>
      <c r="JHX42" s="479"/>
      <c r="JHY42" s="479"/>
      <c r="JHZ42" s="479"/>
      <c r="JIA42" s="479"/>
      <c r="JIB42" s="479"/>
      <c r="JIC42" s="479"/>
      <c r="JID42" s="479"/>
      <c r="JIE42" s="479"/>
      <c r="JIF42" s="479"/>
      <c r="JIG42" s="479"/>
      <c r="JIH42" s="479"/>
      <c r="JII42" s="479"/>
      <c r="JIJ42" s="479"/>
      <c r="JIK42" s="479"/>
      <c r="JIL42" s="479"/>
      <c r="JIM42" s="479"/>
      <c r="JIN42" s="479"/>
      <c r="JIO42" s="479"/>
      <c r="JIP42" s="479"/>
      <c r="JIQ42" s="479"/>
      <c r="JIR42" s="479"/>
      <c r="JIS42" s="479"/>
      <c r="JIT42" s="479"/>
      <c r="JIU42" s="479"/>
      <c r="JIV42" s="479"/>
      <c r="JIW42" s="479"/>
      <c r="JIX42" s="479"/>
      <c r="JIY42" s="479"/>
      <c r="JIZ42" s="479"/>
      <c r="JJA42" s="479"/>
      <c r="JJB42" s="479"/>
      <c r="JJC42" s="479"/>
      <c r="JJD42" s="479"/>
      <c r="JJE42" s="479"/>
      <c r="JJF42" s="479"/>
      <c r="JJG42" s="479"/>
      <c r="JJH42" s="479"/>
      <c r="JJI42" s="479"/>
      <c r="JJJ42" s="479"/>
      <c r="JJK42" s="479"/>
      <c r="JJL42" s="479"/>
      <c r="JJM42" s="479"/>
      <c r="JJN42" s="479"/>
      <c r="JJO42" s="479"/>
      <c r="JJP42" s="479"/>
      <c r="JJQ42" s="479"/>
      <c r="JJR42" s="479"/>
      <c r="JJS42" s="479"/>
      <c r="JJT42" s="479"/>
      <c r="JJU42" s="479"/>
      <c r="JJV42" s="479"/>
      <c r="JJW42" s="479"/>
      <c r="JJX42" s="479"/>
      <c r="JJY42" s="479"/>
      <c r="JJZ42" s="479"/>
      <c r="JKA42" s="479"/>
      <c r="JKB42" s="479"/>
      <c r="JKC42" s="479"/>
      <c r="JKD42" s="479"/>
      <c r="JKE42" s="479"/>
      <c r="JKF42" s="479"/>
      <c r="JKG42" s="479"/>
      <c r="JKH42" s="479"/>
      <c r="JKI42" s="479"/>
      <c r="JKJ42" s="479"/>
      <c r="JKK42" s="479"/>
      <c r="JKL42" s="479"/>
      <c r="JKM42" s="479"/>
      <c r="JKN42" s="479"/>
      <c r="JKO42" s="479"/>
      <c r="JKP42" s="479"/>
      <c r="JKQ42" s="479"/>
      <c r="JKR42" s="479"/>
      <c r="JKS42" s="479"/>
      <c r="JKT42" s="479"/>
      <c r="JKU42" s="479"/>
      <c r="JKV42" s="479"/>
      <c r="JKW42" s="479"/>
      <c r="JKX42" s="479"/>
      <c r="JKY42" s="479"/>
      <c r="JKZ42" s="479"/>
      <c r="JLA42" s="479"/>
      <c r="JLB42" s="479"/>
      <c r="JLC42" s="479"/>
      <c r="JLD42" s="479"/>
      <c r="JLE42" s="479"/>
      <c r="JLF42" s="479"/>
      <c r="JLG42" s="479"/>
      <c r="JLH42" s="479"/>
      <c r="JLI42" s="479"/>
      <c r="JLJ42" s="479"/>
      <c r="JLK42" s="479"/>
      <c r="JLL42" s="479"/>
      <c r="JLM42" s="479"/>
      <c r="JLN42" s="479"/>
      <c r="JLO42" s="479"/>
      <c r="JLP42" s="479"/>
      <c r="JLQ42" s="479"/>
      <c r="JLR42" s="479"/>
      <c r="JLS42" s="479"/>
      <c r="JLT42" s="479"/>
      <c r="JLU42" s="479"/>
      <c r="JLV42" s="479"/>
      <c r="JLW42" s="479"/>
      <c r="JLX42" s="479"/>
      <c r="JLY42" s="479"/>
      <c r="JLZ42" s="479"/>
      <c r="JMA42" s="479"/>
      <c r="JMB42" s="479"/>
      <c r="JMC42" s="479"/>
      <c r="JMD42" s="479"/>
      <c r="JME42" s="479"/>
      <c r="JMF42" s="479"/>
      <c r="JMG42" s="479"/>
      <c r="JMH42" s="479"/>
      <c r="JMI42" s="479"/>
      <c r="JMJ42" s="479"/>
      <c r="JMK42" s="479"/>
      <c r="JML42" s="479"/>
      <c r="JMM42" s="479"/>
      <c r="JMN42" s="479"/>
      <c r="JMO42" s="479"/>
      <c r="JMP42" s="479"/>
      <c r="JMQ42" s="479"/>
      <c r="JMR42" s="479"/>
      <c r="JMS42" s="479"/>
      <c r="JMT42" s="479"/>
      <c r="JMU42" s="479"/>
      <c r="JMV42" s="479"/>
      <c r="JMW42" s="479"/>
      <c r="JMX42" s="479"/>
      <c r="JMY42" s="479"/>
      <c r="JMZ42" s="479"/>
      <c r="JNA42" s="479"/>
      <c r="JNB42" s="479"/>
      <c r="JNC42" s="479"/>
      <c r="JND42" s="479"/>
      <c r="JNE42" s="479"/>
      <c r="JNF42" s="479"/>
      <c r="JNG42" s="479"/>
      <c r="JNH42" s="479"/>
      <c r="JNI42" s="479"/>
      <c r="JNJ42" s="479"/>
      <c r="JNK42" s="479"/>
      <c r="JNL42" s="479"/>
      <c r="JNM42" s="479"/>
      <c r="JNN42" s="479"/>
      <c r="JNO42" s="479"/>
      <c r="JNP42" s="479"/>
      <c r="JNQ42" s="479"/>
      <c r="JNR42" s="479"/>
      <c r="JNS42" s="479"/>
      <c r="JNT42" s="479"/>
      <c r="JNU42" s="479"/>
      <c r="JNV42" s="479"/>
      <c r="JNW42" s="479"/>
      <c r="JNX42" s="479"/>
      <c r="JNY42" s="479"/>
      <c r="JNZ42" s="479"/>
      <c r="JOA42" s="479"/>
      <c r="JOB42" s="479"/>
      <c r="JOC42" s="479"/>
      <c r="JOD42" s="479"/>
      <c r="JOE42" s="479"/>
      <c r="JOF42" s="479"/>
      <c r="JOG42" s="479"/>
      <c r="JOH42" s="479"/>
      <c r="JOI42" s="479"/>
      <c r="JOJ42" s="479"/>
      <c r="JOK42" s="479"/>
      <c r="JOL42" s="479"/>
      <c r="JOM42" s="479"/>
      <c r="JON42" s="479"/>
      <c r="JOO42" s="479"/>
      <c r="JOP42" s="479"/>
      <c r="JOQ42" s="479"/>
      <c r="JOR42" s="479"/>
      <c r="JOS42" s="479"/>
      <c r="JOT42" s="479"/>
      <c r="JOU42" s="479"/>
      <c r="JOV42" s="479"/>
      <c r="JOW42" s="479"/>
      <c r="JOX42" s="479"/>
      <c r="JOY42" s="479"/>
      <c r="JOZ42" s="479"/>
      <c r="JPA42" s="479"/>
      <c r="JPB42" s="479"/>
      <c r="JPC42" s="479"/>
      <c r="JPD42" s="479"/>
      <c r="JPE42" s="479"/>
      <c r="JPF42" s="479"/>
      <c r="JPG42" s="479"/>
      <c r="JPH42" s="479"/>
      <c r="JPI42" s="479"/>
      <c r="JPJ42" s="479"/>
      <c r="JPK42" s="479"/>
      <c r="JPL42" s="479"/>
      <c r="JPM42" s="479"/>
      <c r="JPN42" s="479"/>
      <c r="JPO42" s="479"/>
      <c r="JPP42" s="479"/>
      <c r="JPQ42" s="479"/>
      <c r="JPR42" s="479"/>
      <c r="JPS42" s="479"/>
      <c r="JPT42" s="479"/>
      <c r="JPU42" s="479"/>
      <c r="JPV42" s="479"/>
      <c r="JPW42" s="479"/>
      <c r="JPX42" s="479"/>
      <c r="JPY42" s="479"/>
      <c r="JPZ42" s="479"/>
      <c r="JQA42" s="479"/>
      <c r="JQB42" s="479"/>
      <c r="JQC42" s="479"/>
      <c r="JQD42" s="479"/>
      <c r="JQE42" s="479"/>
      <c r="JQF42" s="479"/>
      <c r="JQG42" s="479"/>
      <c r="JQH42" s="479"/>
      <c r="JQI42" s="479"/>
      <c r="JQJ42" s="479"/>
      <c r="JQK42" s="479"/>
      <c r="JQL42" s="479"/>
      <c r="JQM42" s="479"/>
      <c r="JQN42" s="479"/>
      <c r="JQO42" s="479"/>
      <c r="JQP42" s="479"/>
      <c r="JQQ42" s="479"/>
      <c r="JQR42" s="479"/>
      <c r="JQS42" s="479"/>
      <c r="JQT42" s="479"/>
      <c r="JQU42" s="479"/>
      <c r="JQV42" s="479"/>
      <c r="JQW42" s="479"/>
      <c r="JQX42" s="479"/>
      <c r="JQY42" s="479"/>
      <c r="JQZ42" s="479"/>
      <c r="JRA42" s="479"/>
      <c r="JRB42" s="479"/>
      <c r="JRC42" s="479"/>
      <c r="JRD42" s="479"/>
      <c r="JRE42" s="479"/>
      <c r="JRF42" s="479"/>
      <c r="JRG42" s="479"/>
      <c r="JRH42" s="479"/>
      <c r="JRI42" s="479"/>
      <c r="JRJ42" s="479"/>
      <c r="JRK42" s="479"/>
      <c r="JRL42" s="479"/>
      <c r="JRM42" s="479"/>
      <c r="JRN42" s="479"/>
      <c r="JRO42" s="479"/>
      <c r="JRP42" s="479"/>
      <c r="JRQ42" s="479"/>
      <c r="JRR42" s="479"/>
      <c r="JRS42" s="479"/>
      <c r="JRT42" s="479"/>
      <c r="JRU42" s="479"/>
      <c r="JRV42" s="479"/>
      <c r="JRW42" s="479"/>
      <c r="JRX42" s="479"/>
      <c r="JRY42" s="479"/>
      <c r="JRZ42" s="479"/>
      <c r="JSA42" s="479"/>
      <c r="JSB42" s="479"/>
      <c r="JSC42" s="479"/>
      <c r="JSD42" s="479"/>
      <c r="JSE42" s="479"/>
      <c r="JSF42" s="479"/>
      <c r="JSG42" s="479"/>
      <c r="JSH42" s="479"/>
      <c r="JSI42" s="479"/>
      <c r="JSJ42" s="479"/>
      <c r="JSK42" s="479"/>
      <c r="JSL42" s="479"/>
      <c r="JSM42" s="479"/>
      <c r="JSN42" s="479"/>
      <c r="JSO42" s="479"/>
      <c r="JSP42" s="479"/>
      <c r="JSQ42" s="479"/>
      <c r="JSR42" s="479"/>
      <c r="JSS42" s="479"/>
      <c r="JST42" s="479"/>
      <c r="JSU42" s="479"/>
      <c r="JSV42" s="479"/>
      <c r="JSW42" s="479"/>
      <c r="JSX42" s="479"/>
      <c r="JSY42" s="479"/>
      <c r="JSZ42" s="479"/>
      <c r="JTA42" s="479"/>
      <c r="JTB42" s="479"/>
      <c r="JTC42" s="479"/>
      <c r="JTD42" s="479"/>
      <c r="JTE42" s="479"/>
      <c r="JTF42" s="479"/>
      <c r="JTG42" s="479"/>
      <c r="JTH42" s="479"/>
      <c r="JTI42" s="479"/>
      <c r="JTJ42" s="479"/>
      <c r="JTK42" s="479"/>
      <c r="JTL42" s="479"/>
      <c r="JTM42" s="479"/>
      <c r="JTN42" s="479"/>
      <c r="JTO42" s="479"/>
      <c r="JTP42" s="479"/>
      <c r="JTQ42" s="479"/>
      <c r="JTR42" s="479"/>
      <c r="JTS42" s="479"/>
      <c r="JTT42" s="479"/>
      <c r="JTU42" s="479"/>
      <c r="JTV42" s="479"/>
      <c r="JTW42" s="479"/>
      <c r="JTX42" s="479"/>
      <c r="JTY42" s="479"/>
      <c r="JTZ42" s="479"/>
      <c r="JUA42" s="479"/>
      <c r="JUB42" s="479"/>
      <c r="JUC42" s="479"/>
      <c r="JUD42" s="479"/>
      <c r="JUE42" s="479"/>
      <c r="JUF42" s="479"/>
      <c r="JUG42" s="479"/>
      <c r="JUH42" s="479"/>
      <c r="JUI42" s="479"/>
      <c r="JUJ42" s="479"/>
      <c r="JUK42" s="479"/>
      <c r="JUL42" s="479"/>
      <c r="JUM42" s="479"/>
      <c r="JUN42" s="479"/>
      <c r="JUO42" s="479"/>
      <c r="JUP42" s="479"/>
      <c r="JUQ42" s="479"/>
      <c r="JUR42" s="479"/>
      <c r="JUS42" s="479"/>
      <c r="JUT42" s="479"/>
      <c r="JUU42" s="479"/>
      <c r="JUV42" s="479"/>
      <c r="JUW42" s="479"/>
      <c r="JUX42" s="479"/>
      <c r="JUY42" s="479"/>
      <c r="JUZ42" s="479"/>
      <c r="JVA42" s="479"/>
      <c r="JVB42" s="479"/>
      <c r="JVC42" s="479"/>
      <c r="JVD42" s="479"/>
      <c r="JVE42" s="479"/>
      <c r="JVF42" s="479"/>
      <c r="JVG42" s="479"/>
      <c r="JVH42" s="479"/>
      <c r="JVI42" s="479"/>
      <c r="JVJ42" s="479"/>
      <c r="JVK42" s="479"/>
      <c r="JVL42" s="479"/>
      <c r="JVM42" s="479"/>
      <c r="JVN42" s="479"/>
      <c r="JVO42" s="479"/>
      <c r="JVP42" s="479"/>
      <c r="JVQ42" s="479"/>
      <c r="JVR42" s="479"/>
      <c r="JVS42" s="479"/>
      <c r="JVT42" s="479"/>
      <c r="JVU42" s="479"/>
      <c r="JVV42" s="479"/>
      <c r="JVW42" s="479"/>
      <c r="JVX42" s="479"/>
      <c r="JVY42" s="479"/>
      <c r="JVZ42" s="479"/>
      <c r="JWA42" s="479"/>
      <c r="JWB42" s="479"/>
      <c r="JWC42" s="479"/>
      <c r="JWD42" s="479"/>
      <c r="JWE42" s="479"/>
      <c r="JWF42" s="479"/>
      <c r="JWG42" s="479"/>
      <c r="JWH42" s="479"/>
      <c r="JWI42" s="479"/>
      <c r="JWJ42" s="479"/>
      <c r="JWK42" s="479"/>
      <c r="JWL42" s="479"/>
      <c r="JWM42" s="479"/>
      <c r="JWN42" s="479"/>
      <c r="JWO42" s="479"/>
      <c r="JWP42" s="479"/>
      <c r="JWQ42" s="479"/>
      <c r="JWR42" s="479"/>
      <c r="JWS42" s="479"/>
      <c r="JWT42" s="479"/>
      <c r="JWU42" s="479"/>
      <c r="JWV42" s="479"/>
      <c r="JWW42" s="479"/>
      <c r="JWX42" s="479"/>
      <c r="JWY42" s="479"/>
      <c r="JWZ42" s="479"/>
      <c r="JXA42" s="479"/>
      <c r="JXB42" s="479"/>
      <c r="JXC42" s="479"/>
      <c r="JXD42" s="479"/>
      <c r="JXE42" s="479"/>
      <c r="JXF42" s="479"/>
      <c r="JXG42" s="479"/>
      <c r="JXH42" s="479"/>
      <c r="JXI42" s="479"/>
      <c r="JXJ42" s="479"/>
      <c r="JXK42" s="479"/>
      <c r="JXL42" s="479"/>
      <c r="JXM42" s="479"/>
      <c r="JXN42" s="479"/>
      <c r="JXO42" s="479"/>
      <c r="JXP42" s="479"/>
      <c r="JXQ42" s="479"/>
      <c r="JXR42" s="479"/>
      <c r="JXS42" s="479"/>
      <c r="JXT42" s="479"/>
      <c r="JXU42" s="479"/>
      <c r="JXV42" s="479"/>
      <c r="JXW42" s="479"/>
      <c r="JXX42" s="479"/>
      <c r="JXY42" s="479"/>
      <c r="JXZ42" s="479"/>
      <c r="JYA42" s="479"/>
      <c r="JYB42" s="479"/>
      <c r="JYC42" s="479"/>
      <c r="JYD42" s="479"/>
      <c r="JYE42" s="479"/>
      <c r="JYF42" s="479"/>
      <c r="JYG42" s="479"/>
      <c r="JYH42" s="479"/>
      <c r="JYI42" s="479"/>
      <c r="JYJ42" s="479"/>
      <c r="JYK42" s="479"/>
      <c r="JYL42" s="479"/>
      <c r="JYM42" s="479"/>
      <c r="JYN42" s="479"/>
      <c r="JYO42" s="479"/>
      <c r="JYP42" s="479"/>
      <c r="JYQ42" s="479"/>
      <c r="JYR42" s="479"/>
      <c r="JYS42" s="479"/>
      <c r="JYT42" s="479"/>
      <c r="JYU42" s="479"/>
      <c r="JYV42" s="479"/>
      <c r="JYW42" s="479"/>
      <c r="JYX42" s="479"/>
      <c r="JYY42" s="479"/>
      <c r="JYZ42" s="479"/>
      <c r="JZA42" s="479"/>
      <c r="JZB42" s="479"/>
      <c r="JZC42" s="479"/>
      <c r="JZD42" s="479"/>
      <c r="JZE42" s="479"/>
      <c r="JZF42" s="479"/>
      <c r="JZG42" s="479"/>
      <c r="JZH42" s="479"/>
      <c r="JZI42" s="479"/>
      <c r="JZJ42" s="479"/>
      <c r="JZK42" s="479"/>
      <c r="JZL42" s="479"/>
      <c r="JZM42" s="479"/>
      <c r="JZN42" s="479"/>
      <c r="JZO42" s="479"/>
      <c r="JZP42" s="479"/>
      <c r="JZQ42" s="479"/>
      <c r="JZR42" s="479"/>
      <c r="JZS42" s="479"/>
      <c r="JZT42" s="479"/>
      <c r="JZU42" s="479"/>
      <c r="JZV42" s="479"/>
      <c r="JZW42" s="479"/>
      <c r="JZX42" s="479"/>
      <c r="JZY42" s="479"/>
      <c r="JZZ42" s="479"/>
      <c r="KAA42" s="479"/>
      <c r="KAB42" s="479"/>
      <c r="KAC42" s="479"/>
      <c r="KAD42" s="479"/>
      <c r="KAE42" s="479"/>
      <c r="KAF42" s="479"/>
      <c r="KAG42" s="479"/>
      <c r="KAH42" s="479"/>
      <c r="KAI42" s="479"/>
      <c r="KAJ42" s="479"/>
      <c r="KAK42" s="479"/>
      <c r="KAL42" s="479"/>
      <c r="KAM42" s="479"/>
      <c r="KAN42" s="479"/>
      <c r="KAO42" s="479"/>
      <c r="KAP42" s="479"/>
      <c r="KAQ42" s="479"/>
      <c r="KAR42" s="479"/>
      <c r="KAS42" s="479"/>
      <c r="KAT42" s="479"/>
      <c r="KAU42" s="479"/>
      <c r="KAV42" s="479"/>
      <c r="KAW42" s="479"/>
      <c r="KAX42" s="479"/>
      <c r="KAY42" s="479"/>
      <c r="KAZ42" s="479"/>
      <c r="KBA42" s="479"/>
      <c r="KBB42" s="479"/>
      <c r="KBC42" s="479"/>
      <c r="KBD42" s="479"/>
      <c r="KBE42" s="479"/>
      <c r="KBF42" s="479"/>
      <c r="KBG42" s="479"/>
      <c r="KBH42" s="479"/>
      <c r="KBI42" s="479"/>
      <c r="KBJ42" s="479"/>
      <c r="KBK42" s="479"/>
      <c r="KBL42" s="479"/>
      <c r="KBM42" s="479"/>
      <c r="KBN42" s="479"/>
      <c r="KBO42" s="479"/>
      <c r="KBP42" s="479"/>
      <c r="KBQ42" s="479"/>
      <c r="KBR42" s="479"/>
      <c r="KBS42" s="479"/>
      <c r="KBT42" s="479"/>
      <c r="KBU42" s="479"/>
      <c r="KBV42" s="479"/>
      <c r="KBW42" s="479"/>
      <c r="KBX42" s="479"/>
      <c r="KBY42" s="479"/>
      <c r="KBZ42" s="479"/>
      <c r="KCA42" s="479"/>
      <c r="KCB42" s="479"/>
      <c r="KCC42" s="479"/>
      <c r="KCD42" s="479"/>
      <c r="KCE42" s="479"/>
      <c r="KCF42" s="479"/>
      <c r="KCG42" s="479"/>
      <c r="KCH42" s="479"/>
      <c r="KCI42" s="479"/>
      <c r="KCJ42" s="479"/>
      <c r="KCK42" s="479"/>
      <c r="KCL42" s="479"/>
      <c r="KCM42" s="479"/>
      <c r="KCN42" s="479"/>
      <c r="KCO42" s="479"/>
      <c r="KCP42" s="479"/>
      <c r="KCQ42" s="479"/>
      <c r="KCR42" s="479"/>
      <c r="KCS42" s="479"/>
      <c r="KCT42" s="479"/>
      <c r="KCU42" s="479"/>
      <c r="KCV42" s="479"/>
      <c r="KCW42" s="479"/>
      <c r="KCX42" s="479"/>
      <c r="KCY42" s="479"/>
      <c r="KCZ42" s="479"/>
      <c r="KDA42" s="479"/>
      <c r="KDB42" s="479"/>
      <c r="KDC42" s="479"/>
      <c r="KDD42" s="479"/>
      <c r="KDE42" s="479"/>
      <c r="KDF42" s="479"/>
      <c r="KDG42" s="479"/>
      <c r="KDH42" s="479"/>
      <c r="KDI42" s="479"/>
      <c r="KDJ42" s="479"/>
      <c r="KDK42" s="479"/>
      <c r="KDL42" s="479"/>
      <c r="KDM42" s="479"/>
      <c r="KDN42" s="479"/>
      <c r="KDO42" s="479"/>
      <c r="KDP42" s="479"/>
      <c r="KDQ42" s="479"/>
      <c r="KDR42" s="479"/>
      <c r="KDS42" s="479"/>
      <c r="KDT42" s="479"/>
      <c r="KDU42" s="479"/>
      <c r="KDV42" s="479"/>
      <c r="KDW42" s="479"/>
      <c r="KDX42" s="479"/>
      <c r="KDY42" s="479"/>
      <c r="KDZ42" s="479"/>
      <c r="KEA42" s="479"/>
      <c r="KEB42" s="479"/>
      <c r="KEC42" s="479"/>
      <c r="KED42" s="479"/>
      <c r="KEE42" s="479"/>
      <c r="KEF42" s="479"/>
      <c r="KEG42" s="479"/>
      <c r="KEH42" s="479"/>
      <c r="KEI42" s="479"/>
      <c r="KEJ42" s="479"/>
      <c r="KEK42" s="479"/>
      <c r="KEL42" s="479"/>
      <c r="KEM42" s="479"/>
      <c r="KEN42" s="479"/>
      <c r="KEO42" s="479"/>
      <c r="KEP42" s="479"/>
      <c r="KEQ42" s="479"/>
      <c r="KER42" s="479"/>
      <c r="KES42" s="479"/>
      <c r="KET42" s="479"/>
      <c r="KEU42" s="479"/>
      <c r="KEV42" s="479"/>
      <c r="KEW42" s="479"/>
      <c r="KEX42" s="479"/>
      <c r="KEY42" s="479"/>
      <c r="KEZ42" s="479"/>
      <c r="KFA42" s="479"/>
      <c r="KFB42" s="479"/>
      <c r="KFC42" s="479"/>
      <c r="KFD42" s="479"/>
      <c r="KFE42" s="479"/>
      <c r="KFF42" s="479"/>
      <c r="KFG42" s="479"/>
      <c r="KFH42" s="479"/>
      <c r="KFI42" s="479"/>
      <c r="KFJ42" s="479"/>
      <c r="KFK42" s="479"/>
      <c r="KFL42" s="479"/>
      <c r="KFM42" s="479"/>
      <c r="KFN42" s="479"/>
      <c r="KFO42" s="479"/>
      <c r="KFP42" s="479"/>
      <c r="KFQ42" s="479"/>
      <c r="KFR42" s="479"/>
      <c r="KFS42" s="479"/>
      <c r="KFT42" s="479"/>
      <c r="KFU42" s="479"/>
      <c r="KFV42" s="479"/>
      <c r="KFW42" s="479"/>
      <c r="KFX42" s="479"/>
      <c r="KFY42" s="479"/>
      <c r="KFZ42" s="479"/>
      <c r="KGA42" s="479"/>
      <c r="KGB42" s="479"/>
      <c r="KGC42" s="479"/>
      <c r="KGD42" s="479"/>
      <c r="KGE42" s="479"/>
      <c r="KGF42" s="479"/>
      <c r="KGG42" s="479"/>
      <c r="KGH42" s="479"/>
      <c r="KGI42" s="479"/>
      <c r="KGJ42" s="479"/>
      <c r="KGK42" s="479"/>
      <c r="KGL42" s="479"/>
      <c r="KGM42" s="479"/>
      <c r="KGN42" s="479"/>
      <c r="KGO42" s="479"/>
      <c r="KGP42" s="479"/>
      <c r="KGQ42" s="479"/>
      <c r="KGR42" s="479"/>
      <c r="KGS42" s="479"/>
      <c r="KGT42" s="479"/>
      <c r="KGU42" s="479"/>
      <c r="KGV42" s="479"/>
      <c r="KGW42" s="479"/>
      <c r="KGX42" s="479"/>
      <c r="KGY42" s="479"/>
      <c r="KGZ42" s="479"/>
      <c r="KHA42" s="479"/>
      <c r="KHB42" s="479"/>
      <c r="KHC42" s="479"/>
      <c r="KHD42" s="479"/>
      <c r="KHE42" s="479"/>
      <c r="KHF42" s="479"/>
      <c r="KHG42" s="479"/>
      <c r="KHH42" s="479"/>
      <c r="KHI42" s="479"/>
      <c r="KHJ42" s="479"/>
      <c r="KHK42" s="479"/>
      <c r="KHL42" s="479"/>
      <c r="KHM42" s="479"/>
      <c r="KHN42" s="479"/>
      <c r="KHO42" s="479"/>
      <c r="KHP42" s="479"/>
      <c r="KHQ42" s="479"/>
      <c r="KHR42" s="479"/>
      <c r="KHS42" s="479"/>
      <c r="KHT42" s="479"/>
      <c r="KHU42" s="479"/>
      <c r="KHV42" s="479"/>
      <c r="KHW42" s="479"/>
      <c r="KHX42" s="479"/>
      <c r="KHY42" s="479"/>
      <c r="KHZ42" s="479"/>
      <c r="KIA42" s="479"/>
      <c r="KIB42" s="479"/>
      <c r="KIC42" s="479"/>
      <c r="KID42" s="479"/>
      <c r="KIE42" s="479"/>
      <c r="KIF42" s="479"/>
      <c r="KIG42" s="479"/>
      <c r="KIH42" s="479"/>
      <c r="KII42" s="479"/>
      <c r="KIJ42" s="479"/>
      <c r="KIK42" s="479"/>
      <c r="KIL42" s="479"/>
      <c r="KIM42" s="479"/>
      <c r="KIN42" s="479"/>
      <c r="KIO42" s="479"/>
      <c r="KIP42" s="479"/>
      <c r="KIQ42" s="479"/>
      <c r="KIR42" s="479"/>
      <c r="KIS42" s="479"/>
      <c r="KIT42" s="479"/>
      <c r="KIU42" s="479"/>
      <c r="KIV42" s="479"/>
      <c r="KIW42" s="479"/>
      <c r="KIX42" s="479"/>
      <c r="KIY42" s="479"/>
      <c r="KIZ42" s="479"/>
      <c r="KJA42" s="479"/>
      <c r="KJB42" s="479"/>
      <c r="KJC42" s="479"/>
      <c r="KJD42" s="479"/>
      <c r="KJE42" s="479"/>
      <c r="KJF42" s="479"/>
      <c r="KJG42" s="479"/>
      <c r="KJH42" s="479"/>
      <c r="KJI42" s="479"/>
      <c r="KJJ42" s="479"/>
      <c r="KJK42" s="479"/>
      <c r="KJL42" s="479"/>
      <c r="KJM42" s="479"/>
      <c r="KJN42" s="479"/>
      <c r="KJO42" s="479"/>
      <c r="KJP42" s="479"/>
      <c r="KJQ42" s="479"/>
      <c r="KJR42" s="479"/>
      <c r="KJS42" s="479"/>
      <c r="KJT42" s="479"/>
      <c r="KJU42" s="479"/>
      <c r="KJV42" s="479"/>
      <c r="KJW42" s="479"/>
      <c r="KJX42" s="479"/>
      <c r="KJY42" s="479"/>
      <c r="KJZ42" s="479"/>
      <c r="KKA42" s="479"/>
      <c r="KKB42" s="479"/>
      <c r="KKC42" s="479"/>
      <c r="KKD42" s="479"/>
      <c r="KKE42" s="479"/>
      <c r="KKF42" s="479"/>
      <c r="KKG42" s="479"/>
      <c r="KKH42" s="479"/>
      <c r="KKI42" s="479"/>
      <c r="KKJ42" s="479"/>
      <c r="KKK42" s="479"/>
      <c r="KKL42" s="479"/>
      <c r="KKM42" s="479"/>
      <c r="KKN42" s="479"/>
      <c r="KKO42" s="479"/>
      <c r="KKP42" s="479"/>
      <c r="KKQ42" s="479"/>
      <c r="KKR42" s="479"/>
      <c r="KKS42" s="479"/>
      <c r="KKT42" s="479"/>
      <c r="KKU42" s="479"/>
      <c r="KKV42" s="479"/>
      <c r="KKW42" s="479"/>
      <c r="KKX42" s="479"/>
      <c r="KKY42" s="479"/>
      <c r="KKZ42" s="479"/>
      <c r="KLA42" s="479"/>
      <c r="KLB42" s="479"/>
      <c r="KLC42" s="479"/>
      <c r="KLD42" s="479"/>
      <c r="KLE42" s="479"/>
      <c r="KLF42" s="479"/>
      <c r="KLG42" s="479"/>
      <c r="KLH42" s="479"/>
      <c r="KLI42" s="479"/>
      <c r="KLJ42" s="479"/>
      <c r="KLK42" s="479"/>
      <c r="KLL42" s="479"/>
      <c r="KLM42" s="479"/>
      <c r="KLN42" s="479"/>
      <c r="KLO42" s="479"/>
      <c r="KLP42" s="479"/>
      <c r="KLQ42" s="479"/>
      <c r="KLR42" s="479"/>
      <c r="KLS42" s="479"/>
      <c r="KLT42" s="479"/>
      <c r="KLU42" s="479"/>
      <c r="KLV42" s="479"/>
      <c r="KLW42" s="479"/>
      <c r="KLX42" s="479"/>
      <c r="KLY42" s="479"/>
      <c r="KLZ42" s="479"/>
      <c r="KMA42" s="479"/>
      <c r="KMB42" s="479"/>
      <c r="KMC42" s="479"/>
      <c r="KMD42" s="479"/>
      <c r="KME42" s="479"/>
      <c r="KMF42" s="479"/>
      <c r="KMG42" s="479"/>
      <c r="KMH42" s="479"/>
      <c r="KMI42" s="479"/>
      <c r="KMJ42" s="479"/>
      <c r="KMK42" s="479"/>
      <c r="KML42" s="479"/>
      <c r="KMM42" s="479"/>
      <c r="KMN42" s="479"/>
      <c r="KMO42" s="479"/>
      <c r="KMP42" s="479"/>
      <c r="KMQ42" s="479"/>
      <c r="KMR42" s="479"/>
      <c r="KMS42" s="479"/>
      <c r="KMT42" s="479"/>
      <c r="KMU42" s="479"/>
      <c r="KMV42" s="479"/>
      <c r="KMW42" s="479"/>
      <c r="KMX42" s="479"/>
      <c r="KMY42" s="479"/>
      <c r="KMZ42" s="479"/>
      <c r="KNA42" s="479"/>
      <c r="KNB42" s="479"/>
      <c r="KNC42" s="479"/>
      <c r="KND42" s="479"/>
      <c r="KNE42" s="479"/>
      <c r="KNF42" s="479"/>
      <c r="KNG42" s="479"/>
      <c r="KNH42" s="479"/>
      <c r="KNI42" s="479"/>
      <c r="KNJ42" s="479"/>
      <c r="KNK42" s="479"/>
      <c r="KNL42" s="479"/>
      <c r="KNM42" s="479"/>
      <c r="KNN42" s="479"/>
      <c r="KNO42" s="479"/>
      <c r="KNP42" s="479"/>
      <c r="KNQ42" s="479"/>
      <c r="KNR42" s="479"/>
      <c r="KNS42" s="479"/>
      <c r="KNT42" s="479"/>
      <c r="KNU42" s="479"/>
      <c r="KNV42" s="479"/>
      <c r="KNW42" s="479"/>
      <c r="KNX42" s="479"/>
      <c r="KNY42" s="479"/>
      <c r="KNZ42" s="479"/>
      <c r="KOA42" s="479"/>
      <c r="KOB42" s="479"/>
      <c r="KOC42" s="479"/>
      <c r="KOD42" s="479"/>
      <c r="KOE42" s="479"/>
      <c r="KOF42" s="479"/>
      <c r="KOG42" s="479"/>
      <c r="KOH42" s="479"/>
      <c r="KOI42" s="479"/>
      <c r="KOJ42" s="479"/>
      <c r="KOK42" s="479"/>
      <c r="KOL42" s="479"/>
      <c r="KOM42" s="479"/>
      <c r="KON42" s="479"/>
      <c r="KOO42" s="479"/>
      <c r="KOP42" s="479"/>
      <c r="KOQ42" s="479"/>
      <c r="KOR42" s="479"/>
      <c r="KOS42" s="479"/>
      <c r="KOT42" s="479"/>
      <c r="KOU42" s="479"/>
      <c r="KOV42" s="479"/>
      <c r="KOW42" s="479"/>
      <c r="KOX42" s="479"/>
      <c r="KOY42" s="479"/>
      <c r="KOZ42" s="479"/>
      <c r="KPA42" s="479"/>
      <c r="KPB42" s="479"/>
      <c r="KPC42" s="479"/>
      <c r="KPD42" s="479"/>
      <c r="KPE42" s="479"/>
      <c r="KPF42" s="479"/>
      <c r="KPG42" s="479"/>
      <c r="KPH42" s="479"/>
      <c r="KPI42" s="479"/>
      <c r="KPJ42" s="479"/>
      <c r="KPK42" s="479"/>
      <c r="KPL42" s="479"/>
      <c r="KPM42" s="479"/>
      <c r="KPN42" s="479"/>
      <c r="KPO42" s="479"/>
      <c r="KPP42" s="479"/>
      <c r="KPQ42" s="479"/>
      <c r="KPR42" s="479"/>
      <c r="KPS42" s="479"/>
      <c r="KPT42" s="479"/>
      <c r="KPU42" s="479"/>
      <c r="KPV42" s="479"/>
      <c r="KPW42" s="479"/>
      <c r="KPX42" s="479"/>
      <c r="KPY42" s="479"/>
      <c r="KPZ42" s="479"/>
      <c r="KQA42" s="479"/>
      <c r="KQB42" s="479"/>
      <c r="KQC42" s="479"/>
      <c r="KQD42" s="479"/>
      <c r="KQE42" s="479"/>
      <c r="KQF42" s="479"/>
      <c r="KQG42" s="479"/>
      <c r="KQH42" s="479"/>
      <c r="KQI42" s="479"/>
      <c r="KQJ42" s="479"/>
      <c r="KQK42" s="479"/>
      <c r="KQL42" s="479"/>
      <c r="KQM42" s="479"/>
      <c r="KQN42" s="479"/>
      <c r="KQO42" s="479"/>
      <c r="KQP42" s="479"/>
      <c r="KQQ42" s="479"/>
      <c r="KQR42" s="479"/>
      <c r="KQS42" s="479"/>
      <c r="KQT42" s="479"/>
      <c r="KQU42" s="479"/>
      <c r="KQV42" s="479"/>
      <c r="KQW42" s="479"/>
      <c r="KQX42" s="479"/>
      <c r="KQY42" s="479"/>
      <c r="KQZ42" s="479"/>
      <c r="KRA42" s="479"/>
      <c r="KRB42" s="479"/>
      <c r="KRC42" s="479"/>
      <c r="KRD42" s="479"/>
      <c r="KRE42" s="479"/>
      <c r="KRF42" s="479"/>
      <c r="KRG42" s="479"/>
      <c r="KRH42" s="479"/>
      <c r="KRI42" s="479"/>
      <c r="KRJ42" s="479"/>
      <c r="KRK42" s="479"/>
      <c r="KRL42" s="479"/>
      <c r="KRM42" s="479"/>
      <c r="KRN42" s="479"/>
      <c r="KRO42" s="479"/>
      <c r="KRP42" s="479"/>
      <c r="KRQ42" s="479"/>
      <c r="KRR42" s="479"/>
      <c r="KRS42" s="479"/>
      <c r="KRT42" s="479"/>
      <c r="KRU42" s="479"/>
      <c r="KRV42" s="479"/>
      <c r="KRW42" s="479"/>
      <c r="KRX42" s="479"/>
      <c r="KRY42" s="479"/>
      <c r="KRZ42" s="479"/>
      <c r="KSA42" s="479"/>
      <c r="KSB42" s="479"/>
      <c r="KSC42" s="479"/>
      <c r="KSD42" s="479"/>
      <c r="KSE42" s="479"/>
      <c r="KSF42" s="479"/>
      <c r="KSG42" s="479"/>
      <c r="KSH42" s="479"/>
      <c r="KSI42" s="479"/>
      <c r="KSJ42" s="479"/>
      <c r="KSK42" s="479"/>
      <c r="KSL42" s="479"/>
      <c r="KSM42" s="479"/>
      <c r="KSN42" s="479"/>
      <c r="KSO42" s="479"/>
      <c r="KSP42" s="479"/>
      <c r="KSQ42" s="479"/>
      <c r="KSR42" s="479"/>
      <c r="KSS42" s="479"/>
      <c r="KST42" s="479"/>
      <c r="KSU42" s="479"/>
      <c r="KSV42" s="479"/>
      <c r="KSW42" s="479"/>
      <c r="KSX42" s="479"/>
      <c r="KSY42" s="479"/>
      <c r="KSZ42" s="479"/>
      <c r="KTA42" s="479"/>
      <c r="KTB42" s="479"/>
      <c r="KTC42" s="479"/>
      <c r="KTD42" s="479"/>
      <c r="KTE42" s="479"/>
      <c r="KTF42" s="479"/>
      <c r="KTG42" s="479"/>
      <c r="KTH42" s="479"/>
      <c r="KTI42" s="479"/>
      <c r="KTJ42" s="479"/>
      <c r="KTK42" s="479"/>
      <c r="KTL42" s="479"/>
      <c r="KTM42" s="479"/>
      <c r="KTN42" s="479"/>
      <c r="KTO42" s="479"/>
      <c r="KTP42" s="479"/>
      <c r="KTQ42" s="479"/>
      <c r="KTR42" s="479"/>
      <c r="KTS42" s="479"/>
      <c r="KTT42" s="479"/>
      <c r="KTU42" s="479"/>
      <c r="KTV42" s="479"/>
      <c r="KTW42" s="479"/>
      <c r="KTX42" s="479"/>
      <c r="KTY42" s="479"/>
      <c r="KTZ42" s="479"/>
      <c r="KUA42" s="479"/>
      <c r="KUB42" s="479"/>
      <c r="KUC42" s="479"/>
      <c r="KUD42" s="479"/>
      <c r="KUE42" s="479"/>
      <c r="KUF42" s="479"/>
      <c r="KUG42" s="479"/>
      <c r="KUH42" s="479"/>
      <c r="KUI42" s="479"/>
      <c r="KUJ42" s="479"/>
      <c r="KUK42" s="479"/>
      <c r="KUL42" s="479"/>
      <c r="KUM42" s="479"/>
      <c r="KUN42" s="479"/>
      <c r="KUO42" s="479"/>
      <c r="KUP42" s="479"/>
      <c r="KUQ42" s="479"/>
      <c r="KUR42" s="479"/>
      <c r="KUS42" s="479"/>
      <c r="KUT42" s="479"/>
      <c r="KUU42" s="479"/>
      <c r="KUV42" s="479"/>
      <c r="KUW42" s="479"/>
      <c r="KUX42" s="479"/>
      <c r="KUY42" s="479"/>
      <c r="KUZ42" s="479"/>
      <c r="KVA42" s="479"/>
      <c r="KVB42" s="479"/>
      <c r="KVC42" s="479"/>
      <c r="KVD42" s="479"/>
      <c r="KVE42" s="479"/>
      <c r="KVF42" s="479"/>
      <c r="KVG42" s="479"/>
      <c r="KVH42" s="479"/>
      <c r="KVI42" s="479"/>
      <c r="KVJ42" s="479"/>
      <c r="KVK42" s="479"/>
      <c r="KVL42" s="479"/>
      <c r="KVM42" s="479"/>
      <c r="KVN42" s="479"/>
      <c r="KVO42" s="479"/>
      <c r="KVP42" s="479"/>
      <c r="KVQ42" s="479"/>
      <c r="KVR42" s="479"/>
      <c r="KVS42" s="479"/>
      <c r="KVT42" s="479"/>
      <c r="KVU42" s="479"/>
      <c r="KVV42" s="479"/>
      <c r="KVW42" s="479"/>
      <c r="KVX42" s="479"/>
      <c r="KVY42" s="479"/>
      <c r="KVZ42" s="479"/>
      <c r="KWA42" s="479"/>
      <c r="KWB42" s="479"/>
      <c r="KWC42" s="479"/>
      <c r="KWD42" s="479"/>
      <c r="KWE42" s="479"/>
      <c r="KWF42" s="479"/>
      <c r="KWG42" s="479"/>
      <c r="KWH42" s="479"/>
      <c r="KWI42" s="479"/>
      <c r="KWJ42" s="479"/>
      <c r="KWK42" s="479"/>
      <c r="KWL42" s="479"/>
      <c r="KWM42" s="479"/>
      <c r="KWN42" s="479"/>
      <c r="KWO42" s="479"/>
      <c r="KWP42" s="479"/>
      <c r="KWQ42" s="479"/>
      <c r="KWR42" s="479"/>
      <c r="KWS42" s="479"/>
      <c r="KWT42" s="479"/>
      <c r="KWU42" s="479"/>
      <c r="KWV42" s="479"/>
      <c r="KWW42" s="479"/>
      <c r="KWX42" s="479"/>
      <c r="KWY42" s="479"/>
      <c r="KWZ42" s="479"/>
      <c r="KXA42" s="479"/>
      <c r="KXB42" s="479"/>
      <c r="KXC42" s="479"/>
      <c r="KXD42" s="479"/>
      <c r="KXE42" s="479"/>
      <c r="KXF42" s="479"/>
      <c r="KXG42" s="479"/>
      <c r="KXH42" s="479"/>
      <c r="KXI42" s="479"/>
      <c r="KXJ42" s="479"/>
      <c r="KXK42" s="479"/>
      <c r="KXL42" s="479"/>
      <c r="KXM42" s="479"/>
      <c r="KXN42" s="479"/>
      <c r="KXO42" s="479"/>
      <c r="KXP42" s="479"/>
      <c r="KXQ42" s="479"/>
      <c r="KXR42" s="479"/>
      <c r="KXS42" s="479"/>
      <c r="KXT42" s="479"/>
      <c r="KXU42" s="479"/>
      <c r="KXV42" s="479"/>
      <c r="KXW42" s="479"/>
      <c r="KXX42" s="479"/>
      <c r="KXY42" s="479"/>
      <c r="KXZ42" s="479"/>
      <c r="KYA42" s="479"/>
      <c r="KYB42" s="479"/>
      <c r="KYC42" s="479"/>
      <c r="KYD42" s="479"/>
      <c r="KYE42" s="479"/>
      <c r="KYF42" s="479"/>
      <c r="KYG42" s="479"/>
      <c r="KYH42" s="479"/>
      <c r="KYI42" s="479"/>
      <c r="KYJ42" s="479"/>
      <c r="KYK42" s="479"/>
      <c r="KYL42" s="479"/>
      <c r="KYM42" s="479"/>
      <c r="KYN42" s="479"/>
      <c r="KYO42" s="479"/>
      <c r="KYP42" s="479"/>
      <c r="KYQ42" s="479"/>
      <c r="KYR42" s="479"/>
      <c r="KYS42" s="479"/>
      <c r="KYT42" s="479"/>
      <c r="KYU42" s="479"/>
      <c r="KYV42" s="479"/>
      <c r="KYW42" s="479"/>
      <c r="KYX42" s="479"/>
      <c r="KYY42" s="479"/>
      <c r="KYZ42" s="479"/>
      <c r="KZA42" s="479"/>
      <c r="KZB42" s="479"/>
      <c r="KZC42" s="479"/>
      <c r="KZD42" s="479"/>
      <c r="KZE42" s="479"/>
      <c r="KZF42" s="479"/>
      <c r="KZG42" s="479"/>
      <c r="KZH42" s="479"/>
      <c r="KZI42" s="479"/>
      <c r="KZJ42" s="479"/>
      <c r="KZK42" s="479"/>
      <c r="KZL42" s="479"/>
      <c r="KZM42" s="479"/>
      <c r="KZN42" s="479"/>
      <c r="KZO42" s="479"/>
      <c r="KZP42" s="479"/>
      <c r="KZQ42" s="479"/>
      <c r="KZR42" s="479"/>
      <c r="KZS42" s="479"/>
      <c r="KZT42" s="479"/>
      <c r="KZU42" s="479"/>
      <c r="KZV42" s="479"/>
      <c r="KZW42" s="479"/>
      <c r="KZX42" s="479"/>
      <c r="KZY42" s="479"/>
      <c r="KZZ42" s="479"/>
      <c r="LAA42" s="479"/>
      <c r="LAB42" s="479"/>
      <c r="LAC42" s="479"/>
      <c r="LAD42" s="479"/>
      <c r="LAE42" s="479"/>
      <c r="LAF42" s="479"/>
      <c r="LAG42" s="479"/>
      <c r="LAH42" s="479"/>
      <c r="LAI42" s="479"/>
      <c r="LAJ42" s="479"/>
      <c r="LAK42" s="479"/>
      <c r="LAL42" s="479"/>
      <c r="LAM42" s="479"/>
      <c r="LAN42" s="479"/>
      <c r="LAO42" s="479"/>
      <c r="LAP42" s="479"/>
      <c r="LAQ42" s="479"/>
      <c r="LAR42" s="479"/>
      <c r="LAS42" s="479"/>
      <c r="LAT42" s="479"/>
      <c r="LAU42" s="479"/>
      <c r="LAV42" s="479"/>
      <c r="LAW42" s="479"/>
      <c r="LAX42" s="479"/>
      <c r="LAY42" s="479"/>
      <c r="LAZ42" s="479"/>
      <c r="LBA42" s="479"/>
      <c r="LBB42" s="479"/>
      <c r="LBC42" s="479"/>
      <c r="LBD42" s="479"/>
      <c r="LBE42" s="479"/>
      <c r="LBF42" s="479"/>
      <c r="LBG42" s="479"/>
      <c r="LBH42" s="479"/>
      <c r="LBI42" s="479"/>
      <c r="LBJ42" s="479"/>
      <c r="LBK42" s="479"/>
      <c r="LBL42" s="479"/>
      <c r="LBM42" s="479"/>
      <c r="LBN42" s="479"/>
      <c r="LBO42" s="479"/>
      <c r="LBP42" s="479"/>
      <c r="LBQ42" s="479"/>
      <c r="LBR42" s="479"/>
      <c r="LBS42" s="479"/>
      <c r="LBT42" s="479"/>
      <c r="LBU42" s="479"/>
      <c r="LBV42" s="479"/>
      <c r="LBW42" s="479"/>
      <c r="LBX42" s="479"/>
      <c r="LBY42" s="479"/>
      <c r="LBZ42" s="479"/>
      <c r="LCA42" s="479"/>
      <c r="LCB42" s="479"/>
      <c r="LCC42" s="479"/>
      <c r="LCD42" s="479"/>
      <c r="LCE42" s="479"/>
      <c r="LCF42" s="479"/>
      <c r="LCG42" s="479"/>
      <c r="LCH42" s="479"/>
      <c r="LCI42" s="479"/>
      <c r="LCJ42" s="479"/>
      <c r="LCK42" s="479"/>
      <c r="LCL42" s="479"/>
      <c r="LCM42" s="479"/>
      <c r="LCN42" s="479"/>
      <c r="LCO42" s="479"/>
      <c r="LCP42" s="479"/>
      <c r="LCQ42" s="479"/>
      <c r="LCR42" s="479"/>
      <c r="LCS42" s="479"/>
      <c r="LCT42" s="479"/>
      <c r="LCU42" s="479"/>
      <c r="LCV42" s="479"/>
      <c r="LCW42" s="479"/>
      <c r="LCX42" s="479"/>
      <c r="LCY42" s="479"/>
      <c r="LCZ42" s="479"/>
      <c r="LDA42" s="479"/>
      <c r="LDB42" s="479"/>
      <c r="LDC42" s="479"/>
      <c r="LDD42" s="479"/>
      <c r="LDE42" s="479"/>
      <c r="LDF42" s="479"/>
      <c r="LDG42" s="479"/>
      <c r="LDH42" s="479"/>
      <c r="LDI42" s="479"/>
      <c r="LDJ42" s="479"/>
      <c r="LDK42" s="479"/>
      <c r="LDL42" s="479"/>
      <c r="LDM42" s="479"/>
      <c r="LDN42" s="479"/>
      <c r="LDO42" s="479"/>
      <c r="LDP42" s="479"/>
      <c r="LDQ42" s="479"/>
      <c r="LDR42" s="479"/>
      <c r="LDS42" s="479"/>
      <c r="LDT42" s="479"/>
      <c r="LDU42" s="479"/>
      <c r="LDV42" s="479"/>
      <c r="LDW42" s="479"/>
      <c r="LDX42" s="479"/>
      <c r="LDY42" s="479"/>
      <c r="LDZ42" s="479"/>
      <c r="LEA42" s="479"/>
      <c r="LEB42" s="479"/>
      <c r="LEC42" s="479"/>
      <c r="LED42" s="479"/>
      <c r="LEE42" s="479"/>
      <c r="LEF42" s="479"/>
      <c r="LEG42" s="479"/>
      <c r="LEH42" s="479"/>
      <c r="LEI42" s="479"/>
      <c r="LEJ42" s="479"/>
      <c r="LEK42" s="479"/>
      <c r="LEL42" s="479"/>
      <c r="LEM42" s="479"/>
      <c r="LEN42" s="479"/>
      <c r="LEO42" s="479"/>
      <c r="LEP42" s="479"/>
      <c r="LEQ42" s="479"/>
      <c r="LER42" s="479"/>
      <c r="LES42" s="479"/>
      <c r="LET42" s="479"/>
      <c r="LEU42" s="479"/>
      <c r="LEV42" s="479"/>
      <c r="LEW42" s="479"/>
      <c r="LEX42" s="479"/>
      <c r="LEY42" s="479"/>
      <c r="LEZ42" s="479"/>
      <c r="LFA42" s="479"/>
      <c r="LFB42" s="479"/>
      <c r="LFC42" s="479"/>
      <c r="LFD42" s="479"/>
      <c r="LFE42" s="479"/>
      <c r="LFF42" s="479"/>
      <c r="LFG42" s="479"/>
      <c r="LFH42" s="479"/>
      <c r="LFI42" s="479"/>
      <c r="LFJ42" s="479"/>
      <c r="LFK42" s="479"/>
      <c r="LFL42" s="479"/>
      <c r="LFM42" s="479"/>
      <c r="LFN42" s="479"/>
      <c r="LFO42" s="479"/>
      <c r="LFP42" s="479"/>
      <c r="LFQ42" s="479"/>
      <c r="LFR42" s="479"/>
      <c r="LFS42" s="479"/>
      <c r="LFT42" s="479"/>
      <c r="LFU42" s="479"/>
      <c r="LFV42" s="479"/>
      <c r="LFW42" s="479"/>
      <c r="LFX42" s="479"/>
      <c r="LFY42" s="479"/>
      <c r="LFZ42" s="479"/>
      <c r="LGA42" s="479"/>
      <c r="LGB42" s="479"/>
      <c r="LGC42" s="479"/>
      <c r="LGD42" s="479"/>
      <c r="LGE42" s="479"/>
      <c r="LGF42" s="479"/>
      <c r="LGG42" s="479"/>
      <c r="LGH42" s="479"/>
      <c r="LGI42" s="479"/>
      <c r="LGJ42" s="479"/>
      <c r="LGK42" s="479"/>
      <c r="LGL42" s="479"/>
      <c r="LGM42" s="479"/>
      <c r="LGN42" s="479"/>
      <c r="LGO42" s="479"/>
      <c r="LGP42" s="479"/>
      <c r="LGQ42" s="479"/>
      <c r="LGR42" s="479"/>
      <c r="LGS42" s="479"/>
      <c r="LGT42" s="479"/>
      <c r="LGU42" s="479"/>
      <c r="LGV42" s="479"/>
      <c r="LGW42" s="479"/>
      <c r="LGX42" s="479"/>
      <c r="LGY42" s="479"/>
      <c r="LGZ42" s="479"/>
      <c r="LHA42" s="479"/>
      <c r="LHB42" s="479"/>
      <c r="LHC42" s="479"/>
      <c r="LHD42" s="479"/>
      <c r="LHE42" s="479"/>
      <c r="LHF42" s="479"/>
      <c r="LHG42" s="479"/>
      <c r="LHH42" s="479"/>
      <c r="LHI42" s="479"/>
      <c r="LHJ42" s="479"/>
      <c r="LHK42" s="479"/>
      <c r="LHL42" s="479"/>
      <c r="LHM42" s="479"/>
      <c r="LHN42" s="479"/>
      <c r="LHO42" s="479"/>
      <c r="LHP42" s="479"/>
      <c r="LHQ42" s="479"/>
      <c r="LHR42" s="479"/>
      <c r="LHS42" s="479"/>
      <c r="LHT42" s="479"/>
      <c r="LHU42" s="479"/>
      <c r="LHV42" s="479"/>
      <c r="LHW42" s="479"/>
      <c r="LHX42" s="479"/>
      <c r="LHY42" s="479"/>
      <c r="LHZ42" s="479"/>
      <c r="LIA42" s="479"/>
      <c r="LIB42" s="479"/>
      <c r="LIC42" s="479"/>
      <c r="LID42" s="479"/>
      <c r="LIE42" s="479"/>
      <c r="LIF42" s="479"/>
      <c r="LIG42" s="479"/>
      <c r="LIH42" s="479"/>
      <c r="LII42" s="479"/>
      <c r="LIJ42" s="479"/>
      <c r="LIK42" s="479"/>
      <c r="LIL42" s="479"/>
      <c r="LIM42" s="479"/>
      <c r="LIN42" s="479"/>
      <c r="LIO42" s="479"/>
      <c r="LIP42" s="479"/>
      <c r="LIQ42" s="479"/>
      <c r="LIR42" s="479"/>
      <c r="LIS42" s="479"/>
      <c r="LIT42" s="479"/>
      <c r="LIU42" s="479"/>
      <c r="LIV42" s="479"/>
      <c r="LIW42" s="479"/>
      <c r="LIX42" s="479"/>
      <c r="LIY42" s="479"/>
      <c r="LIZ42" s="479"/>
      <c r="LJA42" s="479"/>
      <c r="LJB42" s="479"/>
      <c r="LJC42" s="479"/>
      <c r="LJD42" s="479"/>
      <c r="LJE42" s="479"/>
      <c r="LJF42" s="479"/>
      <c r="LJG42" s="479"/>
      <c r="LJH42" s="479"/>
      <c r="LJI42" s="479"/>
      <c r="LJJ42" s="479"/>
      <c r="LJK42" s="479"/>
      <c r="LJL42" s="479"/>
      <c r="LJM42" s="479"/>
      <c r="LJN42" s="479"/>
      <c r="LJO42" s="479"/>
      <c r="LJP42" s="479"/>
      <c r="LJQ42" s="479"/>
      <c r="LJR42" s="479"/>
      <c r="LJS42" s="479"/>
      <c r="LJT42" s="479"/>
      <c r="LJU42" s="479"/>
      <c r="LJV42" s="479"/>
      <c r="LJW42" s="479"/>
      <c r="LJX42" s="479"/>
      <c r="LJY42" s="479"/>
      <c r="LJZ42" s="479"/>
      <c r="LKA42" s="479"/>
      <c r="LKB42" s="479"/>
      <c r="LKC42" s="479"/>
      <c r="LKD42" s="479"/>
      <c r="LKE42" s="479"/>
      <c r="LKF42" s="479"/>
      <c r="LKG42" s="479"/>
      <c r="LKH42" s="479"/>
      <c r="LKI42" s="479"/>
      <c r="LKJ42" s="479"/>
      <c r="LKK42" s="479"/>
      <c r="LKL42" s="479"/>
      <c r="LKM42" s="479"/>
      <c r="LKN42" s="479"/>
      <c r="LKO42" s="479"/>
      <c r="LKP42" s="479"/>
      <c r="LKQ42" s="479"/>
      <c r="LKR42" s="479"/>
      <c r="LKS42" s="479"/>
      <c r="LKT42" s="479"/>
      <c r="LKU42" s="479"/>
      <c r="LKV42" s="479"/>
      <c r="LKW42" s="479"/>
      <c r="LKX42" s="479"/>
      <c r="LKY42" s="479"/>
      <c r="LKZ42" s="479"/>
      <c r="LLA42" s="479"/>
      <c r="LLB42" s="479"/>
      <c r="LLC42" s="479"/>
      <c r="LLD42" s="479"/>
      <c r="LLE42" s="479"/>
      <c r="LLF42" s="479"/>
      <c r="LLG42" s="479"/>
      <c r="LLH42" s="479"/>
      <c r="LLI42" s="479"/>
      <c r="LLJ42" s="479"/>
      <c r="LLK42" s="479"/>
      <c r="LLL42" s="479"/>
      <c r="LLM42" s="479"/>
      <c r="LLN42" s="479"/>
      <c r="LLO42" s="479"/>
      <c r="LLP42" s="479"/>
      <c r="LLQ42" s="479"/>
      <c r="LLR42" s="479"/>
      <c r="LLS42" s="479"/>
      <c r="LLT42" s="479"/>
      <c r="LLU42" s="479"/>
      <c r="LLV42" s="479"/>
      <c r="LLW42" s="479"/>
      <c r="LLX42" s="479"/>
      <c r="LLY42" s="479"/>
      <c r="LLZ42" s="479"/>
      <c r="LMA42" s="479"/>
      <c r="LMB42" s="479"/>
      <c r="LMC42" s="479"/>
      <c r="LMD42" s="479"/>
      <c r="LME42" s="479"/>
      <c r="LMF42" s="479"/>
      <c r="LMG42" s="479"/>
      <c r="LMH42" s="479"/>
      <c r="LMI42" s="479"/>
      <c r="LMJ42" s="479"/>
      <c r="LMK42" s="479"/>
      <c r="LML42" s="479"/>
      <c r="LMM42" s="479"/>
      <c r="LMN42" s="479"/>
      <c r="LMO42" s="479"/>
      <c r="LMP42" s="479"/>
      <c r="LMQ42" s="479"/>
      <c r="LMR42" s="479"/>
      <c r="LMS42" s="479"/>
      <c r="LMT42" s="479"/>
      <c r="LMU42" s="479"/>
      <c r="LMV42" s="479"/>
      <c r="LMW42" s="479"/>
      <c r="LMX42" s="479"/>
      <c r="LMY42" s="479"/>
      <c r="LMZ42" s="479"/>
      <c r="LNA42" s="479"/>
      <c r="LNB42" s="479"/>
      <c r="LNC42" s="479"/>
      <c r="LND42" s="479"/>
      <c r="LNE42" s="479"/>
      <c r="LNF42" s="479"/>
      <c r="LNG42" s="479"/>
      <c r="LNH42" s="479"/>
      <c r="LNI42" s="479"/>
      <c r="LNJ42" s="479"/>
      <c r="LNK42" s="479"/>
      <c r="LNL42" s="479"/>
      <c r="LNM42" s="479"/>
      <c r="LNN42" s="479"/>
      <c r="LNO42" s="479"/>
      <c r="LNP42" s="479"/>
      <c r="LNQ42" s="479"/>
      <c r="LNR42" s="479"/>
      <c r="LNS42" s="479"/>
      <c r="LNT42" s="479"/>
      <c r="LNU42" s="479"/>
      <c r="LNV42" s="479"/>
      <c r="LNW42" s="479"/>
      <c r="LNX42" s="479"/>
      <c r="LNY42" s="479"/>
      <c r="LNZ42" s="479"/>
      <c r="LOA42" s="479"/>
      <c r="LOB42" s="479"/>
      <c r="LOC42" s="479"/>
      <c r="LOD42" s="479"/>
      <c r="LOE42" s="479"/>
      <c r="LOF42" s="479"/>
      <c r="LOG42" s="479"/>
      <c r="LOH42" s="479"/>
      <c r="LOI42" s="479"/>
      <c r="LOJ42" s="479"/>
      <c r="LOK42" s="479"/>
      <c r="LOL42" s="479"/>
      <c r="LOM42" s="479"/>
      <c r="LON42" s="479"/>
      <c r="LOO42" s="479"/>
      <c r="LOP42" s="479"/>
      <c r="LOQ42" s="479"/>
      <c r="LOR42" s="479"/>
      <c r="LOS42" s="479"/>
      <c r="LOT42" s="479"/>
      <c r="LOU42" s="479"/>
      <c r="LOV42" s="479"/>
      <c r="LOW42" s="479"/>
      <c r="LOX42" s="479"/>
      <c r="LOY42" s="479"/>
      <c r="LOZ42" s="479"/>
      <c r="LPA42" s="479"/>
      <c r="LPB42" s="479"/>
      <c r="LPC42" s="479"/>
      <c r="LPD42" s="479"/>
      <c r="LPE42" s="479"/>
      <c r="LPF42" s="479"/>
      <c r="LPG42" s="479"/>
      <c r="LPH42" s="479"/>
      <c r="LPI42" s="479"/>
      <c r="LPJ42" s="479"/>
      <c r="LPK42" s="479"/>
      <c r="LPL42" s="479"/>
      <c r="LPM42" s="479"/>
      <c r="LPN42" s="479"/>
      <c r="LPO42" s="479"/>
      <c r="LPP42" s="479"/>
      <c r="LPQ42" s="479"/>
      <c r="LPR42" s="479"/>
      <c r="LPS42" s="479"/>
      <c r="LPT42" s="479"/>
      <c r="LPU42" s="479"/>
      <c r="LPV42" s="479"/>
      <c r="LPW42" s="479"/>
      <c r="LPX42" s="479"/>
      <c r="LPY42" s="479"/>
      <c r="LPZ42" s="479"/>
      <c r="LQA42" s="479"/>
      <c r="LQB42" s="479"/>
      <c r="LQC42" s="479"/>
      <c r="LQD42" s="479"/>
      <c r="LQE42" s="479"/>
      <c r="LQF42" s="479"/>
      <c r="LQG42" s="479"/>
      <c r="LQH42" s="479"/>
      <c r="LQI42" s="479"/>
      <c r="LQJ42" s="479"/>
      <c r="LQK42" s="479"/>
      <c r="LQL42" s="479"/>
      <c r="LQM42" s="479"/>
      <c r="LQN42" s="479"/>
      <c r="LQO42" s="479"/>
      <c r="LQP42" s="479"/>
      <c r="LQQ42" s="479"/>
      <c r="LQR42" s="479"/>
      <c r="LQS42" s="479"/>
      <c r="LQT42" s="479"/>
      <c r="LQU42" s="479"/>
      <c r="LQV42" s="479"/>
      <c r="LQW42" s="479"/>
      <c r="LQX42" s="479"/>
      <c r="LQY42" s="479"/>
      <c r="LQZ42" s="479"/>
      <c r="LRA42" s="479"/>
      <c r="LRB42" s="479"/>
      <c r="LRC42" s="479"/>
      <c r="LRD42" s="479"/>
      <c r="LRE42" s="479"/>
      <c r="LRF42" s="479"/>
      <c r="LRG42" s="479"/>
      <c r="LRH42" s="479"/>
      <c r="LRI42" s="479"/>
      <c r="LRJ42" s="479"/>
      <c r="LRK42" s="479"/>
      <c r="LRL42" s="479"/>
      <c r="LRM42" s="479"/>
      <c r="LRN42" s="479"/>
      <c r="LRO42" s="479"/>
      <c r="LRP42" s="479"/>
      <c r="LRQ42" s="479"/>
      <c r="LRR42" s="479"/>
      <c r="LRS42" s="479"/>
      <c r="LRT42" s="479"/>
      <c r="LRU42" s="479"/>
      <c r="LRV42" s="479"/>
      <c r="LRW42" s="479"/>
      <c r="LRX42" s="479"/>
      <c r="LRY42" s="479"/>
      <c r="LRZ42" s="479"/>
      <c r="LSA42" s="479"/>
      <c r="LSB42" s="479"/>
      <c r="LSC42" s="479"/>
      <c r="LSD42" s="479"/>
      <c r="LSE42" s="479"/>
      <c r="LSF42" s="479"/>
      <c r="LSG42" s="479"/>
      <c r="LSH42" s="479"/>
      <c r="LSI42" s="479"/>
      <c r="LSJ42" s="479"/>
      <c r="LSK42" s="479"/>
      <c r="LSL42" s="479"/>
      <c r="LSM42" s="479"/>
      <c r="LSN42" s="479"/>
      <c r="LSO42" s="479"/>
      <c r="LSP42" s="479"/>
      <c r="LSQ42" s="479"/>
      <c r="LSR42" s="479"/>
      <c r="LSS42" s="479"/>
      <c r="LST42" s="479"/>
      <c r="LSU42" s="479"/>
      <c r="LSV42" s="479"/>
      <c r="LSW42" s="479"/>
      <c r="LSX42" s="479"/>
      <c r="LSY42" s="479"/>
      <c r="LSZ42" s="479"/>
      <c r="LTA42" s="479"/>
      <c r="LTB42" s="479"/>
      <c r="LTC42" s="479"/>
      <c r="LTD42" s="479"/>
      <c r="LTE42" s="479"/>
      <c r="LTF42" s="479"/>
      <c r="LTG42" s="479"/>
      <c r="LTH42" s="479"/>
      <c r="LTI42" s="479"/>
      <c r="LTJ42" s="479"/>
      <c r="LTK42" s="479"/>
      <c r="LTL42" s="479"/>
      <c r="LTM42" s="479"/>
      <c r="LTN42" s="479"/>
      <c r="LTO42" s="479"/>
      <c r="LTP42" s="479"/>
      <c r="LTQ42" s="479"/>
      <c r="LTR42" s="479"/>
      <c r="LTS42" s="479"/>
      <c r="LTT42" s="479"/>
      <c r="LTU42" s="479"/>
      <c r="LTV42" s="479"/>
      <c r="LTW42" s="479"/>
      <c r="LTX42" s="479"/>
      <c r="LTY42" s="479"/>
      <c r="LTZ42" s="479"/>
      <c r="LUA42" s="479"/>
      <c r="LUB42" s="479"/>
      <c r="LUC42" s="479"/>
      <c r="LUD42" s="479"/>
      <c r="LUE42" s="479"/>
      <c r="LUF42" s="479"/>
      <c r="LUG42" s="479"/>
      <c r="LUH42" s="479"/>
      <c r="LUI42" s="479"/>
      <c r="LUJ42" s="479"/>
      <c r="LUK42" s="479"/>
      <c r="LUL42" s="479"/>
      <c r="LUM42" s="479"/>
      <c r="LUN42" s="479"/>
      <c r="LUO42" s="479"/>
      <c r="LUP42" s="479"/>
      <c r="LUQ42" s="479"/>
      <c r="LUR42" s="479"/>
      <c r="LUS42" s="479"/>
      <c r="LUT42" s="479"/>
      <c r="LUU42" s="479"/>
      <c r="LUV42" s="479"/>
      <c r="LUW42" s="479"/>
      <c r="LUX42" s="479"/>
      <c r="LUY42" s="479"/>
      <c r="LUZ42" s="479"/>
      <c r="LVA42" s="479"/>
      <c r="LVB42" s="479"/>
      <c r="LVC42" s="479"/>
      <c r="LVD42" s="479"/>
      <c r="LVE42" s="479"/>
      <c r="LVF42" s="479"/>
      <c r="LVG42" s="479"/>
      <c r="LVH42" s="479"/>
      <c r="LVI42" s="479"/>
      <c r="LVJ42" s="479"/>
      <c r="LVK42" s="479"/>
      <c r="LVL42" s="479"/>
      <c r="LVM42" s="479"/>
      <c r="LVN42" s="479"/>
      <c r="LVO42" s="479"/>
      <c r="LVP42" s="479"/>
      <c r="LVQ42" s="479"/>
      <c r="LVR42" s="479"/>
      <c r="LVS42" s="479"/>
      <c r="LVT42" s="479"/>
      <c r="LVU42" s="479"/>
      <c r="LVV42" s="479"/>
      <c r="LVW42" s="479"/>
      <c r="LVX42" s="479"/>
      <c r="LVY42" s="479"/>
      <c r="LVZ42" s="479"/>
      <c r="LWA42" s="479"/>
      <c r="LWB42" s="479"/>
      <c r="LWC42" s="479"/>
      <c r="LWD42" s="479"/>
      <c r="LWE42" s="479"/>
      <c r="LWF42" s="479"/>
      <c r="LWG42" s="479"/>
      <c r="LWH42" s="479"/>
      <c r="LWI42" s="479"/>
      <c r="LWJ42" s="479"/>
      <c r="LWK42" s="479"/>
      <c r="LWL42" s="479"/>
      <c r="LWM42" s="479"/>
      <c r="LWN42" s="479"/>
      <c r="LWO42" s="479"/>
      <c r="LWP42" s="479"/>
      <c r="LWQ42" s="479"/>
      <c r="LWR42" s="479"/>
      <c r="LWS42" s="479"/>
      <c r="LWT42" s="479"/>
      <c r="LWU42" s="479"/>
      <c r="LWV42" s="479"/>
      <c r="LWW42" s="479"/>
      <c r="LWX42" s="479"/>
      <c r="LWY42" s="479"/>
      <c r="LWZ42" s="479"/>
      <c r="LXA42" s="479"/>
      <c r="LXB42" s="479"/>
      <c r="LXC42" s="479"/>
      <c r="LXD42" s="479"/>
      <c r="LXE42" s="479"/>
      <c r="LXF42" s="479"/>
      <c r="LXG42" s="479"/>
      <c r="LXH42" s="479"/>
      <c r="LXI42" s="479"/>
      <c r="LXJ42" s="479"/>
      <c r="LXK42" s="479"/>
      <c r="LXL42" s="479"/>
      <c r="LXM42" s="479"/>
      <c r="LXN42" s="479"/>
      <c r="LXO42" s="479"/>
      <c r="LXP42" s="479"/>
      <c r="LXQ42" s="479"/>
      <c r="LXR42" s="479"/>
      <c r="LXS42" s="479"/>
      <c r="LXT42" s="479"/>
      <c r="LXU42" s="479"/>
      <c r="LXV42" s="479"/>
      <c r="LXW42" s="479"/>
      <c r="LXX42" s="479"/>
      <c r="LXY42" s="479"/>
      <c r="LXZ42" s="479"/>
      <c r="LYA42" s="479"/>
      <c r="LYB42" s="479"/>
      <c r="LYC42" s="479"/>
      <c r="LYD42" s="479"/>
      <c r="LYE42" s="479"/>
      <c r="LYF42" s="479"/>
      <c r="LYG42" s="479"/>
      <c r="LYH42" s="479"/>
      <c r="LYI42" s="479"/>
      <c r="LYJ42" s="479"/>
      <c r="LYK42" s="479"/>
      <c r="LYL42" s="479"/>
      <c r="LYM42" s="479"/>
      <c r="LYN42" s="479"/>
      <c r="LYO42" s="479"/>
      <c r="LYP42" s="479"/>
      <c r="LYQ42" s="479"/>
      <c r="LYR42" s="479"/>
      <c r="LYS42" s="479"/>
      <c r="LYT42" s="479"/>
      <c r="LYU42" s="479"/>
      <c r="LYV42" s="479"/>
      <c r="LYW42" s="479"/>
      <c r="LYX42" s="479"/>
      <c r="LYY42" s="479"/>
      <c r="LYZ42" s="479"/>
      <c r="LZA42" s="479"/>
      <c r="LZB42" s="479"/>
      <c r="LZC42" s="479"/>
      <c r="LZD42" s="479"/>
      <c r="LZE42" s="479"/>
      <c r="LZF42" s="479"/>
      <c r="LZG42" s="479"/>
      <c r="LZH42" s="479"/>
      <c r="LZI42" s="479"/>
      <c r="LZJ42" s="479"/>
      <c r="LZK42" s="479"/>
      <c r="LZL42" s="479"/>
      <c r="LZM42" s="479"/>
      <c r="LZN42" s="479"/>
      <c r="LZO42" s="479"/>
      <c r="LZP42" s="479"/>
      <c r="LZQ42" s="479"/>
      <c r="LZR42" s="479"/>
      <c r="LZS42" s="479"/>
      <c r="LZT42" s="479"/>
      <c r="LZU42" s="479"/>
      <c r="LZV42" s="479"/>
      <c r="LZW42" s="479"/>
      <c r="LZX42" s="479"/>
      <c r="LZY42" s="479"/>
      <c r="LZZ42" s="479"/>
      <c r="MAA42" s="479"/>
      <c r="MAB42" s="479"/>
      <c r="MAC42" s="479"/>
      <c r="MAD42" s="479"/>
      <c r="MAE42" s="479"/>
      <c r="MAF42" s="479"/>
      <c r="MAG42" s="479"/>
      <c r="MAH42" s="479"/>
      <c r="MAI42" s="479"/>
      <c r="MAJ42" s="479"/>
      <c r="MAK42" s="479"/>
      <c r="MAL42" s="479"/>
      <c r="MAM42" s="479"/>
      <c r="MAN42" s="479"/>
      <c r="MAO42" s="479"/>
      <c r="MAP42" s="479"/>
      <c r="MAQ42" s="479"/>
      <c r="MAR42" s="479"/>
      <c r="MAS42" s="479"/>
      <c r="MAT42" s="479"/>
      <c r="MAU42" s="479"/>
      <c r="MAV42" s="479"/>
      <c r="MAW42" s="479"/>
      <c r="MAX42" s="479"/>
      <c r="MAY42" s="479"/>
      <c r="MAZ42" s="479"/>
      <c r="MBA42" s="479"/>
      <c r="MBB42" s="479"/>
      <c r="MBC42" s="479"/>
      <c r="MBD42" s="479"/>
      <c r="MBE42" s="479"/>
      <c r="MBF42" s="479"/>
      <c r="MBG42" s="479"/>
      <c r="MBH42" s="479"/>
      <c r="MBI42" s="479"/>
      <c r="MBJ42" s="479"/>
      <c r="MBK42" s="479"/>
      <c r="MBL42" s="479"/>
      <c r="MBM42" s="479"/>
      <c r="MBN42" s="479"/>
      <c r="MBO42" s="479"/>
      <c r="MBP42" s="479"/>
      <c r="MBQ42" s="479"/>
      <c r="MBR42" s="479"/>
      <c r="MBS42" s="479"/>
      <c r="MBT42" s="479"/>
      <c r="MBU42" s="479"/>
      <c r="MBV42" s="479"/>
      <c r="MBW42" s="479"/>
      <c r="MBX42" s="479"/>
      <c r="MBY42" s="479"/>
      <c r="MBZ42" s="479"/>
      <c r="MCA42" s="479"/>
      <c r="MCB42" s="479"/>
      <c r="MCC42" s="479"/>
      <c r="MCD42" s="479"/>
      <c r="MCE42" s="479"/>
      <c r="MCF42" s="479"/>
      <c r="MCG42" s="479"/>
      <c r="MCH42" s="479"/>
      <c r="MCI42" s="479"/>
      <c r="MCJ42" s="479"/>
      <c r="MCK42" s="479"/>
      <c r="MCL42" s="479"/>
      <c r="MCM42" s="479"/>
      <c r="MCN42" s="479"/>
      <c r="MCO42" s="479"/>
      <c r="MCP42" s="479"/>
      <c r="MCQ42" s="479"/>
      <c r="MCR42" s="479"/>
      <c r="MCS42" s="479"/>
      <c r="MCT42" s="479"/>
      <c r="MCU42" s="479"/>
      <c r="MCV42" s="479"/>
      <c r="MCW42" s="479"/>
      <c r="MCX42" s="479"/>
      <c r="MCY42" s="479"/>
      <c r="MCZ42" s="479"/>
      <c r="MDA42" s="479"/>
      <c r="MDB42" s="479"/>
      <c r="MDC42" s="479"/>
      <c r="MDD42" s="479"/>
      <c r="MDE42" s="479"/>
      <c r="MDF42" s="479"/>
      <c r="MDG42" s="479"/>
      <c r="MDH42" s="479"/>
      <c r="MDI42" s="479"/>
      <c r="MDJ42" s="479"/>
      <c r="MDK42" s="479"/>
      <c r="MDL42" s="479"/>
      <c r="MDM42" s="479"/>
      <c r="MDN42" s="479"/>
      <c r="MDO42" s="479"/>
      <c r="MDP42" s="479"/>
      <c r="MDQ42" s="479"/>
      <c r="MDR42" s="479"/>
      <c r="MDS42" s="479"/>
      <c r="MDT42" s="479"/>
      <c r="MDU42" s="479"/>
      <c r="MDV42" s="479"/>
      <c r="MDW42" s="479"/>
      <c r="MDX42" s="479"/>
      <c r="MDY42" s="479"/>
      <c r="MDZ42" s="479"/>
      <c r="MEA42" s="479"/>
      <c r="MEB42" s="479"/>
      <c r="MEC42" s="479"/>
      <c r="MED42" s="479"/>
      <c r="MEE42" s="479"/>
      <c r="MEF42" s="479"/>
      <c r="MEG42" s="479"/>
      <c r="MEH42" s="479"/>
      <c r="MEI42" s="479"/>
      <c r="MEJ42" s="479"/>
      <c r="MEK42" s="479"/>
      <c r="MEL42" s="479"/>
      <c r="MEM42" s="479"/>
      <c r="MEN42" s="479"/>
      <c r="MEO42" s="479"/>
      <c r="MEP42" s="479"/>
      <c r="MEQ42" s="479"/>
      <c r="MER42" s="479"/>
      <c r="MES42" s="479"/>
      <c r="MET42" s="479"/>
      <c r="MEU42" s="479"/>
      <c r="MEV42" s="479"/>
      <c r="MEW42" s="479"/>
      <c r="MEX42" s="479"/>
      <c r="MEY42" s="479"/>
      <c r="MEZ42" s="479"/>
      <c r="MFA42" s="479"/>
      <c r="MFB42" s="479"/>
      <c r="MFC42" s="479"/>
      <c r="MFD42" s="479"/>
      <c r="MFE42" s="479"/>
      <c r="MFF42" s="479"/>
      <c r="MFG42" s="479"/>
      <c r="MFH42" s="479"/>
      <c r="MFI42" s="479"/>
      <c r="MFJ42" s="479"/>
      <c r="MFK42" s="479"/>
      <c r="MFL42" s="479"/>
      <c r="MFM42" s="479"/>
      <c r="MFN42" s="479"/>
      <c r="MFO42" s="479"/>
      <c r="MFP42" s="479"/>
      <c r="MFQ42" s="479"/>
      <c r="MFR42" s="479"/>
      <c r="MFS42" s="479"/>
      <c r="MFT42" s="479"/>
      <c r="MFU42" s="479"/>
      <c r="MFV42" s="479"/>
      <c r="MFW42" s="479"/>
      <c r="MFX42" s="479"/>
      <c r="MFY42" s="479"/>
      <c r="MFZ42" s="479"/>
      <c r="MGA42" s="479"/>
      <c r="MGB42" s="479"/>
      <c r="MGC42" s="479"/>
      <c r="MGD42" s="479"/>
      <c r="MGE42" s="479"/>
      <c r="MGF42" s="479"/>
      <c r="MGG42" s="479"/>
      <c r="MGH42" s="479"/>
      <c r="MGI42" s="479"/>
      <c r="MGJ42" s="479"/>
      <c r="MGK42" s="479"/>
      <c r="MGL42" s="479"/>
      <c r="MGM42" s="479"/>
      <c r="MGN42" s="479"/>
      <c r="MGO42" s="479"/>
      <c r="MGP42" s="479"/>
      <c r="MGQ42" s="479"/>
      <c r="MGR42" s="479"/>
      <c r="MGS42" s="479"/>
      <c r="MGT42" s="479"/>
      <c r="MGU42" s="479"/>
      <c r="MGV42" s="479"/>
      <c r="MGW42" s="479"/>
      <c r="MGX42" s="479"/>
      <c r="MGY42" s="479"/>
      <c r="MGZ42" s="479"/>
      <c r="MHA42" s="479"/>
      <c r="MHB42" s="479"/>
      <c r="MHC42" s="479"/>
      <c r="MHD42" s="479"/>
      <c r="MHE42" s="479"/>
      <c r="MHF42" s="479"/>
      <c r="MHG42" s="479"/>
      <c r="MHH42" s="479"/>
      <c r="MHI42" s="479"/>
      <c r="MHJ42" s="479"/>
      <c r="MHK42" s="479"/>
      <c r="MHL42" s="479"/>
      <c r="MHM42" s="479"/>
      <c r="MHN42" s="479"/>
      <c r="MHO42" s="479"/>
      <c r="MHP42" s="479"/>
      <c r="MHQ42" s="479"/>
      <c r="MHR42" s="479"/>
      <c r="MHS42" s="479"/>
      <c r="MHT42" s="479"/>
      <c r="MHU42" s="479"/>
      <c r="MHV42" s="479"/>
      <c r="MHW42" s="479"/>
      <c r="MHX42" s="479"/>
      <c r="MHY42" s="479"/>
      <c r="MHZ42" s="479"/>
      <c r="MIA42" s="479"/>
      <c r="MIB42" s="479"/>
      <c r="MIC42" s="479"/>
      <c r="MID42" s="479"/>
      <c r="MIE42" s="479"/>
      <c r="MIF42" s="479"/>
      <c r="MIG42" s="479"/>
      <c r="MIH42" s="479"/>
      <c r="MII42" s="479"/>
      <c r="MIJ42" s="479"/>
      <c r="MIK42" s="479"/>
      <c r="MIL42" s="479"/>
      <c r="MIM42" s="479"/>
      <c r="MIN42" s="479"/>
      <c r="MIO42" s="479"/>
      <c r="MIP42" s="479"/>
      <c r="MIQ42" s="479"/>
      <c r="MIR42" s="479"/>
      <c r="MIS42" s="479"/>
      <c r="MIT42" s="479"/>
      <c r="MIU42" s="479"/>
      <c r="MIV42" s="479"/>
      <c r="MIW42" s="479"/>
      <c r="MIX42" s="479"/>
      <c r="MIY42" s="479"/>
      <c r="MIZ42" s="479"/>
      <c r="MJA42" s="479"/>
      <c r="MJB42" s="479"/>
      <c r="MJC42" s="479"/>
      <c r="MJD42" s="479"/>
      <c r="MJE42" s="479"/>
      <c r="MJF42" s="479"/>
      <c r="MJG42" s="479"/>
      <c r="MJH42" s="479"/>
      <c r="MJI42" s="479"/>
      <c r="MJJ42" s="479"/>
      <c r="MJK42" s="479"/>
      <c r="MJL42" s="479"/>
      <c r="MJM42" s="479"/>
      <c r="MJN42" s="479"/>
      <c r="MJO42" s="479"/>
      <c r="MJP42" s="479"/>
      <c r="MJQ42" s="479"/>
      <c r="MJR42" s="479"/>
      <c r="MJS42" s="479"/>
      <c r="MJT42" s="479"/>
      <c r="MJU42" s="479"/>
      <c r="MJV42" s="479"/>
      <c r="MJW42" s="479"/>
      <c r="MJX42" s="479"/>
      <c r="MJY42" s="479"/>
      <c r="MJZ42" s="479"/>
      <c r="MKA42" s="479"/>
      <c r="MKB42" s="479"/>
      <c r="MKC42" s="479"/>
      <c r="MKD42" s="479"/>
      <c r="MKE42" s="479"/>
      <c r="MKF42" s="479"/>
      <c r="MKG42" s="479"/>
      <c r="MKH42" s="479"/>
      <c r="MKI42" s="479"/>
      <c r="MKJ42" s="479"/>
      <c r="MKK42" s="479"/>
      <c r="MKL42" s="479"/>
      <c r="MKM42" s="479"/>
      <c r="MKN42" s="479"/>
      <c r="MKO42" s="479"/>
      <c r="MKP42" s="479"/>
      <c r="MKQ42" s="479"/>
      <c r="MKR42" s="479"/>
      <c r="MKS42" s="479"/>
      <c r="MKT42" s="479"/>
      <c r="MKU42" s="479"/>
      <c r="MKV42" s="479"/>
      <c r="MKW42" s="479"/>
      <c r="MKX42" s="479"/>
      <c r="MKY42" s="479"/>
      <c r="MKZ42" s="479"/>
      <c r="MLA42" s="479"/>
      <c r="MLB42" s="479"/>
      <c r="MLC42" s="479"/>
      <c r="MLD42" s="479"/>
      <c r="MLE42" s="479"/>
      <c r="MLF42" s="479"/>
      <c r="MLG42" s="479"/>
      <c r="MLH42" s="479"/>
      <c r="MLI42" s="479"/>
      <c r="MLJ42" s="479"/>
      <c r="MLK42" s="479"/>
      <c r="MLL42" s="479"/>
      <c r="MLM42" s="479"/>
      <c r="MLN42" s="479"/>
      <c r="MLO42" s="479"/>
      <c r="MLP42" s="479"/>
      <c r="MLQ42" s="479"/>
      <c r="MLR42" s="479"/>
      <c r="MLS42" s="479"/>
      <c r="MLT42" s="479"/>
      <c r="MLU42" s="479"/>
      <c r="MLV42" s="479"/>
      <c r="MLW42" s="479"/>
      <c r="MLX42" s="479"/>
      <c r="MLY42" s="479"/>
      <c r="MLZ42" s="479"/>
      <c r="MMA42" s="479"/>
      <c r="MMB42" s="479"/>
      <c r="MMC42" s="479"/>
      <c r="MMD42" s="479"/>
      <c r="MME42" s="479"/>
      <c r="MMF42" s="479"/>
      <c r="MMG42" s="479"/>
      <c r="MMH42" s="479"/>
      <c r="MMI42" s="479"/>
      <c r="MMJ42" s="479"/>
      <c r="MMK42" s="479"/>
      <c r="MML42" s="479"/>
      <c r="MMM42" s="479"/>
      <c r="MMN42" s="479"/>
      <c r="MMO42" s="479"/>
      <c r="MMP42" s="479"/>
      <c r="MMQ42" s="479"/>
      <c r="MMR42" s="479"/>
      <c r="MMS42" s="479"/>
      <c r="MMT42" s="479"/>
      <c r="MMU42" s="479"/>
      <c r="MMV42" s="479"/>
      <c r="MMW42" s="479"/>
      <c r="MMX42" s="479"/>
      <c r="MMY42" s="479"/>
      <c r="MMZ42" s="479"/>
      <c r="MNA42" s="479"/>
      <c r="MNB42" s="479"/>
      <c r="MNC42" s="479"/>
      <c r="MND42" s="479"/>
      <c r="MNE42" s="479"/>
      <c r="MNF42" s="479"/>
      <c r="MNG42" s="479"/>
      <c r="MNH42" s="479"/>
      <c r="MNI42" s="479"/>
      <c r="MNJ42" s="479"/>
      <c r="MNK42" s="479"/>
      <c r="MNL42" s="479"/>
      <c r="MNM42" s="479"/>
      <c r="MNN42" s="479"/>
      <c r="MNO42" s="479"/>
      <c r="MNP42" s="479"/>
      <c r="MNQ42" s="479"/>
      <c r="MNR42" s="479"/>
      <c r="MNS42" s="479"/>
      <c r="MNT42" s="479"/>
      <c r="MNU42" s="479"/>
      <c r="MNV42" s="479"/>
      <c r="MNW42" s="479"/>
      <c r="MNX42" s="479"/>
      <c r="MNY42" s="479"/>
      <c r="MNZ42" s="479"/>
      <c r="MOA42" s="479"/>
      <c r="MOB42" s="479"/>
      <c r="MOC42" s="479"/>
      <c r="MOD42" s="479"/>
      <c r="MOE42" s="479"/>
      <c r="MOF42" s="479"/>
      <c r="MOG42" s="479"/>
      <c r="MOH42" s="479"/>
      <c r="MOI42" s="479"/>
      <c r="MOJ42" s="479"/>
      <c r="MOK42" s="479"/>
      <c r="MOL42" s="479"/>
      <c r="MOM42" s="479"/>
      <c r="MON42" s="479"/>
      <c r="MOO42" s="479"/>
      <c r="MOP42" s="479"/>
      <c r="MOQ42" s="479"/>
      <c r="MOR42" s="479"/>
      <c r="MOS42" s="479"/>
      <c r="MOT42" s="479"/>
      <c r="MOU42" s="479"/>
      <c r="MOV42" s="479"/>
      <c r="MOW42" s="479"/>
      <c r="MOX42" s="479"/>
      <c r="MOY42" s="479"/>
      <c r="MOZ42" s="479"/>
      <c r="MPA42" s="479"/>
      <c r="MPB42" s="479"/>
      <c r="MPC42" s="479"/>
      <c r="MPD42" s="479"/>
      <c r="MPE42" s="479"/>
      <c r="MPF42" s="479"/>
      <c r="MPG42" s="479"/>
      <c r="MPH42" s="479"/>
      <c r="MPI42" s="479"/>
      <c r="MPJ42" s="479"/>
      <c r="MPK42" s="479"/>
      <c r="MPL42" s="479"/>
      <c r="MPM42" s="479"/>
      <c r="MPN42" s="479"/>
      <c r="MPO42" s="479"/>
      <c r="MPP42" s="479"/>
      <c r="MPQ42" s="479"/>
      <c r="MPR42" s="479"/>
      <c r="MPS42" s="479"/>
      <c r="MPT42" s="479"/>
      <c r="MPU42" s="479"/>
      <c r="MPV42" s="479"/>
      <c r="MPW42" s="479"/>
      <c r="MPX42" s="479"/>
      <c r="MPY42" s="479"/>
      <c r="MPZ42" s="479"/>
      <c r="MQA42" s="479"/>
      <c r="MQB42" s="479"/>
      <c r="MQC42" s="479"/>
      <c r="MQD42" s="479"/>
      <c r="MQE42" s="479"/>
      <c r="MQF42" s="479"/>
      <c r="MQG42" s="479"/>
      <c r="MQH42" s="479"/>
      <c r="MQI42" s="479"/>
      <c r="MQJ42" s="479"/>
      <c r="MQK42" s="479"/>
      <c r="MQL42" s="479"/>
      <c r="MQM42" s="479"/>
      <c r="MQN42" s="479"/>
      <c r="MQO42" s="479"/>
      <c r="MQP42" s="479"/>
      <c r="MQQ42" s="479"/>
      <c r="MQR42" s="479"/>
      <c r="MQS42" s="479"/>
      <c r="MQT42" s="479"/>
      <c r="MQU42" s="479"/>
      <c r="MQV42" s="479"/>
      <c r="MQW42" s="479"/>
      <c r="MQX42" s="479"/>
      <c r="MQY42" s="479"/>
      <c r="MQZ42" s="479"/>
      <c r="MRA42" s="479"/>
      <c r="MRB42" s="479"/>
      <c r="MRC42" s="479"/>
      <c r="MRD42" s="479"/>
      <c r="MRE42" s="479"/>
      <c r="MRF42" s="479"/>
      <c r="MRG42" s="479"/>
      <c r="MRH42" s="479"/>
      <c r="MRI42" s="479"/>
      <c r="MRJ42" s="479"/>
      <c r="MRK42" s="479"/>
      <c r="MRL42" s="479"/>
      <c r="MRM42" s="479"/>
      <c r="MRN42" s="479"/>
      <c r="MRO42" s="479"/>
      <c r="MRP42" s="479"/>
      <c r="MRQ42" s="479"/>
      <c r="MRR42" s="479"/>
      <c r="MRS42" s="479"/>
      <c r="MRT42" s="479"/>
      <c r="MRU42" s="479"/>
      <c r="MRV42" s="479"/>
      <c r="MRW42" s="479"/>
      <c r="MRX42" s="479"/>
      <c r="MRY42" s="479"/>
      <c r="MRZ42" s="479"/>
      <c r="MSA42" s="479"/>
      <c r="MSB42" s="479"/>
      <c r="MSC42" s="479"/>
      <c r="MSD42" s="479"/>
      <c r="MSE42" s="479"/>
      <c r="MSF42" s="479"/>
      <c r="MSG42" s="479"/>
      <c r="MSH42" s="479"/>
      <c r="MSI42" s="479"/>
      <c r="MSJ42" s="479"/>
      <c r="MSK42" s="479"/>
      <c r="MSL42" s="479"/>
      <c r="MSM42" s="479"/>
      <c r="MSN42" s="479"/>
      <c r="MSO42" s="479"/>
      <c r="MSP42" s="479"/>
      <c r="MSQ42" s="479"/>
      <c r="MSR42" s="479"/>
      <c r="MSS42" s="479"/>
      <c r="MST42" s="479"/>
      <c r="MSU42" s="479"/>
      <c r="MSV42" s="479"/>
      <c r="MSW42" s="479"/>
      <c r="MSX42" s="479"/>
      <c r="MSY42" s="479"/>
      <c r="MSZ42" s="479"/>
      <c r="MTA42" s="479"/>
      <c r="MTB42" s="479"/>
      <c r="MTC42" s="479"/>
      <c r="MTD42" s="479"/>
      <c r="MTE42" s="479"/>
      <c r="MTF42" s="479"/>
      <c r="MTG42" s="479"/>
      <c r="MTH42" s="479"/>
      <c r="MTI42" s="479"/>
      <c r="MTJ42" s="479"/>
      <c r="MTK42" s="479"/>
      <c r="MTL42" s="479"/>
      <c r="MTM42" s="479"/>
      <c r="MTN42" s="479"/>
      <c r="MTO42" s="479"/>
      <c r="MTP42" s="479"/>
      <c r="MTQ42" s="479"/>
      <c r="MTR42" s="479"/>
      <c r="MTS42" s="479"/>
      <c r="MTT42" s="479"/>
      <c r="MTU42" s="479"/>
      <c r="MTV42" s="479"/>
      <c r="MTW42" s="479"/>
      <c r="MTX42" s="479"/>
      <c r="MTY42" s="479"/>
      <c r="MTZ42" s="479"/>
      <c r="MUA42" s="479"/>
      <c r="MUB42" s="479"/>
      <c r="MUC42" s="479"/>
      <c r="MUD42" s="479"/>
      <c r="MUE42" s="479"/>
      <c r="MUF42" s="479"/>
      <c r="MUG42" s="479"/>
      <c r="MUH42" s="479"/>
      <c r="MUI42" s="479"/>
      <c r="MUJ42" s="479"/>
      <c r="MUK42" s="479"/>
      <c r="MUL42" s="479"/>
      <c r="MUM42" s="479"/>
      <c r="MUN42" s="479"/>
      <c r="MUO42" s="479"/>
      <c r="MUP42" s="479"/>
      <c r="MUQ42" s="479"/>
      <c r="MUR42" s="479"/>
      <c r="MUS42" s="479"/>
      <c r="MUT42" s="479"/>
      <c r="MUU42" s="479"/>
      <c r="MUV42" s="479"/>
      <c r="MUW42" s="479"/>
      <c r="MUX42" s="479"/>
      <c r="MUY42" s="479"/>
      <c r="MUZ42" s="479"/>
      <c r="MVA42" s="479"/>
      <c r="MVB42" s="479"/>
      <c r="MVC42" s="479"/>
      <c r="MVD42" s="479"/>
      <c r="MVE42" s="479"/>
      <c r="MVF42" s="479"/>
      <c r="MVG42" s="479"/>
      <c r="MVH42" s="479"/>
      <c r="MVI42" s="479"/>
      <c r="MVJ42" s="479"/>
      <c r="MVK42" s="479"/>
      <c r="MVL42" s="479"/>
      <c r="MVM42" s="479"/>
      <c r="MVN42" s="479"/>
      <c r="MVO42" s="479"/>
      <c r="MVP42" s="479"/>
      <c r="MVQ42" s="479"/>
      <c r="MVR42" s="479"/>
      <c r="MVS42" s="479"/>
      <c r="MVT42" s="479"/>
      <c r="MVU42" s="479"/>
      <c r="MVV42" s="479"/>
      <c r="MVW42" s="479"/>
      <c r="MVX42" s="479"/>
      <c r="MVY42" s="479"/>
      <c r="MVZ42" s="479"/>
      <c r="MWA42" s="479"/>
      <c r="MWB42" s="479"/>
      <c r="MWC42" s="479"/>
      <c r="MWD42" s="479"/>
      <c r="MWE42" s="479"/>
      <c r="MWF42" s="479"/>
      <c r="MWG42" s="479"/>
      <c r="MWH42" s="479"/>
      <c r="MWI42" s="479"/>
      <c r="MWJ42" s="479"/>
      <c r="MWK42" s="479"/>
      <c r="MWL42" s="479"/>
      <c r="MWM42" s="479"/>
      <c r="MWN42" s="479"/>
      <c r="MWO42" s="479"/>
      <c r="MWP42" s="479"/>
      <c r="MWQ42" s="479"/>
      <c r="MWR42" s="479"/>
      <c r="MWS42" s="479"/>
      <c r="MWT42" s="479"/>
      <c r="MWU42" s="479"/>
      <c r="MWV42" s="479"/>
      <c r="MWW42" s="479"/>
      <c r="MWX42" s="479"/>
      <c r="MWY42" s="479"/>
      <c r="MWZ42" s="479"/>
      <c r="MXA42" s="479"/>
      <c r="MXB42" s="479"/>
      <c r="MXC42" s="479"/>
      <c r="MXD42" s="479"/>
      <c r="MXE42" s="479"/>
      <c r="MXF42" s="479"/>
      <c r="MXG42" s="479"/>
      <c r="MXH42" s="479"/>
      <c r="MXI42" s="479"/>
      <c r="MXJ42" s="479"/>
      <c r="MXK42" s="479"/>
      <c r="MXL42" s="479"/>
      <c r="MXM42" s="479"/>
      <c r="MXN42" s="479"/>
      <c r="MXO42" s="479"/>
      <c r="MXP42" s="479"/>
      <c r="MXQ42" s="479"/>
      <c r="MXR42" s="479"/>
      <c r="MXS42" s="479"/>
      <c r="MXT42" s="479"/>
      <c r="MXU42" s="479"/>
      <c r="MXV42" s="479"/>
      <c r="MXW42" s="479"/>
      <c r="MXX42" s="479"/>
      <c r="MXY42" s="479"/>
      <c r="MXZ42" s="479"/>
      <c r="MYA42" s="479"/>
      <c r="MYB42" s="479"/>
      <c r="MYC42" s="479"/>
      <c r="MYD42" s="479"/>
      <c r="MYE42" s="479"/>
      <c r="MYF42" s="479"/>
      <c r="MYG42" s="479"/>
      <c r="MYH42" s="479"/>
      <c r="MYI42" s="479"/>
      <c r="MYJ42" s="479"/>
      <c r="MYK42" s="479"/>
      <c r="MYL42" s="479"/>
      <c r="MYM42" s="479"/>
      <c r="MYN42" s="479"/>
      <c r="MYO42" s="479"/>
      <c r="MYP42" s="479"/>
      <c r="MYQ42" s="479"/>
      <c r="MYR42" s="479"/>
      <c r="MYS42" s="479"/>
      <c r="MYT42" s="479"/>
      <c r="MYU42" s="479"/>
      <c r="MYV42" s="479"/>
      <c r="MYW42" s="479"/>
      <c r="MYX42" s="479"/>
      <c r="MYY42" s="479"/>
      <c r="MYZ42" s="479"/>
      <c r="MZA42" s="479"/>
      <c r="MZB42" s="479"/>
      <c r="MZC42" s="479"/>
      <c r="MZD42" s="479"/>
      <c r="MZE42" s="479"/>
      <c r="MZF42" s="479"/>
      <c r="MZG42" s="479"/>
      <c r="MZH42" s="479"/>
      <c r="MZI42" s="479"/>
      <c r="MZJ42" s="479"/>
      <c r="MZK42" s="479"/>
      <c r="MZL42" s="479"/>
      <c r="MZM42" s="479"/>
      <c r="MZN42" s="479"/>
      <c r="MZO42" s="479"/>
      <c r="MZP42" s="479"/>
      <c r="MZQ42" s="479"/>
      <c r="MZR42" s="479"/>
      <c r="MZS42" s="479"/>
      <c r="MZT42" s="479"/>
      <c r="MZU42" s="479"/>
      <c r="MZV42" s="479"/>
      <c r="MZW42" s="479"/>
      <c r="MZX42" s="479"/>
      <c r="MZY42" s="479"/>
      <c r="MZZ42" s="479"/>
      <c r="NAA42" s="479"/>
      <c r="NAB42" s="479"/>
      <c r="NAC42" s="479"/>
      <c r="NAD42" s="479"/>
      <c r="NAE42" s="479"/>
      <c r="NAF42" s="479"/>
      <c r="NAG42" s="479"/>
      <c r="NAH42" s="479"/>
      <c r="NAI42" s="479"/>
      <c r="NAJ42" s="479"/>
      <c r="NAK42" s="479"/>
      <c r="NAL42" s="479"/>
      <c r="NAM42" s="479"/>
      <c r="NAN42" s="479"/>
      <c r="NAO42" s="479"/>
      <c r="NAP42" s="479"/>
      <c r="NAQ42" s="479"/>
      <c r="NAR42" s="479"/>
      <c r="NAS42" s="479"/>
      <c r="NAT42" s="479"/>
      <c r="NAU42" s="479"/>
      <c r="NAV42" s="479"/>
      <c r="NAW42" s="479"/>
      <c r="NAX42" s="479"/>
      <c r="NAY42" s="479"/>
      <c r="NAZ42" s="479"/>
      <c r="NBA42" s="479"/>
      <c r="NBB42" s="479"/>
      <c r="NBC42" s="479"/>
      <c r="NBD42" s="479"/>
      <c r="NBE42" s="479"/>
      <c r="NBF42" s="479"/>
      <c r="NBG42" s="479"/>
      <c r="NBH42" s="479"/>
      <c r="NBI42" s="479"/>
      <c r="NBJ42" s="479"/>
      <c r="NBK42" s="479"/>
      <c r="NBL42" s="479"/>
      <c r="NBM42" s="479"/>
      <c r="NBN42" s="479"/>
      <c r="NBO42" s="479"/>
      <c r="NBP42" s="479"/>
      <c r="NBQ42" s="479"/>
      <c r="NBR42" s="479"/>
      <c r="NBS42" s="479"/>
      <c r="NBT42" s="479"/>
      <c r="NBU42" s="479"/>
      <c r="NBV42" s="479"/>
      <c r="NBW42" s="479"/>
      <c r="NBX42" s="479"/>
      <c r="NBY42" s="479"/>
      <c r="NBZ42" s="479"/>
      <c r="NCA42" s="479"/>
      <c r="NCB42" s="479"/>
      <c r="NCC42" s="479"/>
      <c r="NCD42" s="479"/>
      <c r="NCE42" s="479"/>
      <c r="NCF42" s="479"/>
      <c r="NCG42" s="479"/>
      <c r="NCH42" s="479"/>
      <c r="NCI42" s="479"/>
      <c r="NCJ42" s="479"/>
      <c r="NCK42" s="479"/>
      <c r="NCL42" s="479"/>
      <c r="NCM42" s="479"/>
      <c r="NCN42" s="479"/>
      <c r="NCO42" s="479"/>
      <c r="NCP42" s="479"/>
      <c r="NCQ42" s="479"/>
      <c r="NCR42" s="479"/>
      <c r="NCS42" s="479"/>
      <c r="NCT42" s="479"/>
      <c r="NCU42" s="479"/>
      <c r="NCV42" s="479"/>
      <c r="NCW42" s="479"/>
      <c r="NCX42" s="479"/>
      <c r="NCY42" s="479"/>
      <c r="NCZ42" s="479"/>
      <c r="NDA42" s="479"/>
      <c r="NDB42" s="479"/>
      <c r="NDC42" s="479"/>
      <c r="NDD42" s="479"/>
      <c r="NDE42" s="479"/>
      <c r="NDF42" s="479"/>
      <c r="NDG42" s="479"/>
      <c r="NDH42" s="479"/>
      <c r="NDI42" s="479"/>
      <c r="NDJ42" s="479"/>
      <c r="NDK42" s="479"/>
      <c r="NDL42" s="479"/>
      <c r="NDM42" s="479"/>
      <c r="NDN42" s="479"/>
      <c r="NDO42" s="479"/>
      <c r="NDP42" s="479"/>
      <c r="NDQ42" s="479"/>
      <c r="NDR42" s="479"/>
      <c r="NDS42" s="479"/>
      <c r="NDT42" s="479"/>
      <c r="NDU42" s="479"/>
      <c r="NDV42" s="479"/>
      <c r="NDW42" s="479"/>
      <c r="NDX42" s="479"/>
      <c r="NDY42" s="479"/>
      <c r="NDZ42" s="479"/>
      <c r="NEA42" s="479"/>
      <c r="NEB42" s="479"/>
      <c r="NEC42" s="479"/>
      <c r="NED42" s="479"/>
      <c r="NEE42" s="479"/>
      <c r="NEF42" s="479"/>
      <c r="NEG42" s="479"/>
      <c r="NEH42" s="479"/>
      <c r="NEI42" s="479"/>
      <c r="NEJ42" s="479"/>
      <c r="NEK42" s="479"/>
      <c r="NEL42" s="479"/>
      <c r="NEM42" s="479"/>
      <c r="NEN42" s="479"/>
      <c r="NEO42" s="479"/>
      <c r="NEP42" s="479"/>
      <c r="NEQ42" s="479"/>
      <c r="NER42" s="479"/>
      <c r="NES42" s="479"/>
      <c r="NET42" s="479"/>
      <c r="NEU42" s="479"/>
      <c r="NEV42" s="479"/>
      <c r="NEW42" s="479"/>
      <c r="NEX42" s="479"/>
      <c r="NEY42" s="479"/>
      <c r="NEZ42" s="479"/>
      <c r="NFA42" s="479"/>
      <c r="NFB42" s="479"/>
      <c r="NFC42" s="479"/>
      <c r="NFD42" s="479"/>
      <c r="NFE42" s="479"/>
      <c r="NFF42" s="479"/>
      <c r="NFG42" s="479"/>
      <c r="NFH42" s="479"/>
      <c r="NFI42" s="479"/>
      <c r="NFJ42" s="479"/>
      <c r="NFK42" s="479"/>
      <c r="NFL42" s="479"/>
      <c r="NFM42" s="479"/>
      <c r="NFN42" s="479"/>
      <c r="NFO42" s="479"/>
      <c r="NFP42" s="479"/>
      <c r="NFQ42" s="479"/>
      <c r="NFR42" s="479"/>
      <c r="NFS42" s="479"/>
      <c r="NFT42" s="479"/>
      <c r="NFU42" s="479"/>
      <c r="NFV42" s="479"/>
      <c r="NFW42" s="479"/>
      <c r="NFX42" s="479"/>
      <c r="NFY42" s="479"/>
      <c r="NFZ42" s="479"/>
      <c r="NGA42" s="479"/>
      <c r="NGB42" s="479"/>
      <c r="NGC42" s="479"/>
      <c r="NGD42" s="479"/>
      <c r="NGE42" s="479"/>
      <c r="NGF42" s="479"/>
      <c r="NGG42" s="479"/>
      <c r="NGH42" s="479"/>
      <c r="NGI42" s="479"/>
      <c r="NGJ42" s="479"/>
      <c r="NGK42" s="479"/>
      <c r="NGL42" s="479"/>
      <c r="NGM42" s="479"/>
      <c r="NGN42" s="479"/>
      <c r="NGO42" s="479"/>
      <c r="NGP42" s="479"/>
      <c r="NGQ42" s="479"/>
      <c r="NGR42" s="479"/>
      <c r="NGS42" s="479"/>
      <c r="NGT42" s="479"/>
      <c r="NGU42" s="479"/>
      <c r="NGV42" s="479"/>
      <c r="NGW42" s="479"/>
      <c r="NGX42" s="479"/>
      <c r="NGY42" s="479"/>
      <c r="NGZ42" s="479"/>
      <c r="NHA42" s="479"/>
      <c r="NHB42" s="479"/>
      <c r="NHC42" s="479"/>
      <c r="NHD42" s="479"/>
      <c r="NHE42" s="479"/>
      <c r="NHF42" s="479"/>
      <c r="NHG42" s="479"/>
      <c r="NHH42" s="479"/>
      <c r="NHI42" s="479"/>
      <c r="NHJ42" s="479"/>
      <c r="NHK42" s="479"/>
      <c r="NHL42" s="479"/>
      <c r="NHM42" s="479"/>
      <c r="NHN42" s="479"/>
      <c r="NHO42" s="479"/>
      <c r="NHP42" s="479"/>
      <c r="NHQ42" s="479"/>
      <c r="NHR42" s="479"/>
      <c r="NHS42" s="479"/>
      <c r="NHT42" s="479"/>
      <c r="NHU42" s="479"/>
      <c r="NHV42" s="479"/>
      <c r="NHW42" s="479"/>
      <c r="NHX42" s="479"/>
      <c r="NHY42" s="479"/>
      <c r="NHZ42" s="479"/>
      <c r="NIA42" s="479"/>
      <c r="NIB42" s="479"/>
      <c r="NIC42" s="479"/>
      <c r="NID42" s="479"/>
      <c r="NIE42" s="479"/>
      <c r="NIF42" s="479"/>
      <c r="NIG42" s="479"/>
      <c r="NIH42" s="479"/>
      <c r="NII42" s="479"/>
      <c r="NIJ42" s="479"/>
      <c r="NIK42" s="479"/>
      <c r="NIL42" s="479"/>
      <c r="NIM42" s="479"/>
      <c r="NIN42" s="479"/>
      <c r="NIO42" s="479"/>
      <c r="NIP42" s="479"/>
      <c r="NIQ42" s="479"/>
      <c r="NIR42" s="479"/>
      <c r="NIS42" s="479"/>
      <c r="NIT42" s="479"/>
      <c r="NIU42" s="479"/>
      <c r="NIV42" s="479"/>
      <c r="NIW42" s="479"/>
      <c r="NIX42" s="479"/>
      <c r="NIY42" s="479"/>
      <c r="NIZ42" s="479"/>
      <c r="NJA42" s="479"/>
      <c r="NJB42" s="479"/>
      <c r="NJC42" s="479"/>
      <c r="NJD42" s="479"/>
      <c r="NJE42" s="479"/>
      <c r="NJF42" s="479"/>
      <c r="NJG42" s="479"/>
      <c r="NJH42" s="479"/>
      <c r="NJI42" s="479"/>
      <c r="NJJ42" s="479"/>
      <c r="NJK42" s="479"/>
      <c r="NJL42" s="479"/>
      <c r="NJM42" s="479"/>
      <c r="NJN42" s="479"/>
      <c r="NJO42" s="479"/>
      <c r="NJP42" s="479"/>
      <c r="NJQ42" s="479"/>
      <c r="NJR42" s="479"/>
      <c r="NJS42" s="479"/>
      <c r="NJT42" s="479"/>
      <c r="NJU42" s="479"/>
      <c r="NJV42" s="479"/>
      <c r="NJW42" s="479"/>
      <c r="NJX42" s="479"/>
      <c r="NJY42" s="479"/>
      <c r="NJZ42" s="479"/>
      <c r="NKA42" s="479"/>
      <c r="NKB42" s="479"/>
      <c r="NKC42" s="479"/>
      <c r="NKD42" s="479"/>
      <c r="NKE42" s="479"/>
      <c r="NKF42" s="479"/>
      <c r="NKG42" s="479"/>
      <c r="NKH42" s="479"/>
      <c r="NKI42" s="479"/>
      <c r="NKJ42" s="479"/>
      <c r="NKK42" s="479"/>
      <c r="NKL42" s="479"/>
      <c r="NKM42" s="479"/>
      <c r="NKN42" s="479"/>
      <c r="NKO42" s="479"/>
      <c r="NKP42" s="479"/>
      <c r="NKQ42" s="479"/>
      <c r="NKR42" s="479"/>
      <c r="NKS42" s="479"/>
      <c r="NKT42" s="479"/>
      <c r="NKU42" s="479"/>
      <c r="NKV42" s="479"/>
      <c r="NKW42" s="479"/>
      <c r="NKX42" s="479"/>
      <c r="NKY42" s="479"/>
      <c r="NKZ42" s="479"/>
      <c r="NLA42" s="479"/>
      <c r="NLB42" s="479"/>
      <c r="NLC42" s="479"/>
      <c r="NLD42" s="479"/>
      <c r="NLE42" s="479"/>
      <c r="NLF42" s="479"/>
      <c r="NLG42" s="479"/>
      <c r="NLH42" s="479"/>
      <c r="NLI42" s="479"/>
      <c r="NLJ42" s="479"/>
      <c r="NLK42" s="479"/>
      <c r="NLL42" s="479"/>
      <c r="NLM42" s="479"/>
      <c r="NLN42" s="479"/>
      <c r="NLO42" s="479"/>
      <c r="NLP42" s="479"/>
      <c r="NLQ42" s="479"/>
      <c r="NLR42" s="479"/>
      <c r="NLS42" s="479"/>
      <c r="NLT42" s="479"/>
      <c r="NLU42" s="479"/>
      <c r="NLV42" s="479"/>
      <c r="NLW42" s="479"/>
      <c r="NLX42" s="479"/>
      <c r="NLY42" s="479"/>
      <c r="NLZ42" s="479"/>
      <c r="NMA42" s="479"/>
      <c r="NMB42" s="479"/>
      <c r="NMC42" s="479"/>
      <c r="NMD42" s="479"/>
      <c r="NME42" s="479"/>
      <c r="NMF42" s="479"/>
      <c r="NMG42" s="479"/>
      <c r="NMH42" s="479"/>
      <c r="NMI42" s="479"/>
      <c r="NMJ42" s="479"/>
      <c r="NMK42" s="479"/>
      <c r="NML42" s="479"/>
      <c r="NMM42" s="479"/>
      <c r="NMN42" s="479"/>
      <c r="NMO42" s="479"/>
      <c r="NMP42" s="479"/>
      <c r="NMQ42" s="479"/>
      <c r="NMR42" s="479"/>
      <c r="NMS42" s="479"/>
      <c r="NMT42" s="479"/>
      <c r="NMU42" s="479"/>
      <c r="NMV42" s="479"/>
      <c r="NMW42" s="479"/>
      <c r="NMX42" s="479"/>
      <c r="NMY42" s="479"/>
      <c r="NMZ42" s="479"/>
      <c r="NNA42" s="479"/>
      <c r="NNB42" s="479"/>
      <c r="NNC42" s="479"/>
      <c r="NND42" s="479"/>
      <c r="NNE42" s="479"/>
      <c r="NNF42" s="479"/>
      <c r="NNG42" s="479"/>
      <c r="NNH42" s="479"/>
      <c r="NNI42" s="479"/>
      <c r="NNJ42" s="479"/>
      <c r="NNK42" s="479"/>
      <c r="NNL42" s="479"/>
      <c r="NNM42" s="479"/>
      <c r="NNN42" s="479"/>
      <c r="NNO42" s="479"/>
      <c r="NNP42" s="479"/>
      <c r="NNQ42" s="479"/>
      <c r="NNR42" s="479"/>
      <c r="NNS42" s="479"/>
      <c r="NNT42" s="479"/>
      <c r="NNU42" s="479"/>
      <c r="NNV42" s="479"/>
      <c r="NNW42" s="479"/>
      <c r="NNX42" s="479"/>
      <c r="NNY42" s="479"/>
      <c r="NNZ42" s="479"/>
      <c r="NOA42" s="479"/>
      <c r="NOB42" s="479"/>
      <c r="NOC42" s="479"/>
      <c r="NOD42" s="479"/>
      <c r="NOE42" s="479"/>
      <c r="NOF42" s="479"/>
      <c r="NOG42" s="479"/>
      <c r="NOH42" s="479"/>
      <c r="NOI42" s="479"/>
      <c r="NOJ42" s="479"/>
      <c r="NOK42" s="479"/>
      <c r="NOL42" s="479"/>
      <c r="NOM42" s="479"/>
      <c r="NON42" s="479"/>
      <c r="NOO42" s="479"/>
      <c r="NOP42" s="479"/>
      <c r="NOQ42" s="479"/>
      <c r="NOR42" s="479"/>
      <c r="NOS42" s="479"/>
      <c r="NOT42" s="479"/>
      <c r="NOU42" s="479"/>
      <c r="NOV42" s="479"/>
      <c r="NOW42" s="479"/>
      <c r="NOX42" s="479"/>
      <c r="NOY42" s="479"/>
      <c r="NOZ42" s="479"/>
      <c r="NPA42" s="479"/>
      <c r="NPB42" s="479"/>
      <c r="NPC42" s="479"/>
      <c r="NPD42" s="479"/>
      <c r="NPE42" s="479"/>
      <c r="NPF42" s="479"/>
      <c r="NPG42" s="479"/>
      <c r="NPH42" s="479"/>
      <c r="NPI42" s="479"/>
      <c r="NPJ42" s="479"/>
      <c r="NPK42" s="479"/>
      <c r="NPL42" s="479"/>
      <c r="NPM42" s="479"/>
      <c r="NPN42" s="479"/>
      <c r="NPO42" s="479"/>
      <c r="NPP42" s="479"/>
      <c r="NPQ42" s="479"/>
      <c r="NPR42" s="479"/>
      <c r="NPS42" s="479"/>
      <c r="NPT42" s="479"/>
      <c r="NPU42" s="479"/>
      <c r="NPV42" s="479"/>
      <c r="NPW42" s="479"/>
      <c r="NPX42" s="479"/>
      <c r="NPY42" s="479"/>
      <c r="NPZ42" s="479"/>
      <c r="NQA42" s="479"/>
      <c r="NQB42" s="479"/>
      <c r="NQC42" s="479"/>
      <c r="NQD42" s="479"/>
      <c r="NQE42" s="479"/>
      <c r="NQF42" s="479"/>
      <c r="NQG42" s="479"/>
      <c r="NQH42" s="479"/>
      <c r="NQI42" s="479"/>
      <c r="NQJ42" s="479"/>
      <c r="NQK42" s="479"/>
      <c r="NQL42" s="479"/>
      <c r="NQM42" s="479"/>
      <c r="NQN42" s="479"/>
      <c r="NQO42" s="479"/>
      <c r="NQP42" s="479"/>
      <c r="NQQ42" s="479"/>
      <c r="NQR42" s="479"/>
      <c r="NQS42" s="479"/>
      <c r="NQT42" s="479"/>
      <c r="NQU42" s="479"/>
      <c r="NQV42" s="479"/>
      <c r="NQW42" s="479"/>
      <c r="NQX42" s="479"/>
      <c r="NQY42" s="479"/>
      <c r="NQZ42" s="479"/>
      <c r="NRA42" s="479"/>
      <c r="NRB42" s="479"/>
      <c r="NRC42" s="479"/>
      <c r="NRD42" s="479"/>
      <c r="NRE42" s="479"/>
      <c r="NRF42" s="479"/>
      <c r="NRG42" s="479"/>
      <c r="NRH42" s="479"/>
      <c r="NRI42" s="479"/>
      <c r="NRJ42" s="479"/>
      <c r="NRK42" s="479"/>
      <c r="NRL42" s="479"/>
      <c r="NRM42" s="479"/>
      <c r="NRN42" s="479"/>
      <c r="NRO42" s="479"/>
      <c r="NRP42" s="479"/>
      <c r="NRQ42" s="479"/>
      <c r="NRR42" s="479"/>
      <c r="NRS42" s="479"/>
      <c r="NRT42" s="479"/>
      <c r="NRU42" s="479"/>
      <c r="NRV42" s="479"/>
      <c r="NRW42" s="479"/>
      <c r="NRX42" s="479"/>
      <c r="NRY42" s="479"/>
      <c r="NRZ42" s="479"/>
      <c r="NSA42" s="479"/>
      <c r="NSB42" s="479"/>
      <c r="NSC42" s="479"/>
      <c r="NSD42" s="479"/>
      <c r="NSE42" s="479"/>
      <c r="NSF42" s="479"/>
      <c r="NSG42" s="479"/>
      <c r="NSH42" s="479"/>
      <c r="NSI42" s="479"/>
      <c r="NSJ42" s="479"/>
      <c r="NSK42" s="479"/>
      <c r="NSL42" s="479"/>
      <c r="NSM42" s="479"/>
      <c r="NSN42" s="479"/>
      <c r="NSO42" s="479"/>
      <c r="NSP42" s="479"/>
      <c r="NSQ42" s="479"/>
      <c r="NSR42" s="479"/>
      <c r="NSS42" s="479"/>
      <c r="NST42" s="479"/>
      <c r="NSU42" s="479"/>
      <c r="NSV42" s="479"/>
      <c r="NSW42" s="479"/>
      <c r="NSX42" s="479"/>
      <c r="NSY42" s="479"/>
      <c r="NSZ42" s="479"/>
      <c r="NTA42" s="479"/>
      <c r="NTB42" s="479"/>
      <c r="NTC42" s="479"/>
      <c r="NTD42" s="479"/>
      <c r="NTE42" s="479"/>
      <c r="NTF42" s="479"/>
      <c r="NTG42" s="479"/>
      <c r="NTH42" s="479"/>
      <c r="NTI42" s="479"/>
      <c r="NTJ42" s="479"/>
      <c r="NTK42" s="479"/>
      <c r="NTL42" s="479"/>
      <c r="NTM42" s="479"/>
      <c r="NTN42" s="479"/>
      <c r="NTO42" s="479"/>
      <c r="NTP42" s="479"/>
      <c r="NTQ42" s="479"/>
      <c r="NTR42" s="479"/>
      <c r="NTS42" s="479"/>
      <c r="NTT42" s="479"/>
      <c r="NTU42" s="479"/>
      <c r="NTV42" s="479"/>
      <c r="NTW42" s="479"/>
      <c r="NTX42" s="479"/>
      <c r="NTY42" s="479"/>
      <c r="NTZ42" s="479"/>
      <c r="NUA42" s="479"/>
      <c r="NUB42" s="479"/>
      <c r="NUC42" s="479"/>
      <c r="NUD42" s="479"/>
      <c r="NUE42" s="479"/>
      <c r="NUF42" s="479"/>
      <c r="NUG42" s="479"/>
      <c r="NUH42" s="479"/>
      <c r="NUI42" s="479"/>
      <c r="NUJ42" s="479"/>
      <c r="NUK42" s="479"/>
      <c r="NUL42" s="479"/>
      <c r="NUM42" s="479"/>
      <c r="NUN42" s="479"/>
      <c r="NUO42" s="479"/>
      <c r="NUP42" s="479"/>
      <c r="NUQ42" s="479"/>
      <c r="NUR42" s="479"/>
      <c r="NUS42" s="479"/>
      <c r="NUT42" s="479"/>
      <c r="NUU42" s="479"/>
      <c r="NUV42" s="479"/>
      <c r="NUW42" s="479"/>
      <c r="NUX42" s="479"/>
      <c r="NUY42" s="479"/>
      <c r="NUZ42" s="479"/>
      <c r="NVA42" s="479"/>
      <c r="NVB42" s="479"/>
      <c r="NVC42" s="479"/>
      <c r="NVD42" s="479"/>
      <c r="NVE42" s="479"/>
      <c r="NVF42" s="479"/>
      <c r="NVG42" s="479"/>
      <c r="NVH42" s="479"/>
      <c r="NVI42" s="479"/>
      <c r="NVJ42" s="479"/>
      <c r="NVK42" s="479"/>
      <c r="NVL42" s="479"/>
      <c r="NVM42" s="479"/>
      <c r="NVN42" s="479"/>
      <c r="NVO42" s="479"/>
      <c r="NVP42" s="479"/>
      <c r="NVQ42" s="479"/>
      <c r="NVR42" s="479"/>
      <c r="NVS42" s="479"/>
      <c r="NVT42" s="479"/>
      <c r="NVU42" s="479"/>
      <c r="NVV42" s="479"/>
      <c r="NVW42" s="479"/>
      <c r="NVX42" s="479"/>
      <c r="NVY42" s="479"/>
      <c r="NVZ42" s="479"/>
      <c r="NWA42" s="479"/>
      <c r="NWB42" s="479"/>
      <c r="NWC42" s="479"/>
      <c r="NWD42" s="479"/>
      <c r="NWE42" s="479"/>
      <c r="NWF42" s="479"/>
      <c r="NWG42" s="479"/>
      <c r="NWH42" s="479"/>
      <c r="NWI42" s="479"/>
      <c r="NWJ42" s="479"/>
      <c r="NWK42" s="479"/>
      <c r="NWL42" s="479"/>
      <c r="NWM42" s="479"/>
      <c r="NWN42" s="479"/>
      <c r="NWO42" s="479"/>
      <c r="NWP42" s="479"/>
      <c r="NWQ42" s="479"/>
      <c r="NWR42" s="479"/>
      <c r="NWS42" s="479"/>
      <c r="NWT42" s="479"/>
      <c r="NWU42" s="479"/>
      <c r="NWV42" s="479"/>
      <c r="NWW42" s="479"/>
      <c r="NWX42" s="479"/>
      <c r="NWY42" s="479"/>
      <c r="NWZ42" s="479"/>
      <c r="NXA42" s="479"/>
      <c r="NXB42" s="479"/>
      <c r="NXC42" s="479"/>
      <c r="NXD42" s="479"/>
      <c r="NXE42" s="479"/>
      <c r="NXF42" s="479"/>
      <c r="NXG42" s="479"/>
      <c r="NXH42" s="479"/>
      <c r="NXI42" s="479"/>
      <c r="NXJ42" s="479"/>
      <c r="NXK42" s="479"/>
      <c r="NXL42" s="479"/>
      <c r="NXM42" s="479"/>
      <c r="NXN42" s="479"/>
      <c r="NXO42" s="479"/>
      <c r="NXP42" s="479"/>
      <c r="NXQ42" s="479"/>
      <c r="NXR42" s="479"/>
      <c r="NXS42" s="479"/>
      <c r="NXT42" s="479"/>
      <c r="NXU42" s="479"/>
      <c r="NXV42" s="479"/>
      <c r="NXW42" s="479"/>
      <c r="NXX42" s="479"/>
      <c r="NXY42" s="479"/>
      <c r="NXZ42" s="479"/>
      <c r="NYA42" s="479"/>
      <c r="NYB42" s="479"/>
      <c r="NYC42" s="479"/>
      <c r="NYD42" s="479"/>
      <c r="NYE42" s="479"/>
      <c r="NYF42" s="479"/>
      <c r="NYG42" s="479"/>
      <c r="NYH42" s="479"/>
      <c r="NYI42" s="479"/>
      <c r="NYJ42" s="479"/>
      <c r="NYK42" s="479"/>
      <c r="NYL42" s="479"/>
      <c r="NYM42" s="479"/>
      <c r="NYN42" s="479"/>
      <c r="NYO42" s="479"/>
      <c r="NYP42" s="479"/>
      <c r="NYQ42" s="479"/>
      <c r="NYR42" s="479"/>
      <c r="NYS42" s="479"/>
      <c r="NYT42" s="479"/>
      <c r="NYU42" s="479"/>
      <c r="NYV42" s="479"/>
      <c r="NYW42" s="479"/>
      <c r="NYX42" s="479"/>
      <c r="NYY42" s="479"/>
      <c r="NYZ42" s="479"/>
      <c r="NZA42" s="479"/>
      <c r="NZB42" s="479"/>
      <c r="NZC42" s="479"/>
      <c r="NZD42" s="479"/>
      <c r="NZE42" s="479"/>
      <c r="NZF42" s="479"/>
      <c r="NZG42" s="479"/>
      <c r="NZH42" s="479"/>
      <c r="NZI42" s="479"/>
      <c r="NZJ42" s="479"/>
      <c r="NZK42" s="479"/>
      <c r="NZL42" s="479"/>
      <c r="NZM42" s="479"/>
      <c r="NZN42" s="479"/>
      <c r="NZO42" s="479"/>
      <c r="NZP42" s="479"/>
      <c r="NZQ42" s="479"/>
      <c r="NZR42" s="479"/>
      <c r="NZS42" s="479"/>
      <c r="NZT42" s="479"/>
      <c r="NZU42" s="479"/>
      <c r="NZV42" s="479"/>
      <c r="NZW42" s="479"/>
      <c r="NZX42" s="479"/>
      <c r="NZY42" s="479"/>
      <c r="NZZ42" s="479"/>
      <c r="OAA42" s="479"/>
      <c r="OAB42" s="479"/>
      <c r="OAC42" s="479"/>
      <c r="OAD42" s="479"/>
      <c r="OAE42" s="479"/>
      <c r="OAF42" s="479"/>
      <c r="OAG42" s="479"/>
      <c r="OAH42" s="479"/>
      <c r="OAI42" s="479"/>
      <c r="OAJ42" s="479"/>
      <c r="OAK42" s="479"/>
      <c r="OAL42" s="479"/>
      <c r="OAM42" s="479"/>
      <c r="OAN42" s="479"/>
      <c r="OAO42" s="479"/>
      <c r="OAP42" s="479"/>
      <c r="OAQ42" s="479"/>
      <c r="OAR42" s="479"/>
      <c r="OAS42" s="479"/>
      <c r="OAT42" s="479"/>
      <c r="OAU42" s="479"/>
      <c r="OAV42" s="479"/>
      <c r="OAW42" s="479"/>
      <c r="OAX42" s="479"/>
      <c r="OAY42" s="479"/>
      <c r="OAZ42" s="479"/>
      <c r="OBA42" s="479"/>
      <c r="OBB42" s="479"/>
      <c r="OBC42" s="479"/>
      <c r="OBD42" s="479"/>
      <c r="OBE42" s="479"/>
      <c r="OBF42" s="479"/>
      <c r="OBG42" s="479"/>
      <c r="OBH42" s="479"/>
      <c r="OBI42" s="479"/>
      <c r="OBJ42" s="479"/>
      <c r="OBK42" s="479"/>
      <c r="OBL42" s="479"/>
      <c r="OBM42" s="479"/>
      <c r="OBN42" s="479"/>
      <c r="OBO42" s="479"/>
      <c r="OBP42" s="479"/>
      <c r="OBQ42" s="479"/>
      <c r="OBR42" s="479"/>
      <c r="OBS42" s="479"/>
      <c r="OBT42" s="479"/>
      <c r="OBU42" s="479"/>
      <c r="OBV42" s="479"/>
      <c r="OBW42" s="479"/>
      <c r="OBX42" s="479"/>
      <c r="OBY42" s="479"/>
      <c r="OBZ42" s="479"/>
      <c r="OCA42" s="479"/>
      <c r="OCB42" s="479"/>
      <c r="OCC42" s="479"/>
      <c r="OCD42" s="479"/>
      <c r="OCE42" s="479"/>
      <c r="OCF42" s="479"/>
      <c r="OCG42" s="479"/>
      <c r="OCH42" s="479"/>
      <c r="OCI42" s="479"/>
      <c r="OCJ42" s="479"/>
      <c r="OCK42" s="479"/>
      <c r="OCL42" s="479"/>
      <c r="OCM42" s="479"/>
      <c r="OCN42" s="479"/>
      <c r="OCO42" s="479"/>
      <c r="OCP42" s="479"/>
      <c r="OCQ42" s="479"/>
      <c r="OCR42" s="479"/>
      <c r="OCS42" s="479"/>
      <c r="OCT42" s="479"/>
      <c r="OCU42" s="479"/>
      <c r="OCV42" s="479"/>
      <c r="OCW42" s="479"/>
      <c r="OCX42" s="479"/>
      <c r="OCY42" s="479"/>
      <c r="OCZ42" s="479"/>
      <c r="ODA42" s="479"/>
      <c r="ODB42" s="479"/>
      <c r="ODC42" s="479"/>
      <c r="ODD42" s="479"/>
      <c r="ODE42" s="479"/>
      <c r="ODF42" s="479"/>
      <c r="ODG42" s="479"/>
      <c r="ODH42" s="479"/>
      <c r="ODI42" s="479"/>
      <c r="ODJ42" s="479"/>
      <c r="ODK42" s="479"/>
      <c r="ODL42" s="479"/>
      <c r="ODM42" s="479"/>
      <c r="ODN42" s="479"/>
      <c r="ODO42" s="479"/>
      <c r="ODP42" s="479"/>
      <c r="ODQ42" s="479"/>
      <c r="ODR42" s="479"/>
      <c r="ODS42" s="479"/>
      <c r="ODT42" s="479"/>
      <c r="ODU42" s="479"/>
      <c r="ODV42" s="479"/>
      <c r="ODW42" s="479"/>
      <c r="ODX42" s="479"/>
      <c r="ODY42" s="479"/>
      <c r="ODZ42" s="479"/>
      <c r="OEA42" s="479"/>
      <c r="OEB42" s="479"/>
      <c r="OEC42" s="479"/>
      <c r="OED42" s="479"/>
      <c r="OEE42" s="479"/>
      <c r="OEF42" s="479"/>
      <c r="OEG42" s="479"/>
      <c r="OEH42" s="479"/>
      <c r="OEI42" s="479"/>
      <c r="OEJ42" s="479"/>
      <c r="OEK42" s="479"/>
      <c r="OEL42" s="479"/>
      <c r="OEM42" s="479"/>
      <c r="OEN42" s="479"/>
      <c r="OEO42" s="479"/>
      <c r="OEP42" s="479"/>
      <c r="OEQ42" s="479"/>
      <c r="OER42" s="479"/>
      <c r="OES42" s="479"/>
      <c r="OET42" s="479"/>
      <c r="OEU42" s="479"/>
      <c r="OEV42" s="479"/>
      <c r="OEW42" s="479"/>
      <c r="OEX42" s="479"/>
      <c r="OEY42" s="479"/>
      <c r="OEZ42" s="479"/>
      <c r="OFA42" s="479"/>
      <c r="OFB42" s="479"/>
      <c r="OFC42" s="479"/>
      <c r="OFD42" s="479"/>
      <c r="OFE42" s="479"/>
      <c r="OFF42" s="479"/>
      <c r="OFG42" s="479"/>
      <c r="OFH42" s="479"/>
      <c r="OFI42" s="479"/>
      <c r="OFJ42" s="479"/>
      <c r="OFK42" s="479"/>
      <c r="OFL42" s="479"/>
      <c r="OFM42" s="479"/>
      <c r="OFN42" s="479"/>
      <c r="OFO42" s="479"/>
      <c r="OFP42" s="479"/>
      <c r="OFQ42" s="479"/>
      <c r="OFR42" s="479"/>
      <c r="OFS42" s="479"/>
      <c r="OFT42" s="479"/>
      <c r="OFU42" s="479"/>
      <c r="OFV42" s="479"/>
      <c r="OFW42" s="479"/>
      <c r="OFX42" s="479"/>
      <c r="OFY42" s="479"/>
      <c r="OFZ42" s="479"/>
      <c r="OGA42" s="479"/>
      <c r="OGB42" s="479"/>
      <c r="OGC42" s="479"/>
      <c r="OGD42" s="479"/>
      <c r="OGE42" s="479"/>
      <c r="OGF42" s="479"/>
      <c r="OGG42" s="479"/>
      <c r="OGH42" s="479"/>
      <c r="OGI42" s="479"/>
      <c r="OGJ42" s="479"/>
      <c r="OGK42" s="479"/>
      <c r="OGL42" s="479"/>
      <c r="OGM42" s="479"/>
      <c r="OGN42" s="479"/>
      <c r="OGO42" s="479"/>
      <c r="OGP42" s="479"/>
      <c r="OGQ42" s="479"/>
      <c r="OGR42" s="479"/>
      <c r="OGS42" s="479"/>
      <c r="OGT42" s="479"/>
      <c r="OGU42" s="479"/>
      <c r="OGV42" s="479"/>
      <c r="OGW42" s="479"/>
      <c r="OGX42" s="479"/>
      <c r="OGY42" s="479"/>
      <c r="OGZ42" s="479"/>
      <c r="OHA42" s="479"/>
      <c r="OHB42" s="479"/>
      <c r="OHC42" s="479"/>
      <c r="OHD42" s="479"/>
      <c r="OHE42" s="479"/>
      <c r="OHF42" s="479"/>
      <c r="OHG42" s="479"/>
      <c r="OHH42" s="479"/>
      <c r="OHI42" s="479"/>
      <c r="OHJ42" s="479"/>
      <c r="OHK42" s="479"/>
      <c r="OHL42" s="479"/>
      <c r="OHM42" s="479"/>
      <c r="OHN42" s="479"/>
      <c r="OHO42" s="479"/>
      <c r="OHP42" s="479"/>
      <c r="OHQ42" s="479"/>
      <c r="OHR42" s="479"/>
      <c r="OHS42" s="479"/>
      <c r="OHT42" s="479"/>
      <c r="OHU42" s="479"/>
      <c r="OHV42" s="479"/>
      <c r="OHW42" s="479"/>
      <c r="OHX42" s="479"/>
      <c r="OHY42" s="479"/>
      <c r="OHZ42" s="479"/>
      <c r="OIA42" s="479"/>
      <c r="OIB42" s="479"/>
      <c r="OIC42" s="479"/>
      <c r="OID42" s="479"/>
      <c r="OIE42" s="479"/>
      <c r="OIF42" s="479"/>
      <c r="OIG42" s="479"/>
      <c r="OIH42" s="479"/>
      <c r="OII42" s="479"/>
      <c r="OIJ42" s="479"/>
      <c r="OIK42" s="479"/>
      <c r="OIL42" s="479"/>
      <c r="OIM42" s="479"/>
      <c r="OIN42" s="479"/>
      <c r="OIO42" s="479"/>
      <c r="OIP42" s="479"/>
      <c r="OIQ42" s="479"/>
      <c r="OIR42" s="479"/>
      <c r="OIS42" s="479"/>
      <c r="OIT42" s="479"/>
      <c r="OIU42" s="479"/>
      <c r="OIV42" s="479"/>
      <c r="OIW42" s="479"/>
      <c r="OIX42" s="479"/>
      <c r="OIY42" s="479"/>
      <c r="OIZ42" s="479"/>
      <c r="OJA42" s="479"/>
      <c r="OJB42" s="479"/>
      <c r="OJC42" s="479"/>
      <c r="OJD42" s="479"/>
      <c r="OJE42" s="479"/>
      <c r="OJF42" s="479"/>
      <c r="OJG42" s="479"/>
      <c r="OJH42" s="479"/>
      <c r="OJI42" s="479"/>
      <c r="OJJ42" s="479"/>
      <c r="OJK42" s="479"/>
      <c r="OJL42" s="479"/>
      <c r="OJM42" s="479"/>
      <c r="OJN42" s="479"/>
      <c r="OJO42" s="479"/>
      <c r="OJP42" s="479"/>
      <c r="OJQ42" s="479"/>
      <c r="OJR42" s="479"/>
      <c r="OJS42" s="479"/>
      <c r="OJT42" s="479"/>
      <c r="OJU42" s="479"/>
      <c r="OJV42" s="479"/>
      <c r="OJW42" s="479"/>
      <c r="OJX42" s="479"/>
      <c r="OJY42" s="479"/>
      <c r="OJZ42" s="479"/>
      <c r="OKA42" s="479"/>
      <c r="OKB42" s="479"/>
      <c r="OKC42" s="479"/>
      <c r="OKD42" s="479"/>
      <c r="OKE42" s="479"/>
      <c r="OKF42" s="479"/>
      <c r="OKG42" s="479"/>
      <c r="OKH42" s="479"/>
      <c r="OKI42" s="479"/>
      <c r="OKJ42" s="479"/>
      <c r="OKK42" s="479"/>
      <c r="OKL42" s="479"/>
      <c r="OKM42" s="479"/>
      <c r="OKN42" s="479"/>
      <c r="OKO42" s="479"/>
      <c r="OKP42" s="479"/>
      <c r="OKQ42" s="479"/>
      <c r="OKR42" s="479"/>
      <c r="OKS42" s="479"/>
      <c r="OKT42" s="479"/>
      <c r="OKU42" s="479"/>
      <c r="OKV42" s="479"/>
      <c r="OKW42" s="479"/>
      <c r="OKX42" s="479"/>
      <c r="OKY42" s="479"/>
      <c r="OKZ42" s="479"/>
      <c r="OLA42" s="479"/>
      <c r="OLB42" s="479"/>
      <c r="OLC42" s="479"/>
      <c r="OLD42" s="479"/>
      <c r="OLE42" s="479"/>
      <c r="OLF42" s="479"/>
      <c r="OLG42" s="479"/>
      <c r="OLH42" s="479"/>
      <c r="OLI42" s="479"/>
      <c r="OLJ42" s="479"/>
      <c r="OLK42" s="479"/>
      <c r="OLL42" s="479"/>
      <c r="OLM42" s="479"/>
      <c r="OLN42" s="479"/>
      <c r="OLO42" s="479"/>
      <c r="OLP42" s="479"/>
      <c r="OLQ42" s="479"/>
      <c r="OLR42" s="479"/>
      <c r="OLS42" s="479"/>
      <c r="OLT42" s="479"/>
      <c r="OLU42" s="479"/>
      <c r="OLV42" s="479"/>
      <c r="OLW42" s="479"/>
      <c r="OLX42" s="479"/>
      <c r="OLY42" s="479"/>
      <c r="OLZ42" s="479"/>
      <c r="OMA42" s="479"/>
      <c r="OMB42" s="479"/>
      <c r="OMC42" s="479"/>
      <c r="OMD42" s="479"/>
      <c r="OME42" s="479"/>
      <c r="OMF42" s="479"/>
      <c r="OMG42" s="479"/>
      <c r="OMH42" s="479"/>
      <c r="OMI42" s="479"/>
      <c r="OMJ42" s="479"/>
      <c r="OMK42" s="479"/>
      <c r="OML42" s="479"/>
      <c r="OMM42" s="479"/>
      <c r="OMN42" s="479"/>
      <c r="OMO42" s="479"/>
      <c r="OMP42" s="479"/>
      <c r="OMQ42" s="479"/>
      <c r="OMR42" s="479"/>
      <c r="OMS42" s="479"/>
      <c r="OMT42" s="479"/>
      <c r="OMU42" s="479"/>
      <c r="OMV42" s="479"/>
      <c r="OMW42" s="479"/>
      <c r="OMX42" s="479"/>
      <c r="OMY42" s="479"/>
      <c r="OMZ42" s="479"/>
      <c r="ONA42" s="479"/>
      <c r="ONB42" s="479"/>
      <c r="ONC42" s="479"/>
      <c r="OND42" s="479"/>
      <c r="ONE42" s="479"/>
      <c r="ONF42" s="479"/>
      <c r="ONG42" s="479"/>
      <c r="ONH42" s="479"/>
      <c r="ONI42" s="479"/>
      <c r="ONJ42" s="479"/>
      <c r="ONK42" s="479"/>
      <c r="ONL42" s="479"/>
      <c r="ONM42" s="479"/>
      <c r="ONN42" s="479"/>
      <c r="ONO42" s="479"/>
      <c r="ONP42" s="479"/>
      <c r="ONQ42" s="479"/>
      <c r="ONR42" s="479"/>
      <c r="ONS42" s="479"/>
      <c r="ONT42" s="479"/>
      <c r="ONU42" s="479"/>
      <c r="ONV42" s="479"/>
      <c r="ONW42" s="479"/>
      <c r="ONX42" s="479"/>
      <c r="ONY42" s="479"/>
      <c r="ONZ42" s="479"/>
      <c r="OOA42" s="479"/>
      <c r="OOB42" s="479"/>
      <c r="OOC42" s="479"/>
      <c r="OOD42" s="479"/>
      <c r="OOE42" s="479"/>
      <c r="OOF42" s="479"/>
      <c r="OOG42" s="479"/>
      <c r="OOH42" s="479"/>
      <c r="OOI42" s="479"/>
      <c r="OOJ42" s="479"/>
      <c r="OOK42" s="479"/>
      <c r="OOL42" s="479"/>
      <c r="OOM42" s="479"/>
      <c r="OON42" s="479"/>
      <c r="OOO42" s="479"/>
      <c r="OOP42" s="479"/>
      <c r="OOQ42" s="479"/>
      <c r="OOR42" s="479"/>
      <c r="OOS42" s="479"/>
      <c r="OOT42" s="479"/>
      <c r="OOU42" s="479"/>
      <c r="OOV42" s="479"/>
      <c r="OOW42" s="479"/>
      <c r="OOX42" s="479"/>
      <c r="OOY42" s="479"/>
      <c r="OOZ42" s="479"/>
      <c r="OPA42" s="479"/>
      <c r="OPB42" s="479"/>
      <c r="OPC42" s="479"/>
      <c r="OPD42" s="479"/>
      <c r="OPE42" s="479"/>
      <c r="OPF42" s="479"/>
      <c r="OPG42" s="479"/>
      <c r="OPH42" s="479"/>
      <c r="OPI42" s="479"/>
      <c r="OPJ42" s="479"/>
      <c r="OPK42" s="479"/>
      <c r="OPL42" s="479"/>
      <c r="OPM42" s="479"/>
      <c r="OPN42" s="479"/>
      <c r="OPO42" s="479"/>
      <c r="OPP42" s="479"/>
      <c r="OPQ42" s="479"/>
      <c r="OPR42" s="479"/>
      <c r="OPS42" s="479"/>
      <c r="OPT42" s="479"/>
      <c r="OPU42" s="479"/>
      <c r="OPV42" s="479"/>
      <c r="OPW42" s="479"/>
      <c r="OPX42" s="479"/>
      <c r="OPY42" s="479"/>
      <c r="OPZ42" s="479"/>
      <c r="OQA42" s="479"/>
      <c r="OQB42" s="479"/>
      <c r="OQC42" s="479"/>
      <c r="OQD42" s="479"/>
      <c r="OQE42" s="479"/>
      <c r="OQF42" s="479"/>
      <c r="OQG42" s="479"/>
      <c r="OQH42" s="479"/>
      <c r="OQI42" s="479"/>
      <c r="OQJ42" s="479"/>
      <c r="OQK42" s="479"/>
      <c r="OQL42" s="479"/>
      <c r="OQM42" s="479"/>
      <c r="OQN42" s="479"/>
      <c r="OQO42" s="479"/>
      <c r="OQP42" s="479"/>
      <c r="OQQ42" s="479"/>
      <c r="OQR42" s="479"/>
      <c r="OQS42" s="479"/>
      <c r="OQT42" s="479"/>
      <c r="OQU42" s="479"/>
      <c r="OQV42" s="479"/>
      <c r="OQW42" s="479"/>
      <c r="OQX42" s="479"/>
      <c r="OQY42" s="479"/>
      <c r="OQZ42" s="479"/>
      <c r="ORA42" s="479"/>
      <c r="ORB42" s="479"/>
      <c r="ORC42" s="479"/>
      <c r="ORD42" s="479"/>
      <c r="ORE42" s="479"/>
      <c r="ORF42" s="479"/>
      <c r="ORG42" s="479"/>
      <c r="ORH42" s="479"/>
      <c r="ORI42" s="479"/>
      <c r="ORJ42" s="479"/>
      <c r="ORK42" s="479"/>
      <c r="ORL42" s="479"/>
      <c r="ORM42" s="479"/>
      <c r="ORN42" s="479"/>
      <c r="ORO42" s="479"/>
      <c r="ORP42" s="479"/>
      <c r="ORQ42" s="479"/>
      <c r="ORR42" s="479"/>
      <c r="ORS42" s="479"/>
      <c r="ORT42" s="479"/>
      <c r="ORU42" s="479"/>
      <c r="ORV42" s="479"/>
      <c r="ORW42" s="479"/>
      <c r="ORX42" s="479"/>
      <c r="ORY42" s="479"/>
      <c r="ORZ42" s="479"/>
      <c r="OSA42" s="479"/>
      <c r="OSB42" s="479"/>
      <c r="OSC42" s="479"/>
      <c r="OSD42" s="479"/>
      <c r="OSE42" s="479"/>
      <c r="OSF42" s="479"/>
      <c r="OSG42" s="479"/>
      <c r="OSH42" s="479"/>
      <c r="OSI42" s="479"/>
      <c r="OSJ42" s="479"/>
      <c r="OSK42" s="479"/>
      <c r="OSL42" s="479"/>
      <c r="OSM42" s="479"/>
      <c r="OSN42" s="479"/>
      <c r="OSO42" s="479"/>
      <c r="OSP42" s="479"/>
      <c r="OSQ42" s="479"/>
      <c r="OSR42" s="479"/>
      <c r="OSS42" s="479"/>
      <c r="OST42" s="479"/>
      <c r="OSU42" s="479"/>
      <c r="OSV42" s="479"/>
      <c r="OSW42" s="479"/>
      <c r="OSX42" s="479"/>
      <c r="OSY42" s="479"/>
      <c r="OSZ42" s="479"/>
      <c r="OTA42" s="479"/>
      <c r="OTB42" s="479"/>
      <c r="OTC42" s="479"/>
      <c r="OTD42" s="479"/>
      <c r="OTE42" s="479"/>
      <c r="OTF42" s="479"/>
      <c r="OTG42" s="479"/>
      <c r="OTH42" s="479"/>
      <c r="OTI42" s="479"/>
      <c r="OTJ42" s="479"/>
      <c r="OTK42" s="479"/>
      <c r="OTL42" s="479"/>
      <c r="OTM42" s="479"/>
      <c r="OTN42" s="479"/>
      <c r="OTO42" s="479"/>
      <c r="OTP42" s="479"/>
      <c r="OTQ42" s="479"/>
      <c r="OTR42" s="479"/>
      <c r="OTS42" s="479"/>
      <c r="OTT42" s="479"/>
      <c r="OTU42" s="479"/>
      <c r="OTV42" s="479"/>
      <c r="OTW42" s="479"/>
      <c r="OTX42" s="479"/>
      <c r="OTY42" s="479"/>
      <c r="OTZ42" s="479"/>
      <c r="OUA42" s="479"/>
      <c r="OUB42" s="479"/>
      <c r="OUC42" s="479"/>
      <c r="OUD42" s="479"/>
      <c r="OUE42" s="479"/>
      <c r="OUF42" s="479"/>
      <c r="OUG42" s="479"/>
      <c r="OUH42" s="479"/>
      <c r="OUI42" s="479"/>
      <c r="OUJ42" s="479"/>
      <c r="OUK42" s="479"/>
      <c r="OUL42" s="479"/>
      <c r="OUM42" s="479"/>
      <c r="OUN42" s="479"/>
      <c r="OUO42" s="479"/>
      <c r="OUP42" s="479"/>
      <c r="OUQ42" s="479"/>
      <c r="OUR42" s="479"/>
      <c r="OUS42" s="479"/>
      <c r="OUT42" s="479"/>
      <c r="OUU42" s="479"/>
      <c r="OUV42" s="479"/>
      <c r="OUW42" s="479"/>
      <c r="OUX42" s="479"/>
      <c r="OUY42" s="479"/>
      <c r="OUZ42" s="479"/>
      <c r="OVA42" s="479"/>
      <c r="OVB42" s="479"/>
      <c r="OVC42" s="479"/>
      <c r="OVD42" s="479"/>
      <c r="OVE42" s="479"/>
      <c r="OVF42" s="479"/>
      <c r="OVG42" s="479"/>
      <c r="OVH42" s="479"/>
      <c r="OVI42" s="479"/>
      <c r="OVJ42" s="479"/>
      <c r="OVK42" s="479"/>
      <c r="OVL42" s="479"/>
      <c r="OVM42" s="479"/>
      <c r="OVN42" s="479"/>
      <c r="OVO42" s="479"/>
      <c r="OVP42" s="479"/>
      <c r="OVQ42" s="479"/>
      <c r="OVR42" s="479"/>
      <c r="OVS42" s="479"/>
      <c r="OVT42" s="479"/>
      <c r="OVU42" s="479"/>
      <c r="OVV42" s="479"/>
      <c r="OVW42" s="479"/>
      <c r="OVX42" s="479"/>
      <c r="OVY42" s="479"/>
      <c r="OVZ42" s="479"/>
      <c r="OWA42" s="479"/>
      <c r="OWB42" s="479"/>
      <c r="OWC42" s="479"/>
      <c r="OWD42" s="479"/>
      <c r="OWE42" s="479"/>
      <c r="OWF42" s="479"/>
      <c r="OWG42" s="479"/>
      <c r="OWH42" s="479"/>
      <c r="OWI42" s="479"/>
      <c r="OWJ42" s="479"/>
      <c r="OWK42" s="479"/>
      <c r="OWL42" s="479"/>
      <c r="OWM42" s="479"/>
      <c r="OWN42" s="479"/>
      <c r="OWO42" s="479"/>
      <c r="OWP42" s="479"/>
      <c r="OWQ42" s="479"/>
      <c r="OWR42" s="479"/>
      <c r="OWS42" s="479"/>
      <c r="OWT42" s="479"/>
      <c r="OWU42" s="479"/>
      <c r="OWV42" s="479"/>
      <c r="OWW42" s="479"/>
      <c r="OWX42" s="479"/>
      <c r="OWY42" s="479"/>
      <c r="OWZ42" s="479"/>
      <c r="OXA42" s="479"/>
      <c r="OXB42" s="479"/>
      <c r="OXC42" s="479"/>
      <c r="OXD42" s="479"/>
      <c r="OXE42" s="479"/>
      <c r="OXF42" s="479"/>
      <c r="OXG42" s="479"/>
      <c r="OXH42" s="479"/>
      <c r="OXI42" s="479"/>
      <c r="OXJ42" s="479"/>
      <c r="OXK42" s="479"/>
      <c r="OXL42" s="479"/>
      <c r="OXM42" s="479"/>
      <c r="OXN42" s="479"/>
      <c r="OXO42" s="479"/>
      <c r="OXP42" s="479"/>
      <c r="OXQ42" s="479"/>
      <c r="OXR42" s="479"/>
      <c r="OXS42" s="479"/>
      <c r="OXT42" s="479"/>
      <c r="OXU42" s="479"/>
      <c r="OXV42" s="479"/>
      <c r="OXW42" s="479"/>
      <c r="OXX42" s="479"/>
      <c r="OXY42" s="479"/>
      <c r="OXZ42" s="479"/>
      <c r="OYA42" s="479"/>
      <c r="OYB42" s="479"/>
      <c r="OYC42" s="479"/>
      <c r="OYD42" s="479"/>
      <c r="OYE42" s="479"/>
      <c r="OYF42" s="479"/>
      <c r="OYG42" s="479"/>
      <c r="OYH42" s="479"/>
      <c r="OYI42" s="479"/>
      <c r="OYJ42" s="479"/>
      <c r="OYK42" s="479"/>
      <c r="OYL42" s="479"/>
      <c r="OYM42" s="479"/>
      <c r="OYN42" s="479"/>
      <c r="OYO42" s="479"/>
      <c r="OYP42" s="479"/>
      <c r="OYQ42" s="479"/>
      <c r="OYR42" s="479"/>
      <c r="OYS42" s="479"/>
      <c r="OYT42" s="479"/>
      <c r="OYU42" s="479"/>
      <c r="OYV42" s="479"/>
      <c r="OYW42" s="479"/>
      <c r="OYX42" s="479"/>
      <c r="OYY42" s="479"/>
      <c r="OYZ42" s="479"/>
      <c r="OZA42" s="479"/>
      <c r="OZB42" s="479"/>
      <c r="OZC42" s="479"/>
      <c r="OZD42" s="479"/>
      <c r="OZE42" s="479"/>
      <c r="OZF42" s="479"/>
      <c r="OZG42" s="479"/>
      <c r="OZH42" s="479"/>
      <c r="OZI42" s="479"/>
      <c r="OZJ42" s="479"/>
      <c r="OZK42" s="479"/>
      <c r="OZL42" s="479"/>
      <c r="OZM42" s="479"/>
      <c r="OZN42" s="479"/>
      <c r="OZO42" s="479"/>
      <c r="OZP42" s="479"/>
      <c r="OZQ42" s="479"/>
      <c r="OZR42" s="479"/>
      <c r="OZS42" s="479"/>
      <c r="OZT42" s="479"/>
      <c r="OZU42" s="479"/>
      <c r="OZV42" s="479"/>
      <c r="OZW42" s="479"/>
      <c r="OZX42" s="479"/>
      <c r="OZY42" s="479"/>
      <c r="OZZ42" s="479"/>
      <c r="PAA42" s="479"/>
      <c r="PAB42" s="479"/>
      <c r="PAC42" s="479"/>
      <c r="PAD42" s="479"/>
      <c r="PAE42" s="479"/>
      <c r="PAF42" s="479"/>
      <c r="PAG42" s="479"/>
      <c r="PAH42" s="479"/>
      <c r="PAI42" s="479"/>
      <c r="PAJ42" s="479"/>
      <c r="PAK42" s="479"/>
      <c r="PAL42" s="479"/>
      <c r="PAM42" s="479"/>
      <c r="PAN42" s="479"/>
      <c r="PAO42" s="479"/>
      <c r="PAP42" s="479"/>
      <c r="PAQ42" s="479"/>
      <c r="PAR42" s="479"/>
      <c r="PAS42" s="479"/>
      <c r="PAT42" s="479"/>
      <c r="PAU42" s="479"/>
      <c r="PAV42" s="479"/>
      <c r="PAW42" s="479"/>
      <c r="PAX42" s="479"/>
      <c r="PAY42" s="479"/>
      <c r="PAZ42" s="479"/>
      <c r="PBA42" s="479"/>
      <c r="PBB42" s="479"/>
      <c r="PBC42" s="479"/>
      <c r="PBD42" s="479"/>
      <c r="PBE42" s="479"/>
      <c r="PBF42" s="479"/>
      <c r="PBG42" s="479"/>
      <c r="PBH42" s="479"/>
      <c r="PBI42" s="479"/>
      <c r="PBJ42" s="479"/>
      <c r="PBK42" s="479"/>
      <c r="PBL42" s="479"/>
      <c r="PBM42" s="479"/>
      <c r="PBN42" s="479"/>
      <c r="PBO42" s="479"/>
      <c r="PBP42" s="479"/>
      <c r="PBQ42" s="479"/>
      <c r="PBR42" s="479"/>
      <c r="PBS42" s="479"/>
      <c r="PBT42" s="479"/>
      <c r="PBU42" s="479"/>
      <c r="PBV42" s="479"/>
      <c r="PBW42" s="479"/>
      <c r="PBX42" s="479"/>
      <c r="PBY42" s="479"/>
      <c r="PBZ42" s="479"/>
      <c r="PCA42" s="479"/>
      <c r="PCB42" s="479"/>
      <c r="PCC42" s="479"/>
      <c r="PCD42" s="479"/>
      <c r="PCE42" s="479"/>
      <c r="PCF42" s="479"/>
      <c r="PCG42" s="479"/>
      <c r="PCH42" s="479"/>
      <c r="PCI42" s="479"/>
      <c r="PCJ42" s="479"/>
      <c r="PCK42" s="479"/>
      <c r="PCL42" s="479"/>
      <c r="PCM42" s="479"/>
      <c r="PCN42" s="479"/>
      <c r="PCO42" s="479"/>
      <c r="PCP42" s="479"/>
      <c r="PCQ42" s="479"/>
      <c r="PCR42" s="479"/>
      <c r="PCS42" s="479"/>
      <c r="PCT42" s="479"/>
      <c r="PCU42" s="479"/>
      <c r="PCV42" s="479"/>
      <c r="PCW42" s="479"/>
      <c r="PCX42" s="479"/>
      <c r="PCY42" s="479"/>
      <c r="PCZ42" s="479"/>
      <c r="PDA42" s="479"/>
      <c r="PDB42" s="479"/>
      <c r="PDC42" s="479"/>
      <c r="PDD42" s="479"/>
      <c r="PDE42" s="479"/>
      <c r="PDF42" s="479"/>
      <c r="PDG42" s="479"/>
      <c r="PDH42" s="479"/>
      <c r="PDI42" s="479"/>
      <c r="PDJ42" s="479"/>
      <c r="PDK42" s="479"/>
      <c r="PDL42" s="479"/>
      <c r="PDM42" s="479"/>
      <c r="PDN42" s="479"/>
      <c r="PDO42" s="479"/>
      <c r="PDP42" s="479"/>
      <c r="PDQ42" s="479"/>
      <c r="PDR42" s="479"/>
      <c r="PDS42" s="479"/>
      <c r="PDT42" s="479"/>
      <c r="PDU42" s="479"/>
      <c r="PDV42" s="479"/>
      <c r="PDW42" s="479"/>
      <c r="PDX42" s="479"/>
      <c r="PDY42" s="479"/>
      <c r="PDZ42" s="479"/>
      <c r="PEA42" s="479"/>
      <c r="PEB42" s="479"/>
      <c r="PEC42" s="479"/>
      <c r="PED42" s="479"/>
      <c r="PEE42" s="479"/>
      <c r="PEF42" s="479"/>
      <c r="PEG42" s="479"/>
      <c r="PEH42" s="479"/>
      <c r="PEI42" s="479"/>
      <c r="PEJ42" s="479"/>
      <c r="PEK42" s="479"/>
      <c r="PEL42" s="479"/>
      <c r="PEM42" s="479"/>
      <c r="PEN42" s="479"/>
      <c r="PEO42" s="479"/>
      <c r="PEP42" s="479"/>
      <c r="PEQ42" s="479"/>
      <c r="PER42" s="479"/>
      <c r="PES42" s="479"/>
      <c r="PET42" s="479"/>
      <c r="PEU42" s="479"/>
      <c r="PEV42" s="479"/>
      <c r="PEW42" s="479"/>
      <c r="PEX42" s="479"/>
      <c r="PEY42" s="479"/>
      <c r="PEZ42" s="479"/>
      <c r="PFA42" s="479"/>
      <c r="PFB42" s="479"/>
      <c r="PFC42" s="479"/>
      <c r="PFD42" s="479"/>
      <c r="PFE42" s="479"/>
      <c r="PFF42" s="479"/>
      <c r="PFG42" s="479"/>
      <c r="PFH42" s="479"/>
      <c r="PFI42" s="479"/>
      <c r="PFJ42" s="479"/>
      <c r="PFK42" s="479"/>
      <c r="PFL42" s="479"/>
      <c r="PFM42" s="479"/>
      <c r="PFN42" s="479"/>
      <c r="PFO42" s="479"/>
      <c r="PFP42" s="479"/>
      <c r="PFQ42" s="479"/>
      <c r="PFR42" s="479"/>
      <c r="PFS42" s="479"/>
      <c r="PFT42" s="479"/>
      <c r="PFU42" s="479"/>
      <c r="PFV42" s="479"/>
      <c r="PFW42" s="479"/>
      <c r="PFX42" s="479"/>
      <c r="PFY42" s="479"/>
      <c r="PFZ42" s="479"/>
      <c r="PGA42" s="479"/>
      <c r="PGB42" s="479"/>
      <c r="PGC42" s="479"/>
      <c r="PGD42" s="479"/>
      <c r="PGE42" s="479"/>
      <c r="PGF42" s="479"/>
      <c r="PGG42" s="479"/>
      <c r="PGH42" s="479"/>
      <c r="PGI42" s="479"/>
      <c r="PGJ42" s="479"/>
      <c r="PGK42" s="479"/>
      <c r="PGL42" s="479"/>
      <c r="PGM42" s="479"/>
      <c r="PGN42" s="479"/>
      <c r="PGO42" s="479"/>
      <c r="PGP42" s="479"/>
      <c r="PGQ42" s="479"/>
      <c r="PGR42" s="479"/>
      <c r="PGS42" s="479"/>
      <c r="PGT42" s="479"/>
      <c r="PGU42" s="479"/>
      <c r="PGV42" s="479"/>
      <c r="PGW42" s="479"/>
      <c r="PGX42" s="479"/>
      <c r="PGY42" s="479"/>
      <c r="PGZ42" s="479"/>
      <c r="PHA42" s="479"/>
      <c r="PHB42" s="479"/>
      <c r="PHC42" s="479"/>
      <c r="PHD42" s="479"/>
      <c r="PHE42" s="479"/>
      <c r="PHF42" s="479"/>
      <c r="PHG42" s="479"/>
      <c r="PHH42" s="479"/>
      <c r="PHI42" s="479"/>
      <c r="PHJ42" s="479"/>
      <c r="PHK42" s="479"/>
      <c r="PHL42" s="479"/>
      <c r="PHM42" s="479"/>
      <c r="PHN42" s="479"/>
      <c r="PHO42" s="479"/>
      <c r="PHP42" s="479"/>
      <c r="PHQ42" s="479"/>
      <c r="PHR42" s="479"/>
      <c r="PHS42" s="479"/>
      <c r="PHT42" s="479"/>
      <c r="PHU42" s="479"/>
      <c r="PHV42" s="479"/>
      <c r="PHW42" s="479"/>
      <c r="PHX42" s="479"/>
      <c r="PHY42" s="479"/>
      <c r="PHZ42" s="479"/>
      <c r="PIA42" s="479"/>
      <c r="PIB42" s="479"/>
      <c r="PIC42" s="479"/>
      <c r="PID42" s="479"/>
      <c r="PIE42" s="479"/>
      <c r="PIF42" s="479"/>
      <c r="PIG42" s="479"/>
      <c r="PIH42" s="479"/>
      <c r="PII42" s="479"/>
      <c r="PIJ42" s="479"/>
      <c r="PIK42" s="479"/>
      <c r="PIL42" s="479"/>
      <c r="PIM42" s="479"/>
      <c r="PIN42" s="479"/>
      <c r="PIO42" s="479"/>
      <c r="PIP42" s="479"/>
      <c r="PIQ42" s="479"/>
      <c r="PIR42" s="479"/>
      <c r="PIS42" s="479"/>
      <c r="PIT42" s="479"/>
      <c r="PIU42" s="479"/>
      <c r="PIV42" s="479"/>
      <c r="PIW42" s="479"/>
      <c r="PIX42" s="479"/>
      <c r="PIY42" s="479"/>
      <c r="PIZ42" s="479"/>
      <c r="PJA42" s="479"/>
      <c r="PJB42" s="479"/>
      <c r="PJC42" s="479"/>
      <c r="PJD42" s="479"/>
      <c r="PJE42" s="479"/>
      <c r="PJF42" s="479"/>
      <c r="PJG42" s="479"/>
      <c r="PJH42" s="479"/>
      <c r="PJI42" s="479"/>
      <c r="PJJ42" s="479"/>
      <c r="PJK42" s="479"/>
      <c r="PJL42" s="479"/>
      <c r="PJM42" s="479"/>
      <c r="PJN42" s="479"/>
      <c r="PJO42" s="479"/>
      <c r="PJP42" s="479"/>
      <c r="PJQ42" s="479"/>
      <c r="PJR42" s="479"/>
      <c r="PJS42" s="479"/>
      <c r="PJT42" s="479"/>
      <c r="PJU42" s="479"/>
      <c r="PJV42" s="479"/>
      <c r="PJW42" s="479"/>
      <c r="PJX42" s="479"/>
      <c r="PJY42" s="479"/>
      <c r="PJZ42" s="479"/>
      <c r="PKA42" s="479"/>
      <c r="PKB42" s="479"/>
      <c r="PKC42" s="479"/>
      <c r="PKD42" s="479"/>
      <c r="PKE42" s="479"/>
      <c r="PKF42" s="479"/>
      <c r="PKG42" s="479"/>
      <c r="PKH42" s="479"/>
      <c r="PKI42" s="479"/>
      <c r="PKJ42" s="479"/>
      <c r="PKK42" s="479"/>
      <c r="PKL42" s="479"/>
      <c r="PKM42" s="479"/>
      <c r="PKN42" s="479"/>
      <c r="PKO42" s="479"/>
      <c r="PKP42" s="479"/>
      <c r="PKQ42" s="479"/>
      <c r="PKR42" s="479"/>
      <c r="PKS42" s="479"/>
      <c r="PKT42" s="479"/>
      <c r="PKU42" s="479"/>
      <c r="PKV42" s="479"/>
      <c r="PKW42" s="479"/>
      <c r="PKX42" s="479"/>
      <c r="PKY42" s="479"/>
      <c r="PKZ42" s="479"/>
      <c r="PLA42" s="479"/>
      <c r="PLB42" s="479"/>
      <c r="PLC42" s="479"/>
      <c r="PLD42" s="479"/>
      <c r="PLE42" s="479"/>
      <c r="PLF42" s="479"/>
      <c r="PLG42" s="479"/>
      <c r="PLH42" s="479"/>
      <c r="PLI42" s="479"/>
      <c r="PLJ42" s="479"/>
      <c r="PLK42" s="479"/>
      <c r="PLL42" s="479"/>
      <c r="PLM42" s="479"/>
      <c r="PLN42" s="479"/>
      <c r="PLO42" s="479"/>
      <c r="PLP42" s="479"/>
      <c r="PLQ42" s="479"/>
      <c r="PLR42" s="479"/>
      <c r="PLS42" s="479"/>
      <c r="PLT42" s="479"/>
      <c r="PLU42" s="479"/>
      <c r="PLV42" s="479"/>
      <c r="PLW42" s="479"/>
      <c r="PLX42" s="479"/>
      <c r="PLY42" s="479"/>
      <c r="PLZ42" s="479"/>
      <c r="PMA42" s="479"/>
      <c r="PMB42" s="479"/>
      <c r="PMC42" s="479"/>
      <c r="PMD42" s="479"/>
      <c r="PME42" s="479"/>
      <c r="PMF42" s="479"/>
      <c r="PMG42" s="479"/>
      <c r="PMH42" s="479"/>
      <c r="PMI42" s="479"/>
      <c r="PMJ42" s="479"/>
      <c r="PMK42" s="479"/>
      <c r="PML42" s="479"/>
      <c r="PMM42" s="479"/>
      <c r="PMN42" s="479"/>
      <c r="PMO42" s="479"/>
      <c r="PMP42" s="479"/>
      <c r="PMQ42" s="479"/>
      <c r="PMR42" s="479"/>
      <c r="PMS42" s="479"/>
      <c r="PMT42" s="479"/>
      <c r="PMU42" s="479"/>
      <c r="PMV42" s="479"/>
      <c r="PMW42" s="479"/>
      <c r="PMX42" s="479"/>
      <c r="PMY42" s="479"/>
      <c r="PMZ42" s="479"/>
      <c r="PNA42" s="479"/>
      <c r="PNB42" s="479"/>
      <c r="PNC42" s="479"/>
      <c r="PND42" s="479"/>
      <c r="PNE42" s="479"/>
      <c r="PNF42" s="479"/>
      <c r="PNG42" s="479"/>
      <c r="PNH42" s="479"/>
      <c r="PNI42" s="479"/>
      <c r="PNJ42" s="479"/>
      <c r="PNK42" s="479"/>
      <c r="PNL42" s="479"/>
      <c r="PNM42" s="479"/>
      <c r="PNN42" s="479"/>
      <c r="PNO42" s="479"/>
      <c r="PNP42" s="479"/>
      <c r="PNQ42" s="479"/>
      <c r="PNR42" s="479"/>
      <c r="PNS42" s="479"/>
      <c r="PNT42" s="479"/>
      <c r="PNU42" s="479"/>
      <c r="PNV42" s="479"/>
      <c r="PNW42" s="479"/>
      <c r="PNX42" s="479"/>
      <c r="PNY42" s="479"/>
      <c r="PNZ42" s="479"/>
      <c r="POA42" s="479"/>
      <c r="POB42" s="479"/>
      <c r="POC42" s="479"/>
      <c r="POD42" s="479"/>
      <c r="POE42" s="479"/>
      <c r="POF42" s="479"/>
      <c r="POG42" s="479"/>
      <c r="POH42" s="479"/>
      <c r="POI42" s="479"/>
      <c r="POJ42" s="479"/>
      <c r="POK42" s="479"/>
      <c r="POL42" s="479"/>
      <c r="POM42" s="479"/>
      <c r="PON42" s="479"/>
      <c r="POO42" s="479"/>
      <c r="POP42" s="479"/>
      <c r="POQ42" s="479"/>
      <c r="POR42" s="479"/>
      <c r="POS42" s="479"/>
      <c r="POT42" s="479"/>
      <c r="POU42" s="479"/>
      <c r="POV42" s="479"/>
      <c r="POW42" s="479"/>
      <c r="POX42" s="479"/>
      <c r="POY42" s="479"/>
      <c r="POZ42" s="479"/>
      <c r="PPA42" s="479"/>
      <c r="PPB42" s="479"/>
      <c r="PPC42" s="479"/>
      <c r="PPD42" s="479"/>
      <c r="PPE42" s="479"/>
      <c r="PPF42" s="479"/>
      <c r="PPG42" s="479"/>
      <c r="PPH42" s="479"/>
      <c r="PPI42" s="479"/>
      <c r="PPJ42" s="479"/>
      <c r="PPK42" s="479"/>
      <c r="PPL42" s="479"/>
      <c r="PPM42" s="479"/>
      <c r="PPN42" s="479"/>
      <c r="PPO42" s="479"/>
      <c r="PPP42" s="479"/>
      <c r="PPQ42" s="479"/>
      <c r="PPR42" s="479"/>
      <c r="PPS42" s="479"/>
      <c r="PPT42" s="479"/>
      <c r="PPU42" s="479"/>
      <c r="PPV42" s="479"/>
      <c r="PPW42" s="479"/>
      <c r="PPX42" s="479"/>
      <c r="PPY42" s="479"/>
      <c r="PPZ42" s="479"/>
      <c r="PQA42" s="479"/>
      <c r="PQB42" s="479"/>
      <c r="PQC42" s="479"/>
      <c r="PQD42" s="479"/>
      <c r="PQE42" s="479"/>
      <c r="PQF42" s="479"/>
      <c r="PQG42" s="479"/>
      <c r="PQH42" s="479"/>
      <c r="PQI42" s="479"/>
      <c r="PQJ42" s="479"/>
      <c r="PQK42" s="479"/>
      <c r="PQL42" s="479"/>
      <c r="PQM42" s="479"/>
      <c r="PQN42" s="479"/>
      <c r="PQO42" s="479"/>
      <c r="PQP42" s="479"/>
      <c r="PQQ42" s="479"/>
      <c r="PQR42" s="479"/>
      <c r="PQS42" s="479"/>
      <c r="PQT42" s="479"/>
      <c r="PQU42" s="479"/>
      <c r="PQV42" s="479"/>
      <c r="PQW42" s="479"/>
      <c r="PQX42" s="479"/>
      <c r="PQY42" s="479"/>
      <c r="PQZ42" s="479"/>
      <c r="PRA42" s="479"/>
      <c r="PRB42" s="479"/>
      <c r="PRC42" s="479"/>
      <c r="PRD42" s="479"/>
      <c r="PRE42" s="479"/>
      <c r="PRF42" s="479"/>
      <c r="PRG42" s="479"/>
      <c r="PRH42" s="479"/>
      <c r="PRI42" s="479"/>
      <c r="PRJ42" s="479"/>
      <c r="PRK42" s="479"/>
      <c r="PRL42" s="479"/>
      <c r="PRM42" s="479"/>
      <c r="PRN42" s="479"/>
      <c r="PRO42" s="479"/>
      <c r="PRP42" s="479"/>
      <c r="PRQ42" s="479"/>
      <c r="PRR42" s="479"/>
      <c r="PRS42" s="479"/>
      <c r="PRT42" s="479"/>
      <c r="PRU42" s="479"/>
      <c r="PRV42" s="479"/>
      <c r="PRW42" s="479"/>
      <c r="PRX42" s="479"/>
      <c r="PRY42" s="479"/>
      <c r="PRZ42" s="479"/>
      <c r="PSA42" s="479"/>
      <c r="PSB42" s="479"/>
      <c r="PSC42" s="479"/>
      <c r="PSD42" s="479"/>
      <c r="PSE42" s="479"/>
      <c r="PSF42" s="479"/>
      <c r="PSG42" s="479"/>
      <c r="PSH42" s="479"/>
      <c r="PSI42" s="479"/>
      <c r="PSJ42" s="479"/>
      <c r="PSK42" s="479"/>
      <c r="PSL42" s="479"/>
      <c r="PSM42" s="479"/>
      <c r="PSN42" s="479"/>
      <c r="PSO42" s="479"/>
      <c r="PSP42" s="479"/>
      <c r="PSQ42" s="479"/>
      <c r="PSR42" s="479"/>
      <c r="PSS42" s="479"/>
      <c r="PST42" s="479"/>
      <c r="PSU42" s="479"/>
      <c r="PSV42" s="479"/>
      <c r="PSW42" s="479"/>
      <c r="PSX42" s="479"/>
      <c r="PSY42" s="479"/>
      <c r="PSZ42" s="479"/>
      <c r="PTA42" s="479"/>
      <c r="PTB42" s="479"/>
      <c r="PTC42" s="479"/>
      <c r="PTD42" s="479"/>
      <c r="PTE42" s="479"/>
      <c r="PTF42" s="479"/>
      <c r="PTG42" s="479"/>
      <c r="PTH42" s="479"/>
      <c r="PTI42" s="479"/>
      <c r="PTJ42" s="479"/>
      <c r="PTK42" s="479"/>
      <c r="PTL42" s="479"/>
      <c r="PTM42" s="479"/>
      <c r="PTN42" s="479"/>
      <c r="PTO42" s="479"/>
      <c r="PTP42" s="479"/>
      <c r="PTQ42" s="479"/>
      <c r="PTR42" s="479"/>
      <c r="PTS42" s="479"/>
      <c r="PTT42" s="479"/>
      <c r="PTU42" s="479"/>
      <c r="PTV42" s="479"/>
      <c r="PTW42" s="479"/>
      <c r="PTX42" s="479"/>
      <c r="PTY42" s="479"/>
      <c r="PTZ42" s="479"/>
      <c r="PUA42" s="479"/>
      <c r="PUB42" s="479"/>
      <c r="PUC42" s="479"/>
      <c r="PUD42" s="479"/>
      <c r="PUE42" s="479"/>
      <c r="PUF42" s="479"/>
      <c r="PUG42" s="479"/>
      <c r="PUH42" s="479"/>
      <c r="PUI42" s="479"/>
      <c r="PUJ42" s="479"/>
      <c r="PUK42" s="479"/>
      <c r="PUL42" s="479"/>
      <c r="PUM42" s="479"/>
      <c r="PUN42" s="479"/>
      <c r="PUO42" s="479"/>
      <c r="PUP42" s="479"/>
      <c r="PUQ42" s="479"/>
      <c r="PUR42" s="479"/>
      <c r="PUS42" s="479"/>
      <c r="PUT42" s="479"/>
      <c r="PUU42" s="479"/>
      <c r="PUV42" s="479"/>
      <c r="PUW42" s="479"/>
      <c r="PUX42" s="479"/>
      <c r="PUY42" s="479"/>
      <c r="PUZ42" s="479"/>
      <c r="PVA42" s="479"/>
      <c r="PVB42" s="479"/>
      <c r="PVC42" s="479"/>
      <c r="PVD42" s="479"/>
      <c r="PVE42" s="479"/>
      <c r="PVF42" s="479"/>
      <c r="PVG42" s="479"/>
      <c r="PVH42" s="479"/>
      <c r="PVI42" s="479"/>
      <c r="PVJ42" s="479"/>
      <c r="PVK42" s="479"/>
      <c r="PVL42" s="479"/>
      <c r="PVM42" s="479"/>
      <c r="PVN42" s="479"/>
      <c r="PVO42" s="479"/>
      <c r="PVP42" s="479"/>
      <c r="PVQ42" s="479"/>
      <c r="PVR42" s="479"/>
      <c r="PVS42" s="479"/>
      <c r="PVT42" s="479"/>
      <c r="PVU42" s="479"/>
      <c r="PVV42" s="479"/>
      <c r="PVW42" s="479"/>
      <c r="PVX42" s="479"/>
      <c r="PVY42" s="479"/>
      <c r="PVZ42" s="479"/>
      <c r="PWA42" s="479"/>
      <c r="PWB42" s="479"/>
      <c r="PWC42" s="479"/>
      <c r="PWD42" s="479"/>
      <c r="PWE42" s="479"/>
      <c r="PWF42" s="479"/>
      <c r="PWG42" s="479"/>
      <c r="PWH42" s="479"/>
      <c r="PWI42" s="479"/>
      <c r="PWJ42" s="479"/>
      <c r="PWK42" s="479"/>
      <c r="PWL42" s="479"/>
      <c r="PWM42" s="479"/>
      <c r="PWN42" s="479"/>
      <c r="PWO42" s="479"/>
      <c r="PWP42" s="479"/>
      <c r="PWQ42" s="479"/>
      <c r="PWR42" s="479"/>
      <c r="PWS42" s="479"/>
      <c r="PWT42" s="479"/>
      <c r="PWU42" s="479"/>
      <c r="PWV42" s="479"/>
      <c r="PWW42" s="479"/>
      <c r="PWX42" s="479"/>
      <c r="PWY42" s="479"/>
      <c r="PWZ42" s="479"/>
      <c r="PXA42" s="479"/>
      <c r="PXB42" s="479"/>
      <c r="PXC42" s="479"/>
      <c r="PXD42" s="479"/>
      <c r="PXE42" s="479"/>
      <c r="PXF42" s="479"/>
      <c r="PXG42" s="479"/>
      <c r="PXH42" s="479"/>
      <c r="PXI42" s="479"/>
      <c r="PXJ42" s="479"/>
      <c r="PXK42" s="479"/>
      <c r="PXL42" s="479"/>
      <c r="PXM42" s="479"/>
      <c r="PXN42" s="479"/>
      <c r="PXO42" s="479"/>
      <c r="PXP42" s="479"/>
      <c r="PXQ42" s="479"/>
      <c r="PXR42" s="479"/>
      <c r="PXS42" s="479"/>
      <c r="PXT42" s="479"/>
      <c r="PXU42" s="479"/>
      <c r="PXV42" s="479"/>
      <c r="PXW42" s="479"/>
      <c r="PXX42" s="479"/>
      <c r="PXY42" s="479"/>
      <c r="PXZ42" s="479"/>
      <c r="PYA42" s="479"/>
      <c r="PYB42" s="479"/>
      <c r="PYC42" s="479"/>
      <c r="PYD42" s="479"/>
      <c r="PYE42" s="479"/>
      <c r="PYF42" s="479"/>
      <c r="PYG42" s="479"/>
      <c r="PYH42" s="479"/>
      <c r="PYI42" s="479"/>
      <c r="PYJ42" s="479"/>
      <c r="PYK42" s="479"/>
      <c r="PYL42" s="479"/>
      <c r="PYM42" s="479"/>
      <c r="PYN42" s="479"/>
      <c r="PYO42" s="479"/>
      <c r="PYP42" s="479"/>
      <c r="PYQ42" s="479"/>
      <c r="PYR42" s="479"/>
      <c r="PYS42" s="479"/>
      <c r="PYT42" s="479"/>
      <c r="PYU42" s="479"/>
      <c r="PYV42" s="479"/>
      <c r="PYW42" s="479"/>
      <c r="PYX42" s="479"/>
      <c r="PYY42" s="479"/>
      <c r="PYZ42" s="479"/>
      <c r="PZA42" s="479"/>
      <c r="PZB42" s="479"/>
      <c r="PZC42" s="479"/>
      <c r="PZD42" s="479"/>
      <c r="PZE42" s="479"/>
      <c r="PZF42" s="479"/>
      <c r="PZG42" s="479"/>
      <c r="PZH42" s="479"/>
      <c r="PZI42" s="479"/>
      <c r="PZJ42" s="479"/>
      <c r="PZK42" s="479"/>
      <c r="PZL42" s="479"/>
      <c r="PZM42" s="479"/>
      <c r="PZN42" s="479"/>
      <c r="PZO42" s="479"/>
      <c r="PZP42" s="479"/>
      <c r="PZQ42" s="479"/>
      <c r="PZR42" s="479"/>
      <c r="PZS42" s="479"/>
      <c r="PZT42" s="479"/>
      <c r="PZU42" s="479"/>
      <c r="PZV42" s="479"/>
      <c r="PZW42" s="479"/>
      <c r="PZX42" s="479"/>
      <c r="PZY42" s="479"/>
      <c r="PZZ42" s="479"/>
      <c r="QAA42" s="479"/>
      <c r="QAB42" s="479"/>
      <c r="QAC42" s="479"/>
      <c r="QAD42" s="479"/>
      <c r="QAE42" s="479"/>
      <c r="QAF42" s="479"/>
      <c r="QAG42" s="479"/>
      <c r="QAH42" s="479"/>
      <c r="QAI42" s="479"/>
      <c r="QAJ42" s="479"/>
      <c r="QAK42" s="479"/>
      <c r="QAL42" s="479"/>
      <c r="QAM42" s="479"/>
      <c r="QAN42" s="479"/>
      <c r="QAO42" s="479"/>
      <c r="QAP42" s="479"/>
      <c r="QAQ42" s="479"/>
      <c r="QAR42" s="479"/>
      <c r="QAS42" s="479"/>
      <c r="QAT42" s="479"/>
      <c r="QAU42" s="479"/>
      <c r="QAV42" s="479"/>
      <c r="QAW42" s="479"/>
      <c r="QAX42" s="479"/>
      <c r="QAY42" s="479"/>
      <c r="QAZ42" s="479"/>
      <c r="QBA42" s="479"/>
      <c r="QBB42" s="479"/>
      <c r="QBC42" s="479"/>
      <c r="QBD42" s="479"/>
      <c r="QBE42" s="479"/>
      <c r="QBF42" s="479"/>
      <c r="QBG42" s="479"/>
      <c r="QBH42" s="479"/>
      <c r="QBI42" s="479"/>
      <c r="QBJ42" s="479"/>
      <c r="QBK42" s="479"/>
      <c r="QBL42" s="479"/>
      <c r="QBM42" s="479"/>
      <c r="QBN42" s="479"/>
      <c r="QBO42" s="479"/>
      <c r="QBP42" s="479"/>
      <c r="QBQ42" s="479"/>
      <c r="QBR42" s="479"/>
      <c r="QBS42" s="479"/>
      <c r="QBT42" s="479"/>
      <c r="QBU42" s="479"/>
      <c r="QBV42" s="479"/>
      <c r="QBW42" s="479"/>
      <c r="QBX42" s="479"/>
      <c r="QBY42" s="479"/>
      <c r="QBZ42" s="479"/>
      <c r="QCA42" s="479"/>
      <c r="QCB42" s="479"/>
      <c r="QCC42" s="479"/>
      <c r="QCD42" s="479"/>
      <c r="QCE42" s="479"/>
      <c r="QCF42" s="479"/>
      <c r="QCG42" s="479"/>
      <c r="QCH42" s="479"/>
      <c r="QCI42" s="479"/>
      <c r="QCJ42" s="479"/>
      <c r="QCK42" s="479"/>
      <c r="QCL42" s="479"/>
      <c r="QCM42" s="479"/>
      <c r="QCN42" s="479"/>
      <c r="QCO42" s="479"/>
      <c r="QCP42" s="479"/>
      <c r="QCQ42" s="479"/>
      <c r="QCR42" s="479"/>
      <c r="QCS42" s="479"/>
      <c r="QCT42" s="479"/>
      <c r="QCU42" s="479"/>
      <c r="QCV42" s="479"/>
      <c r="QCW42" s="479"/>
      <c r="QCX42" s="479"/>
      <c r="QCY42" s="479"/>
      <c r="QCZ42" s="479"/>
      <c r="QDA42" s="479"/>
      <c r="QDB42" s="479"/>
      <c r="QDC42" s="479"/>
      <c r="QDD42" s="479"/>
      <c r="QDE42" s="479"/>
      <c r="QDF42" s="479"/>
      <c r="QDG42" s="479"/>
      <c r="QDH42" s="479"/>
      <c r="QDI42" s="479"/>
      <c r="QDJ42" s="479"/>
      <c r="QDK42" s="479"/>
      <c r="QDL42" s="479"/>
      <c r="QDM42" s="479"/>
      <c r="QDN42" s="479"/>
      <c r="QDO42" s="479"/>
      <c r="QDP42" s="479"/>
      <c r="QDQ42" s="479"/>
      <c r="QDR42" s="479"/>
      <c r="QDS42" s="479"/>
      <c r="QDT42" s="479"/>
      <c r="QDU42" s="479"/>
      <c r="QDV42" s="479"/>
      <c r="QDW42" s="479"/>
      <c r="QDX42" s="479"/>
      <c r="QDY42" s="479"/>
      <c r="QDZ42" s="479"/>
      <c r="QEA42" s="479"/>
      <c r="QEB42" s="479"/>
      <c r="QEC42" s="479"/>
      <c r="QED42" s="479"/>
      <c r="QEE42" s="479"/>
      <c r="QEF42" s="479"/>
      <c r="QEG42" s="479"/>
      <c r="QEH42" s="479"/>
      <c r="QEI42" s="479"/>
      <c r="QEJ42" s="479"/>
      <c r="QEK42" s="479"/>
      <c r="QEL42" s="479"/>
      <c r="QEM42" s="479"/>
      <c r="QEN42" s="479"/>
      <c r="QEO42" s="479"/>
      <c r="QEP42" s="479"/>
      <c r="QEQ42" s="479"/>
      <c r="QER42" s="479"/>
      <c r="QES42" s="479"/>
      <c r="QET42" s="479"/>
      <c r="QEU42" s="479"/>
      <c r="QEV42" s="479"/>
      <c r="QEW42" s="479"/>
      <c r="QEX42" s="479"/>
      <c r="QEY42" s="479"/>
      <c r="QEZ42" s="479"/>
      <c r="QFA42" s="479"/>
      <c r="QFB42" s="479"/>
      <c r="QFC42" s="479"/>
      <c r="QFD42" s="479"/>
      <c r="QFE42" s="479"/>
      <c r="QFF42" s="479"/>
      <c r="QFG42" s="479"/>
      <c r="QFH42" s="479"/>
      <c r="QFI42" s="479"/>
      <c r="QFJ42" s="479"/>
      <c r="QFK42" s="479"/>
      <c r="QFL42" s="479"/>
      <c r="QFM42" s="479"/>
      <c r="QFN42" s="479"/>
      <c r="QFO42" s="479"/>
      <c r="QFP42" s="479"/>
      <c r="QFQ42" s="479"/>
      <c r="QFR42" s="479"/>
      <c r="QFS42" s="479"/>
      <c r="QFT42" s="479"/>
      <c r="QFU42" s="479"/>
      <c r="QFV42" s="479"/>
      <c r="QFW42" s="479"/>
      <c r="QFX42" s="479"/>
      <c r="QFY42" s="479"/>
      <c r="QFZ42" s="479"/>
      <c r="QGA42" s="479"/>
      <c r="QGB42" s="479"/>
      <c r="QGC42" s="479"/>
      <c r="QGD42" s="479"/>
      <c r="QGE42" s="479"/>
      <c r="QGF42" s="479"/>
      <c r="QGG42" s="479"/>
      <c r="QGH42" s="479"/>
      <c r="QGI42" s="479"/>
      <c r="QGJ42" s="479"/>
      <c r="QGK42" s="479"/>
      <c r="QGL42" s="479"/>
      <c r="QGM42" s="479"/>
      <c r="QGN42" s="479"/>
      <c r="QGO42" s="479"/>
      <c r="QGP42" s="479"/>
      <c r="QGQ42" s="479"/>
      <c r="QGR42" s="479"/>
      <c r="QGS42" s="479"/>
      <c r="QGT42" s="479"/>
      <c r="QGU42" s="479"/>
      <c r="QGV42" s="479"/>
      <c r="QGW42" s="479"/>
      <c r="QGX42" s="479"/>
      <c r="QGY42" s="479"/>
      <c r="QGZ42" s="479"/>
      <c r="QHA42" s="479"/>
      <c r="QHB42" s="479"/>
      <c r="QHC42" s="479"/>
      <c r="QHD42" s="479"/>
      <c r="QHE42" s="479"/>
      <c r="QHF42" s="479"/>
      <c r="QHG42" s="479"/>
      <c r="QHH42" s="479"/>
      <c r="QHI42" s="479"/>
      <c r="QHJ42" s="479"/>
      <c r="QHK42" s="479"/>
      <c r="QHL42" s="479"/>
      <c r="QHM42" s="479"/>
      <c r="QHN42" s="479"/>
      <c r="QHO42" s="479"/>
      <c r="QHP42" s="479"/>
      <c r="QHQ42" s="479"/>
      <c r="QHR42" s="479"/>
      <c r="QHS42" s="479"/>
      <c r="QHT42" s="479"/>
      <c r="QHU42" s="479"/>
      <c r="QHV42" s="479"/>
      <c r="QHW42" s="479"/>
      <c r="QHX42" s="479"/>
      <c r="QHY42" s="479"/>
      <c r="QHZ42" s="479"/>
      <c r="QIA42" s="479"/>
      <c r="QIB42" s="479"/>
      <c r="QIC42" s="479"/>
      <c r="QID42" s="479"/>
      <c r="QIE42" s="479"/>
      <c r="QIF42" s="479"/>
      <c r="QIG42" s="479"/>
      <c r="QIH42" s="479"/>
      <c r="QII42" s="479"/>
      <c r="QIJ42" s="479"/>
      <c r="QIK42" s="479"/>
      <c r="QIL42" s="479"/>
      <c r="QIM42" s="479"/>
      <c r="QIN42" s="479"/>
      <c r="QIO42" s="479"/>
      <c r="QIP42" s="479"/>
      <c r="QIQ42" s="479"/>
      <c r="QIR42" s="479"/>
      <c r="QIS42" s="479"/>
      <c r="QIT42" s="479"/>
      <c r="QIU42" s="479"/>
      <c r="QIV42" s="479"/>
      <c r="QIW42" s="479"/>
      <c r="QIX42" s="479"/>
      <c r="QIY42" s="479"/>
      <c r="QIZ42" s="479"/>
      <c r="QJA42" s="479"/>
      <c r="QJB42" s="479"/>
      <c r="QJC42" s="479"/>
      <c r="QJD42" s="479"/>
      <c r="QJE42" s="479"/>
      <c r="QJF42" s="479"/>
      <c r="QJG42" s="479"/>
      <c r="QJH42" s="479"/>
      <c r="QJI42" s="479"/>
      <c r="QJJ42" s="479"/>
      <c r="QJK42" s="479"/>
      <c r="QJL42" s="479"/>
      <c r="QJM42" s="479"/>
      <c r="QJN42" s="479"/>
      <c r="QJO42" s="479"/>
      <c r="QJP42" s="479"/>
      <c r="QJQ42" s="479"/>
      <c r="QJR42" s="479"/>
      <c r="QJS42" s="479"/>
      <c r="QJT42" s="479"/>
      <c r="QJU42" s="479"/>
      <c r="QJV42" s="479"/>
      <c r="QJW42" s="479"/>
      <c r="QJX42" s="479"/>
      <c r="QJY42" s="479"/>
      <c r="QJZ42" s="479"/>
      <c r="QKA42" s="479"/>
      <c r="QKB42" s="479"/>
      <c r="QKC42" s="479"/>
      <c r="QKD42" s="479"/>
      <c r="QKE42" s="479"/>
      <c r="QKF42" s="479"/>
      <c r="QKG42" s="479"/>
      <c r="QKH42" s="479"/>
      <c r="QKI42" s="479"/>
      <c r="QKJ42" s="479"/>
      <c r="QKK42" s="479"/>
      <c r="QKL42" s="479"/>
      <c r="QKM42" s="479"/>
      <c r="QKN42" s="479"/>
      <c r="QKO42" s="479"/>
      <c r="QKP42" s="479"/>
      <c r="QKQ42" s="479"/>
      <c r="QKR42" s="479"/>
      <c r="QKS42" s="479"/>
      <c r="QKT42" s="479"/>
      <c r="QKU42" s="479"/>
      <c r="QKV42" s="479"/>
      <c r="QKW42" s="479"/>
      <c r="QKX42" s="479"/>
      <c r="QKY42" s="479"/>
      <c r="QKZ42" s="479"/>
      <c r="QLA42" s="479"/>
      <c r="QLB42" s="479"/>
      <c r="QLC42" s="479"/>
      <c r="QLD42" s="479"/>
      <c r="QLE42" s="479"/>
      <c r="QLF42" s="479"/>
      <c r="QLG42" s="479"/>
      <c r="QLH42" s="479"/>
      <c r="QLI42" s="479"/>
      <c r="QLJ42" s="479"/>
      <c r="QLK42" s="479"/>
      <c r="QLL42" s="479"/>
      <c r="QLM42" s="479"/>
      <c r="QLN42" s="479"/>
      <c r="QLO42" s="479"/>
      <c r="QLP42" s="479"/>
      <c r="QLQ42" s="479"/>
      <c r="QLR42" s="479"/>
      <c r="QLS42" s="479"/>
      <c r="QLT42" s="479"/>
      <c r="QLU42" s="479"/>
      <c r="QLV42" s="479"/>
      <c r="QLW42" s="479"/>
      <c r="QLX42" s="479"/>
      <c r="QLY42" s="479"/>
      <c r="QLZ42" s="479"/>
      <c r="QMA42" s="479"/>
      <c r="QMB42" s="479"/>
      <c r="QMC42" s="479"/>
      <c r="QMD42" s="479"/>
      <c r="QME42" s="479"/>
      <c r="QMF42" s="479"/>
      <c r="QMG42" s="479"/>
      <c r="QMH42" s="479"/>
      <c r="QMI42" s="479"/>
      <c r="QMJ42" s="479"/>
      <c r="QMK42" s="479"/>
      <c r="QML42" s="479"/>
      <c r="QMM42" s="479"/>
      <c r="QMN42" s="479"/>
      <c r="QMO42" s="479"/>
      <c r="QMP42" s="479"/>
      <c r="QMQ42" s="479"/>
      <c r="QMR42" s="479"/>
      <c r="QMS42" s="479"/>
      <c r="QMT42" s="479"/>
      <c r="QMU42" s="479"/>
      <c r="QMV42" s="479"/>
      <c r="QMW42" s="479"/>
      <c r="QMX42" s="479"/>
      <c r="QMY42" s="479"/>
      <c r="QMZ42" s="479"/>
      <c r="QNA42" s="479"/>
      <c r="QNB42" s="479"/>
      <c r="QNC42" s="479"/>
      <c r="QND42" s="479"/>
      <c r="QNE42" s="479"/>
      <c r="QNF42" s="479"/>
      <c r="QNG42" s="479"/>
      <c r="QNH42" s="479"/>
      <c r="QNI42" s="479"/>
      <c r="QNJ42" s="479"/>
      <c r="QNK42" s="479"/>
      <c r="QNL42" s="479"/>
      <c r="QNM42" s="479"/>
      <c r="QNN42" s="479"/>
      <c r="QNO42" s="479"/>
      <c r="QNP42" s="479"/>
      <c r="QNQ42" s="479"/>
      <c r="QNR42" s="479"/>
      <c r="QNS42" s="479"/>
      <c r="QNT42" s="479"/>
      <c r="QNU42" s="479"/>
      <c r="QNV42" s="479"/>
      <c r="QNW42" s="479"/>
      <c r="QNX42" s="479"/>
      <c r="QNY42" s="479"/>
      <c r="QNZ42" s="479"/>
      <c r="QOA42" s="479"/>
      <c r="QOB42" s="479"/>
      <c r="QOC42" s="479"/>
      <c r="QOD42" s="479"/>
      <c r="QOE42" s="479"/>
      <c r="QOF42" s="479"/>
      <c r="QOG42" s="479"/>
      <c r="QOH42" s="479"/>
      <c r="QOI42" s="479"/>
      <c r="QOJ42" s="479"/>
      <c r="QOK42" s="479"/>
      <c r="QOL42" s="479"/>
      <c r="QOM42" s="479"/>
      <c r="QON42" s="479"/>
      <c r="QOO42" s="479"/>
      <c r="QOP42" s="479"/>
      <c r="QOQ42" s="479"/>
      <c r="QOR42" s="479"/>
      <c r="QOS42" s="479"/>
      <c r="QOT42" s="479"/>
      <c r="QOU42" s="479"/>
      <c r="QOV42" s="479"/>
      <c r="QOW42" s="479"/>
      <c r="QOX42" s="479"/>
      <c r="QOY42" s="479"/>
      <c r="QOZ42" s="479"/>
      <c r="QPA42" s="479"/>
      <c r="QPB42" s="479"/>
      <c r="QPC42" s="479"/>
      <c r="QPD42" s="479"/>
      <c r="QPE42" s="479"/>
      <c r="QPF42" s="479"/>
      <c r="QPG42" s="479"/>
      <c r="QPH42" s="479"/>
      <c r="QPI42" s="479"/>
      <c r="QPJ42" s="479"/>
      <c r="QPK42" s="479"/>
      <c r="QPL42" s="479"/>
      <c r="QPM42" s="479"/>
      <c r="QPN42" s="479"/>
      <c r="QPO42" s="479"/>
      <c r="QPP42" s="479"/>
      <c r="QPQ42" s="479"/>
      <c r="QPR42" s="479"/>
      <c r="QPS42" s="479"/>
      <c r="QPT42" s="479"/>
      <c r="QPU42" s="479"/>
      <c r="QPV42" s="479"/>
      <c r="QPW42" s="479"/>
      <c r="QPX42" s="479"/>
      <c r="QPY42" s="479"/>
      <c r="QPZ42" s="479"/>
      <c r="QQA42" s="479"/>
      <c r="QQB42" s="479"/>
      <c r="QQC42" s="479"/>
      <c r="QQD42" s="479"/>
      <c r="QQE42" s="479"/>
      <c r="QQF42" s="479"/>
      <c r="QQG42" s="479"/>
      <c r="QQH42" s="479"/>
      <c r="QQI42" s="479"/>
      <c r="QQJ42" s="479"/>
      <c r="QQK42" s="479"/>
      <c r="QQL42" s="479"/>
      <c r="QQM42" s="479"/>
      <c r="QQN42" s="479"/>
      <c r="QQO42" s="479"/>
      <c r="QQP42" s="479"/>
      <c r="QQQ42" s="479"/>
      <c r="QQR42" s="479"/>
      <c r="QQS42" s="479"/>
      <c r="QQT42" s="479"/>
      <c r="QQU42" s="479"/>
      <c r="QQV42" s="479"/>
      <c r="QQW42" s="479"/>
      <c r="QQX42" s="479"/>
      <c r="QQY42" s="479"/>
      <c r="QQZ42" s="479"/>
      <c r="QRA42" s="479"/>
      <c r="QRB42" s="479"/>
      <c r="QRC42" s="479"/>
      <c r="QRD42" s="479"/>
      <c r="QRE42" s="479"/>
      <c r="QRF42" s="479"/>
      <c r="QRG42" s="479"/>
      <c r="QRH42" s="479"/>
      <c r="QRI42" s="479"/>
      <c r="QRJ42" s="479"/>
      <c r="QRK42" s="479"/>
      <c r="QRL42" s="479"/>
      <c r="QRM42" s="479"/>
      <c r="QRN42" s="479"/>
      <c r="QRO42" s="479"/>
      <c r="QRP42" s="479"/>
      <c r="QRQ42" s="479"/>
      <c r="QRR42" s="479"/>
      <c r="QRS42" s="479"/>
      <c r="QRT42" s="479"/>
      <c r="QRU42" s="479"/>
      <c r="QRV42" s="479"/>
      <c r="QRW42" s="479"/>
      <c r="QRX42" s="479"/>
      <c r="QRY42" s="479"/>
      <c r="QRZ42" s="479"/>
      <c r="QSA42" s="479"/>
      <c r="QSB42" s="479"/>
      <c r="QSC42" s="479"/>
      <c r="QSD42" s="479"/>
      <c r="QSE42" s="479"/>
      <c r="QSF42" s="479"/>
      <c r="QSG42" s="479"/>
      <c r="QSH42" s="479"/>
      <c r="QSI42" s="479"/>
      <c r="QSJ42" s="479"/>
      <c r="QSK42" s="479"/>
      <c r="QSL42" s="479"/>
      <c r="QSM42" s="479"/>
      <c r="QSN42" s="479"/>
      <c r="QSO42" s="479"/>
      <c r="QSP42" s="479"/>
      <c r="QSQ42" s="479"/>
      <c r="QSR42" s="479"/>
      <c r="QSS42" s="479"/>
      <c r="QST42" s="479"/>
      <c r="QSU42" s="479"/>
      <c r="QSV42" s="479"/>
      <c r="QSW42" s="479"/>
      <c r="QSX42" s="479"/>
      <c r="QSY42" s="479"/>
      <c r="QSZ42" s="479"/>
      <c r="QTA42" s="479"/>
      <c r="QTB42" s="479"/>
      <c r="QTC42" s="479"/>
      <c r="QTD42" s="479"/>
      <c r="QTE42" s="479"/>
      <c r="QTF42" s="479"/>
      <c r="QTG42" s="479"/>
      <c r="QTH42" s="479"/>
      <c r="QTI42" s="479"/>
      <c r="QTJ42" s="479"/>
      <c r="QTK42" s="479"/>
      <c r="QTL42" s="479"/>
      <c r="QTM42" s="479"/>
      <c r="QTN42" s="479"/>
      <c r="QTO42" s="479"/>
      <c r="QTP42" s="479"/>
      <c r="QTQ42" s="479"/>
      <c r="QTR42" s="479"/>
      <c r="QTS42" s="479"/>
      <c r="QTT42" s="479"/>
      <c r="QTU42" s="479"/>
      <c r="QTV42" s="479"/>
      <c r="QTW42" s="479"/>
      <c r="QTX42" s="479"/>
      <c r="QTY42" s="479"/>
      <c r="QTZ42" s="479"/>
      <c r="QUA42" s="479"/>
      <c r="QUB42" s="479"/>
      <c r="QUC42" s="479"/>
      <c r="QUD42" s="479"/>
      <c r="QUE42" s="479"/>
      <c r="QUF42" s="479"/>
      <c r="QUG42" s="479"/>
      <c r="QUH42" s="479"/>
      <c r="QUI42" s="479"/>
      <c r="QUJ42" s="479"/>
      <c r="QUK42" s="479"/>
      <c r="QUL42" s="479"/>
      <c r="QUM42" s="479"/>
      <c r="QUN42" s="479"/>
      <c r="QUO42" s="479"/>
      <c r="QUP42" s="479"/>
      <c r="QUQ42" s="479"/>
      <c r="QUR42" s="479"/>
      <c r="QUS42" s="479"/>
      <c r="QUT42" s="479"/>
      <c r="QUU42" s="479"/>
      <c r="QUV42" s="479"/>
      <c r="QUW42" s="479"/>
      <c r="QUX42" s="479"/>
      <c r="QUY42" s="479"/>
      <c r="QUZ42" s="479"/>
      <c r="QVA42" s="479"/>
      <c r="QVB42" s="479"/>
      <c r="QVC42" s="479"/>
      <c r="QVD42" s="479"/>
      <c r="QVE42" s="479"/>
      <c r="QVF42" s="479"/>
      <c r="QVG42" s="479"/>
      <c r="QVH42" s="479"/>
      <c r="QVI42" s="479"/>
      <c r="QVJ42" s="479"/>
      <c r="QVK42" s="479"/>
      <c r="QVL42" s="479"/>
      <c r="QVM42" s="479"/>
      <c r="QVN42" s="479"/>
      <c r="QVO42" s="479"/>
      <c r="QVP42" s="479"/>
      <c r="QVQ42" s="479"/>
      <c r="QVR42" s="479"/>
      <c r="QVS42" s="479"/>
      <c r="QVT42" s="479"/>
      <c r="QVU42" s="479"/>
      <c r="QVV42" s="479"/>
      <c r="QVW42" s="479"/>
      <c r="QVX42" s="479"/>
      <c r="QVY42" s="479"/>
      <c r="QVZ42" s="479"/>
      <c r="QWA42" s="479"/>
      <c r="QWB42" s="479"/>
      <c r="QWC42" s="479"/>
      <c r="QWD42" s="479"/>
      <c r="QWE42" s="479"/>
      <c r="QWF42" s="479"/>
      <c r="QWG42" s="479"/>
      <c r="QWH42" s="479"/>
      <c r="QWI42" s="479"/>
      <c r="QWJ42" s="479"/>
      <c r="QWK42" s="479"/>
      <c r="QWL42" s="479"/>
      <c r="QWM42" s="479"/>
      <c r="QWN42" s="479"/>
      <c r="QWO42" s="479"/>
      <c r="QWP42" s="479"/>
      <c r="QWQ42" s="479"/>
      <c r="QWR42" s="479"/>
      <c r="QWS42" s="479"/>
      <c r="QWT42" s="479"/>
      <c r="QWU42" s="479"/>
      <c r="QWV42" s="479"/>
      <c r="QWW42" s="479"/>
      <c r="QWX42" s="479"/>
      <c r="QWY42" s="479"/>
      <c r="QWZ42" s="479"/>
      <c r="QXA42" s="479"/>
      <c r="QXB42" s="479"/>
      <c r="QXC42" s="479"/>
      <c r="QXD42" s="479"/>
      <c r="QXE42" s="479"/>
      <c r="QXF42" s="479"/>
      <c r="QXG42" s="479"/>
      <c r="QXH42" s="479"/>
      <c r="QXI42" s="479"/>
      <c r="QXJ42" s="479"/>
      <c r="QXK42" s="479"/>
      <c r="QXL42" s="479"/>
      <c r="QXM42" s="479"/>
      <c r="QXN42" s="479"/>
      <c r="QXO42" s="479"/>
      <c r="QXP42" s="479"/>
      <c r="QXQ42" s="479"/>
      <c r="QXR42" s="479"/>
      <c r="QXS42" s="479"/>
      <c r="QXT42" s="479"/>
      <c r="QXU42" s="479"/>
      <c r="QXV42" s="479"/>
      <c r="QXW42" s="479"/>
      <c r="QXX42" s="479"/>
      <c r="QXY42" s="479"/>
      <c r="QXZ42" s="479"/>
      <c r="QYA42" s="479"/>
      <c r="QYB42" s="479"/>
      <c r="QYC42" s="479"/>
      <c r="QYD42" s="479"/>
      <c r="QYE42" s="479"/>
      <c r="QYF42" s="479"/>
      <c r="QYG42" s="479"/>
      <c r="QYH42" s="479"/>
      <c r="QYI42" s="479"/>
      <c r="QYJ42" s="479"/>
      <c r="QYK42" s="479"/>
      <c r="QYL42" s="479"/>
      <c r="QYM42" s="479"/>
      <c r="QYN42" s="479"/>
      <c r="QYO42" s="479"/>
      <c r="QYP42" s="479"/>
      <c r="QYQ42" s="479"/>
      <c r="QYR42" s="479"/>
      <c r="QYS42" s="479"/>
      <c r="QYT42" s="479"/>
      <c r="QYU42" s="479"/>
      <c r="QYV42" s="479"/>
      <c r="QYW42" s="479"/>
      <c r="QYX42" s="479"/>
      <c r="QYY42" s="479"/>
      <c r="QYZ42" s="479"/>
      <c r="QZA42" s="479"/>
      <c r="QZB42" s="479"/>
      <c r="QZC42" s="479"/>
      <c r="QZD42" s="479"/>
      <c r="QZE42" s="479"/>
      <c r="QZF42" s="479"/>
      <c r="QZG42" s="479"/>
      <c r="QZH42" s="479"/>
      <c r="QZI42" s="479"/>
      <c r="QZJ42" s="479"/>
      <c r="QZK42" s="479"/>
      <c r="QZL42" s="479"/>
      <c r="QZM42" s="479"/>
      <c r="QZN42" s="479"/>
      <c r="QZO42" s="479"/>
      <c r="QZP42" s="479"/>
      <c r="QZQ42" s="479"/>
      <c r="QZR42" s="479"/>
      <c r="QZS42" s="479"/>
      <c r="QZT42" s="479"/>
      <c r="QZU42" s="479"/>
      <c r="QZV42" s="479"/>
      <c r="QZW42" s="479"/>
      <c r="QZX42" s="479"/>
      <c r="QZY42" s="479"/>
      <c r="QZZ42" s="479"/>
      <c r="RAA42" s="479"/>
      <c r="RAB42" s="479"/>
      <c r="RAC42" s="479"/>
      <c r="RAD42" s="479"/>
      <c r="RAE42" s="479"/>
      <c r="RAF42" s="479"/>
      <c r="RAG42" s="479"/>
      <c r="RAH42" s="479"/>
      <c r="RAI42" s="479"/>
      <c r="RAJ42" s="479"/>
      <c r="RAK42" s="479"/>
      <c r="RAL42" s="479"/>
      <c r="RAM42" s="479"/>
      <c r="RAN42" s="479"/>
      <c r="RAO42" s="479"/>
      <c r="RAP42" s="479"/>
      <c r="RAQ42" s="479"/>
      <c r="RAR42" s="479"/>
      <c r="RAS42" s="479"/>
      <c r="RAT42" s="479"/>
      <c r="RAU42" s="479"/>
      <c r="RAV42" s="479"/>
      <c r="RAW42" s="479"/>
      <c r="RAX42" s="479"/>
      <c r="RAY42" s="479"/>
      <c r="RAZ42" s="479"/>
      <c r="RBA42" s="479"/>
      <c r="RBB42" s="479"/>
      <c r="RBC42" s="479"/>
      <c r="RBD42" s="479"/>
      <c r="RBE42" s="479"/>
      <c r="RBF42" s="479"/>
      <c r="RBG42" s="479"/>
      <c r="RBH42" s="479"/>
      <c r="RBI42" s="479"/>
      <c r="RBJ42" s="479"/>
      <c r="RBK42" s="479"/>
      <c r="RBL42" s="479"/>
      <c r="RBM42" s="479"/>
      <c r="RBN42" s="479"/>
      <c r="RBO42" s="479"/>
      <c r="RBP42" s="479"/>
      <c r="RBQ42" s="479"/>
      <c r="RBR42" s="479"/>
      <c r="RBS42" s="479"/>
      <c r="RBT42" s="479"/>
      <c r="RBU42" s="479"/>
      <c r="RBV42" s="479"/>
      <c r="RBW42" s="479"/>
      <c r="RBX42" s="479"/>
      <c r="RBY42" s="479"/>
      <c r="RBZ42" s="479"/>
      <c r="RCA42" s="479"/>
      <c r="RCB42" s="479"/>
      <c r="RCC42" s="479"/>
      <c r="RCD42" s="479"/>
      <c r="RCE42" s="479"/>
      <c r="RCF42" s="479"/>
      <c r="RCG42" s="479"/>
      <c r="RCH42" s="479"/>
      <c r="RCI42" s="479"/>
      <c r="RCJ42" s="479"/>
      <c r="RCK42" s="479"/>
      <c r="RCL42" s="479"/>
      <c r="RCM42" s="479"/>
      <c r="RCN42" s="479"/>
      <c r="RCO42" s="479"/>
      <c r="RCP42" s="479"/>
      <c r="RCQ42" s="479"/>
      <c r="RCR42" s="479"/>
      <c r="RCS42" s="479"/>
      <c r="RCT42" s="479"/>
      <c r="RCU42" s="479"/>
      <c r="RCV42" s="479"/>
      <c r="RCW42" s="479"/>
      <c r="RCX42" s="479"/>
      <c r="RCY42" s="479"/>
      <c r="RCZ42" s="479"/>
      <c r="RDA42" s="479"/>
      <c r="RDB42" s="479"/>
      <c r="RDC42" s="479"/>
      <c r="RDD42" s="479"/>
      <c r="RDE42" s="479"/>
      <c r="RDF42" s="479"/>
      <c r="RDG42" s="479"/>
      <c r="RDH42" s="479"/>
      <c r="RDI42" s="479"/>
      <c r="RDJ42" s="479"/>
      <c r="RDK42" s="479"/>
      <c r="RDL42" s="479"/>
      <c r="RDM42" s="479"/>
      <c r="RDN42" s="479"/>
      <c r="RDO42" s="479"/>
      <c r="RDP42" s="479"/>
      <c r="RDQ42" s="479"/>
      <c r="RDR42" s="479"/>
      <c r="RDS42" s="479"/>
      <c r="RDT42" s="479"/>
      <c r="RDU42" s="479"/>
      <c r="RDV42" s="479"/>
      <c r="RDW42" s="479"/>
      <c r="RDX42" s="479"/>
      <c r="RDY42" s="479"/>
      <c r="RDZ42" s="479"/>
      <c r="REA42" s="479"/>
      <c r="REB42" s="479"/>
      <c r="REC42" s="479"/>
      <c r="RED42" s="479"/>
      <c r="REE42" s="479"/>
      <c r="REF42" s="479"/>
      <c r="REG42" s="479"/>
      <c r="REH42" s="479"/>
      <c r="REI42" s="479"/>
      <c r="REJ42" s="479"/>
      <c r="REK42" s="479"/>
      <c r="REL42" s="479"/>
      <c r="REM42" s="479"/>
      <c r="REN42" s="479"/>
      <c r="REO42" s="479"/>
      <c r="REP42" s="479"/>
      <c r="REQ42" s="479"/>
      <c r="RER42" s="479"/>
      <c r="RES42" s="479"/>
      <c r="RET42" s="479"/>
      <c r="REU42" s="479"/>
      <c r="REV42" s="479"/>
      <c r="REW42" s="479"/>
      <c r="REX42" s="479"/>
      <c r="REY42" s="479"/>
      <c r="REZ42" s="479"/>
      <c r="RFA42" s="479"/>
      <c r="RFB42" s="479"/>
      <c r="RFC42" s="479"/>
      <c r="RFD42" s="479"/>
      <c r="RFE42" s="479"/>
      <c r="RFF42" s="479"/>
      <c r="RFG42" s="479"/>
      <c r="RFH42" s="479"/>
      <c r="RFI42" s="479"/>
      <c r="RFJ42" s="479"/>
      <c r="RFK42" s="479"/>
      <c r="RFL42" s="479"/>
      <c r="RFM42" s="479"/>
      <c r="RFN42" s="479"/>
      <c r="RFO42" s="479"/>
      <c r="RFP42" s="479"/>
      <c r="RFQ42" s="479"/>
      <c r="RFR42" s="479"/>
      <c r="RFS42" s="479"/>
      <c r="RFT42" s="479"/>
      <c r="RFU42" s="479"/>
      <c r="RFV42" s="479"/>
      <c r="RFW42" s="479"/>
      <c r="RFX42" s="479"/>
      <c r="RFY42" s="479"/>
      <c r="RFZ42" s="479"/>
      <c r="RGA42" s="479"/>
      <c r="RGB42" s="479"/>
      <c r="RGC42" s="479"/>
      <c r="RGD42" s="479"/>
      <c r="RGE42" s="479"/>
      <c r="RGF42" s="479"/>
      <c r="RGG42" s="479"/>
      <c r="RGH42" s="479"/>
      <c r="RGI42" s="479"/>
      <c r="RGJ42" s="479"/>
      <c r="RGK42" s="479"/>
      <c r="RGL42" s="479"/>
      <c r="RGM42" s="479"/>
      <c r="RGN42" s="479"/>
      <c r="RGO42" s="479"/>
      <c r="RGP42" s="479"/>
      <c r="RGQ42" s="479"/>
      <c r="RGR42" s="479"/>
      <c r="RGS42" s="479"/>
      <c r="RGT42" s="479"/>
      <c r="RGU42" s="479"/>
      <c r="RGV42" s="479"/>
      <c r="RGW42" s="479"/>
      <c r="RGX42" s="479"/>
      <c r="RGY42" s="479"/>
      <c r="RGZ42" s="479"/>
      <c r="RHA42" s="479"/>
      <c r="RHB42" s="479"/>
      <c r="RHC42" s="479"/>
      <c r="RHD42" s="479"/>
      <c r="RHE42" s="479"/>
      <c r="RHF42" s="479"/>
      <c r="RHG42" s="479"/>
      <c r="RHH42" s="479"/>
      <c r="RHI42" s="479"/>
      <c r="RHJ42" s="479"/>
      <c r="RHK42" s="479"/>
      <c r="RHL42" s="479"/>
      <c r="RHM42" s="479"/>
      <c r="RHN42" s="479"/>
      <c r="RHO42" s="479"/>
      <c r="RHP42" s="479"/>
      <c r="RHQ42" s="479"/>
      <c r="RHR42" s="479"/>
      <c r="RHS42" s="479"/>
      <c r="RHT42" s="479"/>
      <c r="RHU42" s="479"/>
      <c r="RHV42" s="479"/>
      <c r="RHW42" s="479"/>
      <c r="RHX42" s="479"/>
      <c r="RHY42" s="479"/>
      <c r="RHZ42" s="479"/>
      <c r="RIA42" s="479"/>
      <c r="RIB42" s="479"/>
      <c r="RIC42" s="479"/>
      <c r="RID42" s="479"/>
      <c r="RIE42" s="479"/>
      <c r="RIF42" s="479"/>
      <c r="RIG42" s="479"/>
      <c r="RIH42" s="479"/>
      <c r="RII42" s="479"/>
      <c r="RIJ42" s="479"/>
      <c r="RIK42" s="479"/>
      <c r="RIL42" s="479"/>
      <c r="RIM42" s="479"/>
      <c r="RIN42" s="479"/>
      <c r="RIO42" s="479"/>
      <c r="RIP42" s="479"/>
      <c r="RIQ42" s="479"/>
      <c r="RIR42" s="479"/>
      <c r="RIS42" s="479"/>
      <c r="RIT42" s="479"/>
      <c r="RIU42" s="479"/>
      <c r="RIV42" s="479"/>
      <c r="RIW42" s="479"/>
      <c r="RIX42" s="479"/>
      <c r="RIY42" s="479"/>
      <c r="RIZ42" s="479"/>
      <c r="RJA42" s="479"/>
      <c r="RJB42" s="479"/>
      <c r="RJC42" s="479"/>
      <c r="RJD42" s="479"/>
      <c r="RJE42" s="479"/>
      <c r="RJF42" s="479"/>
      <c r="RJG42" s="479"/>
      <c r="RJH42" s="479"/>
      <c r="RJI42" s="479"/>
      <c r="RJJ42" s="479"/>
      <c r="RJK42" s="479"/>
      <c r="RJL42" s="479"/>
      <c r="RJM42" s="479"/>
      <c r="RJN42" s="479"/>
      <c r="RJO42" s="479"/>
      <c r="RJP42" s="479"/>
      <c r="RJQ42" s="479"/>
      <c r="RJR42" s="479"/>
      <c r="RJS42" s="479"/>
      <c r="RJT42" s="479"/>
      <c r="RJU42" s="479"/>
      <c r="RJV42" s="479"/>
      <c r="RJW42" s="479"/>
      <c r="RJX42" s="479"/>
      <c r="RJY42" s="479"/>
      <c r="RJZ42" s="479"/>
      <c r="RKA42" s="479"/>
      <c r="RKB42" s="479"/>
      <c r="RKC42" s="479"/>
      <c r="RKD42" s="479"/>
      <c r="RKE42" s="479"/>
      <c r="RKF42" s="479"/>
      <c r="RKG42" s="479"/>
      <c r="RKH42" s="479"/>
      <c r="RKI42" s="479"/>
      <c r="RKJ42" s="479"/>
      <c r="RKK42" s="479"/>
      <c r="RKL42" s="479"/>
      <c r="RKM42" s="479"/>
      <c r="RKN42" s="479"/>
      <c r="RKO42" s="479"/>
      <c r="RKP42" s="479"/>
      <c r="RKQ42" s="479"/>
      <c r="RKR42" s="479"/>
      <c r="RKS42" s="479"/>
      <c r="RKT42" s="479"/>
      <c r="RKU42" s="479"/>
      <c r="RKV42" s="479"/>
      <c r="RKW42" s="479"/>
      <c r="RKX42" s="479"/>
      <c r="RKY42" s="479"/>
      <c r="RKZ42" s="479"/>
      <c r="RLA42" s="479"/>
      <c r="RLB42" s="479"/>
      <c r="RLC42" s="479"/>
      <c r="RLD42" s="479"/>
      <c r="RLE42" s="479"/>
      <c r="RLF42" s="479"/>
      <c r="RLG42" s="479"/>
      <c r="RLH42" s="479"/>
      <c r="RLI42" s="479"/>
      <c r="RLJ42" s="479"/>
      <c r="RLK42" s="479"/>
      <c r="RLL42" s="479"/>
      <c r="RLM42" s="479"/>
      <c r="RLN42" s="479"/>
      <c r="RLO42" s="479"/>
      <c r="RLP42" s="479"/>
      <c r="RLQ42" s="479"/>
      <c r="RLR42" s="479"/>
      <c r="RLS42" s="479"/>
      <c r="RLT42" s="479"/>
      <c r="RLU42" s="479"/>
      <c r="RLV42" s="479"/>
      <c r="RLW42" s="479"/>
      <c r="RLX42" s="479"/>
      <c r="RLY42" s="479"/>
      <c r="RLZ42" s="479"/>
      <c r="RMA42" s="479"/>
      <c r="RMB42" s="479"/>
      <c r="RMC42" s="479"/>
      <c r="RMD42" s="479"/>
      <c r="RME42" s="479"/>
      <c r="RMF42" s="479"/>
      <c r="RMG42" s="479"/>
      <c r="RMH42" s="479"/>
      <c r="RMI42" s="479"/>
      <c r="RMJ42" s="479"/>
      <c r="RMK42" s="479"/>
      <c r="RML42" s="479"/>
      <c r="RMM42" s="479"/>
      <c r="RMN42" s="479"/>
      <c r="RMO42" s="479"/>
      <c r="RMP42" s="479"/>
      <c r="RMQ42" s="479"/>
      <c r="RMR42" s="479"/>
      <c r="RMS42" s="479"/>
      <c r="RMT42" s="479"/>
      <c r="RMU42" s="479"/>
      <c r="RMV42" s="479"/>
      <c r="RMW42" s="479"/>
      <c r="RMX42" s="479"/>
      <c r="RMY42" s="479"/>
      <c r="RMZ42" s="479"/>
      <c r="RNA42" s="479"/>
      <c r="RNB42" s="479"/>
      <c r="RNC42" s="479"/>
      <c r="RND42" s="479"/>
      <c r="RNE42" s="479"/>
      <c r="RNF42" s="479"/>
      <c r="RNG42" s="479"/>
      <c r="RNH42" s="479"/>
      <c r="RNI42" s="479"/>
      <c r="RNJ42" s="479"/>
      <c r="RNK42" s="479"/>
      <c r="RNL42" s="479"/>
      <c r="RNM42" s="479"/>
      <c r="RNN42" s="479"/>
      <c r="RNO42" s="479"/>
      <c r="RNP42" s="479"/>
      <c r="RNQ42" s="479"/>
      <c r="RNR42" s="479"/>
      <c r="RNS42" s="479"/>
      <c r="RNT42" s="479"/>
      <c r="RNU42" s="479"/>
      <c r="RNV42" s="479"/>
      <c r="RNW42" s="479"/>
      <c r="RNX42" s="479"/>
      <c r="RNY42" s="479"/>
      <c r="RNZ42" s="479"/>
      <c r="ROA42" s="479"/>
      <c r="ROB42" s="479"/>
      <c r="ROC42" s="479"/>
      <c r="ROD42" s="479"/>
      <c r="ROE42" s="479"/>
      <c r="ROF42" s="479"/>
      <c r="ROG42" s="479"/>
      <c r="ROH42" s="479"/>
      <c r="ROI42" s="479"/>
      <c r="ROJ42" s="479"/>
      <c r="ROK42" s="479"/>
      <c r="ROL42" s="479"/>
      <c r="ROM42" s="479"/>
      <c r="RON42" s="479"/>
      <c r="ROO42" s="479"/>
      <c r="ROP42" s="479"/>
      <c r="ROQ42" s="479"/>
      <c r="ROR42" s="479"/>
      <c r="ROS42" s="479"/>
      <c r="ROT42" s="479"/>
      <c r="ROU42" s="479"/>
      <c r="ROV42" s="479"/>
      <c r="ROW42" s="479"/>
      <c r="ROX42" s="479"/>
      <c r="ROY42" s="479"/>
      <c r="ROZ42" s="479"/>
      <c r="RPA42" s="479"/>
      <c r="RPB42" s="479"/>
      <c r="RPC42" s="479"/>
      <c r="RPD42" s="479"/>
      <c r="RPE42" s="479"/>
      <c r="RPF42" s="479"/>
      <c r="RPG42" s="479"/>
      <c r="RPH42" s="479"/>
      <c r="RPI42" s="479"/>
      <c r="RPJ42" s="479"/>
      <c r="RPK42" s="479"/>
      <c r="RPL42" s="479"/>
      <c r="RPM42" s="479"/>
      <c r="RPN42" s="479"/>
      <c r="RPO42" s="479"/>
      <c r="RPP42" s="479"/>
      <c r="RPQ42" s="479"/>
      <c r="RPR42" s="479"/>
      <c r="RPS42" s="479"/>
      <c r="RPT42" s="479"/>
      <c r="RPU42" s="479"/>
      <c r="RPV42" s="479"/>
      <c r="RPW42" s="479"/>
      <c r="RPX42" s="479"/>
      <c r="RPY42" s="479"/>
      <c r="RPZ42" s="479"/>
      <c r="RQA42" s="479"/>
      <c r="RQB42" s="479"/>
      <c r="RQC42" s="479"/>
      <c r="RQD42" s="479"/>
      <c r="RQE42" s="479"/>
      <c r="RQF42" s="479"/>
      <c r="RQG42" s="479"/>
      <c r="RQH42" s="479"/>
      <c r="RQI42" s="479"/>
      <c r="RQJ42" s="479"/>
      <c r="RQK42" s="479"/>
      <c r="RQL42" s="479"/>
      <c r="RQM42" s="479"/>
      <c r="RQN42" s="479"/>
      <c r="RQO42" s="479"/>
      <c r="RQP42" s="479"/>
      <c r="RQQ42" s="479"/>
      <c r="RQR42" s="479"/>
      <c r="RQS42" s="479"/>
      <c r="RQT42" s="479"/>
      <c r="RQU42" s="479"/>
      <c r="RQV42" s="479"/>
      <c r="RQW42" s="479"/>
      <c r="RQX42" s="479"/>
      <c r="RQY42" s="479"/>
      <c r="RQZ42" s="479"/>
      <c r="RRA42" s="479"/>
      <c r="RRB42" s="479"/>
      <c r="RRC42" s="479"/>
      <c r="RRD42" s="479"/>
      <c r="RRE42" s="479"/>
      <c r="RRF42" s="479"/>
      <c r="RRG42" s="479"/>
      <c r="RRH42" s="479"/>
      <c r="RRI42" s="479"/>
      <c r="RRJ42" s="479"/>
      <c r="RRK42" s="479"/>
      <c r="RRL42" s="479"/>
      <c r="RRM42" s="479"/>
      <c r="RRN42" s="479"/>
      <c r="RRO42" s="479"/>
      <c r="RRP42" s="479"/>
      <c r="RRQ42" s="479"/>
      <c r="RRR42" s="479"/>
      <c r="RRS42" s="479"/>
      <c r="RRT42" s="479"/>
      <c r="RRU42" s="479"/>
      <c r="RRV42" s="479"/>
      <c r="RRW42" s="479"/>
      <c r="RRX42" s="479"/>
      <c r="RRY42" s="479"/>
      <c r="RRZ42" s="479"/>
      <c r="RSA42" s="479"/>
      <c r="RSB42" s="479"/>
      <c r="RSC42" s="479"/>
      <c r="RSD42" s="479"/>
      <c r="RSE42" s="479"/>
      <c r="RSF42" s="479"/>
      <c r="RSG42" s="479"/>
      <c r="RSH42" s="479"/>
      <c r="RSI42" s="479"/>
      <c r="RSJ42" s="479"/>
      <c r="RSK42" s="479"/>
      <c r="RSL42" s="479"/>
      <c r="RSM42" s="479"/>
      <c r="RSN42" s="479"/>
      <c r="RSO42" s="479"/>
      <c r="RSP42" s="479"/>
      <c r="RSQ42" s="479"/>
      <c r="RSR42" s="479"/>
      <c r="RSS42" s="479"/>
      <c r="RST42" s="479"/>
      <c r="RSU42" s="479"/>
      <c r="RSV42" s="479"/>
      <c r="RSW42" s="479"/>
      <c r="RSX42" s="479"/>
      <c r="RSY42" s="479"/>
      <c r="RSZ42" s="479"/>
      <c r="RTA42" s="479"/>
      <c r="RTB42" s="479"/>
      <c r="RTC42" s="479"/>
      <c r="RTD42" s="479"/>
      <c r="RTE42" s="479"/>
      <c r="RTF42" s="479"/>
      <c r="RTG42" s="479"/>
      <c r="RTH42" s="479"/>
      <c r="RTI42" s="479"/>
      <c r="RTJ42" s="479"/>
      <c r="RTK42" s="479"/>
      <c r="RTL42" s="479"/>
      <c r="RTM42" s="479"/>
      <c r="RTN42" s="479"/>
      <c r="RTO42" s="479"/>
      <c r="RTP42" s="479"/>
      <c r="RTQ42" s="479"/>
      <c r="RTR42" s="479"/>
      <c r="RTS42" s="479"/>
      <c r="RTT42" s="479"/>
      <c r="RTU42" s="479"/>
      <c r="RTV42" s="479"/>
      <c r="RTW42" s="479"/>
      <c r="RTX42" s="479"/>
      <c r="RTY42" s="479"/>
      <c r="RTZ42" s="479"/>
      <c r="RUA42" s="479"/>
      <c r="RUB42" s="479"/>
      <c r="RUC42" s="479"/>
      <c r="RUD42" s="479"/>
      <c r="RUE42" s="479"/>
      <c r="RUF42" s="479"/>
      <c r="RUG42" s="479"/>
      <c r="RUH42" s="479"/>
      <c r="RUI42" s="479"/>
      <c r="RUJ42" s="479"/>
      <c r="RUK42" s="479"/>
      <c r="RUL42" s="479"/>
      <c r="RUM42" s="479"/>
      <c r="RUN42" s="479"/>
      <c r="RUO42" s="479"/>
      <c r="RUP42" s="479"/>
      <c r="RUQ42" s="479"/>
      <c r="RUR42" s="479"/>
      <c r="RUS42" s="479"/>
      <c r="RUT42" s="479"/>
      <c r="RUU42" s="479"/>
      <c r="RUV42" s="479"/>
      <c r="RUW42" s="479"/>
      <c r="RUX42" s="479"/>
      <c r="RUY42" s="479"/>
      <c r="RUZ42" s="479"/>
      <c r="RVA42" s="479"/>
      <c r="RVB42" s="479"/>
      <c r="RVC42" s="479"/>
      <c r="RVD42" s="479"/>
      <c r="RVE42" s="479"/>
      <c r="RVF42" s="479"/>
      <c r="RVG42" s="479"/>
      <c r="RVH42" s="479"/>
      <c r="RVI42" s="479"/>
      <c r="RVJ42" s="479"/>
      <c r="RVK42" s="479"/>
      <c r="RVL42" s="479"/>
      <c r="RVM42" s="479"/>
      <c r="RVN42" s="479"/>
      <c r="RVO42" s="479"/>
      <c r="RVP42" s="479"/>
      <c r="RVQ42" s="479"/>
      <c r="RVR42" s="479"/>
      <c r="RVS42" s="479"/>
      <c r="RVT42" s="479"/>
      <c r="RVU42" s="479"/>
      <c r="RVV42" s="479"/>
      <c r="RVW42" s="479"/>
      <c r="RVX42" s="479"/>
      <c r="RVY42" s="479"/>
      <c r="RVZ42" s="479"/>
      <c r="RWA42" s="479"/>
      <c r="RWB42" s="479"/>
      <c r="RWC42" s="479"/>
      <c r="RWD42" s="479"/>
      <c r="RWE42" s="479"/>
      <c r="RWF42" s="479"/>
      <c r="RWG42" s="479"/>
      <c r="RWH42" s="479"/>
      <c r="RWI42" s="479"/>
      <c r="RWJ42" s="479"/>
      <c r="RWK42" s="479"/>
      <c r="RWL42" s="479"/>
      <c r="RWM42" s="479"/>
      <c r="RWN42" s="479"/>
      <c r="RWO42" s="479"/>
      <c r="RWP42" s="479"/>
      <c r="RWQ42" s="479"/>
      <c r="RWR42" s="479"/>
      <c r="RWS42" s="479"/>
      <c r="RWT42" s="479"/>
      <c r="RWU42" s="479"/>
      <c r="RWV42" s="479"/>
      <c r="RWW42" s="479"/>
      <c r="RWX42" s="479"/>
      <c r="RWY42" s="479"/>
      <c r="RWZ42" s="479"/>
      <c r="RXA42" s="479"/>
      <c r="RXB42" s="479"/>
      <c r="RXC42" s="479"/>
      <c r="RXD42" s="479"/>
      <c r="RXE42" s="479"/>
      <c r="RXF42" s="479"/>
      <c r="RXG42" s="479"/>
      <c r="RXH42" s="479"/>
      <c r="RXI42" s="479"/>
      <c r="RXJ42" s="479"/>
      <c r="RXK42" s="479"/>
      <c r="RXL42" s="479"/>
      <c r="RXM42" s="479"/>
      <c r="RXN42" s="479"/>
      <c r="RXO42" s="479"/>
      <c r="RXP42" s="479"/>
      <c r="RXQ42" s="479"/>
      <c r="RXR42" s="479"/>
      <c r="RXS42" s="479"/>
      <c r="RXT42" s="479"/>
      <c r="RXU42" s="479"/>
      <c r="RXV42" s="479"/>
      <c r="RXW42" s="479"/>
      <c r="RXX42" s="479"/>
      <c r="RXY42" s="479"/>
      <c r="RXZ42" s="479"/>
      <c r="RYA42" s="479"/>
      <c r="RYB42" s="479"/>
      <c r="RYC42" s="479"/>
      <c r="RYD42" s="479"/>
      <c r="RYE42" s="479"/>
      <c r="RYF42" s="479"/>
      <c r="RYG42" s="479"/>
      <c r="RYH42" s="479"/>
      <c r="RYI42" s="479"/>
      <c r="RYJ42" s="479"/>
      <c r="RYK42" s="479"/>
      <c r="RYL42" s="479"/>
      <c r="RYM42" s="479"/>
      <c r="RYN42" s="479"/>
      <c r="RYO42" s="479"/>
      <c r="RYP42" s="479"/>
      <c r="RYQ42" s="479"/>
      <c r="RYR42" s="479"/>
      <c r="RYS42" s="479"/>
      <c r="RYT42" s="479"/>
      <c r="RYU42" s="479"/>
      <c r="RYV42" s="479"/>
      <c r="RYW42" s="479"/>
      <c r="RYX42" s="479"/>
      <c r="RYY42" s="479"/>
      <c r="RYZ42" s="479"/>
      <c r="RZA42" s="479"/>
      <c r="RZB42" s="479"/>
      <c r="RZC42" s="479"/>
      <c r="RZD42" s="479"/>
      <c r="RZE42" s="479"/>
      <c r="RZF42" s="479"/>
      <c r="RZG42" s="479"/>
      <c r="RZH42" s="479"/>
      <c r="RZI42" s="479"/>
      <c r="RZJ42" s="479"/>
      <c r="RZK42" s="479"/>
      <c r="RZL42" s="479"/>
      <c r="RZM42" s="479"/>
      <c r="RZN42" s="479"/>
      <c r="RZO42" s="479"/>
      <c r="RZP42" s="479"/>
      <c r="RZQ42" s="479"/>
      <c r="RZR42" s="479"/>
      <c r="RZS42" s="479"/>
      <c r="RZT42" s="479"/>
      <c r="RZU42" s="479"/>
      <c r="RZV42" s="479"/>
      <c r="RZW42" s="479"/>
      <c r="RZX42" s="479"/>
      <c r="RZY42" s="479"/>
      <c r="RZZ42" s="479"/>
      <c r="SAA42" s="479"/>
      <c r="SAB42" s="479"/>
      <c r="SAC42" s="479"/>
      <c r="SAD42" s="479"/>
      <c r="SAE42" s="479"/>
      <c r="SAF42" s="479"/>
      <c r="SAG42" s="479"/>
      <c r="SAH42" s="479"/>
      <c r="SAI42" s="479"/>
      <c r="SAJ42" s="479"/>
      <c r="SAK42" s="479"/>
      <c r="SAL42" s="479"/>
      <c r="SAM42" s="479"/>
      <c r="SAN42" s="479"/>
      <c r="SAO42" s="479"/>
      <c r="SAP42" s="479"/>
      <c r="SAQ42" s="479"/>
      <c r="SAR42" s="479"/>
      <c r="SAS42" s="479"/>
      <c r="SAT42" s="479"/>
      <c r="SAU42" s="479"/>
      <c r="SAV42" s="479"/>
      <c r="SAW42" s="479"/>
      <c r="SAX42" s="479"/>
      <c r="SAY42" s="479"/>
      <c r="SAZ42" s="479"/>
      <c r="SBA42" s="479"/>
      <c r="SBB42" s="479"/>
      <c r="SBC42" s="479"/>
      <c r="SBD42" s="479"/>
      <c r="SBE42" s="479"/>
      <c r="SBF42" s="479"/>
      <c r="SBG42" s="479"/>
      <c r="SBH42" s="479"/>
      <c r="SBI42" s="479"/>
      <c r="SBJ42" s="479"/>
      <c r="SBK42" s="479"/>
      <c r="SBL42" s="479"/>
      <c r="SBM42" s="479"/>
      <c r="SBN42" s="479"/>
      <c r="SBO42" s="479"/>
      <c r="SBP42" s="479"/>
      <c r="SBQ42" s="479"/>
      <c r="SBR42" s="479"/>
      <c r="SBS42" s="479"/>
      <c r="SBT42" s="479"/>
      <c r="SBU42" s="479"/>
      <c r="SBV42" s="479"/>
      <c r="SBW42" s="479"/>
      <c r="SBX42" s="479"/>
      <c r="SBY42" s="479"/>
      <c r="SBZ42" s="479"/>
      <c r="SCA42" s="479"/>
      <c r="SCB42" s="479"/>
      <c r="SCC42" s="479"/>
      <c r="SCD42" s="479"/>
      <c r="SCE42" s="479"/>
      <c r="SCF42" s="479"/>
      <c r="SCG42" s="479"/>
      <c r="SCH42" s="479"/>
      <c r="SCI42" s="479"/>
      <c r="SCJ42" s="479"/>
      <c r="SCK42" s="479"/>
      <c r="SCL42" s="479"/>
      <c r="SCM42" s="479"/>
      <c r="SCN42" s="479"/>
      <c r="SCO42" s="479"/>
      <c r="SCP42" s="479"/>
      <c r="SCQ42" s="479"/>
      <c r="SCR42" s="479"/>
      <c r="SCS42" s="479"/>
      <c r="SCT42" s="479"/>
      <c r="SCU42" s="479"/>
      <c r="SCV42" s="479"/>
      <c r="SCW42" s="479"/>
      <c r="SCX42" s="479"/>
      <c r="SCY42" s="479"/>
      <c r="SCZ42" s="479"/>
      <c r="SDA42" s="479"/>
      <c r="SDB42" s="479"/>
      <c r="SDC42" s="479"/>
      <c r="SDD42" s="479"/>
      <c r="SDE42" s="479"/>
      <c r="SDF42" s="479"/>
      <c r="SDG42" s="479"/>
      <c r="SDH42" s="479"/>
      <c r="SDI42" s="479"/>
      <c r="SDJ42" s="479"/>
      <c r="SDK42" s="479"/>
      <c r="SDL42" s="479"/>
      <c r="SDM42" s="479"/>
      <c r="SDN42" s="479"/>
      <c r="SDO42" s="479"/>
      <c r="SDP42" s="479"/>
      <c r="SDQ42" s="479"/>
      <c r="SDR42" s="479"/>
      <c r="SDS42" s="479"/>
      <c r="SDT42" s="479"/>
      <c r="SDU42" s="479"/>
      <c r="SDV42" s="479"/>
      <c r="SDW42" s="479"/>
      <c r="SDX42" s="479"/>
      <c r="SDY42" s="479"/>
      <c r="SDZ42" s="479"/>
      <c r="SEA42" s="479"/>
      <c r="SEB42" s="479"/>
      <c r="SEC42" s="479"/>
      <c r="SED42" s="479"/>
      <c r="SEE42" s="479"/>
      <c r="SEF42" s="479"/>
      <c r="SEG42" s="479"/>
      <c r="SEH42" s="479"/>
      <c r="SEI42" s="479"/>
      <c r="SEJ42" s="479"/>
      <c r="SEK42" s="479"/>
      <c r="SEL42" s="479"/>
      <c r="SEM42" s="479"/>
      <c r="SEN42" s="479"/>
      <c r="SEO42" s="479"/>
      <c r="SEP42" s="479"/>
      <c r="SEQ42" s="479"/>
      <c r="SER42" s="479"/>
      <c r="SES42" s="479"/>
      <c r="SET42" s="479"/>
      <c r="SEU42" s="479"/>
      <c r="SEV42" s="479"/>
      <c r="SEW42" s="479"/>
      <c r="SEX42" s="479"/>
      <c r="SEY42" s="479"/>
      <c r="SEZ42" s="479"/>
      <c r="SFA42" s="479"/>
      <c r="SFB42" s="479"/>
      <c r="SFC42" s="479"/>
      <c r="SFD42" s="479"/>
      <c r="SFE42" s="479"/>
      <c r="SFF42" s="479"/>
      <c r="SFG42" s="479"/>
      <c r="SFH42" s="479"/>
      <c r="SFI42" s="479"/>
      <c r="SFJ42" s="479"/>
      <c r="SFK42" s="479"/>
      <c r="SFL42" s="479"/>
      <c r="SFM42" s="479"/>
      <c r="SFN42" s="479"/>
      <c r="SFO42" s="479"/>
      <c r="SFP42" s="479"/>
      <c r="SFQ42" s="479"/>
      <c r="SFR42" s="479"/>
      <c r="SFS42" s="479"/>
      <c r="SFT42" s="479"/>
      <c r="SFU42" s="479"/>
      <c r="SFV42" s="479"/>
      <c r="SFW42" s="479"/>
      <c r="SFX42" s="479"/>
      <c r="SFY42" s="479"/>
      <c r="SFZ42" s="479"/>
      <c r="SGA42" s="479"/>
      <c r="SGB42" s="479"/>
      <c r="SGC42" s="479"/>
      <c r="SGD42" s="479"/>
      <c r="SGE42" s="479"/>
      <c r="SGF42" s="479"/>
      <c r="SGG42" s="479"/>
      <c r="SGH42" s="479"/>
      <c r="SGI42" s="479"/>
      <c r="SGJ42" s="479"/>
      <c r="SGK42" s="479"/>
      <c r="SGL42" s="479"/>
      <c r="SGM42" s="479"/>
      <c r="SGN42" s="479"/>
      <c r="SGO42" s="479"/>
      <c r="SGP42" s="479"/>
      <c r="SGQ42" s="479"/>
      <c r="SGR42" s="479"/>
      <c r="SGS42" s="479"/>
      <c r="SGT42" s="479"/>
      <c r="SGU42" s="479"/>
      <c r="SGV42" s="479"/>
      <c r="SGW42" s="479"/>
      <c r="SGX42" s="479"/>
      <c r="SGY42" s="479"/>
      <c r="SGZ42" s="479"/>
      <c r="SHA42" s="479"/>
      <c r="SHB42" s="479"/>
      <c r="SHC42" s="479"/>
      <c r="SHD42" s="479"/>
      <c r="SHE42" s="479"/>
      <c r="SHF42" s="479"/>
      <c r="SHG42" s="479"/>
      <c r="SHH42" s="479"/>
      <c r="SHI42" s="479"/>
      <c r="SHJ42" s="479"/>
      <c r="SHK42" s="479"/>
      <c r="SHL42" s="479"/>
      <c r="SHM42" s="479"/>
      <c r="SHN42" s="479"/>
      <c r="SHO42" s="479"/>
      <c r="SHP42" s="479"/>
      <c r="SHQ42" s="479"/>
      <c r="SHR42" s="479"/>
      <c r="SHS42" s="479"/>
      <c r="SHT42" s="479"/>
      <c r="SHU42" s="479"/>
      <c r="SHV42" s="479"/>
      <c r="SHW42" s="479"/>
      <c r="SHX42" s="479"/>
      <c r="SHY42" s="479"/>
      <c r="SHZ42" s="479"/>
      <c r="SIA42" s="479"/>
      <c r="SIB42" s="479"/>
      <c r="SIC42" s="479"/>
      <c r="SID42" s="479"/>
      <c r="SIE42" s="479"/>
      <c r="SIF42" s="479"/>
      <c r="SIG42" s="479"/>
      <c r="SIH42" s="479"/>
      <c r="SII42" s="479"/>
      <c r="SIJ42" s="479"/>
      <c r="SIK42" s="479"/>
      <c r="SIL42" s="479"/>
      <c r="SIM42" s="479"/>
      <c r="SIN42" s="479"/>
      <c r="SIO42" s="479"/>
      <c r="SIP42" s="479"/>
      <c r="SIQ42" s="479"/>
      <c r="SIR42" s="479"/>
      <c r="SIS42" s="479"/>
      <c r="SIT42" s="479"/>
      <c r="SIU42" s="479"/>
      <c r="SIV42" s="479"/>
      <c r="SIW42" s="479"/>
      <c r="SIX42" s="479"/>
      <c r="SIY42" s="479"/>
      <c r="SIZ42" s="479"/>
      <c r="SJA42" s="479"/>
      <c r="SJB42" s="479"/>
      <c r="SJC42" s="479"/>
      <c r="SJD42" s="479"/>
      <c r="SJE42" s="479"/>
      <c r="SJF42" s="479"/>
      <c r="SJG42" s="479"/>
      <c r="SJH42" s="479"/>
      <c r="SJI42" s="479"/>
      <c r="SJJ42" s="479"/>
      <c r="SJK42" s="479"/>
      <c r="SJL42" s="479"/>
      <c r="SJM42" s="479"/>
      <c r="SJN42" s="479"/>
      <c r="SJO42" s="479"/>
      <c r="SJP42" s="479"/>
      <c r="SJQ42" s="479"/>
      <c r="SJR42" s="479"/>
      <c r="SJS42" s="479"/>
      <c r="SJT42" s="479"/>
      <c r="SJU42" s="479"/>
      <c r="SJV42" s="479"/>
      <c r="SJW42" s="479"/>
      <c r="SJX42" s="479"/>
      <c r="SJY42" s="479"/>
      <c r="SJZ42" s="479"/>
      <c r="SKA42" s="479"/>
      <c r="SKB42" s="479"/>
      <c r="SKC42" s="479"/>
      <c r="SKD42" s="479"/>
      <c r="SKE42" s="479"/>
      <c r="SKF42" s="479"/>
      <c r="SKG42" s="479"/>
      <c r="SKH42" s="479"/>
      <c r="SKI42" s="479"/>
      <c r="SKJ42" s="479"/>
      <c r="SKK42" s="479"/>
      <c r="SKL42" s="479"/>
      <c r="SKM42" s="479"/>
      <c r="SKN42" s="479"/>
      <c r="SKO42" s="479"/>
      <c r="SKP42" s="479"/>
      <c r="SKQ42" s="479"/>
      <c r="SKR42" s="479"/>
      <c r="SKS42" s="479"/>
      <c r="SKT42" s="479"/>
      <c r="SKU42" s="479"/>
      <c r="SKV42" s="479"/>
      <c r="SKW42" s="479"/>
      <c r="SKX42" s="479"/>
      <c r="SKY42" s="479"/>
      <c r="SKZ42" s="479"/>
      <c r="SLA42" s="479"/>
      <c r="SLB42" s="479"/>
      <c r="SLC42" s="479"/>
      <c r="SLD42" s="479"/>
      <c r="SLE42" s="479"/>
      <c r="SLF42" s="479"/>
      <c r="SLG42" s="479"/>
      <c r="SLH42" s="479"/>
      <c r="SLI42" s="479"/>
      <c r="SLJ42" s="479"/>
      <c r="SLK42" s="479"/>
      <c r="SLL42" s="479"/>
      <c r="SLM42" s="479"/>
      <c r="SLN42" s="479"/>
      <c r="SLO42" s="479"/>
      <c r="SLP42" s="479"/>
      <c r="SLQ42" s="479"/>
      <c r="SLR42" s="479"/>
      <c r="SLS42" s="479"/>
      <c r="SLT42" s="479"/>
      <c r="SLU42" s="479"/>
      <c r="SLV42" s="479"/>
      <c r="SLW42" s="479"/>
      <c r="SLX42" s="479"/>
      <c r="SLY42" s="479"/>
      <c r="SLZ42" s="479"/>
      <c r="SMA42" s="479"/>
      <c r="SMB42" s="479"/>
      <c r="SMC42" s="479"/>
      <c r="SMD42" s="479"/>
      <c r="SME42" s="479"/>
      <c r="SMF42" s="479"/>
      <c r="SMG42" s="479"/>
      <c r="SMH42" s="479"/>
      <c r="SMI42" s="479"/>
      <c r="SMJ42" s="479"/>
      <c r="SMK42" s="479"/>
      <c r="SML42" s="479"/>
      <c r="SMM42" s="479"/>
      <c r="SMN42" s="479"/>
      <c r="SMO42" s="479"/>
      <c r="SMP42" s="479"/>
      <c r="SMQ42" s="479"/>
      <c r="SMR42" s="479"/>
      <c r="SMS42" s="479"/>
      <c r="SMT42" s="479"/>
      <c r="SMU42" s="479"/>
      <c r="SMV42" s="479"/>
      <c r="SMW42" s="479"/>
      <c r="SMX42" s="479"/>
      <c r="SMY42" s="479"/>
      <c r="SMZ42" s="479"/>
      <c r="SNA42" s="479"/>
      <c r="SNB42" s="479"/>
      <c r="SNC42" s="479"/>
      <c r="SND42" s="479"/>
      <c r="SNE42" s="479"/>
      <c r="SNF42" s="479"/>
      <c r="SNG42" s="479"/>
      <c r="SNH42" s="479"/>
      <c r="SNI42" s="479"/>
      <c r="SNJ42" s="479"/>
      <c r="SNK42" s="479"/>
      <c r="SNL42" s="479"/>
      <c r="SNM42" s="479"/>
      <c r="SNN42" s="479"/>
      <c r="SNO42" s="479"/>
      <c r="SNP42" s="479"/>
      <c r="SNQ42" s="479"/>
      <c r="SNR42" s="479"/>
      <c r="SNS42" s="479"/>
      <c r="SNT42" s="479"/>
      <c r="SNU42" s="479"/>
      <c r="SNV42" s="479"/>
      <c r="SNW42" s="479"/>
      <c r="SNX42" s="479"/>
      <c r="SNY42" s="479"/>
      <c r="SNZ42" s="479"/>
      <c r="SOA42" s="479"/>
      <c r="SOB42" s="479"/>
      <c r="SOC42" s="479"/>
      <c r="SOD42" s="479"/>
      <c r="SOE42" s="479"/>
      <c r="SOF42" s="479"/>
      <c r="SOG42" s="479"/>
      <c r="SOH42" s="479"/>
      <c r="SOI42" s="479"/>
      <c r="SOJ42" s="479"/>
      <c r="SOK42" s="479"/>
      <c r="SOL42" s="479"/>
      <c r="SOM42" s="479"/>
      <c r="SON42" s="479"/>
      <c r="SOO42" s="479"/>
      <c r="SOP42" s="479"/>
      <c r="SOQ42" s="479"/>
      <c r="SOR42" s="479"/>
      <c r="SOS42" s="479"/>
      <c r="SOT42" s="479"/>
      <c r="SOU42" s="479"/>
      <c r="SOV42" s="479"/>
      <c r="SOW42" s="479"/>
      <c r="SOX42" s="479"/>
      <c r="SOY42" s="479"/>
      <c r="SOZ42" s="479"/>
      <c r="SPA42" s="479"/>
      <c r="SPB42" s="479"/>
      <c r="SPC42" s="479"/>
      <c r="SPD42" s="479"/>
      <c r="SPE42" s="479"/>
      <c r="SPF42" s="479"/>
      <c r="SPG42" s="479"/>
      <c r="SPH42" s="479"/>
      <c r="SPI42" s="479"/>
      <c r="SPJ42" s="479"/>
      <c r="SPK42" s="479"/>
      <c r="SPL42" s="479"/>
      <c r="SPM42" s="479"/>
      <c r="SPN42" s="479"/>
      <c r="SPO42" s="479"/>
      <c r="SPP42" s="479"/>
      <c r="SPQ42" s="479"/>
      <c r="SPR42" s="479"/>
      <c r="SPS42" s="479"/>
      <c r="SPT42" s="479"/>
      <c r="SPU42" s="479"/>
      <c r="SPV42" s="479"/>
      <c r="SPW42" s="479"/>
      <c r="SPX42" s="479"/>
      <c r="SPY42" s="479"/>
      <c r="SPZ42" s="479"/>
      <c r="SQA42" s="479"/>
      <c r="SQB42" s="479"/>
      <c r="SQC42" s="479"/>
      <c r="SQD42" s="479"/>
      <c r="SQE42" s="479"/>
      <c r="SQF42" s="479"/>
      <c r="SQG42" s="479"/>
      <c r="SQH42" s="479"/>
      <c r="SQI42" s="479"/>
      <c r="SQJ42" s="479"/>
      <c r="SQK42" s="479"/>
      <c r="SQL42" s="479"/>
      <c r="SQM42" s="479"/>
      <c r="SQN42" s="479"/>
      <c r="SQO42" s="479"/>
      <c r="SQP42" s="479"/>
      <c r="SQQ42" s="479"/>
      <c r="SQR42" s="479"/>
      <c r="SQS42" s="479"/>
      <c r="SQT42" s="479"/>
      <c r="SQU42" s="479"/>
      <c r="SQV42" s="479"/>
      <c r="SQW42" s="479"/>
      <c r="SQX42" s="479"/>
      <c r="SQY42" s="479"/>
      <c r="SQZ42" s="479"/>
      <c r="SRA42" s="479"/>
      <c r="SRB42" s="479"/>
      <c r="SRC42" s="479"/>
      <c r="SRD42" s="479"/>
      <c r="SRE42" s="479"/>
      <c r="SRF42" s="479"/>
      <c r="SRG42" s="479"/>
      <c r="SRH42" s="479"/>
      <c r="SRI42" s="479"/>
      <c r="SRJ42" s="479"/>
      <c r="SRK42" s="479"/>
      <c r="SRL42" s="479"/>
      <c r="SRM42" s="479"/>
      <c r="SRN42" s="479"/>
      <c r="SRO42" s="479"/>
      <c r="SRP42" s="479"/>
      <c r="SRQ42" s="479"/>
      <c r="SRR42" s="479"/>
      <c r="SRS42" s="479"/>
      <c r="SRT42" s="479"/>
      <c r="SRU42" s="479"/>
      <c r="SRV42" s="479"/>
      <c r="SRW42" s="479"/>
      <c r="SRX42" s="479"/>
      <c r="SRY42" s="479"/>
      <c r="SRZ42" s="479"/>
      <c r="SSA42" s="479"/>
      <c r="SSB42" s="479"/>
      <c r="SSC42" s="479"/>
      <c r="SSD42" s="479"/>
      <c r="SSE42" s="479"/>
      <c r="SSF42" s="479"/>
      <c r="SSG42" s="479"/>
      <c r="SSH42" s="479"/>
      <c r="SSI42" s="479"/>
      <c r="SSJ42" s="479"/>
      <c r="SSK42" s="479"/>
      <c r="SSL42" s="479"/>
      <c r="SSM42" s="479"/>
      <c r="SSN42" s="479"/>
      <c r="SSO42" s="479"/>
      <c r="SSP42" s="479"/>
      <c r="SSQ42" s="479"/>
      <c r="SSR42" s="479"/>
      <c r="SSS42" s="479"/>
      <c r="SST42" s="479"/>
      <c r="SSU42" s="479"/>
      <c r="SSV42" s="479"/>
      <c r="SSW42" s="479"/>
      <c r="SSX42" s="479"/>
      <c r="SSY42" s="479"/>
      <c r="SSZ42" s="479"/>
      <c r="STA42" s="479"/>
      <c r="STB42" s="479"/>
      <c r="STC42" s="479"/>
      <c r="STD42" s="479"/>
      <c r="STE42" s="479"/>
      <c r="STF42" s="479"/>
      <c r="STG42" s="479"/>
      <c r="STH42" s="479"/>
      <c r="STI42" s="479"/>
      <c r="STJ42" s="479"/>
      <c r="STK42" s="479"/>
      <c r="STL42" s="479"/>
      <c r="STM42" s="479"/>
      <c r="STN42" s="479"/>
      <c r="STO42" s="479"/>
      <c r="STP42" s="479"/>
      <c r="STQ42" s="479"/>
      <c r="STR42" s="479"/>
      <c r="STS42" s="479"/>
      <c r="STT42" s="479"/>
      <c r="STU42" s="479"/>
      <c r="STV42" s="479"/>
      <c r="STW42" s="479"/>
      <c r="STX42" s="479"/>
      <c r="STY42" s="479"/>
      <c r="STZ42" s="479"/>
      <c r="SUA42" s="479"/>
      <c r="SUB42" s="479"/>
      <c r="SUC42" s="479"/>
      <c r="SUD42" s="479"/>
      <c r="SUE42" s="479"/>
      <c r="SUF42" s="479"/>
      <c r="SUG42" s="479"/>
      <c r="SUH42" s="479"/>
      <c r="SUI42" s="479"/>
      <c r="SUJ42" s="479"/>
      <c r="SUK42" s="479"/>
      <c r="SUL42" s="479"/>
      <c r="SUM42" s="479"/>
      <c r="SUN42" s="479"/>
      <c r="SUO42" s="479"/>
      <c r="SUP42" s="479"/>
      <c r="SUQ42" s="479"/>
      <c r="SUR42" s="479"/>
      <c r="SUS42" s="479"/>
      <c r="SUT42" s="479"/>
      <c r="SUU42" s="479"/>
      <c r="SUV42" s="479"/>
      <c r="SUW42" s="479"/>
      <c r="SUX42" s="479"/>
      <c r="SUY42" s="479"/>
      <c r="SUZ42" s="479"/>
      <c r="SVA42" s="479"/>
      <c r="SVB42" s="479"/>
      <c r="SVC42" s="479"/>
      <c r="SVD42" s="479"/>
      <c r="SVE42" s="479"/>
      <c r="SVF42" s="479"/>
      <c r="SVG42" s="479"/>
      <c r="SVH42" s="479"/>
      <c r="SVI42" s="479"/>
      <c r="SVJ42" s="479"/>
      <c r="SVK42" s="479"/>
      <c r="SVL42" s="479"/>
      <c r="SVM42" s="479"/>
      <c r="SVN42" s="479"/>
      <c r="SVO42" s="479"/>
      <c r="SVP42" s="479"/>
      <c r="SVQ42" s="479"/>
      <c r="SVR42" s="479"/>
      <c r="SVS42" s="479"/>
      <c r="SVT42" s="479"/>
      <c r="SVU42" s="479"/>
      <c r="SVV42" s="479"/>
      <c r="SVW42" s="479"/>
      <c r="SVX42" s="479"/>
      <c r="SVY42" s="479"/>
      <c r="SVZ42" s="479"/>
      <c r="SWA42" s="479"/>
      <c r="SWB42" s="479"/>
      <c r="SWC42" s="479"/>
      <c r="SWD42" s="479"/>
      <c r="SWE42" s="479"/>
      <c r="SWF42" s="479"/>
      <c r="SWG42" s="479"/>
      <c r="SWH42" s="479"/>
      <c r="SWI42" s="479"/>
      <c r="SWJ42" s="479"/>
      <c r="SWK42" s="479"/>
      <c r="SWL42" s="479"/>
      <c r="SWM42" s="479"/>
      <c r="SWN42" s="479"/>
      <c r="SWO42" s="479"/>
      <c r="SWP42" s="479"/>
      <c r="SWQ42" s="479"/>
      <c r="SWR42" s="479"/>
      <c r="SWS42" s="479"/>
      <c r="SWT42" s="479"/>
      <c r="SWU42" s="479"/>
      <c r="SWV42" s="479"/>
      <c r="SWW42" s="479"/>
      <c r="SWX42" s="479"/>
      <c r="SWY42" s="479"/>
      <c r="SWZ42" s="479"/>
      <c r="SXA42" s="479"/>
      <c r="SXB42" s="479"/>
      <c r="SXC42" s="479"/>
      <c r="SXD42" s="479"/>
      <c r="SXE42" s="479"/>
      <c r="SXF42" s="479"/>
      <c r="SXG42" s="479"/>
      <c r="SXH42" s="479"/>
      <c r="SXI42" s="479"/>
      <c r="SXJ42" s="479"/>
      <c r="SXK42" s="479"/>
      <c r="SXL42" s="479"/>
      <c r="SXM42" s="479"/>
      <c r="SXN42" s="479"/>
      <c r="SXO42" s="479"/>
      <c r="SXP42" s="479"/>
      <c r="SXQ42" s="479"/>
      <c r="SXR42" s="479"/>
      <c r="SXS42" s="479"/>
      <c r="SXT42" s="479"/>
      <c r="SXU42" s="479"/>
      <c r="SXV42" s="479"/>
      <c r="SXW42" s="479"/>
      <c r="SXX42" s="479"/>
      <c r="SXY42" s="479"/>
      <c r="SXZ42" s="479"/>
      <c r="SYA42" s="479"/>
      <c r="SYB42" s="479"/>
      <c r="SYC42" s="479"/>
      <c r="SYD42" s="479"/>
      <c r="SYE42" s="479"/>
      <c r="SYF42" s="479"/>
      <c r="SYG42" s="479"/>
      <c r="SYH42" s="479"/>
      <c r="SYI42" s="479"/>
      <c r="SYJ42" s="479"/>
      <c r="SYK42" s="479"/>
      <c r="SYL42" s="479"/>
      <c r="SYM42" s="479"/>
      <c r="SYN42" s="479"/>
      <c r="SYO42" s="479"/>
      <c r="SYP42" s="479"/>
      <c r="SYQ42" s="479"/>
      <c r="SYR42" s="479"/>
      <c r="SYS42" s="479"/>
      <c r="SYT42" s="479"/>
      <c r="SYU42" s="479"/>
      <c r="SYV42" s="479"/>
      <c r="SYW42" s="479"/>
      <c r="SYX42" s="479"/>
      <c r="SYY42" s="479"/>
      <c r="SYZ42" s="479"/>
      <c r="SZA42" s="479"/>
      <c r="SZB42" s="479"/>
      <c r="SZC42" s="479"/>
      <c r="SZD42" s="479"/>
      <c r="SZE42" s="479"/>
      <c r="SZF42" s="479"/>
      <c r="SZG42" s="479"/>
      <c r="SZH42" s="479"/>
      <c r="SZI42" s="479"/>
      <c r="SZJ42" s="479"/>
      <c r="SZK42" s="479"/>
      <c r="SZL42" s="479"/>
      <c r="SZM42" s="479"/>
      <c r="SZN42" s="479"/>
      <c r="SZO42" s="479"/>
      <c r="SZP42" s="479"/>
      <c r="SZQ42" s="479"/>
      <c r="SZR42" s="479"/>
      <c r="SZS42" s="479"/>
      <c r="SZT42" s="479"/>
      <c r="SZU42" s="479"/>
      <c r="SZV42" s="479"/>
      <c r="SZW42" s="479"/>
      <c r="SZX42" s="479"/>
      <c r="SZY42" s="479"/>
      <c r="SZZ42" s="479"/>
      <c r="TAA42" s="479"/>
      <c r="TAB42" s="479"/>
      <c r="TAC42" s="479"/>
      <c r="TAD42" s="479"/>
      <c r="TAE42" s="479"/>
      <c r="TAF42" s="479"/>
      <c r="TAG42" s="479"/>
      <c r="TAH42" s="479"/>
      <c r="TAI42" s="479"/>
      <c r="TAJ42" s="479"/>
      <c r="TAK42" s="479"/>
      <c r="TAL42" s="479"/>
      <c r="TAM42" s="479"/>
      <c r="TAN42" s="479"/>
      <c r="TAO42" s="479"/>
      <c r="TAP42" s="479"/>
      <c r="TAQ42" s="479"/>
      <c r="TAR42" s="479"/>
      <c r="TAS42" s="479"/>
      <c r="TAT42" s="479"/>
      <c r="TAU42" s="479"/>
      <c r="TAV42" s="479"/>
      <c r="TAW42" s="479"/>
      <c r="TAX42" s="479"/>
      <c r="TAY42" s="479"/>
      <c r="TAZ42" s="479"/>
      <c r="TBA42" s="479"/>
      <c r="TBB42" s="479"/>
      <c r="TBC42" s="479"/>
      <c r="TBD42" s="479"/>
      <c r="TBE42" s="479"/>
      <c r="TBF42" s="479"/>
      <c r="TBG42" s="479"/>
      <c r="TBH42" s="479"/>
      <c r="TBI42" s="479"/>
      <c r="TBJ42" s="479"/>
      <c r="TBK42" s="479"/>
      <c r="TBL42" s="479"/>
      <c r="TBM42" s="479"/>
      <c r="TBN42" s="479"/>
      <c r="TBO42" s="479"/>
      <c r="TBP42" s="479"/>
      <c r="TBQ42" s="479"/>
      <c r="TBR42" s="479"/>
      <c r="TBS42" s="479"/>
      <c r="TBT42" s="479"/>
      <c r="TBU42" s="479"/>
      <c r="TBV42" s="479"/>
      <c r="TBW42" s="479"/>
      <c r="TBX42" s="479"/>
      <c r="TBY42" s="479"/>
      <c r="TBZ42" s="479"/>
      <c r="TCA42" s="479"/>
      <c r="TCB42" s="479"/>
      <c r="TCC42" s="479"/>
      <c r="TCD42" s="479"/>
      <c r="TCE42" s="479"/>
      <c r="TCF42" s="479"/>
      <c r="TCG42" s="479"/>
      <c r="TCH42" s="479"/>
      <c r="TCI42" s="479"/>
      <c r="TCJ42" s="479"/>
      <c r="TCK42" s="479"/>
      <c r="TCL42" s="479"/>
      <c r="TCM42" s="479"/>
      <c r="TCN42" s="479"/>
      <c r="TCO42" s="479"/>
      <c r="TCP42" s="479"/>
      <c r="TCQ42" s="479"/>
      <c r="TCR42" s="479"/>
      <c r="TCS42" s="479"/>
      <c r="TCT42" s="479"/>
      <c r="TCU42" s="479"/>
      <c r="TCV42" s="479"/>
      <c r="TCW42" s="479"/>
      <c r="TCX42" s="479"/>
      <c r="TCY42" s="479"/>
      <c r="TCZ42" s="479"/>
      <c r="TDA42" s="479"/>
      <c r="TDB42" s="479"/>
      <c r="TDC42" s="479"/>
      <c r="TDD42" s="479"/>
      <c r="TDE42" s="479"/>
      <c r="TDF42" s="479"/>
      <c r="TDG42" s="479"/>
      <c r="TDH42" s="479"/>
      <c r="TDI42" s="479"/>
      <c r="TDJ42" s="479"/>
      <c r="TDK42" s="479"/>
      <c r="TDL42" s="479"/>
      <c r="TDM42" s="479"/>
      <c r="TDN42" s="479"/>
      <c r="TDO42" s="479"/>
      <c r="TDP42" s="479"/>
      <c r="TDQ42" s="479"/>
      <c r="TDR42" s="479"/>
      <c r="TDS42" s="479"/>
      <c r="TDT42" s="479"/>
      <c r="TDU42" s="479"/>
      <c r="TDV42" s="479"/>
      <c r="TDW42" s="479"/>
      <c r="TDX42" s="479"/>
      <c r="TDY42" s="479"/>
      <c r="TDZ42" s="479"/>
      <c r="TEA42" s="479"/>
      <c r="TEB42" s="479"/>
      <c r="TEC42" s="479"/>
      <c r="TED42" s="479"/>
      <c r="TEE42" s="479"/>
      <c r="TEF42" s="479"/>
      <c r="TEG42" s="479"/>
      <c r="TEH42" s="479"/>
      <c r="TEI42" s="479"/>
      <c r="TEJ42" s="479"/>
      <c r="TEK42" s="479"/>
      <c r="TEL42" s="479"/>
      <c r="TEM42" s="479"/>
      <c r="TEN42" s="479"/>
      <c r="TEO42" s="479"/>
      <c r="TEP42" s="479"/>
      <c r="TEQ42" s="479"/>
      <c r="TER42" s="479"/>
      <c r="TES42" s="479"/>
      <c r="TET42" s="479"/>
      <c r="TEU42" s="479"/>
      <c r="TEV42" s="479"/>
      <c r="TEW42" s="479"/>
      <c r="TEX42" s="479"/>
      <c r="TEY42" s="479"/>
      <c r="TEZ42" s="479"/>
      <c r="TFA42" s="479"/>
      <c r="TFB42" s="479"/>
      <c r="TFC42" s="479"/>
      <c r="TFD42" s="479"/>
      <c r="TFE42" s="479"/>
      <c r="TFF42" s="479"/>
      <c r="TFG42" s="479"/>
      <c r="TFH42" s="479"/>
      <c r="TFI42" s="479"/>
      <c r="TFJ42" s="479"/>
      <c r="TFK42" s="479"/>
      <c r="TFL42" s="479"/>
      <c r="TFM42" s="479"/>
      <c r="TFN42" s="479"/>
      <c r="TFO42" s="479"/>
      <c r="TFP42" s="479"/>
      <c r="TFQ42" s="479"/>
      <c r="TFR42" s="479"/>
      <c r="TFS42" s="479"/>
      <c r="TFT42" s="479"/>
      <c r="TFU42" s="479"/>
      <c r="TFV42" s="479"/>
      <c r="TFW42" s="479"/>
      <c r="TFX42" s="479"/>
      <c r="TFY42" s="479"/>
      <c r="TFZ42" s="479"/>
      <c r="TGA42" s="479"/>
      <c r="TGB42" s="479"/>
      <c r="TGC42" s="479"/>
      <c r="TGD42" s="479"/>
      <c r="TGE42" s="479"/>
      <c r="TGF42" s="479"/>
      <c r="TGG42" s="479"/>
      <c r="TGH42" s="479"/>
      <c r="TGI42" s="479"/>
      <c r="TGJ42" s="479"/>
      <c r="TGK42" s="479"/>
      <c r="TGL42" s="479"/>
      <c r="TGM42" s="479"/>
      <c r="TGN42" s="479"/>
      <c r="TGO42" s="479"/>
      <c r="TGP42" s="479"/>
      <c r="TGQ42" s="479"/>
      <c r="TGR42" s="479"/>
      <c r="TGS42" s="479"/>
      <c r="TGT42" s="479"/>
      <c r="TGU42" s="479"/>
      <c r="TGV42" s="479"/>
      <c r="TGW42" s="479"/>
      <c r="TGX42" s="479"/>
      <c r="TGY42" s="479"/>
      <c r="TGZ42" s="479"/>
      <c r="THA42" s="479"/>
      <c r="THB42" s="479"/>
      <c r="THC42" s="479"/>
      <c r="THD42" s="479"/>
      <c r="THE42" s="479"/>
      <c r="THF42" s="479"/>
      <c r="THG42" s="479"/>
      <c r="THH42" s="479"/>
      <c r="THI42" s="479"/>
      <c r="THJ42" s="479"/>
      <c r="THK42" s="479"/>
      <c r="THL42" s="479"/>
      <c r="THM42" s="479"/>
      <c r="THN42" s="479"/>
      <c r="THO42" s="479"/>
      <c r="THP42" s="479"/>
      <c r="THQ42" s="479"/>
      <c r="THR42" s="479"/>
      <c r="THS42" s="479"/>
      <c r="THT42" s="479"/>
      <c r="THU42" s="479"/>
      <c r="THV42" s="479"/>
      <c r="THW42" s="479"/>
      <c r="THX42" s="479"/>
      <c r="THY42" s="479"/>
      <c r="THZ42" s="479"/>
      <c r="TIA42" s="479"/>
      <c r="TIB42" s="479"/>
      <c r="TIC42" s="479"/>
      <c r="TID42" s="479"/>
      <c r="TIE42" s="479"/>
      <c r="TIF42" s="479"/>
      <c r="TIG42" s="479"/>
      <c r="TIH42" s="479"/>
      <c r="TII42" s="479"/>
      <c r="TIJ42" s="479"/>
      <c r="TIK42" s="479"/>
      <c r="TIL42" s="479"/>
      <c r="TIM42" s="479"/>
      <c r="TIN42" s="479"/>
      <c r="TIO42" s="479"/>
      <c r="TIP42" s="479"/>
      <c r="TIQ42" s="479"/>
      <c r="TIR42" s="479"/>
      <c r="TIS42" s="479"/>
      <c r="TIT42" s="479"/>
      <c r="TIU42" s="479"/>
      <c r="TIV42" s="479"/>
      <c r="TIW42" s="479"/>
      <c r="TIX42" s="479"/>
      <c r="TIY42" s="479"/>
      <c r="TIZ42" s="479"/>
      <c r="TJA42" s="479"/>
      <c r="TJB42" s="479"/>
      <c r="TJC42" s="479"/>
      <c r="TJD42" s="479"/>
      <c r="TJE42" s="479"/>
      <c r="TJF42" s="479"/>
      <c r="TJG42" s="479"/>
      <c r="TJH42" s="479"/>
      <c r="TJI42" s="479"/>
      <c r="TJJ42" s="479"/>
      <c r="TJK42" s="479"/>
      <c r="TJL42" s="479"/>
      <c r="TJM42" s="479"/>
      <c r="TJN42" s="479"/>
      <c r="TJO42" s="479"/>
      <c r="TJP42" s="479"/>
      <c r="TJQ42" s="479"/>
      <c r="TJR42" s="479"/>
      <c r="TJS42" s="479"/>
      <c r="TJT42" s="479"/>
      <c r="TJU42" s="479"/>
      <c r="TJV42" s="479"/>
      <c r="TJW42" s="479"/>
      <c r="TJX42" s="479"/>
      <c r="TJY42" s="479"/>
      <c r="TJZ42" s="479"/>
      <c r="TKA42" s="479"/>
      <c r="TKB42" s="479"/>
      <c r="TKC42" s="479"/>
      <c r="TKD42" s="479"/>
      <c r="TKE42" s="479"/>
      <c r="TKF42" s="479"/>
      <c r="TKG42" s="479"/>
      <c r="TKH42" s="479"/>
      <c r="TKI42" s="479"/>
      <c r="TKJ42" s="479"/>
      <c r="TKK42" s="479"/>
      <c r="TKL42" s="479"/>
      <c r="TKM42" s="479"/>
      <c r="TKN42" s="479"/>
      <c r="TKO42" s="479"/>
      <c r="TKP42" s="479"/>
      <c r="TKQ42" s="479"/>
      <c r="TKR42" s="479"/>
      <c r="TKS42" s="479"/>
      <c r="TKT42" s="479"/>
      <c r="TKU42" s="479"/>
      <c r="TKV42" s="479"/>
      <c r="TKW42" s="479"/>
      <c r="TKX42" s="479"/>
      <c r="TKY42" s="479"/>
      <c r="TKZ42" s="479"/>
      <c r="TLA42" s="479"/>
      <c r="TLB42" s="479"/>
      <c r="TLC42" s="479"/>
      <c r="TLD42" s="479"/>
      <c r="TLE42" s="479"/>
      <c r="TLF42" s="479"/>
      <c r="TLG42" s="479"/>
      <c r="TLH42" s="479"/>
      <c r="TLI42" s="479"/>
      <c r="TLJ42" s="479"/>
      <c r="TLK42" s="479"/>
      <c r="TLL42" s="479"/>
      <c r="TLM42" s="479"/>
      <c r="TLN42" s="479"/>
      <c r="TLO42" s="479"/>
      <c r="TLP42" s="479"/>
      <c r="TLQ42" s="479"/>
      <c r="TLR42" s="479"/>
      <c r="TLS42" s="479"/>
      <c r="TLT42" s="479"/>
      <c r="TLU42" s="479"/>
      <c r="TLV42" s="479"/>
      <c r="TLW42" s="479"/>
      <c r="TLX42" s="479"/>
      <c r="TLY42" s="479"/>
      <c r="TLZ42" s="479"/>
      <c r="TMA42" s="479"/>
      <c r="TMB42" s="479"/>
      <c r="TMC42" s="479"/>
      <c r="TMD42" s="479"/>
      <c r="TME42" s="479"/>
      <c r="TMF42" s="479"/>
      <c r="TMG42" s="479"/>
      <c r="TMH42" s="479"/>
      <c r="TMI42" s="479"/>
      <c r="TMJ42" s="479"/>
      <c r="TMK42" s="479"/>
      <c r="TML42" s="479"/>
      <c r="TMM42" s="479"/>
      <c r="TMN42" s="479"/>
      <c r="TMO42" s="479"/>
      <c r="TMP42" s="479"/>
      <c r="TMQ42" s="479"/>
      <c r="TMR42" s="479"/>
      <c r="TMS42" s="479"/>
      <c r="TMT42" s="479"/>
      <c r="TMU42" s="479"/>
      <c r="TMV42" s="479"/>
      <c r="TMW42" s="479"/>
      <c r="TMX42" s="479"/>
      <c r="TMY42" s="479"/>
      <c r="TMZ42" s="479"/>
      <c r="TNA42" s="479"/>
      <c r="TNB42" s="479"/>
      <c r="TNC42" s="479"/>
      <c r="TND42" s="479"/>
      <c r="TNE42" s="479"/>
      <c r="TNF42" s="479"/>
      <c r="TNG42" s="479"/>
      <c r="TNH42" s="479"/>
      <c r="TNI42" s="479"/>
      <c r="TNJ42" s="479"/>
      <c r="TNK42" s="479"/>
      <c r="TNL42" s="479"/>
      <c r="TNM42" s="479"/>
      <c r="TNN42" s="479"/>
      <c r="TNO42" s="479"/>
      <c r="TNP42" s="479"/>
      <c r="TNQ42" s="479"/>
      <c r="TNR42" s="479"/>
      <c r="TNS42" s="479"/>
      <c r="TNT42" s="479"/>
      <c r="TNU42" s="479"/>
      <c r="TNV42" s="479"/>
      <c r="TNW42" s="479"/>
      <c r="TNX42" s="479"/>
      <c r="TNY42" s="479"/>
      <c r="TNZ42" s="479"/>
      <c r="TOA42" s="479"/>
      <c r="TOB42" s="479"/>
      <c r="TOC42" s="479"/>
      <c r="TOD42" s="479"/>
      <c r="TOE42" s="479"/>
      <c r="TOF42" s="479"/>
      <c r="TOG42" s="479"/>
      <c r="TOH42" s="479"/>
      <c r="TOI42" s="479"/>
      <c r="TOJ42" s="479"/>
      <c r="TOK42" s="479"/>
      <c r="TOL42" s="479"/>
      <c r="TOM42" s="479"/>
      <c r="TON42" s="479"/>
      <c r="TOO42" s="479"/>
      <c r="TOP42" s="479"/>
      <c r="TOQ42" s="479"/>
      <c r="TOR42" s="479"/>
      <c r="TOS42" s="479"/>
      <c r="TOT42" s="479"/>
      <c r="TOU42" s="479"/>
      <c r="TOV42" s="479"/>
      <c r="TOW42" s="479"/>
      <c r="TOX42" s="479"/>
      <c r="TOY42" s="479"/>
      <c r="TOZ42" s="479"/>
      <c r="TPA42" s="479"/>
      <c r="TPB42" s="479"/>
      <c r="TPC42" s="479"/>
      <c r="TPD42" s="479"/>
      <c r="TPE42" s="479"/>
      <c r="TPF42" s="479"/>
      <c r="TPG42" s="479"/>
      <c r="TPH42" s="479"/>
      <c r="TPI42" s="479"/>
      <c r="TPJ42" s="479"/>
      <c r="TPK42" s="479"/>
      <c r="TPL42" s="479"/>
      <c r="TPM42" s="479"/>
      <c r="TPN42" s="479"/>
      <c r="TPO42" s="479"/>
      <c r="TPP42" s="479"/>
      <c r="TPQ42" s="479"/>
      <c r="TPR42" s="479"/>
      <c r="TPS42" s="479"/>
      <c r="TPT42" s="479"/>
      <c r="TPU42" s="479"/>
      <c r="TPV42" s="479"/>
      <c r="TPW42" s="479"/>
      <c r="TPX42" s="479"/>
      <c r="TPY42" s="479"/>
      <c r="TPZ42" s="479"/>
      <c r="TQA42" s="479"/>
      <c r="TQB42" s="479"/>
      <c r="TQC42" s="479"/>
      <c r="TQD42" s="479"/>
      <c r="TQE42" s="479"/>
      <c r="TQF42" s="479"/>
      <c r="TQG42" s="479"/>
      <c r="TQH42" s="479"/>
      <c r="TQI42" s="479"/>
      <c r="TQJ42" s="479"/>
      <c r="TQK42" s="479"/>
      <c r="TQL42" s="479"/>
      <c r="TQM42" s="479"/>
      <c r="TQN42" s="479"/>
      <c r="TQO42" s="479"/>
      <c r="TQP42" s="479"/>
      <c r="TQQ42" s="479"/>
      <c r="TQR42" s="479"/>
      <c r="TQS42" s="479"/>
      <c r="TQT42" s="479"/>
      <c r="TQU42" s="479"/>
      <c r="TQV42" s="479"/>
      <c r="TQW42" s="479"/>
      <c r="TQX42" s="479"/>
      <c r="TQY42" s="479"/>
      <c r="TQZ42" s="479"/>
      <c r="TRA42" s="479"/>
      <c r="TRB42" s="479"/>
      <c r="TRC42" s="479"/>
      <c r="TRD42" s="479"/>
      <c r="TRE42" s="479"/>
      <c r="TRF42" s="479"/>
      <c r="TRG42" s="479"/>
      <c r="TRH42" s="479"/>
      <c r="TRI42" s="479"/>
      <c r="TRJ42" s="479"/>
      <c r="TRK42" s="479"/>
      <c r="TRL42" s="479"/>
      <c r="TRM42" s="479"/>
      <c r="TRN42" s="479"/>
      <c r="TRO42" s="479"/>
      <c r="TRP42" s="479"/>
      <c r="TRQ42" s="479"/>
      <c r="TRR42" s="479"/>
      <c r="TRS42" s="479"/>
      <c r="TRT42" s="479"/>
      <c r="TRU42" s="479"/>
      <c r="TRV42" s="479"/>
      <c r="TRW42" s="479"/>
      <c r="TRX42" s="479"/>
      <c r="TRY42" s="479"/>
      <c r="TRZ42" s="479"/>
      <c r="TSA42" s="479"/>
      <c r="TSB42" s="479"/>
      <c r="TSC42" s="479"/>
      <c r="TSD42" s="479"/>
      <c r="TSE42" s="479"/>
      <c r="TSF42" s="479"/>
      <c r="TSG42" s="479"/>
      <c r="TSH42" s="479"/>
      <c r="TSI42" s="479"/>
      <c r="TSJ42" s="479"/>
      <c r="TSK42" s="479"/>
      <c r="TSL42" s="479"/>
      <c r="TSM42" s="479"/>
      <c r="TSN42" s="479"/>
      <c r="TSO42" s="479"/>
      <c r="TSP42" s="479"/>
      <c r="TSQ42" s="479"/>
      <c r="TSR42" s="479"/>
      <c r="TSS42" s="479"/>
      <c r="TST42" s="479"/>
      <c r="TSU42" s="479"/>
      <c r="TSV42" s="479"/>
      <c r="TSW42" s="479"/>
      <c r="TSX42" s="479"/>
      <c r="TSY42" s="479"/>
      <c r="TSZ42" s="479"/>
      <c r="TTA42" s="479"/>
      <c r="TTB42" s="479"/>
      <c r="TTC42" s="479"/>
      <c r="TTD42" s="479"/>
      <c r="TTE42" s="479"/>
      <c r="TTF42" s="479"/>
      <c r="TTG42" s="479"/>
      <c r="TTH42" s="479"/>
      <c r="TTI42" s="479"/>
      <c r="TTJ42" s="479"/>
      <c r="TTK42" s="479"/>
      <c r="TTL42" s="479"/>
      <c r="TTM42" s="479"/>
      <c r="TTN42" s="479"/>
      <c r="TTO42" s="479"/>
      <c r="TTP42" s="479"/>
      <c r="TTQ42" s="479"/>
      <c r="TTR42" s="479"/>
      <c r="TTS42" s="479"/>
      <c r="TTT42" s="479"/>
      <c r="TTU42" s="479"/>
      <c r="TTV42" s="479"/>
      <c r="TTW42" s="479"/>
      <c r="TTX42" s="479"/>
      <c r="TTY42" s="479"/>
      <c r="TTZ42" s="479"/>
      <c r="TUA42" s="479"/>
      <c r="TUB42" s="479"/>
      <c r="TUC42" s="479"/>
      <c r="TUD42" s="479"/>
      <c r="TUE42" s="479"/>
      <c r="TUF42" s="479"/>
      <c r="TUG42" s="479"/>
      <c r="TUH42" s="479"/>
      <c r="TUI42" s="479"/>
      <c r="TUJ42" s="479"/>
      <c r="TUK42" s="479"/>
      <c r="TUL42" s="479"/>
      <c r="TUM42" s="479"/>
      <c r="TUN42" s="479"/>
      <c r="TUO42" s="479"/>
      <c r="TUP42" s="479"/>
      <c r="TUQ42" s="479"/>
      <c r="TUR42" s="479"/>
      <c r="TUS42" s="479"/>
      <c r="TUT42" s="479"/>
      <c r="TUU42" s="479"/>
      <c r="TUV42" s="479"/>
      <c r="TUW42" s="479"/>
      <c r="TUX42" s="479"/>
      <c r="TUY42" s="479"/>
      <c r="TUZ42" s="479"/>
      <c r="TVA42" s="479"/>
      <c r="TVB42" s="479"/>
      <c r="TVC42" s="479"/>
      <c r="TVD42" s="479"/>
      <c r="TVE42" s="479"/>
      <c r="TVF42" s="479"/>
      <c r="TVG42" s="479"/>
      <c r="TVH42" s="479"/>
      <c r="TVI42" s="479"/>
      <c r="TVJ42" s="479"/>
      <c r="TVK42" s="479"/>
      <c r="TVL42" s="479"/>
      <c r="TVM42" s="479"/>
      <c r="TVN42" s="479"/>
      <c r="TVO42" s="479"/>
      <c r="TVP42" s="479"/>
      <c r="TVQ42" s="479"/>
      <c r="TVR42" s="479"/>
      <c r="TVS42" s="479"/>
      <c r="TVT42" s="479"/>
      <c r="TVU42" s="479"/>
      <c r="TVV42" s="479"/>
      <c r="TVW42" s="479"/>
      <c r="TVX42" s="479"/>
      <c r="TVY42" s="479"/>
      <c r="TVZ42" s="479"/>
      <c r="TWA42" s="479"/>
      <c r="TWB42" s="479"/>
      <c r="TWC42" s="479"/>
      <c r="TWD42" s="479"/>
      <c r="TWE42" s="479"/>
      <c r="TWF42" s="479"/>
      <c r="TWG42" s="479"/>
      <c r="TWH42" s="479"/>
      <c r="TWI42" s="479"/>
      <c r="TWJ42" s="479"/>
      <c r="TWK42" s="479"/>
      <c r="TWL42" s="479"/>
      <c r="TWM42" s="479"/>
      <c r="TWN42" s="479"/>
      <c r="TWO42" s="479"/>
      <c r="TWP42" s="479"/>
      <c r="TWQ42" s="479"/>
      <c r="TWR42" s="479"/>
      <c r="TWS42" s="479"/>
      <c r="TWT42" s="479"/>
      <c r="TWU42" s="479"/>
      <c r="TWV42" s="479"/>
      <c r="TWW42" s="479"/>
      <c r="TWX42" s="479"/>
      <c r="TWY42" s="479"/>
      <c r="TWZ42" s="479"/>
      <c r="TXA42" s="479"/>
      <c r="TXB42" s="479"/>
      <c r="TXC42" s="479"/>
      <c r="TXD42" s="479"/>
      <c r="TXE42" s="479"/>
      <c r="TXF42" s="479"/>
      <c r="TXG42" s="479"/>
      <c r="TXH42" s="479"/>
      <c r="TXI42" s="479"/>
      <c r="TXJ42" s="479"/>
      <c r="TXK42" s="479"/>
      <c r="TXL42" s="479"/>
      <c r="TXM42" s="479"/>
      <c r="TXN42" s="479"/>
      <c r="TXO42" s="479"/>
      <c r="TXP42" s="479"/>
      <c r="TXQ42" s="479"/>
      <c r="TXR42" s="479"/>
      <c r="TXS42" s="479"/>
      <c r="TXT42" s="479"/>
      <c r="TXU42" s="479"/>
      <c r="TXV42" s="479"/>
      <c r="TXW42" s="479"/>
      <c r="TXX42" s="479"/>
      <c r="TXY42" s="479"/>
      <c r="TXZ42" s="479"/>
      <c r="TYA42" s="479"/>
      <c r="TYB42" s="479"/>
      <c r="TYC42" s="479"/>
      <c r="TYD42" s="479"/>
      <c r="TYE42" s="479"/>
      <c r="TYF42" s="479"/>
      <c r="TYG42" s="479"/>
      <c r="TYH42" s="479"/>
      <c r="TYI42" s="479"/>
      <c r="TYJ42" s="479"/>
      <c r="TYK42" s="479"/>
      <c r="TYL42" s="479"/>
      <c r="TYM42" s="479"/>
      <c r="TYN42" s="479"/>
      <c r="TYO42" s="479"/>
      <c r="TYP42" s="479"/>
      <c r="TYQ42" s="479"/>
      <c r="TYR42" s="479"/>
      <c r="TYS42" s="479"/>
      <c r="TYT42" s="479"/>
      <c r="TYU42" s="479"/>
      <c r="TYV42" s="479"/>
      <c r="TYW42" s="479"/>
      <c r="TYX42" s="479"/>
      <c r="TYY42" s="479"/>
      <c r="TYZ42" s="479"/>
      <c r="TZA42" s="479"/>
      <c r="TZB42" s="479"/>
      <c r="TZC42" s="479"/>
      <c r="TZD42" s="479"/>
      <c r="TZE42" s="479"/>
      <c r="TZF42" s="479"/>
      <c r="TZG42" s="479"/>
      <c r="TZH42" s="479"/>
      <c r="TZI42" s="479"/>
      <c r="TZJ42" s="479"/>
      <c r="TZK42" s="479"/>
      <c r="TZL42" s="479"/>
      <c r="TZM42" s="479"/>
      <c r="TZN42" s="479"/>
      <c r="TZO42" s="479"/>
      <c r="TZP42" s="479"/>
      <c r="TZQ42" s="479"/>
      <c r="TZR42" s="479"/>
      <c r="TZS42" s="479"/>
      <c r="TZT42" s="479"/>
      <c r="TZU42" s="479"/>
      <c r="TZV42" s="479"/>
      <c r="TZW42" s="479"/>
      <c r="TZX42" s="479"/>
      <c r="TZY42" s="479"/>
      <c r="TZZ42" s="479"/>
      <c r="UAA42" s="479"/>
      <c r="UAB42" s="479"/>
      <c r="UAC42" s="479"/>
      <c r="UAD42" s="479"/>
      <c r="UAE42" s="479"/>
      <c r="UAF42" s="479"/>
      <c r="UAG42" s="479"/>
      <c r="UAH42" s="479"/>
      <c r="UAI42" s="479"/>
      <c r="UAJ42" s="479"/>
      <c r="UAK42" s="479"/>
      <c r="UAL42" s="479"/>
      <c r="UAM42" s="479"/>
      <c r="UAN42" s="479"/>
      <c r="UAO42" s="479"/>
      <c r="UAP42" s="479"/>
      <c r="UAQ42" s="479"/>
      <c r="UAR42" s="479"/>
      <c r="UAS42" s="479"/>
      <c r="UAT42" s="479"/>
      <c r="UAU42" s="479"/>
      <c r="UAV42" s="479"/>
      <c r="UAW42" s="479"/>
      <c r="UAX42" s="479"/>
      <c r="UAY42" s="479"/>
      <c r="UAZ42" s="479"/>
      <c r="UBA42" s="479"/>
      <c r="UBB42" s="479"/>
      <c r="UBC42" s="479"/>
      <c r="UBD42" s="479"/>
      <c r="UBE42" s="479"/>
      <c r="UBF42" s="479"/>
      <c r="UBG42" s="479"/>
      <c r="UBH42" s="479"/>
      <c r="UBI42" s="479"/>
      <c r="UBJ42" s="479"/>
      <c r="UBK42" s="479"/>
      <c r="UBL42" s="479"/>
      <c r="UBM42" s="479"/>
      <c r="UBN42" s="479"/>
      <c r="UBO42" s="479"/>
      <c r="UBP42" s="479"/>
      <c r="UBQ42" s="479"/>
      <c r="UBR42" s="479"/>
      <c r="UBS42" s="479"/>
      <c r="UBT42" s="479"/>
      <c r="UBU42" s="479"/>
      <c r="UBV42" s="479"/>
      <c r="UBW42" s="479"/>
      <c r="UBX42" s="479"/>
      <c r="UBY42" s="479"/>
      <c r="UBZ42" s="479"/>
      <c r="UCA42" s="479"/>
      <c r="UCB42" s="479"/>
      <c r="UCC42" s="479"/>
      <c r="UCD42" s="479"/>
      <c r="UCE42" s="479"/>
      <c r="UCF42" s="479"/>
      <c r="UCG42" s="479"/>
      <c r="UCH42" s="479"/>
      <c r="UCI42" s="479"/>
      <c r="UCJ42" s="479"/>
      <c r="UCK42" s="479"/>
      <c r="UCL42" s="479"/>
      <c r="UCM42" s="479"/>
      <c r="UCN42" s="479"/>
      <c r="UCO42" s="479"/>
      <c r="UCP42" s="479"/>
      <c r="UCQ42" s="479"/>
      <c r="UCR42" s="479"/>
      <c r="UCS42" s="479"/>
      <c r="UCT42" s="479"/>
      <c r="UCU42" s="479"/>
      <c r="UCV42" s="479"/>
      <c r="UCW42" s="479"/>
      <c r="UCX42" s="479"/>
      <c r="UCY42" s="479"/>
      <c r="UCZ42" s="479"/>
      <c r="UDA42" s="479"/>
      <c r="UDB42" s="479"/>
      <c r="UDC42" s="479"/>
      <c r="UDD42" s="479"/>
      <c r="UDE42" s="479"/>
      <c r="UDF42" s="479"/>
      <c r="UDG42" s="479"/>
      <c r="UDH42" s="479"/>
      <c r="UDI42" s="479"/>
      <c r="UDJ42" s="479"/>
      <c r="UDK42" s="479"/>
      <c r="UDL42" s="479"/>
      <c r="UDM42" s="479"/>
      <c r="UDN42" s="479"/>
      <c r="UDO42" s="479"/>
      <c r="UDP42" s="479"/>
      <c r="UDQ42" s="479"/>
      <c r="UDR42" s="479"/>
      <c r="UDS42" s="479"/>
      <c r="UDT42" s="479"/>
      <c r="UDU42" s="479"/>
      <c r="UDV42" s="479"/>
      <c r="UDW42" s="479"/>
      <c r="UDX42" s="479"/>
      <c r="UDY42" s="479"/>
      <c r="UDZ42" s="479"/>
      <c r="UEA42" s="479"/>
      <c r="UEB42" s="479"/>
      <c r="UEC42" s="479"/>
      <c r="UED42" s="479"/>
      <c r="UEE42" s="479"/>
      <c r="UEF42" s="479"/>
      <c r="UEG42" s="479"/>
      <c r="UEH42" s="479"/>
      <c r="UEI42" s="479"/>
      <c r="UEJ42" s="479"/>
      <c r="UEK42" s="479"/>
      <c r="UEL42" s="479"/>
      <c r="UEM42" s="479"/>
      <c r="UEN42" s="479"/>
      <c r="UEO42" s="479"/>
      <c r="UEP42" s="479"/>
      <c r="UEQ42" s="479"/>
      <c r="UER42" s="479"/>
      <c r="UES42" s="479"/>
      <c r="UET42" s="479"/>
      <c r="UEU42" s="479"/>
      <c r="UEV42" s="479"/>
      <c r="UEW42" s="479"/>
      <c r="UEX42" s="479"/>
      <c r="UEY42" s="479"/>
      <c r="UEZ42" s="479"/>
      <c r="UFA42" s="479"/>
      <c r="UFB42" s="479"/>
      <c r="UFC42" s="479"/>
      <c r="UFD42" s="479"/>
      <c r="UFE42" s="479"/>
      <c r="UFF42" s="479"/>
      <c r="UFG42" s="479"/>
      <c r="UFH42" s="479"/>
      <c r="UFI42" s="479"/>
      <c r="UFJ42" s="479"/>
      <c r="UFK42" s="479"/>
      <c r="UFL42" s="479"/>
      <c r="UFM42" s="479"/>
      <c r="UFN42" s="479"/>
      <c r="UFO42" s="479"/>
      <c r="UFP42" s="479"/>
      <c r="UFQ42" s="479"/>
      <c r="UFR42" s="479"/>
      <c r="UFS42" s="479"/>
      <c r="UFT42" s="479"/>
      <c r="UFU42" s="479"/>
      <c r="UFV42" s="479"/>
      <c r="UFW42" s="479"/>
      <c r="UFX42" s="479"/>
      <c r="UFY42" s="479"/>
      <c r="UFZ42" s="479"/>
      <c r="UGA42" s="479"/>
      <c r="UGB42" s="479"/>
      <c r="UGC42" s="479"/>
      <c r="UGD42" s="479"/>
      <c r="UGE42" s="479"/>
      <c r="UGF42" s="479"/>
      <c r="UGG42" s="479"/>
      <c r="UGH42" s="479"/>
      <c r="UGI42" s="479"/>
      <c r="UGJ42" s="479"/>
      <c r="UGK42" s="479"/>
      <c r="UGL42" s="479"/>
      <c r="UGM42" s="479"/>
      <c r="UGN42" s="479"/>
      <c r="UGO42" s="479"/>
      <c r="UGP42" s="479"/>
      <c r="UGQ42" s="479"/>
      <c r="UGR42" s="479"/>
      <c r="UGS42" s="479"/>
      <c r="UGT42" s="479"/>
      <c r="UGU42" s="479"/>
      <c r="UGV42" s="479"/>
      <c r="UGW42" s="479"/>
      <c r="UGX42" s="479"/>
      <c r="UGY42" s="479"/>
      <c r="UGZ42" s="479"/>
      <c r="UHA42" s="479"/>
      <c r="UHB42" s="479"/>
      <c r="UHC42" s="479"/>
      <c r="UHD42" s="479"/>
      <c r="UHE42" s="479"/>
      <c r="UHF42" s="479"/>
      <c r="UHG42" s="479"/>
      <c r="UHH42" s="479"/>
      <c r="UHI42" s="479"/>
      <c r="UHJ42" s="479"/>
      <c r="UHK42" s="479"/>
      <c r="UHL42" s="479"/>
      <c r="UHM42" s="479"/>
      <c r="UHN42" s="479"/>
      <c r="UHO42" s="479"/>
      <c r="UHP42" s="479"/>
      <c r="UHQ42" s="479"/>
      <c r="UHR42" s="479"/>
      <c r="UHS42" s="479"/>
      <c r="UHT42" s="479"/>
      <c r="UHU42" s="479"/>
      <c r="UHV42" s="479"/>
      <c r="UHW42" s="479"/>
      <c r="UHX42" s="479"/>
      <c r="UHY42" s="479"/>
      <c r="UHZ42" s="479"/>
      <c r="UIA42" s="479"/>
      <c r="UIB42" s="479"/>
      <c r="UIC42" s="479"/>
      <c r="UID42" s="479"/>
      <c r="UIE42" s="479"/>
      <c r="UIF42" s="479"/>
      <c r="UIG42" s="479"/>
      <c r="UIH42" s="479"/>
      <c r="UII42" s="479"/>
      <c r="UIJ42" s="479"/>
      <c r="UIK42" s="479"/>
      <c r="UIL42" s="479"/>
      <c r="UIM42" s="479"/>
      <c r="UIN42" s="479"/>
      <c r="UIO42" s="479"/>
      <c r="UIP42" s="479"/>
      <c r="UIQ42" s="479"/>
      <c r="UIR42" s="479"/>
      <c r="UIS42" s="479"/>
      <c r="UIT42" s="479"/>
      <c r="UIU42" s="479"/>
      <c r="UIV42" s="479"/>
      <c r="UIW42" s="479"/>
      <c r="UIX42" s="479"/>
      <c r="UIY42" s="479"/>
      <c r="UIZ42" s="479"/>
      <c r="UJA42" s="479"/>
      <c r="UJB42" s="479"/>
      <c r="UJC42" s="479"/>
      <c r="UJD42" s="479"/>
      <c r="UJE42" s="479"/>
      <c r="UJF42" s="479"/>
      <c r="UJG42" s="479"/>
      <c r="UJH42" s="479"/>
      <c r="UJI42" s="479"/>
      <c r="UJJ42" s="479"/>
      <c r="UJK42" s="479"/>
      <c r="UJL42" s="479"/>
      <c r="UJM42" s="479"/>
      <c r="UJN42" s="479"/>
      <c r="UJO42" s="479"/>
      <c r="UJP42" s="479"/>
      <c r="UJQ42" s="479"/>
      <c r="UJR42" s="479"/>
      <c r="UJS42" s="479"/>
      <c r="UJT42" s="479"/>
      <c r="UJU42" s="479"/>
      <c r="UJV42" s="479"/>
      <c r="UJW42" s="479"/>
      <c r="UJX42" s="479"/>
      <c r="UJY42" s="479"/>
      <c r="UJZ42" s="479"/>
      <c r="UKA42" s="479"/>
      <c r="UKB42" s="479"/>
      <c r="UKC42" s="479"/>
      <c r="UKD42" s="479"/>
      <c r="UKE42" s="479"/>
      <c r="UKF42" s="479"/>
      <c r="UKG42" s="479"/>
      <c r="UKH42" s="479"/>
      <c r="UKI42" s="479"/>
      <c r="UKJ42" s="479"/>
      <c r="UKK42" s="479"/>
      <c r="UKL42" s="479"/>
      <c r="UKM42" s="479"/>
      <c r="UKN42" s="479"/>
      <c r="UKO42" s="479"/>
      <c r="UKP42" s="479"/>
      <c r="UKQ42" s="479"/>
      <c r="UKR42" s="479"/>
      <c r="UKS42" s="479"/>
      <c r="UKT42" s="479"/>
      <c r="UKU42" s="479"/>
      <c r="UKV42" s="479"/>
      <c r="UKW42" s="479"/>
      <c r="UKX42" s="479"/>
      <c r="UKY42" s="479"/>
      <c r="UKZ42" s="479"/>
      <c r="ULA42" s="479"/>
      <c r="ULB42" s="479"/>
      <c r="ULC42" s="479"/>
      <c r="ULD42" s="479"/>
      <c r="ULE42" s="479"/>
      <c r="ULF42" s="479"/>
      <c r="ULG42" s="479"/>
      <c r="ULH42" s="479"/>
      <c r="ULI42" s="479"/>
      <c r="ULJ42" s="479"/>
      <c r="ULK42" s="479"/>
      <c r="ULL42" s="479"/>
      <c r="ULM42" s="479"/>
      <c r="ULN42" s="479"/>
      <c r="ULO42" s="479"/>
      <c r="ULP42" s="479"/>
      <c r="ULQ42" s="479"/>
      <c r="ULR42" s="479"/>
      <c r="ULS42" s="479"/>
      <c r="ULT42" s="479"/>
      <c r="ULU42" s="479"/>
      <c r="ULV42" s="479"/>
      <c r="ULW42" s="479"/>
      <c r="ULX42" s="479"/>
      <c r="ULY42" s="479"/>
      <c r="ULZ42" s="479"/>
      <c r="UMA42" s="479"/>
      <c r="UMB42" s="479"/>
      <c r="UMC42" s="479"/>
      <c r="UMD42" s="479"/>
      <c r="UME42" s="479"/>
      <c r="UMF42" s="479"/>
      <c r="UMG42" s="479"/>
      <c r="UMH42" s="479"/>
      <c r="UMI42" s="479"/>
      <c r="UMJ42" s="479"/>
      <c r="UMK42" s="479"/>
      <c r="UML42" s="479"/>
      <c r="UMM42" s="479"/>
      <c r="UMN42" s="479"/>
      <c r="UMO42" s="479"/>
      <c r="UMP42" s="479"/>
      <c r="UMQ42" s="479"/>
      <c r="UMR42" s="479"/>
      <c r="UMS42" s="479"/>
      <c r="UMT42" s="479"/>
      <c r="UMU42" s="479"/>
      <c r="UMV42" s="479"/>
      <c r="UMW42" s="479"/>
      <c r="UMX42" s="479"/>
      <c r="UMY42" s="479"/>
      <c r="UMZ42" s="479"/>
      <c r="UNA42" s="479"/>
      <c r="UNB42" s="479"/>
      <c r="UNC42" s="479"/>
      <c r="UND42" s="479"/>
      <c r="UNE42" s="479"/>
      <c r="UNF42" s="479"/>
      <c r="UNG42" s="479"/>
      <c r="UNH42" s="479"/>
      <c r="UNI42" s="479"/>
      <c r="UNJ42" s="479"/>
      <c r="UNK42" s="479"/>
      <c r="UNL42" s="479"/>
      <c r="UNM42" s="479"/>
      <c r="UNN42" s="479"/>
      <c r="UNO42" s="479"/>
      <c r="UNP42" s="479"/>
      <c r="UNQ42" s="479"/>
      <c r="UNR42" s="479"/>
      <c r="UNS42" s="479"/>
      <c r="UNT42" s="479"/>
      <c r="UNU42" s="479"/>
      <c r="UNV42" s="479"/>
      <c r="UNW42" s="479"/>
      <c r="UNX42" s="479"/>
      <c r="UNY42" s="479"/>
      <c r="UNZ42" s="479"/>
      <c r="UOA42" s="479"/>
      <c r="UOB42" s="479"/>
      <c r="UOC42" s="479"/>
      <c r="UOD42" s="479"/>
      <c r="UOE42" s="479"/>
      <c r="UOF42" s="479"/>
      <c r="UOG42" s="479"/>
      <c r="UOH42" s="479"/>
      <c r="UOI42" s="479"/>
      <c r="UOJ42" s="479"/>
      <c r="UOK42" s="479"/>
      <c r="UOL42" s="479"/>
      <c r="UOM42" s="479"/>
      <c r="UON42" s="479"/>
      <c r="UOO42" s="479"/>
      <c r="UOP42" s="479"/>
      <c r="UOQ42" s="479"/>
      <c r="UOR42" s="479"/>
      <c r="UOS42" s="479"/>
      <c r="UOT42" s="479"/>
      <c r="UOU42" s="479"/>
      <c r="UOV42" s="479"/>
      <c r="UOW42" s="479"/>
      <c r="UOX42" s="479"/>
      <c r="UOY42" s="479"/>
      <c r="UOZ42" s="479"/>
      <c r="UPA42" s="479"/>
      <c r="UPB42" s="479"/>
      <c r="UPC42" s="479"/>
      <c r="UPD42" s="479"/>
      <c r="UPE42" s="479"/>
      <c r="UPF42" s="479"/>
      <c r="UPG42" s="479"/>
      <c r="UPH42" s="479"/>
      <c r="UPI42" s="479"/>
      <c r="UPJ42" s="479"/>
      <c r="UPK42" s="479"/>
      <c r="UPL42" s="479"/>
      <c r="UPM42" s="479"/>
      <c r="UPN42" s="479"/>
      <c r="UPO42" s="479"/>
      <c r="UPP42" s="479"/>
      <c r="UPQ42" s="479"/>
      <c r="UPR42" s="479"/>
      <c r="UPS42" s="479"/>
      <c r="UPT42" s="479"/>
      <c r="UPU42" s="479"/>
      <c r="UPV42" s="479"/>
      <c r="UPW42" s="479"/>
      <c r="UPX42" s="479"/>
      <c r="UPY42" s="479"/>
      <c r="UPZ42" s="479"/>
      <c r="UQA42" s="479"/>
      <c r="UQB42" s="479"/>
      <c r="UQC42" s="479"/>
      <c r="UQD42" s="479"/>
      <c r="UQE42" s="479"/>
      <c r="UQF42" s="479"/>
      <c r="UQG42" s="479"/>
      <c r="UQH42" s="479"/>
      <c r="UQI42" s="479"/>
      <c r="UQJ42" s="479"/>
      <c r="UQK42" s="479"/>
      <c r="UQL42" s="479"/>
      <c r="UQM42" s="479"/>
      <c r="UQN42" s="479"/>
      <c r="UQO42" s="479"/>
      <c r="UQP42" s="479"/>
      <c r="UQQ42" s="479"/>
      <c r="UQR42" s="479"/>
      <c r="UQS42" s="479"/>
      <c r="UQT42" s="479"/>
      <c r="UQU42" s="479"/>
      <c r="UQV42" s="479"/>
      <c r="UQW42" s="479"/>
      <c r="UQX42" s="479"/>
      <c r="UQY42" s="479"/>
      <c r="UQZ42" s="479"/>
      <c r="URA42" s="479"/>
      <c r="URB42" s="479"/>
      <c r="URC42" s="479"/>
      <c r="URD42" s="479"/>
      <c r="URE42" s="479"/>
      <c r="URF42" s="479"/>
      <c r="URG42" s="479"/>
      <c r="URH42" s="479"/>
      <c r="URI42" s="479"/>
      <c r="URJ42" s="479"/>
      <c r="URK42" s="479"/>
      <c r="URL42" s="479"/>
      <c r="URM42" s="479"/>
      <c r="URN42" s="479"/>
      <c r="URO42" s="479"/>
      <c r="URP42" s="479"/>
      <c r="URQ42" s="479"/>
      <c r="URR42" s="479"/>
      <c r="URS42" s="479"/>
      <c r="URT42" s="479"/>
      <c r="URU42" s="479"/>
      <c r="URV42" s="479"/>
      <c r="URW42" s="479"/>
      <c r="URX42" s="479"/>
      <c r="URY42" s="479"/>
      <c r="URZ42" s="479"/>
      <c r="USA42" s="479"/>
      <c r="USB42" s="479"/>
      <c r="USC42" s="479"/>
      <c r="USD42" s="479"/>
      <c r="USE42" s="479"/>
      <c r="USF42" s="479"/>
      <c r="USG42" s="479"/>
      <c r="USH42" s="479"/>
      <c r="USI42" s="479"/>
      <c r="USJ42" s="479"/>
      <c r="USK42" s="479"/>
      <c r="USL42" s="479"/>
      <c r="USM42" s="479"/>
      <c r="USN42" s="479"/>
      <c r="USO42" s="479"/>
      <c r="USP42" s="479"/>
      <c r="USQ42" s="479"/>
      <c r="USR42" s="479"/>
      <c r="USS42" s="479"/>
      <c r="UST42" s="479"/>
      <c r="USU42" s="479"/>
      <c r="USV42" s="479"/>
      <c r="USW42" s="479"/>
      <c r="USX42" s="479"/>
      <c r="USY42" s="479"/>
      <c r="USZ42" s="479"/>
      <c r="UTA42" s="479"/>
      <c r="UTB42" s="479"/>
      <c r="UTC42" s="479"/>
      <c r="UTD42" s="479"/>
      <c r="UTE42" s="479"/>
      <c r="UTF42" s="479"/>
      <c r="UTG42" s="479"/>
      <c r="UTH42" s="479"/>
      <c r="UTI42" s="479"/>
      <c r="UTJ42" s="479"/>
      <c r="UTK42" s="479"/>
      <c r="UTL42" s="479"/>
      <c r="UTM42" s="479"/>
      <c r="UTN42" s="479"/>
      <c r="UTO42" s="479"/>
      <c r="UTP42" s="479"/>
      <c r="UTQ42" s="479"/>
      <c r="UTR42" s="479"/>
      <c r="UTS42" s="479"/>
      <c r="UTT42" s="479"/>
      <c r="UTU42" s="479"/>
      <c r="UTV42" s="479"/>
      <c r="UTW42" s="479"/>
      <c r="UTX42" s="479"/>
      <c r="UTY42" s="479"/>
      <c r="UTZ42" s="479"/>
      <c r="UUA42" s="479"/>
      <c r="UUB42" s="479"/>
      <c r="UUC42" s="479"/>
      <c r="UUD42" s="479"/>
      <c r="UUE42" s="479"/>
      <c r="UUF42" s="479"/>
      <c r="UUG42" s="479"/>
      <c r="UUH42" s="479"/>
      <c r="UUI42" s="479"/>
      <c r="UUJ42" s="479"/>
      <c r="UUK42" s="479"/>
      <c r="UUL42" s="479"/>
      <c r="UUM42" s="479"/>
      <c r="UUN42" s="479"/>
      <c r="UUO42" s="479"/>
      <c r="UUP42" s="479"/>
      <c r="UUQ42" s="479"/>
      <c r="UUR42" s="479"/>
      <c r="UUS42" s="479"/>
      <c r="UUT42" s="479"/>
      <c r="UUU42" s="479"/>
      <c r="UUV42" s="479"/>
      <c r="UUW42" s="479"/>
      <c r="UUX42" s="479"/>
      <c r="UUY42" s="479"/>
      <c r="UUZ42" s="479"/>
      <c r="UVA42" s="479"/>
      <c r="UVB42" s="479"/>
      <c r="UVC42" s="479"/>
      <c r="UVD42" s="479"/>
      <c r="UVE42" s="479"/>
      <c r="UVF42" s="479"/>
      <c r="UVG42" s="479"/>
      <c r="UVH42" s="479"/>
      <c r="UVI42" s="479"/>
      <c r="UVJ42" s="479"/>
      <c r="UVK42" s="479"/>
      <c r="UVL42" s="479"/>
      <c r="UVM42" s="479"/>
      <c r="UVN42" s="479"/>
      <c r="UVO42" s="479"/>
      <c r="UVP42" s="479"/>
      <c r="UVQ42" s="479"/>
      <c r="UVR42" s="479"/>
      <c r="UVS42" s="479"/>
      <c r="UVT42" s="479"/>
      <c r="UVU42" s="479"/>
      <c r="UVV42" s="479"/>
      <c r="UVW42" s="479"/>
      <c r="UVX42" s="479"/>
      <c r="UVY42" s="479"/>
      <c r="UVZ42" s="479"/>
      <c r="UWA42" s="479"/>
      <c r="UWB42" s="479"/>
      <c r="UWC42" s="479"/>
      <c r="UWD42" s="479"/>
      <c r="UWE42" s="479"/>
      <c r="UWF42" s="479"/>
      <c r="UWG42" s="479"/>
      <c r="UWH42" s="479"/>
      <c r="UWI42" s="479"/>
      <c r="UWJ42" s="479"/>
      <c r="UWK42" s="479"/>
      <c r="UWL42" s="479"/>
      <c r="UWM42" s="479"/>
      <c r="UWN42" s="479"/>
      <c r="UWO42" s="479"/>
      <c r="UWP42" s="479"/>
      <c r="UWQ42" s="479"/>
      <c r="UWR42" s="479"/>
      <c r="UWS42" s="479"/>
      <c r="UWT42" s="479"/>
      <c r="UWU42" s="479"/>
      <c r="UWV42" s="479"/>
      <c r="UWW42" s="479"/>
      <c r="UWX42" s="479"/>
      <c r="UWY42" s="479"/>
      <c r="UWZ42" s="479"/>
      <c r="UXA42" s="479"/>
      <c r="UXB42" s="479"/>
      <c r="UXC42" s="479"/>
      <c r="UXD42" s="479"/>
      <c r="UXE42" s="479"/>
      <c r="UXF42" s="479"/>
      <c r="UXG42" s="479"/>
      <c r="UXH42" s="479"/>
      <c r="UXI42" s="479"/>
      <c r="UXJ42" s="479"/>
      <c r="UXK42" s="479"/>
      <c r="UXL42" s="479"/>
      <c r="UXM42" s="479"/>
      <c r="UXN42" s="479"/>
      <c r="UXO42" s="479"/>
      <c r="UXP42" s="479"/>
      <c r="UXQ42" s="479"/>
      <c r="UXR42" s="479"/>
      <c r="UXS42" s="479"/>
      <c r="UXT42" s="479"/>
      <c r="UXU42" s="479"/>
      <c r="UXV42" s="479"/>
      <c r="UXW42" s="479"/>
      <c r="UXX42" s="479"/>
      <c r="UXY42" s="479"/>
      <c r="UXZ42" s="479"/>
      <c r="UYA42" s="479"/>
      <c r="UYB42" s="479"/>
      <c r="UYC42" s="479"/>
      <c r="UYD42" s="479"/>
      <c r="UYE42" s="479"/>
      <c r="UYF42" s="479"/>
      <c r="UYG42" s="479"/>
      <c r="UYH42" s="479"/>
      <c r="UYI42" s="479"/>
      <c r="UYJ42" s="479"/>
      <c r="UYK42" s="479"/>
      <c r="UYL42" s="479"/>
      <c r="UYM42" s="479"/>
      <c r="UYN42" s="479"/>
      <c r="UYO42" s="479"/>
      <c r="UYP42" s="479"/>
      <c r="UYQ42" s="479"/>
      <c r="UYR42" s="479"/>
      <c r="UYS42" s="479"/>
      <c r="UYT42" s="479"/>
      <c r="UYU42" s="479"/>
      <c r="UYV42" s="479"/>
      <c r="UYW42" s="479"/>
      <c r="UYX42" s="479"/>
      <c r="UYY42" s="479"/>
      <c r="UYZ42" s="479"/>
      <c r="UZA42" s="479"/>
      <c r="UZB42" s="479"/>
      <c r="UZC42" s="479"/>
      <c r="UZD42" s="479"/>
      <c r="UZE42" s="479"/>
      <c r="UZF42" s="479"/>
      <c r="UZG42" s="479"/>
      <c r="UZH42" s="479"/>
      <c r="UZI42" s="479"/>
      <c r="UZJ42" s="479"/>
      <c r="UZK42" s="479"/>
      <c r="UZL42" s="479"/>
      <c r="UZM42" s="479"/>
      <c r="UZN42" s="479"/>
      <c r="UZO42" s="479"/>
      <c r="UZP42" s="479"/>
      <c r="UZQ42" s="479"/>
      <c r="UZR42" s="479"/>
      <c r="UZS42" s="479"/>
      <c r="UZT42" s="479"/>
      <c r="UZU42" s="479"/>
      <c r="UZV42" s="479"/>
      <c r="UZW42" s="479"/>
      <c r="UZX42" s="479"/>
      <c r="UZY42" s="479"/>
      <c r="UZZ42" s="479"/>
      <c r="VAA42" s="479"/>
      <c r="VAB42" s="479"/>
      <c r="VAC42" s="479"/>
      <c r="VAD42" s="479"/>
      <c r="VAE42" s="479"/>
      <c r="VAF42" s="479"/>
      <c r="VAG42" s="479"/>
      <c r="VAH42" s="479"/>
      <c r="VAI42" s="479"/>
      <c r="VAJ42" s="479"/>
      <c r="VAK42" s="479"/>
      <c r="VAL42" s="479"/>
      <c r="VAM42" s="479"/>
      <c r="VAN42" s="479"/>
      <c r="VAO42" s="479"/>
      <c r="VAP42" s="479"/>
      <c r="VAQ42" s="479"/>
      <c r="VAR42" s="479"/>
      <c r="VAS42" s="479"/>
      <c r="VAT42" s="479"/>
      <c r="VAU42" s="479"/>
      <c r="VAV42" s="479"/>
      <c r="VAW42" s="479"/>
      <c r="VAX42" s="479"/>
      <c r="VAY42" s="479"/>
      <c r="VAZ42" s="479"/>
      <c r="VBA42" s="479"/>
      <c r="VBB42" s="479"/>
      <c r="VBC42" s="479"/>
      <c r="VBD42" s="479"/>
      <c r="VBE42" s="479"/>
      <c r="VBF42" s="479"/>
      <c r="VBG42" s="479"/>
      <c r="VBH42" s="479"/>
      <c r="VBI42" s="479"/>
      <c r="VBJ42" s="479"/>
      <c r="VBK42" s="479"/>
      <c r="VBL42" s="479"/>
      <c r="VBM42" s="479"/>
      <c r="VBN42" s="479"/>
      <c r="VBO42" s="479"/>
      <c r="VBP42" s="479"/>
      <c r="VBQ42" s="479"/>
      <c r="VBR42" s="479"/>
      <c r="VBS42" s="479"/>
      <c r="VBT42" s="479"/>
      <c r="VBU42" s="479"/>
      <c r="VBV42" s="479"/>
      <c r="VBW42" s="479"/>
      <c r="VBX42" s="479"/>
      <c r="VBY42" s="479"/>
      <c r="VBZ42" s="479"/>
      <c r="VCA42" s="479"/>
      <c r="VCB42" s="479"/>
      <c r="VCC42" s="479"/>
      <c r="VCD42" s="479"/>
      <c r="VCE42" s="479"/>
      <c r="VCF42" s="479"/>
      <c r="VCG42" s="479"/>
      <c r="VCH42" s="479"/>
      <c r="VCI42" s="479"/>
      <c r="VCJ42" s="479"/>
      <c r="VCK42" s="479"/>
      <c r="VCL42" s="479"/>
      <c r="VCM42" s="479"/>
      <c r="VCN42" s="479"/>
      <c r="VCO42" s="479"/>
      <c r="VCP42" s="479"/>
      <c r="VCQ42" s="479"/>
      <c r="VCR42" s="479"/>
      <c r="VCS42" s="479"/>
      <c r="VCT42" s="479"/>
      <c r="VCU42" s="479"/>
      <c r="VCV42" s="479"/>
      <c r="VCW42" s="479"/>
      <c r="VCX42" s="479"/>
      <c r="VCY42" s="479"/>
      <c r="VCZ42" s="479"/>
      <c r="VDA42" s="479"/>
      <c r="VDB42" s="479"/>
      <c r="VDC42" s="479"/>
      <c r="VDD42" s="479"/>
      <c r="VDE42" s="479"/>
      <c r="VDF42" s="479"/>
      <c r="VDG42" s="479"/>
      <c r="VDH42" s="479"/>
      <c r="VDI42" s="479"/>
      <c r="VDJ42" s="479"/>
      <c r="VDK42" s="479"/>
      <c r="VDL42" s="479"/>
      <c r="VDM42" s="479"/>
      <c r="VDN42" s="479"/>
      <c r="VDO42" s="479"/>
      <c r="VDP42" s="479"/>
      <c r="VDQ42" s="479"/>
      <c r="VDR42" s="479"/>
      <c r="VDS42" s="479"/>
      <c r="VDT42" s="479"/>
      <c r="VDU42" s="479"/>
      <c r="VDV42" s="479"/>
      <c r="VDW42" s="479"/>
      <c r="VDX42" s="479"/>
      <c r="VDY42" s="479"/>
      <c r="VDZ42" s="479"/>
      <c r="VEA42" s="479"/>
      <c r="VEB42" s="479"/>
      <c r="VEC42" s="479"/>
      <c r="VED42" s="479"/>
      <c r="VEE42" s="479"/>
      <c r="VEF42" s="479"/>
      <c r="VEG42" s="479"/>
      <c r="VEH42" s="479"/>
      <c r="VEI42" s="479"/>
      <c r="VEJ42" s="479"/>
      <c r="VEK42" s="479"/>
      <c r="VEL42" s="479"/>
      <c r="VEM42" s="479"/>
      <c r="VEN42" s="479"/>
      <c r="VEO42" s="479"/>
      <c r="VEP42" s="479"/>
      <c r="VEQ42" s="479"/>
      <c r="VER42" s="479"/>
      <c r="VES42" s="479"/>
      <c r="VET42" s="479"/>
      <c r="VEU42" s="479"/>
      <c r="VEV42" s="479"/>
      <c r="VEW42" s="479"/>
      <c r="VEX42" s="479"/>
      <c r="VEY42" s="479"/>
      <c r="VEZ42" s="479"/>
      <c r="VFA42" s="479"/>
      <c r="VFB42" s="479"/>
      <c r="VFC42" s="479"/>
      <c r="VFD42" s="479"/>
      <c r="VFE42" s="479"/>
      <c r="VFF42" s="479"/>
      <c r="VFG42" s="479"/>
      <c r="VFH42" s="479"/>
      <c r="VFI42" s="479"/>
      <c r="VFJ42" s="479"/>
      <c r="VFK42" s="479"/>
      <c r="VFL42" s="479"/>
      <c r="VFM42" s="479"/>
      <c r="VFN42" s="479"/>
      <c r="VFO42" s="479"/>
      <c r="VFP42" s="479"/>
      <c r="VFQ42" s="479"/>
      <c r="VFR42" s="479"/>
      <c r="VFS42" s="479"/>
      <c r="VFT42" s="479"/>
      <c r="VFU42" s="479"/>
      <c r="VFV42" s="479"/>
      <c r="VFW42" s="479"/>
      <c r="VFX42" s="479"/>
      <c r="VFY42" s="479"/>
      <c r="VFZ42" s="479"/>
      <c r="VGA42" s="479"/>
      <c r="VGB42" s="479"/>
      <c r="VGC42" s="479"/>
      <c r="VGD42" s="479"/>
      <c r="VGE42" s="479"/>
      <c r="VGF42" s="479"/>
      <c r="VGG42" s="479"/>
      <c r="VGH42" s="479"/>
      <c r="VGI42" s="479"/>
      <c r="VGJ42" s="479"/>
      <c r="VGK42" s="479"/>
      <c r="VGL42" s="479"/>
      <c r="VGM42" s="479"/>
      <c r="VGN42" s="479"/>
      <c r="VGO42" s="479"/>
      <c r="VGP42" s="479"/>
      <c r="VGQ42" s="479"/>
      <c r="VGR42" s="479"/>
      <c r="VGS42" s="479"/>
      <c r="VGT42" s="479"/>
      <c r="VGU42" s="479"/>
      <c r="VGV42" s="479"/>
      <c r="VGW42" s="479"/>
      <c r="VGX42" s="479"/>
      <c r="VGY42" s="479"/>
      <c r="VGZ42" s="479"/>
      <c r="VHA42" s="479"/>
      <c r="VHB42" s="479"/>
      <c r="VHC42" s="479"/>
      <c r="VHD42" s="479"/>
      <c r="VHE42" s="479"/>
      <c r="VHF42" s="479"/>
      <c r="VHG42" s="479"/>
      <c r="VHH42" s="479"/>
      <c r="VHI42" s="479"/>
      <c r="VHJ42" s="479"/>
      <c r="VHK42" s="479"/>
      <c r="VHL42" s="479"/>
      <c r="VHM42" s="479"/>
      <c r="VHN42" s="479"/>
      <c r="VHO42" s="479"/>
      <c r="VHP42" s="479"/>
      <c r="VHQ42" s="479"/>
      <c r="VHR42" s="479"/>
      <c r="VHS42" s="479"/>
      <c r="VHT42" s="479"/>
      <c r="VHU42" s="479"/>
      <c r="VHV42" s="479"/>
      <c r="VHW42" s="479"/>
      <c r="VHX42" s="479"/>
      <c r="VHY42" s="479"/>
      <c r="VHZ42" s="479"/>
      <c r="VIA42" s="479"/>
      <c r="VIB42" s="479"/>
      <c r="VIC42" s="479"/>
      <c r="VID42" s="479"/>
      <c r="VIE42" s="479"/>
      <c r="VIF42" s="479"/>
      <c r="VIG42" s="479"/>
      <c r="VIH42" s="479"/>
      <c r="VII42" s="479"/>
      <c r="VIJ42" s="479"/>
      <c r="VIK42" s="479"/>
      <c r="VIL42" s="479"/>
      <c r="VIM42" s="479"/>
      <c r="VIN42" s="479"/>
      <c r="VIO42" s="479"/>
      <c r="VIP42" s="479"/>
      <c r="VIQ42" s="479"/>
      <c r="VIR42" s="479"/>
      <c r="VIS42" s="479"/>
      <c r="VIT42" s="479"/>
      <c r="VIU42" s="479"/>
      <c r="VIV42" s="479"/>
      <c r="VIW42" s="479"/>
      <c r="VIX42" s="479"/>
      <c r="VIY42" s="479"/>
      <c r="VIZ42" s="479"/>
      <c r="VJA42" s="479"/>
      <c r="VJB42" s="479"/>
      <c r="VJC42" s="479"/>
      <c r="VJD42" s="479"/>
      <c r="VJE42" s="479"/>
      <c r="VJF42" s="479"/>
      <c r="VJG42" s="479"/>
      <c r="VJH42" s="479"/>
      <c r="VJI42" s="479"/>
      <c r="VJJ42" s="479"/>
      <c r="VJK42" s="479"/>
      <c r="VJL42" s="479"/>
      <c r="VJM42" s="479"/>
      <c r="VJN42" s="479"/>
      <c r="VJO42" s="479"/>
      <c r="VJP42" s="479"/>
      <c r="VJQ42" s="479"/>
      <c r="VJR42" s="479"/>
      <c r="VJS42" s="479"/>
      <c r="VJT42" s="479"/>
      <c r="VJU42" s="479"/>
      <c r="VJV42" s="479"/>
      <c r="VJW42" s="479"/>
      <c r="VJX42" s="479"/>
      <c r="VJY42" s="479"/>
      <c r="VJZ42" s="479"/>
      <c r="VKA42" s="479"/>
      <c r="VKB42" s="479"/>
      <c r="VKC42" s="479"/>
      <c r="VKD42" s="479"/>
      <c r="VKE42" s="479"/>
      <c r="VKF42" s="479"/>
      <c r="VKG42" s="479"/>
      <c r="VKH42" s="479"/>
      <c r="VKI42" s="479"/>
      <c r="VKJ42" s="479"/>
      <c r="VKK42" s="479"/>
      <c r="VKL42" s="479"/>
      <c r="VKM42" s="479"/>
      <c r="VKN42" s="479"/>
      <c r="VKO42" s="479"/>
      <c r="VKP42" s="479"/>
      <c r="VKQ42" s="479"/>
      <c r="VKR42" s="479"/>
      <c r="VKS42" s="479"/>
      <c r="VKT42" s="479"/>
      <c r="VKU42" s="479"/>
      <c r="VKV42" s="479"/>
      <c r="VKW42" s="479"/>
      <c r="VKX42" s="479"/>
      <c r="VKY42" s="479"/>
      <c r="VKZ42" s="479"/>
      <c r="VLA42" s="479"/>
      <c r="VLB42" s="479"/>
      <c r="VLC42" s="479"/>
      <c r="VLD42" s="479"/>
      <c r="VLE42" s="479"/>
      <c r="VLF42" s="479"/>
      <c r="VLG42" s="479"/>
      <c r="VLH42" s="479"/>
      <c r="VLI42" s="479"/>
      <c r="VLJ42" s="479"/>
      <c r="VLK42" s="479"/>
      <c r="VLL42" s="479"/>
      <c r="VLM42" s="479"/>
      <c r="VLN42" s="479"/>
      <c r="VLO42" s="479"/>
      <c r="VLP42" s="479"/>
      <c r="VLQ42" s="479"/>
      <c r="VLR42" s="479"/>
      <c r="VLS42" s="479"/>
      <c r="VLT42" s="479"/>
      <c r="VLU42" s="479"/>
      <c r="VLV42" s="479"/>
      <c r="VLW42" s="479"/>
      <c r="VLX42" s="479"/>
      <c r="VLY42" s="479"/>
      <c r="VLZ42" s="479"/>
      <c r="VMA42" s="479"/>
      <c r="VMB42" s="479"/>
      <c r="VMC42" s="479"/>
      <c r="VMD42" s="479"/>
      <c r="VME42" s="479"/>
      <c r="VMF42" s="479"/>
      <c r="VMG42" s="479"/>
      <c r="VMH42" s="479"/>
      <c r="VMI42" s="479"/>
      <c r="VMJ42" s="479"/>
      <c r="VMK42" s="479"/>
      <c r="VML42" s="479"/>
      <c r="VMM42" s="479"/>
      <c r="VMN42" s="479"/>
      <c r="VMO42" s="479"/>
      <c r="VMP42" s="479"/>
      <c r="VMQ42" s="479"/>
      <c r="VMR42" s="479"/>
      <c r="VMS42" s="479"/>
      <c r="VMT42" s="479"/>
      <c r="VMU42" s="479"/>
      <c r="VMV42" s="479"/>
      <c r="VMW42" s="479"/>
      <c r="VMX42" s="479"/>
      <c r="VMY42" s="479"/>
      <c r="VMZ42" s="479"/>
      <c r="VNA42" s="479"/>
      <c r="VNB42" s="479"/>
      <c r="VNC42" s="479"/>
      <c r="VND42" s="479"/>
      <c r="VNE42" s="479"/>
      <c r="VNF42" s="479"/>
      <c r="VNG42" s="479"/>
      <c r="VNH42" s="479"/>
      <c r="VNI42" s="479"/>
      <c r="VNJ42" s="479"/>
      <c r="VNK42" s="479"/>
      <c r="VNL42" s="479"/>
      <c r="VNM42" s="479"/>
      <c r="VNN42" s="479"/>
      <c r="VNO42" s="479"/>
      <c r="VNP42" s="479"/>
      <c r="VNQ42" s="479"/>
      <c r="VNR42" s="479"/>
      <c r="VNS42" s="479"/>
      <c r="VNT42" s="479"/>
      <c r="VNU42" s="479"/>
      <c r="VNV42" s="479"/>
      <c r="VNW42" s="479"/>
      <c r="VNX42" s="479"/>
      <c r="VNY42" s="479"/>
      <c r="VNZ42" s="479"/>
      <c r="VOA42" s="479"/>
      <c r="VOB42" s="479"/>
      <c r="VOC42" s="479"/>
      <c r="VOD42" s="479"/>
      <c r="VOE42" s="479"/>
      <c r="VOF42" s="479"/>
      <c r="VOG42" s="479"/>
      <c r="VOH42" s="479"/>
      <c r="VOI42" s="479"/>
      <c r="VOJ42" s="479"/>
      <c r="VOK42" s="479"/>
      <c r="VOL42" s="479"/>
      <c r="VOM42" s="479"/>
      <c r="VON42" s="479"/>
      <c r="VOO42" s="479"/>
      <c r="VOP42" s="479"/>
      <c r="VOQ42" s="479"/>
      <c r="VOR42" s="479"/>
      <c r="VOS42" s="479"/>
      <c r="VOT42" s="479"/>
      <c r="VOU42" s="479"/>
      <c r="VOV42" s="479"/>
      <c r="VOW42" s="479"/>
      <c r="VOX42" s="479"/>
      <c r="VOY42" s="479"/>
      <c r="VOZ42" s="479"/>
      <c r="VPA42" s="479"/>
      <c r="VPB42" s="479"/>
      <c r="VPC42" s="479"/>
      <c r="VPD42" s="479"/>
      <c r="VPE42" s="479"/>
      <c r="VPF42" s="479"/>
      <c r="VPG42" s="479"/>
      <c r="VPH42" s="479"/>
      <c r="VPI42" s="479"/>
      <c r="VPJ42" s="479"/>
      <c r="VPK42" s="479"/>
      <c r="VPL42" s="479"/>
      <c r="VPM42" s="479"/>
      <c r="VPN42" s="479"/>
      <c r="VPO42" s="479"/>
      <c r="VPP42" s="479"/>
      <c r="VPQ42" s="479"/>
      <c r="VPR42" s="479"/>
      <c r="VPS42" s="479"/>
      <c r="VPT42" s="479"/>
      <c r="VPU42" s="479"/>
      <c r="VPV42" s="479"/>
      <c r="VPW42" s="479"/>
      <c r="VPX42" s="479"/>
      <c r="VPY42" s="479"/>
      <c r="VPZ42" s="479"/>
      <c r="VQA42" s="479"/>
      <c r="VQB42" s="479"/>
      <c r="VQC42" s="479"/>
      <c r="VQD42" s="479"/>
      <c r="VQE42" s="479"/>
      <c r="VQF42" s="479"/>
      <c r="VQG42" s="479"/>
      <c r="VQH42" s="479"/>
      <c r="VQI42" s="479"/>
      <c r="VQJ42" s="479"/>
      <c r="VQK42" s="479"/>
      <c r="VQL42" s="479"/>
      <c r="VQM42" s="479"/>
      <c r="VQN42" s="479"/>
      <c r="VQO42" s="479"/>
      <c r="VQP42" s="479"/>
      <c r="VQQ42" s="479"/>
      <c r="VQR42" s="479"/>
      <c r="VQS42" s="479"/>
      <c r="VQT42" s="479"/>
      <c r="VQU42" s="479"/>
      <c r="VQV42" s="479"/>
      <c r="VQW42" s="479"/>
      <c r="VQX42" s="479"/>
      <c r="VQY42" s="479"/>
      <c r="VQZ42" s="479"/>
      <c r="VRA42" s="479"/>
      <c r="VRB42" s="479"/>
      <c r="VRC42" s="479"/>
      <c r="VRD42" s="479"/>
      <c r="VRE42" s="479"/>
      <c r="VRF42" s="479"/>
      <c r="VRG42" s="479"/>
      <c r="VRH42" s="479"/>
      <c r="VRI42" s="479"/>
      <c r="VRJ42" s="479"/>
      <c r="VRK42" s="479"/>
      <c r="VRL42" s="479"/>
      <c r="VRM42" s="479"/>
      <c r="VRN42" s="479"/>
      <c r="VRO42" s="479"/>
      <c r="VRP42" s="479"/>
      <c r="VRQ42" s="479"/>
      <c r="VRR42" s="479"/>
      <c r="VRS42" s="479"/>
      <c r="VRT42" s="479"/>
      <c r="VRU42" s="479"/>
      <c r="VRV42" s="479"/>
      <c r="VRW42" s="479"/>
      <c r="VRX42" s="479"/>
      <c r="VRY42" s="479"/>
      <c r="VRZ42" s="479"/>
      <c r="VSA42" s="479"/>
      <c r="VSB42" s="479"/>
      <c r="VSC42" s="479"/>
      <c r="VSD42" s="479"/>
      <c r="VSE42" s="479"/>
      <c r="VSF42" s="479"/>
      <c r="VSG42" s="479"/>
      <c r="VSH42" s="479"/>
      <c r="VSI42" s="479"/>
      <c r="VSJ42" s="479"/>
      <c r="VSK42" s="479"/>
      <c r="VSL42" s="479"/>
      <c r="VSM42" s="479"/>
      <c r="VSN42" s="479"/>
      <c r="VSO42" s="479"/>
      <c r="VSP42" s="479"/>
      <c r="VSQ42" s="479"/>
      <c r="VSR42" s="479"/>
      <c r="VSS42" s="479"/>
      <c r="VST42" s="479"/>
      <c r="VSU42" s="479"/>
      <c r="VSV42" s="479"/>
      <c r="VSW42" s="479"/>
      <c r="VSX42" s="479"/>
      <c r="VSY42" s="479"/>
      <c r="VSZ42" s="479"/>
      <c r="VTA42" s="479"/>
      <c r="VTB42" s="479"/>
      <c r="VTC42" s="479"/>
      <c r="VTD42" s="479"/>
      <c r="VTE42" s="479"/>
      <c r="VTF42" s="479"/>
      <c r="VTG42" s="479"/>
      <c r="VTH42" s="479"/>
      <c r="VTI42" s="479"/>
      <c r="VTJ42" s="479"/>
      <c r="VTK42" s="479"/>
      <c r="VTL42" s="479"/>
      <c r="VTM42" s="479"/>
      <c r="VTN42" s="479"/>
      <c r="VTO42" s="479"/>
      <c r="VTP42" s="479"/>
      <c r="VTQ42" s="479"/>
      <c r="VTR42" s="479"/>
      <c r="VTS42" s="479"/>
      <c r="VTT42" s="479"/>
      <c r="VTU42" s="479"/>
      <c r="VTV42" s="479"/>
      <c r="VTW42" s="479"/>
      <c r="VTX42" s="479"/>
      <c r="VTY42" s="479"/>
      <c r="VTZ42" s="479"/>
      <c r="VUA42" s="479"/>
      <c r="VUB42" s="479"/>
      <c r="VUC42" s="479"/>
      <c r="VUD42" s="479"/>
      <c r="VUE42" s="479"/>
      <c r="VUF42" s="479"/>
      <c r="VUG42" s="479"/>
      <c r="VUH42" s="479"/>
      <c r="VUI42" s="479"/>
      <c r="VUJ42" s="479"/>
      <c r="VUK42" s="479"/>
      <c r="VUL42" s="479"/>
      <c r="VUM42" s="479"/>
      <c r="VUN42" s="479"/>
      <c r="VUO42" s="479"/>
      <c r="VUP42" s="479"/>
      <c r="VUQ42" s="479"/>
      <c r="VUR42" s="479"/>
      <c r="VUS42" s="479"/>
      <c r="VUT42" s="479"/>
      <c r="VUU42" s="479"/>
      <c r="VUV42" s="479"/>
      <c r="VUW42" s="479"/>
      <c r="VUX42" s="479"/>
      <c r="VUY42" s="479"/>
      <c r="VUZ42" s="479"/>
      <c r="VVA42" s="479"/>
      <c r="VVB42" s="479"/>
      <c r="VVC42" s="479"/>
      <c r="VVD42" s="479"/>
      <c r="VVE42" s="479"/>
      <c r="VVF42" s="479"/>
      <c r="VVG42" s="479"/>
      <c r="VVH42" s="479"/>
      <c r="VVI42" s="479"/>
      <c r="VVJ42" s="479"/>
      <c r="VVK42" s="479"/>
      <c r="VVL42" s="479"/>
      <c r="VVM42" s="479"/>
      <c r="VVN42" s="479"/>
      <c r="VVO42" s="479"/>
      <c r="VVP42" s="479"/>
      <c r="VVQ42" s="479"/>
      <c r="VVR42" s="479"/>
      <c r="VVS42" s="479"/>
      <c r="VVT42" s="479"/>
      <c r="VVU42" s="479"/>
      <c r="VVV42" s="479"/>
      <c r="VVW42" s="479"/>
      <c r="VVX42" s="479"/>
      <c r="VVY42" s="479"/>
      <c r="VVZ42" s="479"/>
      <c r="VWA42" s="479"/>
      <c r="VWB42" s="479"/>
      <c r="VWC42" s="479"/>
      <c r="VWD42" s="479"/>
      <c r="VWE42" s="479"/>
      <c r="VWF42" s="479"/>
      <c r="VWG42" s="479"/>
      <c r="VWH42" s="479"/>
      <c r="VWI42" s="479"/>
      <c r="VWJ42" s="479"/>
      <c r="VWK42" s="479"/>
      <c r="VWL42" s="479"/>
      <c r="VWM42" s="479"/>
      <c r="VWN42" s="479"/>
      <c r="VWO42" s="479"/>
      <c r="VWP42" s="479"/>
      <c r="VWQ42" s="479"/>
      <c r="VWR42" s="479"/>
      <c r="VWS42" s="479"/>
      <c r="VWT42" s="479"/>
      <c r="VWU42" s="479"/>
      <c r="VWV42" s="479"/>
      <c r="VWW42" s="479"/>
      <c r="VWX42" s="479"/>
      <c r="VWY42" s="479"/>
      <c r="VWZ42" s="479"/>
      <c r="VXA42" s="479"/>
      <c r="VXB42" s="479"/>
      <c r="VXC42" s="479"/>
      <c r="VXD42" s="479"/>
      <c r="VXE42" s="479"/>
      <c r="VXF42" s="479"/>
      <c r="VXG42" s="479"/>
      <c r="VXH42" s="479"/>
      <c r="VXI42" s="479"/>
      <c r="VXJ42" s="479"/>
      <c r="VXK42" s="479"/>
      <c r="VXL42" s="479"/>
      <c r="VXM42" s="479"/>
      <c r="VXN42" s="479"/>
      <c r="VXO42" s="479"/>
      <c r="VXP42" s="479"/>
      <c r="VXQ42" s="479"/>
      <c r="VXR42" s="479"/>
      <c r="VXS42" s="479"/>
      <c r="VXT42" s="479"/>
      <c r="VXU42" s="479"/>
      <c r="VXV42" s="479"/>
      <c r="VXW42" s="479"/>
      <c r="VXX42" s="479"/>
      <c r="VXY42" s="479"/>
      <c r="VXZ42" s="479"/>
      <c r="VYA42" s="479"/>
      <c r="VYB42" s="479"/>
      <c r="VYC42" s="479"/>
      <c r="VYD42" s="479"/>
      <c r="VYE42" s="479"/>
      <c r="VYF42" s="479"/>
      <c r="VYG42" s="479"/>
      <c r="VYH42" s="479"/>
      <c r="VYI42" s="479"/>
      <c r="VYJ42" s="479"/>
      <c r="VYK42" s="479"/>
      <c r="VYL42" s="479"/>
      <c r="VYM42" s="479"/>
      <c r="VYN42" s="479"/>
      <c r="VYO42" s="479"/>
      <c r="VYP42" s="479"/>
      <c r="VYQ42" s="479"/>
      <c r="VYR42" s="479"/>
      <c r="VYS42" s="479"/>
      <c r="VYT42" s="479"/>
      <c r="VYU42" s="479"/>
      <c r="VYV42" s="479"/>
      <c r="VYW42" s="479"/>
      <c r="VYX42" s="479"/>
      <c r="VYY42" s="479"/>
      <c r="VYZ42" s="479"/>
      <c r="VZA42" s="479"/>
      <c r="VZB42" s="479"/>
      <c r="VZC42" s="479"/>
      <c r="VZD42" s="479"/>
      <c r="VZE42" s="479"/>
      <c r="VZF42" s="479"/>
      <c r="VZG42" s="479"/>
      <c r="VZH42" s="479"/>
      <c r="VZI42" s="479"/>
      <c r="VZJ42" s="479"/>
      <c r="VZK42" s="479"/>
      <c r="VZL42" s="479"/>
      <c r="VZM42" s="479"/>
      <c r="VZN42" s="479"/>
      <c r="VZO42" s="479"/>
      <c r="VZP42" s="479"/>
      <c r="VZQ42" s="479"/>
      <c r="VZR42" s="479"/>
      <c r="VZS42" s="479"/>
      <c r="VZT42" s="479"/>
      <c r="VZU42" s="479"/>
      <c r="VZV42" s="479"/>
      <c r="VZW42" s="479"/>
      <c r="VZX42" s="479"/>
      <c r="VZY42" s="479"/>
      <c r="VZZ42" s="479"/>
      <c r="WAA42" s="479"/>
      <c r="WAB42" s="479"/>
      <c r="WAC42" s="479"/>
      <c r="WAD42" s="479"/>
      <c r="WAE42" s="479"/>
      <c r="WAF42" s="479"/>
      <c r="WAG42" s="479"/>
      <c r="WAH42" s="479"/>
      <c r="WAI42" s="479"/>
      <c r="WAJ42" s="479"/>
      <c r="WAK42" s="479"/>
      <c r="WAL42" s="479"/>
      <c r="WAM42" s="479"/>
      <c r="WAN42" s="479"/>
      <c r="WAO42" s="479"/>
      <c r="WAP42" s="479"/>
      <c r="WAQ42" s="479"/>
      <c r="WAR42" s="479"/>
      <c r="WAS42" s="479"/>
      <c r="WAT42" s="479"/>
      <c r="WAU42" s="479"/>
      <c r="WAV42" s="479"/>
      <c r="WAW42" s="479"/>
      <c r="WAX42" s="479"/>
      <c r="WAY42" s="479"/>
      <c r="WAZ42" s="479"/>
      <c r="WBA42" s="479"/>
      <c r="WBB42" s="479"/>
      <c r="WBC42" s="479"/>
      <c r="WBD42" s="479"/>
      <c r="WBE42" s="479"/>
      <c r="WBF42" s="479"/>
      <c r="WBG42" s="479"/>
      <c r="WBH42" s="479"/>
      <c r="WBI42" s="479"/>
      <c r="WBJ42" s="479"/>
      <c r="WBK42" s="479"/>
      <c r="WBL42" s="479"/>
      <c r="WBM42" s="479"/>
      <c r="WBN42" s="479"/>
      <c r="WBO42" s="479"/>
      <c r="WBP42" s="479"/>
      <c r="WBQ42" s="479"/>
      <c r="WBR42" s="479"/>
      <c r="WBS42" s="479"/>
      <c r="WBT42" s="479"/>
      <c r="WBU42" s="479"/>
      <c r="WBV42" s="479"/>
      <c r="WBW42" s="479"/>
      <c r="WBX42" s="479"/>
      <c r="WBY42" s="479"/>
      <c r="WBZ42" s="479"/>
      <c r="WCA42" s="479"/>
      <c r="WCB42" s="479"/>
      <c r="WCC42" s="479"/>
      <c r="WCD42" s="479"/>
      <c r="WCE42" s="479"/>
      <c r="WCF42" s="479"/>
      <c r="WCG42" s="479"/>
      <c r="WCH42" s="479"/>
      <c r="WCI42" s="479"/>
      <c r="WCJ42" s="479"/>
      <c r="WCK42" s="479"/>
      <c r="WCL42" s="479"/>
      <c r="WCM42" s="479"/>
      <c r="WCN42" s="479"/>
      <c r="WCO42" s="479"/>
      <c r="WCP42" s="479"/>
      <c r="WCQ42" s="479"/>
      <c r="WCR42" s="479"/>
      <c r="WCS42" s="479"/>
      <c r="WCT42" s="479"/>
      <c r="WCU42" s="479"/>
      <c r="WCV42" s="479"/>
      <c r="WCW42" s="479"/>
      <c r="WCX42" s="479"/>
      <c r="WCY42" s="479"/>
      <c r="WCZ42" s="479"/>
      <c r="WDA42" s="479"/>
      <c r="WDB42" s="479"/>
      <c r="WDC42" s="479"/>
      <c r="WDD42" s="479"/>
      <c r="WDE42" s="479"/>
      <c r="WDF42" s="479"/>
      <c r="WDG42" s="479"/>
      <c r="WDH42" s="479"/>
      <c r="WDI42" s="479"/>
      <c r="WDJ42" s="479"/>
      <c r="WDK42" s="479"/>
      <c r="WDL42" s="479"/>
      <c r="WDM42" s="479"/>
      <c r="WDN42" s="479"/>
      <c r="WDO42" s="479"/>
      <c r="WDP42" s="479"/>
      <c r="WDQ42" s="479"/>
      <c r="WDR42" s="479"/>
      <c r="WDS42" s="479"/>
      <c r="WDT42" s="479"/>
      <c r="WDU42" s="479"/>
      <c r="WDV42" s="479"/>
      <c r="WDW42" s="479"/>
      <c r="WDX42" s="479"/>
      <c r="WDY42" s="479"/>
      <c r="WDZ42" s="479"/>
      <c r="WEA42" s="479"/>
      <c r="WEB42" s="479"/>
      <c r="WEC42" s="479"/>
      <c r="WED42" s="479"/>
      <c r="WEE42" s="479"/>
      <c r="WEF42" s="479"/>
      <c r="WEG42" s="479"/>
      <c r="WEH42" s="479"/>
      <c r="WEI42" s="479"/>
      <c r="WEJ42" s="479"/>
      <c r="WEK42" s="479"/>
      <c r="WEL42" s="479"/>
      <c r="WEM42" s="479"/>
      <c r="WEN42" s="479"/>
      <c r="WEO42" s="479"/>
      <c r="WEP42" s="479"/>
      <c r="WEQ42" s="479"/>
      <c r="WER42" s="479"/>
      <c r="WES42" s="479"/>
      <c r="WET42" s="479"/>
      <c r="WEU42" s="479"/>
      <c r="WEV42" s="479"/>
      <c r="WEW42" s="479"/>
      <c r="WEX42" s="479"/>
      <c r="WEY42" s="479"/>
      <c r="WEZ42" s="479"/>
      <c r="WFA42" s="479"/>
      <c r="WFB42" s="479"/>
      <c r="WFC42" s="479"/>
      <c r="WFD42" s="479"/>
      <c r="WFE42" s="479"/>
      <c r="WFF42" s="479"/>
      <c r="WFG42" s="479"/>
      <c r="WFH42" s="479"/>
      <c r="WFI42" s="479"/>
      <c r="WFJ42" s="479"/>
      <c r="WFK42" s="479"/>
      <c r="WFL42" s="479"/>
      <c r="WFM42" s="479"/>
      <c r="WFN42" s="479"/>
      <c r="WFO42" s="479"/>
      <c r="WFP42" s="479"/>
      <c r="WFQ42" s="479"/>
      <c r="WFR42" s="479"/>
      <c r="WFS42" s="479"/>
      <c r="WFT42" s="479"/>
      <c r="WFU42" s="479"/>
      <c r="WFV42" s="479"/>
      <c r="WFW42" s="479"/>
      <c r="WFX42" s="479"/>
      <c r="WFY42" s="479"/>
      <c r="WFZ42" s="479"/>
      <c r="WGA42" s="479"/>
      <c r="WGB42" s="479"/>
      <c r="WGC42" s="479"/>
      <c r="WGD42" s="479"/>
      <c r="WGE42" s="479"/>
      <c r="WGF42" s="479"/>
      <c r="WGG42" s="479"/>
      <c r="WGH42" s="479"/>
      <c r="WGI42" s="479"/>
      <c r="WGJ42" s="479"/>
      <c r="WGK42" s="479"/>
      <c r="WGL42" s="479"/>
      <c r="WGM42" s="479"/>
      <c r="WGN42" s="479"/>
      <c r="WGO42" s="479"/>
      <c r="WGP42" s="479"/>
      <c r="WGQ42" s="479"/>
      <c r="WGR42" s="479"/>
      <c r="WGS42" s="479"/>
      <c r="WGT42" s="479"/>
      <c r="WGU42" s="479"/>
      <c r="WGV42" s="479"/>
      <c r="WGW42" s="479"/>
      <c r="WGX42" s="479"/>
      <c r="WGY42" s="479"/>
      <c r="WGZ42" s="479"/>
      <c r="WHA42" s="479"/>
      <c r="WHB42" s="479"/>
      <c r="WHC42" s="479"/>
      <c r="WHD42" s="479"/>
      <c r="WHE42" s="479"/>
      <c r="WHF42" s="479"/>
      <c r="WHG42" s="479"/>
      <c r="WHH42" s="479"/>
      <c r="WHI42" s="479"/>
      <c r="WHJ42" s="479"/>
      <c r="WHK42" s="479"/>
      <c r="WHL42" s="479"/>
      <c r="WHM42" s="479"/>
      <c r="WHN42" s="479"/>
      <c r="WHO42" s="479"/>
      <c r="WHP42" s="479"/>
      <c r="WHQ42" s="479"/>
      <c r="WHR42" s="479"/>
      <c r="WHS42" s="479"/>
      <c r="WHT42" s="479"/>
      <c r="WHU42" s="479"/>
      <c r="WHV42" s="479"/>
      <c r="WHW42" s="479"/>
      <c r="WHX42" s="479"/>
      <c r="WHY42" s="479"/>
      <c r="WHZ42" s="479"/>
      <c r="WIA42" s="479"/>
      <c r="WIB42" s="479"/>
      <c r="WIC42" s="479"/>
      <c r="WID42" s="479"/>
      <c r="WIE42" s="479"/>
      <c r="WIF42" s="479"/>
      <c r="WIG42" s="479"/>
      <c r="WIH42" s="479"/>
      <c r="WII42" s="479"/>
      <c r="WIJ42" s="479"/>
      <c r="WIK42" s="479"/>
      <c r="WIL42" s="479"/>
      <c r="WIM42" s="479"/>
      <c r="WIN42" s="479"/>
      <c r="WIO42" s="479"/>
      <c r="WIP42" s="479"/>
      <c r="WIQ42" s="479"/>
      <c r="WIR42" s="479"/>
      <c r="WIS42" s="479"/>
      <c r="WIT42" s="479"/>
      <c r="WIU42" s="479"/>
      <c r="WIV42" s="479"/>
      <c r="WIW42" s="479"/>
      <c r="WIX42" s="479"/>
      <c r="WIY42" s="479"/>
      <c r="WIZ42" s="479"/>
      <c r="WJA42" s="479"/>
      <c r="WJB42" s="479"/>
      <c r="WJC42" s="479"/>
      <c r="WJD42" s="479"/>
      <c r="WJE42" s="479"/>
      <c r="WJF42" s="479"/>
      <c r="WJG42" s="479"/>
      <c r="WJH42" s="479"/>
      <c r="WJI42" s="479"/>
      <c r="WJJ42" s="479"/>
      <c r="WJK42" s="479"/>
      <c r="WJL42" s="479"/>
      <c r="WJM42" s="479"/>
      <c r="WJN42" s="479"/>
      <c r="WJO42" s="479"/>
      <c r="WJP42" s="479"/>
      <c r="WJQ42" s="479"/>
      <c r="WJR42" s="479"/>
      <c r="WJS42" s="479"/>
      <c r="WJT42" s="479"/>
      <c r="WJU42" s="479"/>
      <c r="WJV42" s="479"/>
      <c r="WJW42" s="479"/>
      <c r="WJX42" s="479"/>
      <c r="WJY42" s="479"/>
      <c r="WJZ42" s="479"/>
      <c r="WKA42" s="479"/>
      <c r="WKB42" s="479"/>
      <c r="WKC42" s="479"/>
      <c r="WKD42" s="479"/>
      <c r="WKE42" s="479"/>
      <c r="WKF42" s="479"/>
      <c r="WKG42" s="479"/>
      <c r="WKH42" s="479"/>
      <c r="WKI42" s="479"/>
      <c r="WKJ42" s="479"/>
      <c r="WKK42" s="479"/>
      <c r="WKL42" s="479"/>
      <c r="WKM42" s="479"/>
      <c r="WKN42" s="479"/>
      <c r="WKO42" s="479"/>
      <c r="WKP42" s="479"/>
      <c r="WKQ42" s="479"/>
      <c r="WKR42" s="479"/>
      <c r="WKS42" s="479"/>
      <c r="WKT42" s="479"/>
      <c r="WKU42" s="479"/>
      <c r="WKV42" s="479"/>
      <c r="WKW42" s="479"/>
      <c r="WKX42" s="479"/>
      <c r="WKY42" s="479"/>
      <c r="WKZ42" s="479"/>
      <c r="WLA42" s="479"/>
      <c r="WLB42" s="479"/>
      <c r="WLC42" s="479"/>
      <c r="WLD42" s="479"/>
      <c r="WLE42" s="479"/>
      <c r="WLF42" s="479"/>
      <c r="WLG42" s="479"/>
      <c r="WLH42" s="479"/>
      <c r="WLI42" s="479"/>
      <c r="WLJ42" s="479"/>
      <c r="WLK42" s="479"/>
      <c r="WLL42" s="479"/>
      <c r="WLM42" s="479"/>
      <c r="WLN42" s="479"/>
      <c r="WLO42" s="479"/>
      <c r="WLP42" s="479"/>
      <c r="WLQ42" s="479"/>
      <c r="WLR42" s="479"/>
      <c r="WLS42" s="479"/>
      <c r="WLT42" s="479"/>
      <c r="WLU42" s="479"/>
      <c r="WLV42" s="479"/>
      <c r="WLW42" s="479"/>
      <c r="WLX42" s="479"/>
      <c r="WLY42" s="479"/>
      <c r="WLZ42" s="479"/>
      <c r="WMA42" s="479"/>
      <c r="WMB42" s="479"/>
      <c r="WMC42" s="479"/>
      <c r="WMD42" s="479"/>
      <c r="WME42" s="479"/>
      <c r="WMF42" s="479"/>
      <c r="WMG42" s="479"/>
      <c r="WMH42" s="479"/>
      <c r="WMI42" s="479"/>
      <c r="WMJ42" s="479"/>
      <c r="WMK42" s="479"/>
      <c r="WML42" s="479"/>
      <c r="WMM42" s="479"/>
      <c r="WMN42" s="479"/>
      <c r="WMO42" s="479"/>
      <c r="WMP42" s="479"/>
      <c r="WMQ42" s="479"/>
      <c r="WMR42" s="479"/>
      <c r="WMS42" s="479"/>
      <c r="WMT42" s="479"/>
      <c r="WMU42" s="479"/>
      <c r="WMV42" s="479"/>
      <c r="WMW42" s="479"/>
      <c r="WMX42" s="479"/>
      <c r="WMY42" s="479"/>
      <c r="WMZ42" s="479"/>
      <c r="WNA42" s="479"/>
      <c r="WNB42" s="479"/>
      <c r="WNC42" s="479"/>
      <c r="WND42" s="479"/>
      <c r="WNE42" s="479"/>
      <c r="WNF42" s="479"/>
      <c r="WNG42" s="479"/>
      <c r="WNH42" s="479"/>
      <c r="WNI42" s="479"/>
      <c r="WNJ42" s="479"/>
      <c r="WNK42" s="479"/>
      <c r="WNL42" s="479"/>
      <c r="WNM42" s="479"/>
      <c r="WNN42" s="479"/>
      <c r="WNO42" s="479"/>
      <c r="WNP42" s="479"/>
      <c r="WNQ42" s="479"/>
      <c r="WNR42" s="479"/>
      <c r="WNS42" s="479"/>
      <c r="WNT42" s="479"/>
      <c r="WNU42" s="479"/>
      <c r="WNV42" s="479"/>
      <c r="WNW42" s="479"/>
      <c r="WNX42" s="479"/>
      <c r="WNY42" s="479"/>
      <c r="WNZ42" s="479"/>
      <c r="WOA42" s="479"/>
      <c r="WOB42" s="479"/>
      <c r="WOC42" s="479"/>
      <c r="WOD42" s="479"/>
      <c r="WOE42" s="479"/>
      <c r="WOF42" s="479"/>
      <c r="WOG42" s="479"/>
      <c r="WOH42" s="479"/>
      <c r="WOI42" s="479"/>
      <c r="WOJ42" s="479"/>
      <c r="WOK42" s="479"/>
      <c r="WOL42" s="479"/>
      <c r="WOM42" s="479"/>
      <c r="WON42" s="479"/>
      <c r="WOO42" s="479"/>
      <c r="WOP42" s="479"/>
      <c r="WOQ42" s="479"/>
      <c r="WOR42" s="479"/>
      <c r="WOS42" s="479"/>
      <c r="WOT42" s="479"/>
      <c r="WOU42" s="479"/>
      <c r="WOV42" s="479"/>
      <c r="WOW42" s="479"/>
      <c r="WOX42" s="479"/>
      <c r="WOY42" s="479"/>
      <c r="WOZ42" s="479"/>
      <c r="WPA42" s="479"/>
      <c r="WPB42" s="479"/>
      <c r="WPC42" s="479"/>
      <c r="WPD42" s="479"/>
      <c r="WPE42" s="479"/>
      <c r="WPF42" s="479"/>
      <c r="WPG42" s="479"/>
      <c r="WPH42" s="479"/>
      <c r="WPI42" s="479"/>
      <c r="WPJ42" s="479"/>
      <c r="WPK42" s="479"/>
      <c r="WPL42" s="479"/>
      <c r="WPM42" s="479"/>
      <c r="WPN42" s="479"/>
      <c r="WPO42" s="479"/>
      <c r="WPP42" s="479"/>
      <c r="WPQ42" s="479"/>
      <c r="WPR42" s="479"/>
      <c r="WPS42" s="479"/>
      <c r="WPT42" s="479"/>
      <c r="WPU42" s="479"/>
      <c r="WPV42" s="479"/>
      <c r="WPW42" s="479"/>
      <c r="WPX42" s="479"/>
      <c r="WPY42" s="479"/>
      <c r="WPZ42" s="479"/>
      <c r="WQA42" s="479"/>
      <c r="WQB42" s="479"/>
      <c r="WQC42" s="479"/>
      <c r="WQD42" s="479"/>
      <c r="WQE42" s="479"/>
      <c r="WQF42" s="479"/>
      <c r="WQG42" s="479"/>
      <c r="WQH42" s="479"/>
      <c r="WQI42" s="479"/>
      <c r="WQJ42" s="479"/>
      <c r="WQK42" s="479"/>
      <c r="WQL42" s="479"/>
      <c r="WQM42" s="479"/>
      <c r="WQN42" s="479"/>
      <c r="WQO42" s="479"/>
      <c r="WQP42" s="479"/>
      <c r="WQQ42" s="479"/>
      <c r="WQR42" s="479"/>
      <c r="WQS42" s="479"/>
      <c r="WQT42" s="479"/>
      <c r="WQU42" s="479"/>
      <c r="WQV42" s="479"/>
      <c r="WQW42" s="479"/>
      <c r="WQX42" s="479"/>
      <c r="WQY42" s="479"/>
      <c r="WQZ42" s="479"/>
      <c r="WRA42" s="479"/>
      <c r="WRB42" s="479"/>
      <c r="WRC42" s="479"/>
      <c r="WRD42" s="479"/>
      <c r="WRE42" s="479"/>
      <c r="WRF42" s="479"/>
      <c r="WRG42" s="479"/>
      <c r="WRH42" s="479"/>
      <c r="WRI42" s="479"/>
      <c r="WRJ42" s="479"/>
      <c r="WRK42" s="479"/>
      <c r="WRL42" s="479"/>
      <c r="WRM42" s="479"/>
      <c r="WRN42" s="479"/>
      <c r="WRO42" s="479"/>
      <c r="WRP42" s="479"/>
      <c r="WRQ42" s="479"/>
      <c r="WRR42" s="479"/>
      <c r="WRS42" s="479"/>
      <c r="WRT42" s="479"/>
      <c r="WRU42" s="479"/>
      <c r="WRV42" s="479"/>
      <c r="WRW42" s="479"/>
      <c r="WRX42" s="479"/>
      <c r="WRY42" s="479"/>
      <c r="WRZ42" s="479"/>
      <c r="WSA42" s="479"/>
      <c r="WSB42" s="479"/>
      <c r="WSC42" s="479"/>
      <c r="WSD42" s="479"/>
      <c r="WSE42" s="479"/>
      <c r="WSF42" s="479"/>
      <c r="WSG42" s="479"/>
      <c r="WSH42" s="479"/>
      <c r="WSI42" s="479"/>
      <c r="WSJ42" s="479"/>
      <c r="WSK42" s="479"/>
      <c r="WSL42" s="479"/>
      <c r="WSM42" s="479"/>
      <c r="WSN42" s="479"/>
      <c r="WSO42" s="479"/>
      <c r="WSP42" s="479"/>
      <c r="WSQ42" s="479"/>
      <c r="WSR42" s="479"/>
      <c r="WSS42" s="479"/>
      <c r="WST42" s="479"/>
      <c r="WSU42" s="479"/>
      <c r="WSV42" s="479"/>
      <c r="WSW42" s="479"/>
      <c r="WSX42" s="479"/>
      <c r="WSY42" s="479"/>
      <c r="WSZ42" s="479"/>
      <c r="WTA42" s="479"/>
      <c r="WTB42" s="479"/>
      <c r="WTC42" s="479"/>
      <c r="WTD42" s="479"/>
      <c r="WTE42" s="479"/>
      <c r="WTF42" s="479"/>
      <c r="WTG42" s="479"/>
      <c r="WTH42" s="479"/>
      <c r="WTI42" s="479"/>
      <c r="WTJ42" s="479"/>
      <c r="WTK42" s="479"/>
      <c r="WTL42" s="479"/>
      <c r="WTM42" s="479"/>
      <c r="WTN42" s="479"/>
      <c r="WTO42" s="479"/>
      <c r="WTP42" s="479"/>
      <c r="WTQ42" s="479"/>
      <c r="WTR42" s="479"/>
      <c r="WTS42" s="479"/>
      <c r="WTT42" s="479"/>
      <c r="WTU42" s="479"/>
      <c r="WTV42" s="479"/>
      <c r="WTW42" s="479"/>
      <c r="WTX42" s="479"/>
      <c r="WTY42" s="479"/>
      <c r="WTZ42" s="479"/>
      <c r="WUA42" s="479"/>
      <c r="WUB42" s="479"/>
      <c r="WUC42" s="479"/>
      <c r="WUD42" s="479"/>
      <c r="WUE42" s="479"/>
      <c r="WUF42" s="479"/>
      <c r="WUG42" s="479"/>
      <c r="WUH42" s="479"/>
      <c r="WUI42" s="479"/>
      <c r="WUJ42" s="479"/>
      <c r="WUK42" s="479"/>
      <c r="WUL42" s="479"/>
      <c r="WUM42" s="479"/>
      <c r="WUN42" s="479"/>
      <c r="WUO42" s="479"/>
      <c r="WUP42" s="479"/>
      <c r="WUQ42" s="479"/>
      <c r="WUR42" s="479"/>
      <c r="WUS42" s="479"/>
      <c r="WUT42" s="479"/>
      <c r="WUU42" s="479"/>
      <c r="WUV42" s="479"/>
      <c r="WUW42" s="479"/>
      <c r="WUX42" s="479"/>
      <c r="WUY42" s="479"/>
      <c r="WUZ42" s="479"/>
      <c r="WVA42" s="479"/>
      <c r="WVB42" s="479"/>
      <c r="WVC42" s="479"/>
      <c r="WVD42" s="479"/>
      <c r="WVE42" s="479"/>
      <c r="WVF42" s="479"/>
      <c r="WVG42" s="479"/>
      <c r="WVH42" s="479"/>
      <c r="WVI42" s="479"/>
      <c r="WVJ42" s="479"/>
      <c r="WVK42" s="479"/>
      <c r="WVL42" s="479"/>
      <c r="WVM42" s="479"/>
      <c r="WVN42" s="479"/>
      <c r="WVO42" s="479"/>
      <c r="WVP42" s="479"/>
      <c r="WVQ42" s="479"/>
      <c r="WVR42" s="479"/>
      <c r="WVS42" s="479"/>
      <c r="WVT42" s="479"/>
      <c r="WVU42" s="479"/>
      <c r="WVV42" s="479"/>
      <c r="WVW42" s="479"/>
      <c r="WVX42" s="479"/>
      <c r="WVY42" s="479"/>
      <c r="WVZ42" s="479"/>
      <c r="WWA42" s="479"/>
      <c r="WWB42" s="479"/>
      <c r="WWC42" s="479"/>
      <c r="WWD42" s="479"/>
      <c r="WWE42" s="479"/>
      <c r="WWF42" s="479"/>
      <c r="WWG42" s="479"/>
      <c r="WWH42" s="479"/>
      <c r="WWI42" s="479"/>
      <c r="WWJ42" s="479"/>
      <c r="WWK42" s="479"/>
      <c r="WWL42" s="479"/>
      <c r="WWM42" s="479"/>
      <c r="WWN42" s="479"/>
      <c r="WWO42" s="479"/>
      <c r="WWP42" s="479"/>
      <c r="WWQ42" s="479"/>
      <c r="WWR42" s="479"/>
      <c r="WWS42" s="479"/>
      <c r="WWT42" s="479"/>
      <c r="WWU42" s="479"/>
      <c r="WWV42" s="479"/>
      <c r="WWW42" s="479"/>
      <c r="WWX42" s="479"/>
      <c r="WWY42" s="479"/>
      <c r="WWZ42" s="479"/>
      <c r="WXA42" s="479"/>
      <c r="WXB42" s="479"/>
      <c r="WXC42" s="479"/>
      <c r="WXD42" s="479"/>
      <c r="WXE42" s="479"/>
      <c r="WXF42" s="479"/>
      <c r="WXG42" s="479"/>
      <c r="WXH42" s="479"/>
      <c r="WXI42" s="479"/>
      <c r="WXJ42" s="479"/>
      <c r="WXK42" s="479"/>
      <c r="WXL42" s="479"/>
      <c r="WXM42" s="479"/>
      <c r="WXN42" s="479"/>
      <c r="WXO42" s="479"/>
      <c r="WXP42" s="479"/>
      <c r="WXQ42" s="479"/>
      <c r="WXR42" s="479"/>
      <c r="WXS42" s="479"/>
      <c r="WXT42" s="479"/>
      <c r="WXU42" s="479"/>
      <c r="WXV42" s="479"/>
      <c r="WXW42" s="479"/>
      <c r="WXX42" s="479"/>
      <c r="WXY42" s="479"/>
      <c r="WXZ42" s="479"/>
      <c r="WYA42" s="479"/>
      <c r="WYB42" s="479"/>
      <c r="WYC42" s="479"/>
      <c r="WYD42" s="479"/>
      <c r="WYE42" s="479"/>
      <c r="WYF42" s="479"/>
      <c r="WYG42" s="479"/>
      <c r="WYH42" s="479"/>
      <c r="WYI42" s="479"/>
      <c r="WYJ42" s="479"/>
      <c r="WYK42" s="479"/>
      <c r="WYL42" s="479"/>
      <c r="WYM42" s="479"/>
      <c r="WYN42" s="479"/>
      <c r="WYO42" s="479"/>
      <c r="WYP42" s="479"/>
      <c r="WYQ42" s="479"/>
      <c r="WYR42" s="479"/>
      <c r="WYS42" s="479"/>
      <c r="WYT42" s="479"/>
      <c r="WYU42" s="479"/>
      <c r="WYV42" s="479"/>
      <c r="WYW42" s="479"/>
      <c r="WYX42" s="479"/>
      <c r="WYY42" s="479"/>
      <c r="WYZ42" s="479"/>
      <c r="WZA42" s="479"/>
      <c r="WZB42" s="479"/>
      <c r="WZC42" s="479"/>
      <c r="WZD42" s="479"/>
      <c r="WZE42" s="479"/>
      <c r="WZF42" s="479"/>
      <c r="WZG42" s="479"/>
      <c r="WZH42" s="479"/>
      <c r="WZI42" s="479"/>
      <c r="WZJ42" s="479"/>
      <c r="WZK42" s="479"/>
      <c r="WZL42" s="479"/>
      <c r="WZM42" s="479"/>
      <c r="WZN42" s="479"/>
      <c r="WZO42" s="479"/>
      <c r="WZP42" s="479"/>
      <c r="WZQ42" s="479"/>
      <c r="WZR42" s="479"/>
      <c r="WZS42" s="479"/>
      <c r="WZT42" s="479"/>
      <c r="WZU42" s="479"/>
      <c r="WZV42" s="479"/>
      <c r="WZW42" s="479"/>
      <c r="WZX42" s="479"/>
      <c r="WZY42" s="479"/>
      <c r="WZZ42" s="479"/>
      <c r="XAA42" s="479"/>
      <c r="XAB42" s="479"/>
      <c r="XAC42" s="479"/>
      <c r="XAD42" s="479"/>
      <c r="XAE42" s="479"/>
      <c r="XAF42" s="479"/>
      <c r="XAG42" s="479"/>
      <c r="XAH42" s="479"/>
      <c r="XAI42" s="479"/>
      <c r="XAJ42" s="479"/>
      <c r="XAK42" s="479"/>
      <c r="XAL42" s="479"/>
      <c r="XAM42" s="479"/>
      <c r="XAN42" s="479"/>
      <c r="XAO42" s="479"/>
      <c r="XAP42" s="479"/>
      <c r="XAQ42" s="479"/>
      <c r="XAR42" s="479"/>
      <c r="XAS42" s="479"/>
      <c r="XAT42" s="479"/>
      <c r="XAU42" s="479"/>
      <c r="XAV42" s="479"/>
      <c r="XAW42" s="479"/>
      <c r="XAX42" s="479"/>
      <c r="XAY42" s="479"/>
      <c r="XAZ42" s="479"/>
      <c r="XBA42" s="479"/>
      <c r="XBB42" s="479"/>
      <c r="XBC42" s="479"/>
      <c r="XBD42" s="479"/>
      <c r="XBE42" s="479"/>
      <c r="XBF42" s="479"/>
      <c r="XBG42" s="479"/>
      <c r="XBH42" s="479"/>
      <c r="XBI42" s="479"/>
      <c r="XBJ42" s="479"/>
      <c r="XBK42" s="479"/>
      <c r="XBL42" s="479"/>
      <c r="XBM42" s="479"/>
      <c r="XBN42" s="479"/>
      <c r="XBO42" s="479"/>
      <c r="XBP42" s="479"/>
      <c r="XBQ42" s="479"/>
      <c r="XBR42" s="479"/>
      <c r="XBS42" s="479"/>
      <c r="XBT42" s="479"/>
      <c r="XBU42" s="479"/>
      <c r="XBV42" s="479"/>
      <c r="XBW42" s="479"/>
      <c r="XBX42" s="479"/>
      <c r="XBY42" s="479"/>
      <c r="XBZ42" s="479"/>
      <c r="XCA42" s="479"/>
      <c r="XCB42" s="479"/>
      <c r="XCC42" s="479"/>
      <c r="XCD42" s="479"/>
      <c r="XCE42" s="479"/>
      <c r="XCF42" s="479"/>
      <c r="XCG42" s="479"/>
      <c r="XCH42" s="479"/>
      <c r="XCI42" s="479"/>
      <c r="XCJ42" s="479"/>
      <c r="XCK42" s="479"/>
      <c r="XCL42" s="479"/>
      <c r="XCM42" s="479"/>
      <c r="XCN42" s="479"/>
      <c r="XCO42" s="479"/>
      <c r="XCP42" s="479"/>
      <c r="XCQ42" s="479"/>
      <c r="XCR42" s="479"/>
      <c r="XCS42" s="479"/>
      <c r="XCT42" s="479"/>
      <c r="XCU42" s="479"/>
      <c r="XCV42" s="479"/>
      <c r="XCW42" s="479"/>
      <c r="XCX42" s="479"/>
      <c r="XCY42" s="479"/>
      <c r="XCZ42" s="479"/>
      <c r="XDA42" s="479"/>
      <c r="XDB42" s="479"/>
      <c r="XDC42" s="479"/>
      <c r="XDD42" s="479"/>
      <c r="XDE42" s="479"/>
      <c r="XDF42" s="479"/>
      <c r="XDG42" s="479"/>
      <c r="XDH42" s="479"/>
      <c r="XDI42" s="479"/>
      <c r="XDJ42" s="479"/>
      <c r="XDK42" s="479"/>
      <c r="XDL42" s="479"/>
      <c r="XDM42" s="479"/>
      <c r="XDN42" s="479"/>
      <c r="XDO42" s="479"/>
      <c r="XDP42" s="479"/>
      <c r="XDQ42" s="479"/>
      <c r="XDR42" s="479"/>
      <c r="XDS42" s="479"/>
      <c r="XDT42" s="479"/>
      <c r="XDU42" s="479"/>
      <c r="XDV42" s="479"/>
      <c r="XDW42" s="479"/>
      <c r="XDX42" s="479"/>
      <c r="XDY42" s="479"/>
      <c r="XDZ42" s="479"/>
      <c r="XEA42" s="479"/>
      <c r="XEB42" s="479"/>
      <c r="XEC42" s="479"/>
      <c r="XED42" s="479"/>
      <c r="XEE42" s="479"/>
      <c r="XEF42" s="479"/>
      <c r="XEG42" s="479"/>
      <c r="XEH42" s="479"/>
      <c r="XEI42" s="479"/>
      <c r="XEJ42" s="479"/>
      <c r="XEK42" s="479"/>
      <c r="XEL42" s="479"/>
      <c r="XEM42" s="479"/>
      <c r="XEN42" s="479"/>
      <c r="XEO42" s="479"/>
      <c r="XEP42" s="479"/>
      <c r="XEQ42" s="479"/>
      <c r="XER42" s="479"/>
      <c r="XES42" s="479"/>
      <c r="XET42" s="479"/>
      <c r="XEU42" s="479"/>
      <c r="XEV42" s="479"/>
      <c r="XEW42" s="479"/>
      <c r="XEX42" s="479"/>
      <c r="XEY42" s="479"/>
      <c r="XEZ42" s="479"/>
      <c r="XFA42" s="479"/>
      <c r="XFB42" s="479"/>
      <c r="XFC42" s="479"/>
      <c r="XFD42" s="479"/>
    </row>
    <row r="43" spans="1:16384">
      <c r="B43" s="479"/>
      <c r="C43" s="479"/>
      <c r="D43" s="480"/>
      <c r="E43" s="480"/>
      <c r="F43" s="480"/>
      <c r="G43" s="480"/>
      <c r="H43" s="480"/>
      <c r="I43" s="480"/>
      <c r="J43" s="479"/>
      <c r="K43" s="479"/>
      <c r="L43" s="479"/>
      <c r="M43" s="479"/>
      <c r="N43" s="479"/>
      <c r="O43" s="479"/>
      <c r="P43" s="479"/>
      <c r="Q43" s="479"/>
      <c r="R43" s="479"/>
      <c r="S43" s="479"/>
      <c r="T43" s="479"/>
      <c r="U43" s="479"/>
      <c r="V43" s="479"/>
      <c r="W43" s="479"/>
      <c r="X43" s="479"/>
      <c r="Y43" s="479"/>
      <c r="Z43" s="479"/>
      <c r="AA43" s="479"/>
      <c r="AB43" s="479"/>
      <c r="AC43" s="479"/>
      <c r="AD43" s="479"/>
      <c r="AE43" s="479"/>
      <c r="AF43" s="479"/>
      <c r="AG43" s="479"/>
      <c r="AH43" s="479"/>
      <c r="AI43" s="479"/>
      <c r="AJ43" s="479"/>
      <c r="AK43" s="479"/>
      <c r="AL43" s="479"/>
      <c r="AM43" s="479"/>
      <c r="AN43" s="479"/>
      <c r="AO43" s="479"/>
      <c r="AP43" s="479"/>
      <c r="AQ43" s="479"/>
      <c r="AR43" s="479"/>
      <c r="AS43" s="479"/>
      <c r="AT43" s="479"/>
      <c r="AU43" s="479"/>
      <c r="AV43" s="479"/>
      <c r="AW43" s="479"/>
      <c r="AX43" s="479"/>
      <c r="AY43" s="479"/>
      <c r="AZ43" s="479"/>
      <c r="BA43" s="479"/>
      <c r="BB43" s="479"/>
      <c r="BC43" s="479"/>
      <c r="BD43" s="479"/>
      <c r="BE43" s="479"/>
      <c r="BF43" s="479"/>
      <c r="BG43" s="479"/>
      <c r="BH43" s="479"/>
      <c r="BI43" s="479"/>
      <c r="BJ43" s="479"/>
      <c r="BK43" s="479"/>
      <c r="BL43" s="479"/>
      <c r="BM43" s="479"/>
      <c r="BN43" s="479"/>
      <c r="BO43" s="479"/>
      <c r="BP43" s="479"/>
      <c r="BQ43" s="479"/>
      <c r="BR43" s="479"/>
      <c r="BS43" s="479"/>
      <c r="BT43" s="479"/>
      <c r="BU43" s="479"/>
      <c r="BV43" s="479"/>
      <c r="BW43" s="479"/>
      <c r="BX43" s="479"/>
      <c r="BY43" s="479"/>
      <c r="BZ43" s="479"/>
      <c r="CA43" s="479"/>
      <c r="CB43" s="479"/>
      <c r="CC43" s="479"/>
      <c r="CD43" s="479"/>
      <c r="CE43" s="479"/>
      <c r="CF43" s="479"/>
      <c r="CG43" s="479"/>
      <c r="CH43" s="479"/>
      <c r="CI43" s="479"/>
      <c r="CJ43" s="479"/>
      <c r="CK43" s="479"/>
      <c r="CL43" s="479"/>
      <c r="CM43" s="479"/>
      <c r="CN43" s="479"/>
      <c r="CO43" s="479"/>
      <c r="CP43" s="479"/>
      <c r="CQ43" s="479"/>
      <c r="CR43" s="479"/>
      <c r="CS43" s="479"/>
      <c r="CT43" s="479"/>
      <c r="CU43" s="479"/>
      <c r="CV43" s="479"/>
      <c r="CW43" s="479"/>
      <c r="CX43" s="479"/>
      <c r="CY43" s="479"/>
      <c r="CZ43" s="479"/>
      <c r="DA43" s="479"/>
      <c r="DB43" s="479"/>
      <c r="DC43" s="479"/>
      <c r="DD43" s="479"/>
      <c r="DE43" s="479"/>
      <c r="DF43" s="479"/>
      <c r="DG43" s="479"/>
      <c r="DH43" s="479"/>
      <c r="DI43" s="479"/>
      <c r="DJ43" s="479"/>
      <c r="DK43" s="479"/>
      <c r="DL43" s="479"/>
      <c r="DM43" s="479"/>
      <c r="DN43" s="479"/>
      <c r="DO43" s="479"/>
      <c r="DP43" s="479"/>
      <c r="DQ43" s="479"/>
      <c r="DR43" s="479"/>
      <c r="DS43" s="479"/>
      <c r="DT43" s="479"/>
      <c r="DU43" s="479"/>
      <c r="DV43" s="479"/>
      <c r="DW43" s="479"/>
      <c r="DX43" s="479"/>
      <c r="DY43" s="479"/>
      <c r="DZ43" s="479"/>
      <c r="EA43" s="479"/>
      <c r="EB43" s="479"/>
      <c r="EC43" s="479"/>
      <c r="ED43" s="479"/>
      <c r="EE43" s="479"/>
      <c r="EF43" s="479"/>
      <c r="EG43" s="479"/>
      <c r="EH43" s="479"/>
      <c r="EI43" s="479"/>
      <c r="EJ43" s="479"/>
      <c r="EK43" s="479"/>
      <c r="EL43" s="479"/>
      <c r="EM43" s="479"/>
      <c r="EN43" s="479"/>
      <c r="EO43" s="479"/>
      <c r="EP43" s="479"/>
      <c r="EQ43" s="479"/>
      <c r="ER43" s="479"/>
      <c r="ES43" s="479"/>
      <c r="ET43" s="479"/>
      <c r="EU43" s="479"/>
      <c r="EV43" s="479"/>
      <c r="EW43" s="479"/>
      <c r="EX43" s="479"/>
      <c r="EY43" s="479"/>
      <c r="EZ43" s="479"/>
      <c r="FA43" s="479"/>
      <c r="FB43" s="479"/>
      <c r="FC43" s="479"/>
      <c r="FD43" s="479"/>
      <c r="FE43" s="479"/>
      <c r="FF43" s="479"/>
      <c r="FG43" s="479"/>
      <c r="FH43" s="479"/>
      <c r="FI43" s="479"/>
      <c r="FJ43" s="479"/>
      <c r="FK43" s="479"/>
      <c r="FL43" s="479"/>
      <c r="FM43" s="479"/>
      <c r="FN43" s="479"/>
      <c r="FO43" s="479"/>
      <c r="FP43" s="479"/>
      <c r="FQ43" s="479"/>
      <c r="FR43" s="479"/>
      <c r="FS43" s="479"/>
      <c r="FT43" s="479"/>
      <c r="FU43" s="479"/>
      <c r="FV43" s="479"/>
      <c r="FW43" s="479"/>
      <c r="FX43" s="479"/>
      <c r="FY43" s="479"/>
      <c r="FZ43" s="479"/>
      <c r="GA43" s="479"/>
      <c r="GB43" s="479"/>
      <c r="GC43" s="479"/>
      <c r="GD43" s="479"/>
      <c r="GE43" s="479"/>
      <c r="GF43" s="479"/>
      <c r="GG43" s="479"/>
      <c r="GH43" s="479"/>
      <c r="GI43" s="479"/>
      <c r="GJ43" s="479"/>
      <c r="GK43" s="479"/>
      <c r="GL43" s="479"/>
      <c r="GM43" s="479"/>
      <c r="GN43" s="479"/>
      <c r="GO43" s="479"/>
      <c r="GP43" s="479"/>
      <c r="GQ43" s="479"/>
      <c r="GR43" s="479"/>
      <c r="GS43" s="479"/>
      <c r="GT43" s="479"/>
      <c r="GU43" s="479"/>
      <c r="GV43" s="479"/>
      <c r="GW43" s="479"/>
      <c r="GX43" s="479"/>
      <c r="GY43" s="479"/>
      <c r="GZ43" s="479"/>
      <c r="HA43" s="479"/>
      <c r="HB43" s="479"/>
      <c r="HC43" s="479"/>
      <c r="HD43" s="479"/>
      <c r="HE43" s="479"/>
      <c r="HF43" s="479"/>
      <c r="HG43" s="479"/>
      <c r="HH43" s="479"/>
      <c r="HI43" s="479"/>
      <c r="HJ43" s="479"/>
      <c r="HK43" s="479"/>
      <c r="HL43" s="479"/>
      <c r="HM43" s="479"/>
      <c r="HN43" s="479"/>
      <c r="HO43" s="479"/>
      <c r="HP43" s="479"/>
      <c r="HQ43" s="479"/>
      <c r="HR43" s="479"/>
      <c r="HS43" s="479"/>
      <c r="HT43" s="479"/>
      <c r="HU43" s="479"/>
      <c r="HV43" s="479"/>
      <c r="HW43" s="479"/>
      <c r="HX43" s="479"/>
      <c r="HY43" s="479"/>
      <c r="HZ43" s="479"/>
      <c r="IA43" s="479"/>
      <c r="IB43" s="479"/>
      <c r="IC43" s="479"/>
      <c r="ID43" s="479"/>
      <c r="IE43" s="479"/>
      <c r="IF43" s="479"/>
      <c r="IG43" s="479"/>
      <c r="IH43" s="479"/>
      <c r="II43" s="479"/>
      <c r="IJ43" s="479"/>
      <c r="IK43" s="479"/>
      <c r="IL43" s="479"/>
      <c r="IM43" s="479"/>
      <c r="IN43" s="479"/>
      <c r="IO43" s="479"/>
      <c r="IP43" s="479"/>
      <c r="IQ43" s="479"/>
      <c r="IR43" s="479"/>
      <c r="IS43" s="479"/>
      <c r="IT43" s="479"/>
      <c r="IU43" s="479"/>
      <c r="IV43" s="479"/>
      <c r="IW43" s="479"/>
      <c r="IX43" s="479"/>
      <c r="IY43" s="479"/>
      <c r="IZ43" s="479"/>
      <c r="JA43" s="479"/>
      <c r="JB43" s="479"/>
      <c r="JC43" s="479"/>
      <c r="JD43" s="479"/>
      <c r="JE43" s="479"/>
      <c r="JF43" s="479"/>
      <c r="JG43" s="479"/>
      <c r="JH43" s="479"/>
      <c r="JI43" s="479"/>
      <c r="JJ43" s="479"/>
      <c r="JK43" s="479"/>
      <c r="JL43" s="479"/>
      <c r="JM43" s="479"/>
      <c r="JN43" s="479"/>
      <c r="JO43" s="479"/>
      <c r="JP43" s="479"/>
      <c r="JQ43" s="479"/>
      <c r="JR43" s="479"/>
      <c r="JS43" s="479"/>
      <c r="JT43" s="479"/>
      <c r="JU43" s="479"/>
      <c r="JV43" s="479"/>
      <c r="JW43" s="479"/>
      <c r="JX43" s="479"/>
      <c r="JY43" s="479"/>
      <c r="JZ43" s="479"/>
      <c r="KA43" s="479"/>
      <c r="KB43" s="479"/>
      <c r="KC43" s="479"/>
      <c r="KD43" s="479"/>
      <c r="KE43" s="479"/>
      <c r="KF43" s="479"/>
      <c r="KG43" s="479"/>
      <c r="KH43" s="479"/>
      <c r="KI43" s="479"/>
      <c r="KJ43" s="479"/>
      <c r="KK43" s="479"/>
      <c r="KL43" s="479"/>
      <c r="KM43" s="479"/>
      <c r="KN43" s="479"/>
      <c r="KO43" s="479"/>
      <c r="KP43" s="479"/>
      <c r="KQ43" s="479"/>
      <c r="KR43" s="479"/>
      <c r="KS43" s="479"/>
      <c r="KT43" s="479"/>
      <c r="KU43" s="479"/>
      <c r="KV43" s="479"/>
      <c r="KW43" s="479"/>
      <c r="KX43" s="479"/>
      <c r="KY43" s="479"/>
      <c r="KZ43" s="479"/>
      <c r="LA43" s="479"/>
      <c r="LB43" s="479"/>
      <c r="LC43" s="479"/>
      <c r="LD43" s="479"/>
      <c r="LE43" s="479"/>
      <c r="LF43" s="479"/>
      <c r="LG43" s="479"/>
      <c r="LH43" s="479"/>
      <c r="LI43" s="479"/>
      <c r="LJ43" s="479"/>
      <c r="LK43" s="479"/>
      <c r="LL43" s="479"/>
      <c r="LM43" s="479"/>
      <c r="LN43" s="479"/>
      <c r="LO43" s="479"/>
      <c r="LP43" s="479"/>
      <c r="LQ43" s="479"/>
      <c r="LR43" s="479"/>
      <c r="LS43" s="479"/>
      <c r="LT43" s="479"/>
      <c r="LU43" s="479"/>
      <c r="LV43" s="479"/>
      <c r="LW43" s="479"/>
      <c r="LX43" s="479"/>
      <c r="LY43" s="479"/>
      <c r="LZ43" s="479"/>
      <c r="MA43" s="479"/>
      <c r="MB43" s="479"/>
      <c r="MC43" s="479"/>
      <c r="MD43" s="479"/>
      <c r="ME43" s="479"/>
      <c r="MF43" s="479"/>
      <c r="MG43" s="479"/>
      <c r="MH43" s="479"/>
      <c r="MI43" s="479"/>
      <c r="MJ43" s="479"/>
      <c r="MK43" s="479"/>
      <c r="ML43" s="479"/>
      <c r="MM43" s="479"/>
      <c r="MN43" s="479"/>
      <c r="MO43" s="479"/>
      <c r="MP43" s="479"/>
      <c r="MQ43" s="479"/>
      <c r="MR43" s="479"/>
      <c r="MS43" s="479"/>
      <c r="MT43" s="479"/>
      <c r="MU43" s="479"/>
      <c r="MV43" s="479"/>
      <c r="MW43" s="479"/>
      <c r="MX43" s="479"/>
      <c r="MY43" s="479"/>
      <c r="MZ43" s="479"/>
      <c r="NA43" s="479"/>
      <c r="NB43" s="479"/>
      <c r="NC43" s="479"/>
      <c r="ND43" s="479"/>
      <c r="NE43" s="479"/>
      <c r="NF43" s="479"/>
      <c r="NG43" s="479"/>
      <c r="NH43" s="479"/>
      <c r="NI43" s="479"/>
      <c r="NJ43" s="479"/>
      <c r="NK43" s="479"/>
      <c r="NL43" s="479"/>
      <c r="NM43" s="479"/>
      <c r="NN43" s="479"/>
      <c r="NO43" s="479"/>
      <c r="NP43" s="479"/>
      <c r="NQ43" s="479"/>
      <c r="NR43" s="479"/>
      <c r="NS43" s="479"/>
      <c r="NT43" s="479"/>
      <c r="NU43" s="479"/>
      <c r="NV43" s="479"/>
      <c r="NW43" s="479"/>
      <c r="NX43" s="479"/>
      <c r="NY43" s="479"/>
      <c r="NZ43" s="479"/>
      <c r="OA43" s="479"/>
      <c r="OB43" s="479"/>
      <c r="OC43" s="479"/>
      <c r="OD43" s="479"/>
      <c r="OE43" s="479"/>
      <c r="OF43" s="479"/>
      <c r="OG43" s="479"/>
      <c r="OH43" s="479"/>
      <c r="OI43" s="479"/>
      <c r="OJ43" s="479"/>
      <c r="OK43" s="479"/>
      <c r="OL43" s="479"/>
      <c r="OM43" s="479"/>
      <c r="ON43" s="479"/>
      <c r="OO43" s="479"/>
      <c r="OP43" s="479"/>
      <c r="OQ43" s="479"/>
      <c r="OR43" s="479"/>
      <c r="OS43" s="479"/>
      <c r="OT43" s="479"/>
      <c r="OU43" s="479"/>
      <c r="OV43" s="479"/>
      <c r="OW43" s="479"/>
      <c r="OX43" s="479"/>
      <c r="OY43" s="479"/>
      <c r="OZ43" s="479"/>
      <c r="PA43" s="479"/>
      <c r="PB43" s="479"/>
      <c r="PC43" s="479"/>
      <c r="PD43" s="479"/>
      <c r="PE43" s="479"/>
      <c r="PF43" s="479"/>
      <c r="PG43" s="479"/>
      <c r="PH43" s="479"/>
      <c r="PI43" s="479"/>
      <c r="PJ43" s="479"/>
      <c r="PK43" s="479"/>
      <c r="PL43" s="479"/>
      <c r="PM43" s="479"/>
      <c r="PN43" s="479"/>
      <c r="PO43" s="479"/>
      <c r="PP43" s="479"/>
      <c r="PQ43" s="479"/>
      <c r="PR43" s="479"/>
      <c r="PS43" s="479"/>
      <c r="PT43" s="479"/>
      <c r="PU43" s="479"/>
      <c r="PV43" s="479"/>
      <c r="PW43" s="479"/>
      <c r="PX43" s="479"/>
      <c r="PY43" s="479"/>
      <c r="PZ43" s="479"/>
      <c r="QA43" s="479"/>
      <c r="QB43" s="479"/>
      <c r="QC43" s="479"/>
      <c r="QD43" s="479"/>
      <c r="QE43" s="479"/>
      <c r="QF43" s="479"/>
      <c r="QG43" s="479"/>
      <c r="QH43" s="479"/>
      <c r="QI43" s="479"/>
      <c r="QJ43" s="479"/>
      <c r="QK43" s="479"/>
      <c r="QL43" s="479"/>
      <c r="QM43" s="479"/>
      <c r="QN43" s="479"/>
      <c r="QO43" s="479"/>
      <c r="QP43" s="479"/>
      <c r="QQ43" s="479"/>
      <c r="QR43" s="479"/>
      <c r="QS43" s="479"/>
      <c r="QT43" s="479"/>
      <c r="QU43" s="479"/>
      <c r="QV43" s="479"/>
      <c r="QW43" s="479"/>
      <c r="QX43" s="479"/>
      <c r="QY43" s="479"/>
      <c r="QZ43" s="479"/>
      <c r="RA43" s="479"/>
      <c r="RB43" s="479"/>
      <c r="RC43" s="479"/>
      <c r="RD43" s="479"/>
      <c r="RE43" s="479"/>
      <c r="RF43" s="479"/>
      <c r="RG43" s="479"/>
      <c r="RH43" s="479"/>
      <c r="RI43" s="479"/>
      <c r="RJ43" s="479"/>
      <c r="RK43" s="479"/>
      <c r="RL43" s="479"/>
      <c r="RM43" s="479"/>
      <c r="RN43" s="479"/>
      <c r="RO43" s="479"/>
      <c r="RP43" s="479"/>
      <c r="RQ43" s="479"/>
      <c r="RR43" s="479"/>
      <c r="RS43" s="479"/>
      <c r="RT43" s="479"/>
      <c r="RU43" s="479"/>
      <c r="RV43" s="479"/>
      <c r="RW43" s="479"/>
      <c r="RX43" s="479"/>
      <c r="RY43" s="479"/>
      <c r="RZ43" s="479"/>
      <c r="SA43" s="479"/>
      <c r="SB43" s="479"/>
      <c r="SC43" s="479"/>
      <c r="SD43" s="479"/>
      <c r="SE43" s="479"/>
      <c r="SF43" s="479"/>
      <c r="SG43" s="479"/>
      <c r="SH43" s="479"/>
      <c r="SI43" s="479"/>
      <c r="SJ43" s="479"/>
      <c r="SK43" s="479"/>
      <c r="SL43" s="479"/>
      <c r="SM43" s="479"/>
      <c r="SN43" s="479"/>
      <c r="SO43" s="479"/>
      <c r="SP43" s="479"/>
      <c r="SQ43" s="479"/>
      <c r="SR43" s="479"/>
      <c r="SS43" s="479"/>
      <c r="ST43" s="479"/>
      <c r="SU43" s="479"/>
      <c r="SV43" s="479"/>
      <c r="SW43" s="479"/>
      <c r="SX43" s="479"/>
      <c r="SY43" s="479"/>
      <c r="SZ43" s="479"/>
      <c r="TA43" s="479"/>
      <c r="TB43" s="479"/>
      <c r="TC43" s="479"/>
      <c r="TD43" s="479"/>
      <c r="TE43" s="479"/>
      <c r="TF43" s="479"/>
      <c r="TG43" s="479"/>
      <c r="TH43" s="479"/>
      <c r="TI43" s="479"/>
      <c r="TJ43" s="479"/>
      <c r="TK43" s="479"/>
      <c r="TL43" s="479"/>
      <c r="TM43" s="479"/>
      <c r="TN43" s="479"/>
      <c r="TO43" s="479"/>
      <c r="TP43" s="479"/>
      <c r="TQ43" s="479"/>
      <c r="TR43" s="479"/>
      <c r="TS43" s="479"/>
      <c r="TT43" s="479"/>
      <c r="TU43" s="479"/>
      <c r="TV43" s="479"/>
      <c r="TW43" s="479"/>
      <c r="TX43" s="479"/>
      <c r="TY43" s="479"/>
      <c r="TZ43" s="479"/>
      <c r="UA43" s="479"/>
      <c r="UB43" s="479"/>
      <c r="UC43" s="479"/>
      <c r="UD43" s="479"/>
      <c r="UE43" s="479"/>
      <c r="UF43" s="479"/>
      <c r="UG43" s="479"/>
      <c r="UH43" s="479"/>
      <c r="UI43" s="479"/>
      <c r="UJ43" s="479"/>
      <c r="UK43" s="479"/>
      <c r="UL43" s="479"/>
      <c r="UM43" s="479"/>
      <c r="UN43" s="479"/>
      <c r="UO43" s="479"/>
      <c r="UP43" s="479"/>
      <c r="UQ43" s="479"/>
      <c r="UR43" s="479"/>
      <c r="US43" s="479"/>
      <c r="UT43" s="479"/>
      <c r="UU43" s="479"/>
      <c r="UV43" s="479"/>
      <c r="UW43" s="479"/>
      <c r="UX43" s="479"/>
      <c r="UY43" s="479"/>
      <c r="UZ43" s="479"/>
      <c r="VA43" s="479"/>
      <c r="VB43" s="479"/>
      <c r="VC43" s="479"/>
      <c r="VD43" s="479"/>
      <c r="VE43" s="479"/>
      <c r="VF43" s="479"/>
      <c r="VG43" s="479"/>
      <c r="VH43" s="479"/>
      <c r="VI43" s="479"/>
      <c r="VJ43" s="479"/>
      <c r="VK43" s="479"/>
      <c r="VL43" s="479"/>
      <c r="VM43" s="479"/>
      <c r="VN43" s="479"/>
      <c r="VO43" s="479"/>
      <c r="VP43" s="479"/>
      <c r="VQ43" s="479"/>
      <c r="VR43" s="479"/>
      <c r="VS43" s="479"/>
      <c r="VT43" s="479"/>
      <c r="VU43" s="479"/>
      <c r="VV43" s="479"/>
      <c r="VW43" s="479"/>
      <c r="VX43" s="479"/>
      <c r="VY43" s="479"/>
      <c r="VZ43" s="479"/>
      <c r="WA43" s="479"/>
      <c r="WB43" s="479"/>
      <c r="WC43" s="479"/>
      <c r="WD43" s="479"/>
      <c r="WE43" s="479"/>
      <c r="WF43" s="479"/>
      <c r="WG43" s="479"/>
      <c r="WH43" s="479"/>
      <c r="WI43" s="479"/>
      <c r="WJ43" s="479"/>
      <c r="WK43" s="479"/>
      <c r="WL43" s="479"/>
      <c r="WM43" s="479"/>
      <c r="WN43" s="479"/>
      <c r="WO43" s="479"/>
      <c r="WP43" s="479"/>
      <c r="WQ43" s="479"/>
      <c r="WR43" s="479"/>
      <c r="WS43" s="479"/>
      <c r="WT43" s="479"/>
      <c r="WU43" s="479"/>
      <c r="WV43" s="479"/>
      <c r="WW43" s="479"/>
      <c r="WX43" s="479"/>
      <c r="WY43" s="479"/>
      <c r="WZ43" s="479"/>
      <c r="XA43" s="479"/>
      <c r="XB43" s="479"/>
      <c r="XC43" s="479"/>
      <c r="XD43" s="479"/>
      <c r="XE43" s="479"/>
      <c r="XF43" s="479"/>
      <c r="XG43" s="479"/>
      <c r="XH43" s="479"/>
      <c r="XI43" s="479"/>
      <c r="XJ43" s="479"/>
      <c r="XK43" s="479"/>
      <c r="XL43" s="479"/>
      <c r="XM43" s="479"/>
      <c r="XN43" s="479"/>
      <c r="XO43" s="479"/>
      <c r="XP43" s="479"/>
      <c r="XQ43" s="479"/>
      <c r="XR43" s="479"/>
      <c r="XS43" s="479"/>
      <c r="XT43" s="479"/>
      <c r="XU43" s="479"/>
      <c r="XV43" s="479"/>
      <c r="XW43" s="479"/>
      <c r="XX43" s="479"/>
      <c r="XY43" s="479"/>
      <c r="XZ43" s="479"/>
      <c r="YA43" s="479"/>
      <c r="YB43" s="479"/>
      <c r="YC43" s="479"/>
      <c r="YD43" s="479"/>
      <c r="YE43" s="479"/>
      <c r="YF43" s="479"/>
      <c r="YG43" s="479"/>
      <c r="YH43" s="479"/>
      <c r="YI43" s="479"/>
      <c r="YJ43" s="479"/>
      <c r="YK43" s="479"/>
      <c r="YL43" s="479"/>
      <c r="YM43" s="479"/>
      <c r="YN43" s="479"/>
      <c r="YO43" s="479"/>
      <c r="YP43" s="479"/>
      <c r="YQ43" s="479"/>
      <c r="YR43" s="479"/>
      <c r="YS43" s="479"/>
      <c r="YT43" s="479"/>
      <c r="YU43" s="479"/>
      <c r="YV43" s="479"/>
      <c r="YW43" s="479"/>
      <c r="YX43" s="479"/>
      <c r="YY43" s="479"/>
      <c r="YZ43" s="479"/>
      <c r="ZA43" s="479"/>
      <c r="ZB43" s="479"/>
      <c r="ZC43" s="479"/>
      <c r="ZD43" s="479"/>
      <c r="ZE43" s="479"/>
      <c r="ZF43" s="479"/>
      <c r="ZG43" s="479"/>
      <c r="ZH43" s="479"/>
      <c r="ZI43" s="479"/>
      <c r="ZJ43" s="479"/>
      <c r="ZK43" s="479"/>
      <c r="ZL43" s="479"/>
      <c r="ZM43" s="479"/>
      <c r="ZN43" s="479"/>
      <c r="ZO43" s="479"/>
      <c r="ZP43" s="479"/>
      <c r="ZQ43" s="479"/>
      <c r="ZR43" s="479"/>
      <c r="ZS43" s="479"/>
      <c r="ZT43" s="479"/>
      <c r="ZU43" s="479"/>
      <c r="ZV43" s="479"/>
      <c r="ZW43" s="479"/>
      <c r="ZX43" s="479"/>
      <c r="ZY43" s="479"/>
      <c r="ZZ43" s="479"/>
      <c r="AAA43" s="479"/>
      <c r="AAB43" s="479"/>
      <c r="AAC43" s="479"/>
      <c r="AAD43" s="479"/>
      <c r="AAE43" s="479"/>
      <c r="AAF43" s="479"/>
      <c r="AAG43" s="479"/>
      <c r="AAH43" s="479"/>
      <c r="AAI43" s="479"/>
      <c r="AAJ43" s="479"/>
      <c r="AAK43" s="479"/>
      <c r="AAL43" s="479"/>
      <c r="AAM43" s="479"/>
      <c r="AAN43" s="479"/>
      <c r="AAO43" s="479"/>
      <c r="AAP43" s="479"/>
      <c r="AAQ43" s="479"/>
      <c r="AAR43" s="479"/>
      <c r="AAS43" s="479"/>
      <c r="AAT43" s="479"/>
      <c r="AAU43" s="479"/>
      <c r="AAV43" s="479"/>
      <c r="AAW43" s="479"/>
      <c r="AAX43" s="479"/>
      <c r="AAY43" s="479"/>
      <c r="AAZ43" s="479"/>
      <c r="ABA43" s="479"/>
      <c r="ABB43" s="479"/>
      <c r="ABC43" s="479"/>
      <c r="ABD43" s="479"/>
      <c r="ABE43" s="479"/>
      <c r="ABF43" s="479"/>
      <c r="ABG43" s="479"/>
      <c r="ABH43" s="479"/>
      <c r="ABI43" s="479"/>
      <c r="ABJ43" s="479"/>
      <c r="ABK43" s="479"/>
      <c r="ABL43" s="479"/>
      <c r="ABM43" s="479"/>
      <c r="ABN43" s="479"/>
      <c r="ABO43" s="479"/>
      <c r="ABP43" s="479"/>
      <c r="ABQ43" s="479"/>
      <c r="ABR43" s="479"/>
      <c r="ABS43" s="479"/>
      <c r="ABT43" s="479"/>
      <c r="ABU43" s="479"/>
      <c r="ABV43" s="479"/>
      <c r="ABW43" s="479"/>
      <c r="ABX43" s="479"/>
      <c r="ABY43" s="479"/>
      <c r="ABZ43" s="479"/>
      <c r="ACA43" s="479"/>
      <c r="ACB43" s="479"/>
      <c r="ACC43" s="479"/>
      <c r="ACD43" s="479"/>
      <c r="ACE43" s="479"/>
      <c r="ACF43" s="479"/>
      <c r="ACG43" s="479"/>
      <c r="ACH43" s="479"/>
      <c r="ACI43" s="479"/>
      <c r="ACJ43" s="479"/>
      <c r="ACK43" s="479"/>
      <c r="ACL43" s="479"/>
      <c r="ACM43" s="479"/>
      <c r="ACN43" s="479"/>
      <c r="ACO43" s="479"/>
      <c r="ACP43" s="479"/>
      <c r="ACQ43" s="479"/>
      <c r="ACR43" s="479"/>
      <c r="ACS43" s="479"/>
      <c r="ACT43" s="479"/>
      <c r="ACU43" s="479"/>
      <c r="ACV43" s="479"/>
      <c r="ACW43" s="479"/>
      <c r="ACX43" s="479"/>
      <c r="ACY43" s="479"/>
      <c r="ACZ43" s="479"/>
      <c r="ADA43" s="479"/>
      <c r="ADB43" s="479"/>
      <c r="ADC43" s="479"/>
      <c r="ADD43" s="479"/>
      <c r="ADE43" s="479"/>
      <c r="ADF43" s="479"/>
      <c r="ADG43" s="479"/>
      <c r="ADH43" s="479"/>
      <c r="ADI43" s="479"/>
      <c r="ADJ43" s="479"/>
      <c r="ADK43" s="479"/>
      <c r="ADL43" s="479"/>
      <c r="ADM43" s="479"/>
      <c r="ADN43" s="479"/>
      <c r="ADO43" s="479"/>
      <c r="ADP43" s="479"/>
      <c r="ADQ43" s="479"/>
      <c r="ADR43" s="479"/>
      <c r="ADS43" s="479"/>
      <c r="ADT43" s="479"/>
      <c r="ADU43" s="479"/>
      <c r="ADV43" s="479"/>
      <c r="ADW43" s="479"/>
      <c r="ADX43" s="479"/>
      <c r="ADY43" s="479"/>
      <c r="ADZ43" s="479"/>
      <c r="AEA43" s="479"/>
      <c r="AEB43" s="479"/>
      <c r="AEC43" s="479"/>
      <c r="AED43" s="479"/>
      <c r="AEE43" s="479"/>
      <c r="AEF43" s="479"/>
      <c r="AEG43" s="479"/>
      <c r="AEH43" s="479"/>
      <c r="AEI43" s="479"/>
      <c r="AEJ43" s="479"/>
      <c r="AEK43" s="479"/>
      <c r="AEL43" s="479"/>
      <c r="AEM43" s="479"/>
      <c r="AEN43" s="479"/>
      <c r="AEO43" s="479"/>
      <c r="AEP43" s="479"/>
      <c r="AEQ43" s="479"/>
      <c r="AER43" s="479"/>
      <c r="AES43" s="479"/>
      <c r="AET43" s="479"/>
      <c r="AEU43" s="479"/>
      <c r="AEV43" s="479"/>
      <c r="AEW43" s="479"/>
      <c r="AEX43" s="479"/>
      <c r="AEY43" s="479"/>
      <c r="AEZ43" s="479"/>
      <c r="AFA43" s="479"/>
      <c r="AFB43" s="479"/>
      <c r="AFC43" s="479"/>
      <c r="AFD43" s="479"/>
      <c r="AFE43" s="479"/>
      <c r="AFF43" s="479"/>
      <c r="AFG43" s="479"/>
      <c r="AFH43" s="479"/>
      <c r="AFI43" s="479"/>
      <c r="AFJ43" s="479"/>
      <c r="AFK43" s="479"/>
      <c r="AFL43" s="479"/>
      <c r="AFM43" s="479"/>
      <c r="AFN43" s="479"/>
      <c r="AFO43" s="479"/>
      <c r="AFP43" s="479"/>
      <c r="AFQ43" s="479"/>
      <c r="AFR43" s="479"/>
      <c r="AFS43" s="479"/>
      <c r="AFT43" s="479"/>
      <c r="AFU43" s="479"/>
      <c r="AFV43" s="479"/>
      <c r="AFW43" s="479"/>
      <c r="AFX43" s="479"/>
      <c r="AFY43" s="479"/>
      <c r="AFZ43" s="479"/>
      <c r="AGA43" s="479"/>
      <c r="AGB43" s="479"/>
      <c r="AGC43" s="479"/>
      <c r="AGD43" s="479"/>
      <c r="AGE43" s="479"/>
      <c r="AGF43" s="479"/>
      <c r="AGG43" s="479"/>
      <c r="AGH43" s="479"/>
      <c r="AGI43" s="479"/>
      <c r="AGJ43" s="479"/>
      <c r="AGK43" s="479"/>
      <c r="AGL43" s="479"/>
      <c r="AGM43" s="479"/>
      <c r="AGN43" s="479"/>
      <c r="AGO43" s="479"/>
      <c r="AGP43" s="479"/>
      <c r="AGQ43" s="479"/>
      <c r="AGR43" s="479"/>
      <c r="AGS43" s="479"/>
      <c r="AGT43" s="479"/>
      <c r="AGU43" s="479"/>
      <c r="AGV43" s="479"/>
      <c r="AGW43" s="479"/>
      <c r="AGX43" s="479"/>
      <c r="AGY43" s="479"/>
      <c r="AGZ43" s="479"/>
      <c r="AHA43" s="479"/>
      <c r="AHB43" s="479"/>
      <c r="AHC43" s="479"/>
      <c r="AHD43" s="479"/>
      <c r="AHE43" s="479"/>
      <c r="AHF43" s="479"/>
      <c r="AHG43" s="479"/>
      <c r="AHH43" s="479"/>
      <c r="AHI43" s="479"/>
      <c r="AHJ43" s="479"/>
      <c r="AHK43" s="479"/>
      <c r="AHL43" s="479"/>
      <c r="AHM43" s="479"/>
      <c r="AHN43" s="479"/>
      <c r="AHO43" s="479"/>
      <c r="AHP43" s="479"/>
      <c r="AHQ43" s="479"/>
      <c r="AHR43" s="479"/>
      <c r="AHS43" s="479"/>
      <c r="AHT43" s="479"/>
      <c r="AHU43" s="479"/>
      <c r="AHV43" s="479"/>
      <c r="AHW43" s="479"/>
      <c r="AHX43" s="479"/>
      <c r="AHY43" s="479"/>
      <c r="AHZ43" s="479"/>
      <c r="AIA43" s="479"/>
      <c r="AIB43" s="479"/>
      <c r="AIC43" s="479"/>
      <c r="AID43" s="479"/>
      <c r="AIE43" s="479"/>
      <c r="AIF43" s="479"/>
      <c r="AIG43" s="479"/>
      <c r="AIH43" s="479"/>
      <c r="AII43" s="479"/>
      <c r="AIJ43" s="479"/>
      <c r="AIK43" s="479"/>
      <c r="AIL43" s="479"/>
      <c r="AIM43" s="479"/>
      <c r="AIN43" s="479"/>
      <c r="AIO43" s="479"/>
      <c r="AIP43" s="479"/>
      <c r="AIQ43" s="479"/>
      <c r="AIR43" s="479"/>
      <c r="AIS43" s="479"/>
      <c r="AIT43" s="479"/>
      <c r="AIU43" s="479"/>
      <c r="AIV43" s="479"/>
      <c r="AIW43" s="479"/>
      <c r="AIX43" s="479"/>
      <c r="AIY43" s="479"/>
      <c r="AIZ43" s="479"/>
      <c r="AJA43" s="479"/>
      <c r="AJB43" s="479"/>
      <c r="AJC43" s="479"/>
      <c r="AJD43" s="479"/>
      <c r="AJE43" s="479"/>
      <c r="AJF43" s="479"/>
      <c r="AJG43" s="479"/>
      <c r="AJH43" s="479"/>
      <c r="AJI43" s="479"/>
      <c r="AJJ43" s="479"/>
      <c r="AJK43" s="479"/>
      <c r="AJL43" s="479"/>
      <c r="AJM43" s="479"/>
      <c r="AJN43" s="479"/>
      <c r="AJO43" s="479"/>
      <c r="AJP43" s="479"/>
      <c r="AJQ43" s="479"/>
      <c r="AJR43" s="479"/>
      <c r="AJS43" s="479"/>
      <c r="AJT43" s="479"/>
      <c r="AJU43" s="479"/>
      <c r="AJV43" s="479"/>
      <c r="AJW43" s="479"/>
      <c r="AJX43" s="479"/>
      <c r="AJY43" s="479"/>
      <c r="AJZ43" s="479"/>
      <c r="AKA43" s="479"/>
      <c r="AKB43" s="479"/>
      <c r="AKC43" s="479"/>
      <c r="AKD43" s="479"/>
      <c r="AKE43" s="479"/>
      <c r="AKF43" s="479"/>
      <c r="AKG43" s="479"/>
      <c r="AKH43" s="479"/>
      <c r="AKI43" s="479"/>
      <c r="AKJ43" s="479"/>
      <c r="AKK43" s="479"/>
      <c r="AKL43" s="479"/>
      <c r="AKM43" s="479"/>
      <c r="AKN43" s="479"/>
      <c r="AKO43" s="479"/>
      <c r="AKP43" s="479"/>
      <c r="AKQ43" s="479"/>
      <c r="AKR43" s="479"/>
      <c r="AKS43" s="479"/>
      <c r="AKT43" s="479"/>
      <c r="AKU43" s="479"/>
      <c r="AKV43" s="479"/>
      <c r="AKW43" s="479"/>
      <c r="AKX43" s="479"/>
      <c r="AKY43" s="479"/>
      <c r="AKZ43" s="479"/>
      <c r="ALA43" s="479"/>
      <c r="ALB43" s="479"/>
      <c r="ALC43" s="479"/>
      <c r="ALD43" s="479"/>
      <c r="ALE43" s="479"/>
      <c r="ALF43" s="479"/>
      <c r="ALG43" s="479"/>
      <c r="ALH43" s="479"/>
      <c r="ALI43" s="479"/>
      <c r="ALJ43" s="479"/>
      <c r="ALK43" s="479"/>
      <c r="ALL43" s="479"/>
      <c r="ALM43" s="479"/>
      <c r="ALN43" s="479"/>
      <c r="ALO43" s="479"/>
      <c r="ALP43" s="479"/>
      <c r="ALQ43" s="479"/>
      <c r="ALR43" s="479"/>
      <c r="ALS43" s="479"/>
      <c r="ALT43" s="479"/>
      <c r="ALU43" s="479"/>
      <c r="ALV43" s="479"/>
      <c r="ALW43" s="479"/>
      <c r="ALX43" s="479"/>
      <c r="ALY43" s="479"/>
      <c r="ALZ43" s="479"/>
      <c r="AMA43" s="479"/>
      <c r="AMB43" s="479"/>
      <c r="AMC43" s="479"/>
      <c r="AMD43" s="479"/>
      <c r="AME43" s="479"/>
      <c r="AMF43" s="479"/>
      <c r="AMG43" s="479"/>
      <c r="AMH43" s="479"/>
      <c r="AMI43" s="479"/>
      <c r="AMJ43" s="479"/>
      <c r="AMK43" s="479"/>
      <c r="AML43" s="479"/>
      <c r="AMM43" s="479"/>
      <c r="AMN43" s="479"/>
      <c r="AMO43" s="479"/>
      <c r="AMP43" s="479"/>
      <c r="AMQ43" s="479"/>
      <c r="AMR43" s="479"/>
      <c r="AMS43" s="479"/>
      <c r="AMT43" s="479"/>
      <c r="AMU43" s="479"/>
      <c r="AMV43" s="479"/>
      <c r="AMW43" s="479"/>
      <c r="AMX43" s="479"/>
      <c r="AMY43" s="479"/>
      <c r="AMZ43" s="479"/>
      <c r="ANA43" s="479"/>
      <c r="ANB43" s="479"/>
      <c r="ANC43" s="479"/>
      <c r="AND43" s="479"/>
      <c r="ANE43" s="479"/>
      <c r="ANF43" s="479"/>
      <c r="ANG43" s="479"/>
      <c r="ANH43" s="479"/>
      <c r="ANI43" s="479"/>
      <c r="ANJ43" s="479"/>
      <c r="ANK43" s="479"/>
      <c r="ANL43" s="479"/>
      <c r="ANM43" s="479"/>
      <c r="ANN43" s="479"/>
      <c r="ANO43" s="479"/>
      <c r="ANP43" s="479"/>
      <c r="ANQ43" s="479"/>
      <c r="ANR43" s="479"/>
      <c r="ANS43" s="479"/>
      <c r="ANT43" s="479"/>
      <c r="ANU43" s="479"/>
      <c r="ANV43" s="479"/>
      <c r="ANW43" s="479"/>
      <c r="ANX43" s="479"/>
      <c r="ANY43" s="479"/>
      <c r="ANZ43" s="479"/>
      <c r="AOA43" s="479"/>
      <c r="AOB43" s="479"/>
      <c r="AOC43" s="479"/>
      <c r="AOD43" s="479"/>
      <c r="AOE43" s="479"/>
      <c r="AOF43" s="479"/>
      <c r="AOG43" s="479"/>
      <c r="AOH43" s="479"/>
      <c r="AOI43" s="479"/>
      <c r="AOJ43" s="479"/>
      <c r="AOK43" s="479"/>
      <c r="AOL43" s="479"/>
      <c r="AOM43" s="479"/>
      <c r="AON43" s="479"/>
      <c r="AOO43" s="479"/>
      <c r="AOP43" s="479"/>
      <c r="AOQ43" s="479"/>
      <c r="AOR43" s="479"/>
      <c r="AOS43" s="479"/>
      <c r="AOT43" s="479"/>
      <c r="AOU43" s="479"/>
      <c r="AOV43" s="479"/>
      <c r="AOW43" s="479"/>
      <c r="AOX43" s="479"/>
      <c r="AOY43" s="479"/>
      <c r="AOZ43" s="479"/>
      <c r="APA43" s="479"/>
      <c r="APB43" s="479"/>
      <c r="APC43" s="479"/>
      <c r="APD43" s="479"/>
      <c r="APE43" s="479"/>
      <c r="APF43" s="479"/>
      <c r="APG43" s="479"/>
      <c r="APH43" s="479"/>
      <c r="API43" s="479"/>
      <c r="APJ43" s="479"/>
      <c r="APK43" s="479"/>
      <c r="APL43" s="479"/>
      <c r="APM43" s="479"/>
      <c r="APN43" s="479"/>
      <c r="APO43" s="479"/>
      <c r="APP43" s="479"/>
      <c r="APQ43" s="479"/>
      <c r="APR43" s="479"/>
      <c r="APS43" s="479"/>
      <c r="APT43" s="479"/>
      <c r="APU43" s="479"/>
      <c r="APV43" s="479"/>
      <c r="APW43" s="479"/>
      <c r="APX43" s="479"/>
      <c r="APY43" s="479"/>
      <c r="APZ43" s="479"/>
      <c r="AQA43" s="479"/>
      <c r="AQB43" s="479"/>
      <c r="AQC43" s="479"/>
      <c r="AQD43" s="479"/>
      <c r="AQE43" s="479"/>
      <c r="AQF43" s="479"/>
      <c r="AQG43" s="479"/>
      <c r="AQH43" s="479"/>
      <c r="AQI43" s="479"/>
      <c r="AQJ43" s="479"/>
      <c r="AQK43" s="479"/>
      <c r="AQL43" s="479"/>
      <c r="AQM43" s="479"/>
      <c r="AQN43" s="479"/>
      <c r="AQO43" s="479"/>
      <c r="AQP43" s="479"/>
      <c r="AQQ43" s="479"/>
      <c r="AQR43" s="479"/>
      <c r="AQS43" s="479"/>
      <c r="AQT43" s="479"/>
      <c r="AQU43" s="479"/>
      <c r="AQV43" s="479"/>
      <c r="AQW43" s="479"/>
      <c r="AQX43" s="479"/>
      <c r="AQY43" s="479"/>
      <c r="AQZ43" s="479"/>
      <c r="ARA43" s="479"/>
      <c r="ARB43" s="479"/>
      <c r="ARC43" s="479"/>
      <c r="ARD43" s="479"/>
      <c r="ARE43" s="479"/>
      <c r="ARF43" s="479"/>
      <c r="ARG43" s="479"/>
      <c r="ARH43" s="479"/>
      <c r="ARI43" s="479"/>
      <c r="ARJ43" s="479"/>
      <c r="ARK43" s="479"/>
      <c r="ARL43" s="479"/>
      <c r="ARM43" s="479"/>
      <c r="ARN43" s="479"/>
      <c r="ARO43" s="479"/>
      <c r="ARP43" s="479"/>
      <c r="ARQ43" s="479"/>
      <c r="ARR43" s="479"/>
      <c r="ARS43" s="479"/>
      <c r="ART43" s="479"/>
      <c r="ARU43" s="479"/>
      <c r="ARV43" s="479"/>
      <c r="ARW43" s="479"/>
      <c r="ARX43" s="479"/>
      <c r="ARY43" s="479"/>
      <c r="ARZ43" s="479"/>
      <c r="ASA43" s="479"/>
      <c r="ASB43" s="479"/>
      <c r="ASC43" s="479"/>
      <c r="ASD43" s="479"/>
      <c r="ASE43" s="479"/>
      <c r="ASF43" s="479"/>
      <c r="ASG43" s="479"/>
      <c r="ASH43" s="479"/>
      <c r="ASI43" s="479"/>
      <c r="ASJ43" s="479"/>
      <c r="ASK43" s="479"/>
      <c r="ASL43" s="479"/>
      <c r="ASM43" s="479"/>
      <c r="ASN43" s="479"/>
      <c r="ASO43" s="479"/>
      <c r="ASP43" s="479"/>
      <c r="ASQ43" s="479"/>
      <c r="ASR43" s="479"/>
      <c r="ASS43" s="479"/>
      <c r="AST43" s="479"/>
      <c r="ASU43" s="479"/>
      <c r="ASV43" s="479"/>
      <c r="ASW43" s="479"/>
      <c r="ASX43" s="479"/>
      <c r="ASY43" s="479"/>
      <c r="ASZ43" s="479"/>
      <c r="ATA43" s="479"/>
      <c r="ATB43" s="479"/>
      <c r="ATC43" s="479"/>
      <c r="ATD43" s="479"/>
      <c r="ATE43" s="479"/>
      <c r="ATF43" s="479"/>
      <c r="ATG43" s="479"/>
      <c r="ATH43" s="479"/>
      <c r="ATI43" s="479"/>
      <c r="ATJ43" s="479"/>
      <c r="ATK43" s="479"/>
      <c r="ATL43" s="479"/>
      <c r="ATM43" s="479"/>
      <c r="ATN43" s="479"/>
      <c r="ATO43" s="479"/>
      <c r="ATP43" s="479"/>
      <c r="ATQ43" s="479"/>
      <c r="ATR43" s="479"/>
      <c r="ATS43" s="479"/>
      <c r="ATT43" s="479"/>
      <c r="ATU43" s="479"/>
      <c r="ATV43" s="479"/>
      <c r="ATW43" s="479"/>
      <c r="ATX43" s="479"/>
      <c r="ATY43" s="479"/>
      <c r="ATZ43" s="479"/>
      <c r="AUA43" s="479"/>
      <c r="AUB43" s="479"/>
      <c r="AUC43" s="479"/>
      <c r="AUD43" s="479"/>
      <c r="AUE43" s="479"/>
      <c r="AUF43" s="479"/>
      <c r="AUG43" s="479"/>
      <c r="AUH43" s="479"/>
      <c r="AUI43" s="479"/>
      <c r="AUJ43" s="479"/>
      <c r="AUK43" s="479"/>
      <c r="AUL43" s="479"/>
      <c r="AUM43" s="479"/>
      <c r="AUN43" s="479"/>
      <c r="AUO43" s="479"/>
      <c r="AUP43" s="479"/>
      <c r="AUQ43" s="479"/>
      <c r="AUR43" s="479"/>
      <c r="AUS43" s="479"/>
      <c r="AUT43" s="479"/>
      <c r="AUU43" s="479"/>
      <c r="AUV43" s="479"/>
      <c r="AUW43" s="479"/>
      <c r="AUX43" s="479"/>
      <c r="AUY43" s="479"/>
      <c r="AUZ43" s="479"/>
      <c r="AVA43" s="479"/>
      <c r="AVB43" s="479"/>
      <c r="AVC43" s="479"/>
      <c r="AVD43" s="479"/>
      <c r="AVE43" s="479"/>
      <c r="AVF43" s="479"/>
      <c r="AVG43" s="479"/>
      <c r="AVH43" s="479"/>
      <c r="AVI43" s="479"/>
      <c r="AVJ43" s="479"/>
      <c r="AVK43" s="479"/>
      <c r="AVL43" s="479"/>
      <c r="AVM43" s="479"/>
      <c r="AVN43" s="479"/>
      <c r="AVO43" s="479"/>
      <c r="AVP43" s="479"/>
      <c r="AVQ43" s="479"/>
      <c r="AVR43" s="479"/>
      <c r="AVS43" s="479"/>
      <c r="AVT43" s="479"/>
      <c r="AVU43" s="479"/>
      <c r="AVV43" s="479"/>
      <c r="AVW43" s="479"/>
      <c r="AVX43" s="479"/>
      <c r="AVY43" s="479"/>
      <c r="AVZ43" s="479"/>
      <c r="AWA43" s="479"/>
      <c r="AWB43" s="479"/>
      <c r="AWC43" s="479"/>
      <c r="AWD43" s="479"/>
      <c r="AWE43" s="479"/>
      <c r="AWF43" s="479"/>
      <c r="AWG43" s="479"/>
      <c r="AWH43" s="479"/>
      <c r="AWI43" s="479"/>
      <c r="AWJ43" s="479"/>
      <c r="AWK43" s="479"/>
      <c r="AWL43" s="479"/>
      <c r="AWM43" s="479"/>
      <c r="AWN43" s="479"/>
      <c r="AWO43" s="479"/>
      <c r="AWP43" s="479"/>
      <c r="AWQ43" s="479"/>
      <c r="AWR43" s="479"/>
      <c r="AWS43" s="479"/>
      <c r="AWT43" s="479"/>
      <c r="AWU43" s="479"/>
      <c r="AWV43" s="479"/>
      <c r="AWW43" s="479"/>
      <c r="AWX43" s="479"/>
      <c r="AWY43" s="479"/>
      <c r="AWZ43" s="479"/>
      <c r="AXA43" s="479"/>
      <c r="AXB43" s="479"/>
      <c r="AXC43" s="479"/>
      <c r="AXD43" s="479"/>
      <c r="AXE43" s="479"/>
      <c r="AXF43" s="479"/>
      <c r="AXG43" s="479"/>
      <c r="AXH43" s="479"/>
      <c r="AXI43" s="479"/>
      <c r="AXJ43" s="479"/>
      <c r="AXK43" s="479"/>
      <c r="AXL43" s="479"/>
      <c r="AXM43" s="479"/>
      <c r="AXN43" s="479"/>
      <c r="AXO43" s="479"/>
      <c r="AXP43" s="479"/>
      <c r="AXQ43" s="479"/>
      <c r="AXR43" s="479"/>
      <c r="AXS43" s="479"/>
      <c r="AXT43" s="479"/>
      <c r="AXU43" s="479"/>
      <c r="AXV43" s="479"/>
      <c r="AXW43" s="479"/>
      <c r="AXX43" s="479"/>
      <c r="AXY43" s="479"/>
      <c r="AXZ43" s="479"/>
      <c r="AYA43" s="479"/>
      <c r="AYB43" s="479"/>
      <c r="AYC43" s="479"/>
      <c r="AYD43" s="479"/>
      <c r="AYE43" s="479"/>
      <c r="AYF43" s="479"/>
      <c r="AYG43" s="479"/>
      <c r="AYH43" s="479"/>
      <c r="AYI43" s="479"/>
      <c r="AYJ43" s="479"/>
      <c r="AYK43" s="479"/>
      <c r="AYL43" s="479"/>
      <c r="AYM43" s="479"/>
      <c r="AYN43" s="479"/>
      <c r="AYO43" s="479"/>
      <c r="AYP43" s="479"/>
      <c r="AYQ43" s="479"/>
      <c r="AYR43" s="479"/>
      <c r="AYS43" s="479"/>
      <c r="AYT43" s="479"/>
      <c r="AYU43" s="479"/>
      <c r="AYV43" s="479"/>
      <c r="AYW43" s="479"/>
      <c r="AYX43" s="479"/>
      <c r="AYY43" s="479"/>
      <c r="AYZ43" s="479"/>
      <c r="AZA43" s="479"/>
      <c r="AZB43" s="479"/>
      <c r="AZC43" s="479"/>
      <c r="AZD43" s="479"/>
      <c r="AZE43" s="479"/>
      <c r="AZF43" s="479"/>
      <c r="AZG43" s="479"/>
      <c r="AZH43" s="479"/>
      <c r="AZI43" s="479"/>
      <c r="AZJ43" s="479"/>
      <c r="AZK43" s="479"/>
      <c r="AZL43" s="479"/>
      <c r="AZM43" s="479"/>
      <c r="AZN43" s="479"/>
      <c r="AZO43" s="479"/>
      <c r="AZP43" s="479"/>
      <c r="AZQ43" s="479"/>
      <c r="AZR43" s="479"/>
      <c r="AZS43" s="479"/>
      <c r="AZT43" s="479"/>
      <c r="AZU43" s="479"/>
      <c r="AZV43" s="479"/>
      <c r="AZW43" s="479"/>
      <c r="AZX43" s="479"/>
      <c r="AZY43" s="479"/>
      <c r="AZZ43" s="479"/>
      <c r="BAA43" s="479"/>
      <c r="BAB43" s="479"/>
      <c r="BAC43" s="479"/>
      <c r="BAD43" s="479"/>
      <c r="BAE43" s="479"/>
      <c r="BAF43" s="479"/>
      <c r="BAG43" s="479"/>
      <c r="BAH43" s="479"/>
      <c r="BAI43" s="479"/>
      <c r="BAJ43" s="479"/>
      <c r="BAK43" s="479"/>
      <c r="BAL43" s="479"/>
      <c r="BAM43" s="479"/>
      <c r="BAN43" s="479"/>
      <c r="BAO43" s="479"/>
      <c r="BAP43" s="479"/>
      <c r="BAQ43" s="479"/>
      <c r="BAR43" s="479"/>
      <c r="BAS43" s="479"/>
      <c r="BAT43" s="479"/>
      <c r="BAU43" s="479"/>
      <c r="BAV43" s="479"/>
      <c r="BAW43" s="479"/>
      <c r="BAX43" s="479"/>
      <c r="BAY43" s="479"/>
      <c r="BAZ43" s="479"/>
      <c r="BBA43" s="479"/>
      <c r="BBB43" s="479"/>
      <c r="BBC43" s="479"/>
      <c r="BBD43" s="479"/>
      <c r="BBE43" s="479"/>
      <c r="BBF43" s="479"/>
      <c r="BBG43" s="479"/>
      <c r="BBH43" s="479"/>
      <c r="BBI43" s="479"/>
      <c r="BBJ43" s="479"/>
      <c r="BBK43" s="479"/>
      <c r="BBL43" s="479"/>
      <c r="BBM43" s="479"/>
      <c r="BBN43" s="479"/>
      <c r="BBO43" s="479"/>
      <c r="BBP43" s="479"/>
      <c r="BBQ43" s="479"/>
      <c r="BBR43" s="479"/>
      <c r="BBS43" s="479"/>
      <c r="BBT43" s="479"/>
      <c r="BBU43" s="479"/>
      <c r="BBV43" s="479"/>
      <c r="BBW43" s="479"/>
      <c r="BBX43" s="479"/>
      <c r="BBY43" s="479"/>
      <c r="BBZ43" s="479"/>
      <c r="BCA43" s="479"/>
      <c r="BCB43" s="479"/>
      <c r="BCC43" s="479"/>
      <c r="BCD43" s="479"/>
      <c r="BCE43" s="479"/>
      <c r="BCF43" s="479"/>
      <c r="BCG43" s="479"/>
      <c r="BCH43" s="479"/>
      <c r="BCI43" s="479"/>
      <c r="BCJ43" s="479"/>
      <c r="BCK43" s="479"/>
      <c r="BCL43" s="479"/>
      <c r="BCM43" s="479"/>
      <c r="BCN43" s="479"/>
      <c r="BCO43" s="479"/>
      <c r="BCP43" s="479"/>
      <c r="BCQ43" s="479"/>
      <c r="BCR43" s="479"/>
      <c r="BCS43" s="479"/>
      <c r="BCT43" s="479"/>
      <c r="BCU43" s="479"/>
      <c r="BCV43" s="479"/>
      <c r="BCW43" s="479"/>
      <c r="BCX43" s="479"/>
      <c r="BCY43" s="479"/>
      <c r="BCZ43" s="479"/>
      <c r="BDA43" s="479"/>
      <c r="BDB43" s="479"/>
      <c r="BDC43" s="479"/>
      <c r="BDD43" s="479"/>
      <c r="BDE43" s="479"/>
      <c r="BDF43" s="479"/>
      <c r="BDG43" s="479"/>
      <c r="BDH43" s="479"/>
      <c r="BDI43" s="479"/>
      <c r="BDJ43" s="479"/>
      <c r="BDK43" s="479"/>
      <c r="BDL43" s="479"/>
      <c r="BDM43" s="479"/>
      <c r="BDN43" s="479"/>
      <c r="BDO43" s="479"/>
      <c r="BDP43" s="479"/>
      <c r="BDQ43" s="479"/>
      <c r="BDR43" s="479"/>
      <c r="BDS43" s="479"/>
      <c r="BDT43" s="479"/>
      <c r="BDU43" s="479"/>
      <c r="BDV43" s="479"/>
      <c r="BDW43" s="479"/>
      <c r="BDX43" s="479"/>
      <c r="BDY43" s="479"/>
      <c r="BDZ43" s="479"/>
      <c r="BEA43" s="479"/>
      <c r="BEB43" s="479"/>
      <c r="BEC43" s="479"/>
      <c r="BED43" s="479"/>
      <c r="BEE43" s="479"/>
      <c r="BEF43" s="479"/>
      <c r="BEG43" s="479"/>
      <c r="BEH43" s="479"/>
      <c r="BEI43" s="479"/>
      <c r="BEJ43" s="479"/>
      <c r="BEK43" s="479"/>
      <c r="BEL43" s="479"/>
      <c r="BEM43" s="479"/>
      <c r="BEN43" s="479"/>
      <c r="BEO43" s="479"/>
      <c r="BEP43" s="479"/>
      <c r="BEQ43" s="479"/>
      <c r="BER43" s="479"/>
      <c r="BES43" s="479"/>
      <c r="BET43" s="479"/>
      <c r="BEU43" s="479"/>
      <c r="BEV43" s="479"/>
      <c r="BEW43" s="479"/>
      <c r="BEX43" s="479"/>
      <c r="BEY43" s="479"/>
      <c r="BEZ43" s="479"/>
      <c r="BFA43" s="479"/>
      <c r="BFB43" s="479"/>
      <c r="BFC43" s="479"/>
      <c r="BFD43" s="479"/>
      <c r="BFE43" s="479"/>
      <c r="BFF43" s="479"/>
      <c r="BFG43" s="479"/>
      <c r="BFH43" s="479"/>
      <c r="BFI43" s="479"/>
      <c r="BFJ43" s="479"/>
      <c r="BFK43" s="479"/>
      <c r="BFL43" s="479"/>
      <c r="BFM43" s="479"/>
      <c r="BFN43" s="479"/>
      <c r="BFO43" s="479"/>
      <c r="BFP43" s="479"/>
      <c r="BFQ43" s="479"/>
      <c r="BFR43" s="479"/>
      <c r="BFS43" s="479"/>
      <c r="BFT43" s="479"/>
      <c r="BFU43" s="479"/>
      <c r="BFV43" s="479"/>
      <c r="BFW43" s="479"/>
      <c r="BFX43" s="479"/>
      <c r="BFY43" s="479"/>
      <c r="BFZ43" s="479"/>
      <c r="BGA43" s="479"/>
      <c r="BGB43" s="479"/>
      <c r="BGC43" s="479"/>
      <c r="BGD43" s="479"/>
      <c r="BGE43" s="479"/>
      <c r="BGF43" s="479"/>
      <c r="BGG43" s="479"/>
      <c r="BGH43" s="479"/>
      <c r="BGI43" s="479"/>
      <c r="BGJ43" s="479"/>
      <c r="BGK43" s="479"/>
      <c r="BGL43" s="479"/>
      <c r="BGM43" s="479"/>
      <c r="BGN43" s="479"/>
      <c r="BGO43" s="479"/>
      <c r="BGP43" s="479"/>
      <c r="BGQ43" s="479"/>
      <c r="BGR43" s="479"/>
      <c r="BGS43" s="479"/>
      <c r="BGT43" s="479"/>
      <c r="BGU43" s="479"/>
      <c r="BGV43" s="479"/>
      <c r="BGW43" s="479"/>
      <c r="BGX43" s="479"/>
      <c r="BGY43" s="479"/>
      <c r="BGZ43" s="479"/>
      <c r="BHA43" s="479"/>
      <c r="BHB43" s="479"/>
      <c r="BHC43" s="479"/>
      <c r="BHD43" s="479"/>
      <c r="BHE43" s="479"/>
      <c r="BHF43" s="479"/>
      <c r="BHG43" s="479"/>
      <c r="BHH43" s="479"/>
      <c r="BHI43" s="479"/>
      <c r="BHJ43" s="479"/>
      <c r="BHK43" s="479"/>
      <c r="BHL43" s="479"/>
      <c r="BHM43" s="479"/>
      <c r="BHN43" s="479"/>
      <c r="BHO43" s="479"/>
      <c r="BHP43" s="479"/>
      <c r="BHQ43" s="479"/>
      <c r="BHR43" s="479"/>
      <c r="BHS43" s="479"/>
      <c r="BHT43" s="479"/>
      <c r="BHU43" s="479"/>
      <c r="BHV43" s="479"/>
      <c r="BHW43" s="479"/>
      <c r="BHX43" s="479"/>
      <c r="BHY43" s="479"/>
      <c r="BHZ43" s="479"/>
      <c r="BIA43" s="479"/>
      <c r="BIB43" s="479"/>
      <c r="BIC43" s="479"/>
      <c r="BID43" s="479"/>
      <c r="BIE43" s="479"/>
      <c r="BIF43" s="479"/>
      <c r="BIG43" s="479"/>
      <c r="BIH43" s="479"/>
      <c r="BII43" s="479"/>
      <c r="BIJ43" s="479"/>
      <c r="BIK43" s="479"/>
      <c r="BIL43" s="479"/>
      <c r="BIM43" s="479"/>
      <c r="BIN43" s="479"/>
      <c r="BIO43" s="479"/>
      <c r="BIP43" s="479"/>
      <c r="BIQ43" s="479"/>
      <c r="BIR43" s="479"/>
      <c r="BIS43" s="479"/>
      <c r="BIT43" s="479"/>
      <c r="BIU43" s="479"/>
      <c r="BIV43" s="479"/>
      <c r="BIW43" s="479"/>
      <c r="BIX43" s="479"/>
      <c r="BIY43" s="479"/>
      <c r="BIZ43" s="479"/>
      <c r="BJA43" s="479"/>
      <c r="BJB43" s="479"/>
      <c r="BJC43" s="479"/>
      <c r="BJD43" s="479"/>
      <c r="BJE43" s="479"/>
      <c r="BJF43" s="479"/>
      <c r="BJG43" s="479"/>
      <c r="BJH43" s="479"/>
      <c r="BJI43" s="479"/>
      <c r="BJJ43" s="479"/>
      <c r="BJK43" s="479"/>
      <c r="BJL43" s="479"/>
      <c r="BJM43" s="479"/>
      <c r="BJN43" s="479"/>
      <c r="BJO43" s="479"/>
      <c r="BJP43" s="479"/>
      <c r="BJQ43" s="479"/>
      <c r="BJR43" s="479"/>
      <c r="BJS43" s="479"/>
      <c r="BJT43" s="479"/>
      <c r="BJU43" s="479"/>
      <c r="BJV43" s="479"/>
      <c r="BJW43" s="479"/>
      <c r="BJX43" s="479"/>
      <c r="BJY43" s="479"/>
      <c r="BJZ43" s="479"/>
      <c r="BKA43" s="479"/>
      <c r="BKB43" s="479"/>
      <c r="BKC43" s="479"/>
      <c r="BKD43" s="479"/>
      <c r="BKE43" s="479"/>
      <c r="BKF43" s="479"/>
      <c r="BKG43" s="479"/>
      <c r="BKH43" s="479"/>
      <c r="BKI43" s="479"/>
      <c r="BKJ43" s="479"/>
      <c r="BKK43" s="479"/>
      <c r="BKL43" s="479"/>
      <c r="BKM43" s="479"/>
      <c r="BKN43" s="479"/>
      <c r="BKO43" s="479"/>
      <c r="BKP43" s="479"/>
      <c r="BKQ43" s="479"/>
      <c r="BKR43" s="479"/>
      <c r="BKS43" s="479"/>
      <c r="BKT43" s="479"/>
      <c r="BKU43" s="479"/>
      <c r="BKV43" s="479"/>
      <c r="BKW43" s="479"/>
      <c r="BKX43" s="479"/>
      <c r="BKY43" s="479"/>
      <c r="BKZ43" s="479"/>
      <c r="BLA43" s="479"/>
      <c r="BLB43" s="479"/>
      <c r="BLC43" s="479"/>
      <c r="BLD43" s="479"/>
      <c r="BLE43" s="479"/>
      <c r="BLF43" s="479"/>
      <c r="BLG43" s="479"/>
      <c r="BLH43" s="479"/>
      <c r="BLI43" s="479"/>
      <c r="BLJ43" s="479"/>
      <c r="BLK43" s="479"/>
      <c r="BLL43" s="479"/>
      <c r="BLM43" s="479"/>
      <c r="BLN43" s="479"/>
      <c r="BLO43" s="479"/>
      <c r="BLP43" s="479"/>
      <c r="BLQ43" s="479"/>
      <c r="BLR43" s="479"/>
      <c r="BLS43" s="479"/>
      <c r="BLT43" s="479"/>
      <c r="BLU43" s="479"/>
      <c r="BLV43" s="479"/>
      <c r="BLW43" s="479"/>
      <c r="BLX43" s="479"/>
      <c r="BLY43" s="479"/>
      <c r="BLZ43" s="479"/>
      <c r="BMA43" s="479"/>
      <c r="BMB43" s="479"/>
      <c r="BMC43" s="479"/>
      <c r="BMD43" s="479"/>
      <c r="BME43" s="479"/>
      <c r="BMF43" s="479"/>
      <c r="BMG43" s="479"/>
      <c r="BMH43" s="479"/>
      <c r="BMI43" s="479"/>
      <c r="BMJ43" s="479"/>
      <c r="BMK43" s="479"/>
      <c r="BML43" s="479"/>
      <c r="BMM43" s="479"/>
      <c r="BMN43" s="479"/>
      <c r="BMO43" s="479"/>
      <c r="BMP43" s="479"/>
      <c r="BMQ43" s="479"/>
      <c r="BMR43" s="479"/>
      <c r="BMS43" s="479"/>
      <c r="BMT43" s="479"/>
      <c r="BMU43" s="479"/>
      <c r="BMV43" s="479"/>
      <c r="BMW43" s="479"/>
      <c r="BMX43" s="479"/>
      <c r="BMY43" s="479"/>
      <c r="BMZ43" s="479"/>
      <c r="BNA43" s="479"/>
      <c r="BNB43" s="479"/>
      <c r="BNC43" s="479"/>
      <c r="BND43" s="479"/>
      <c r="BNE43" s="479"/>
      <c r="BNF43" s="479"/>
      <c r="BNG43" s="479"/>
      <c r="BNH43" s="479"/>
      <c r="BNI43" s="479"/>
      <c r="BNJ43" s="479"/>
      <c r="BNK43" s="479"/>
      <c r="BNL43" s="479"/>
      <c r="BNM43" s="479"/>
      <c r="BNN43" s="479"/>
      <c r="BNO43" s="479"/>
      <c r="BNP43" s="479"/>
      <c r="BNQ43" s="479"/>
      <c r="BNR43" s="479"/>
      <c r="BNS43" s="479"/>
      <c r="BNT43" s="479"/>
      <c r="BNU43" s="479"/>
      <c r="BNV43" s="479"/>
      <c r="BNW43" s="479"/>
      <c r="BNX43" s="479"/>
      <c r="BNY43" s="479"/>
      <c r="BNZ43" s="479"/>
      <c r="BOA43" s="479"/>
      <c r="BOB43" s="479"/>
      <c r="BOC43" s="479"/>
      <c r="BOD43" s="479"/>
      <c r="BOE43" s="479"/>
      <c r="BOF43" s="479"/>
      <c r="BOG43" s="479"/>
      <c r="BOH43" s="479"/>
      <c r="BOI43" s="479"/>
      <c r="BOJ43" s="479"/>
      <c r="BOK43" s="479"/>
      <c r="BOL43" s="479"/>
      <c r="BOM43" s="479"/>
      <c r="BON43" s="479"/>
      <c r="BOO43" s="479"/>
      <c r="BOP43" s="479"/>
      <c r="BOQ43" s="479"/>
      <c r="BOR43" s="479"/>
      <c r="BOS43" s="479"/>
      <c r="BOT43" s="479"/>
      <c r="BOU43" s="479"/>
      <c r="BOV43" s="479"/>
      <c r="BOW43" s="479"/>
      <c r="BOX43" s="479"/>
      <c r="BOY43" s="479"/>
      <c r="BOZ43" s="479"/>
      <c r="BPA43" s="479"/>
      <c r="BPB43" s="479"/>
      <c r="BPC43" s="479"/>
      <c r="BPD43" s="479"/>
      <c r="BPE43" s="479"/>
      <c r="BPF43" s="479"/>
      <c r="BPG43" s="479"/>
      <c r="BPH43" s="479"/>
      <c r="BPI43" s="479"/>
      <c r="BPJ43" s="479"/>
      <c r="BPK43" s="479"/>
      <c r="BPL43" s="479"/>
      <c r="BPM43" s="479"/>
      <c r="BPN43" s="479"/>
      <c r="BPO43" s="479"/>
      <c r="BPP43" s="479"/>
      <c r="BPQ43" s="479"/>
      <c r="BPR43" s="479"/>
      <c r="BPS43" s="479"/>
      <c r="BPT43" s="479"/>
      <c r="BPU43" s="479"/>
      <c r="BPV43" s="479"/>
      <c r="BPW43" s="479"/>
      <c r="BPX43" s="479"/>
      <c r="BPY43" s="479"/>
      <c r="BPZ43" s="479"/>
      <c r="BQA43" s="479"/>
      <c r="BQB43" s="479"/>
      <c r="BQC43" s="479"/>
      <c r="BQD43" s="479"/>
      <c r="BQE43" s="479"/>
      <c r="BQF43" s="479"/>
      <c r="BQG43" s="479"/>
      <c r="BQH43" s="479"/>
      <c r="BQI43" s="479"/>
      <c r="BQJ43" s="479"/>
      <c r="BQK43" s="479"/>
      <c r="BQL43" s="479"/>
      <c r="BQM43" s="479"/>
      <c r="BQN43" s="479"/>
      <c r="BQO43" s="479"/>
      <c r="BQP43" s="479"/>
      <c r="BQQ43" s="479"/>
      <c r="BQR43" s="479"/>
      <c r="BQS43" s="479"/>
      <c r="BQT43" s="479"/>
      <c r="BQU43" s="479"/>
      <c r="BQV43" s="479"/>
      <c r="BQW43" s="479"/>
      <c r="BQX43" s="479"/>
      <c r="BQY43" s="479"/>
      <c r="BQZ43" s="479"/>
      <c r="BRA43" s="479"/>
      <c r="BRB43" s="479"/>
      <c r="BRC43" s="479"/>
      <c r="BRD43" s="479"/>
      <c r="BRE43" s="479"/>
      <c r="BRF43" s="479"/>
      <c r="BRG43" s="479"/>
      <c r="BRH43" s="479"/>
      <c r="BRI43" s="479"/>
      <c r="BRJ43" s="479"/>
      <c r="BRK43" s="479"/>
      <c r="BRL43" s="479"/>
      <c r="BRM43" s="479"/>
      <c r="BRN43" s="479"/>
      <c r="BRO43" s="479"/>
      <c r="BRP43" s="479"/>
      <c r="BRQ43" s="479"/>
      <c r="BRR43" s="479"/>
      <c r="BRS43" s="479"/>
      <c r="BRT43" s="479"/>
      <c r="BRU43" s="479"/>
      <c r="BRV43" s="479"/>
      <c r="BRW43" s="479"/>
      <c r="BRX43" s="479"/>
      <c r="BRY43" s="479"/>
      <c r="BRZ43" s="479"/>
      <c r="BSA43" s="479"/>
      <c r="BSB43" s="479"/>
      <c r="BSC43" s="479"/>
      <c r="BSD43" s="479"/>
      <c r="BSE43" s="479"/>
      <c r="BSF43" s="479"/>
      <c r="BSG43" s="479"/>
      <c r="BSH43" s="479"/>
      <c r="BSI43" s="479"/>
      <c r="BSJ43" s="479"/>
      <c r="BSK43" s="479"/>
      <c r="BSL43" s="479"/>
      <c r="BSM43" s="479"/>
      <c r="BSN43" s="479"/>
      <c r="BSO43" s="479"/>
      <c r="BSP43" s="479"/>
      <c r="BSQ43" s="479"/>
      <c r="BSR43" s="479"/>
      <c r="BSS43" s="479"/>
      <c r="BST43" s="479"/>
      <c r="BSU43" s="479"/>
      <c r="BSV43" s="479"/>
      <c r="BSW43" s="479"/>
      <c r="BSX43" s="479"/>
      <c r="BSY43" s="479"/>
      <c r="BSZ43" s="479"/>
      <c r="BTA43" s="479"/>
      <c r="BTB43" s="479"/>
      <c r="BTC43" s="479"/>
      <c r="BTD43" s="479"/>
      <c r="BTE43" s="479"/>
      <c r="BTF43" s="479"/>
      <c r="BTG43" s="479"/>
      <c r="BTH43" s="479"/>
      <c r="BTI43" s="479"/>
      <c r="BTJ43" s="479"/>
      <c r="BTK43" s="479"/>
      <c r="BTL43" s="479"/>
      <c r="BTM43" s="479"/>
      <c r="BTN43" s="479"/>
      <c r="BTO43" s="479"/>
      <c r="BTP43" s="479"/>
      <c r="BTQ43" s="479"/>
      <c r="BTR43" s="479"/>
      <c r="BTS43" s="479"/>
      <c r="BTT43" s="479"/>
      <c r="BTU43" s="479"/>
      <c r="BTV43" s="479"/>
      <c r="BTW43" s="479"/>
      <c r="BTX43" s="479"/>
      <c r="BTY43" s="479"/>
      <c r="BTZ43" s="479"/>
      <c r="BUA43" s="479"/>
      <c r="BUB43" s="479"/>
      <c r="BUC43" s="479"/>
      <c r="BUD43" s="479"/>
      <c r="BUE43" s="479"/>
      <c r="BUF43" s="479"/>
      <c r="BUG43" s="479"/>
      <c r="BUH43" s="479"/>
      <c r="BUI43" s="479"/>
      <c r="BUJ43" s="479"/>
      <c r="BUK43" s="479"/>
      <c r="BUL43" s="479"/>
      <c r="BUM43" s="479"/>
      <c r="BUN43" s="479"/>
      <c r="BUO43" s="479"/>
      <c r="BUP43" s="479"/>
      <c r="BUQ43" s="479"/>
      <c r="BUR43" s="479"/>
      <c r="BUS43" s="479"/>
      <c r="BUT43" s="479"/>
      <c r="BUU43" s="479"/>
      <c r="BUV43" s="479"/>
      <c r="BUW43" s="479"/>
      <c r="BUX43" s="479"/>
      <c r="BUY43" s="479"/>
      <c r="BUZ43" s="479"/>
      <c r="BVA43" s="479"/>
      <c r="BVB43" s="479"/>
      <c r="BVC43" s="479"/>
      <c r="BVD43" s="479"/>
      <c r="BVE43" s="479"/>
      <c r="BVF43" s="479"/>
      <c r="BVG43" s="479"/>
      <c r="BVH43" s="479"/>
      <c r="BVI43" s="479"/>
      <c r="BVJ43" s="479"/>
      <c r="BVK43" s="479"/>
      <c r="BVL43" s="479"/>
      <c r="BVM43" s="479"/>
      <c r="BVN43" s="479"/>
      <c r="BVO43" s="479"/>
      <c r="BVP43" s="479"/>
      <c r="BVQ43" s="479"/>
      <c r="BVR43" s="479"/>
      <c r="BVS43" s="479"/>
      <c r="BVT43" s="479"/>
      <c r="BVU43" s="479"/>
      <c r="BVV43" s="479"/>
      <c r="BVW43" s="479"/>
      <c r="BVX43" s="479"/>
      <c r="BVY43" s="479"/>
      <c r="BVZ43" s="479"/>
      <c r="BWA43" s="479"/>
      <c r="BWB43" s="479"/>
      <c r="BWC43" s="479"/>
      <c r="BWD43" s="479"/>
      <c r="BWE43" s="479"/>
      <c r="BWF43" s="479"/>
      <c r="BWG43" s="479"/>
      <c r="BWH43" s="479"/>
      <c r="BWI43" s="479"/>
      <c r="BWJ43" s="479"/>
      <c r="BWK43" s="479"/>
      <c r="BWL43" s="479"/>
      <c r="BWM43" s="479"/>
      <c r="BWN43" s="479"/>
      <c r="BWO43" s="479"/>
      <c r="BWP43" s="479"/>
      <c r="BWQ43" s="479"/>
      <c r="BWR43" s="479"/>
      <c r="BWS43" s="479"/>
      <c r="BWT43" s="479"/>
      <c r="BWU43" s="479"/>
      <c r="BWV43" s="479"/>
      <c r="BWW43" s="479"/>
      <c r="BWX43" s="479"/>
      <c r="BWY43" s="479"/>
      <c r="BWZ43" s="479"/>
      <c r="BXA43" s="479"/>
      <c r="BXB43" s="479"/>
      <c r="BXC43" s="479"/>
      <c r="BXD43" s="479"/>
      <c r="BXE43" s="479"/>
      <c r="BXF43" s="479"/>
      <c r="BXG43" s="479"/>
      <c r="BXH43" s="479"/>
      <c r="BXI43" s="479"/>
      <c r="BXJ43" s="479"/>
      <c r="BXK43" s="479"/>
      <c r="BXL43" s="479"/>
      <c r="BXM43" s="479"/>
      <c r="BXN43" s="479"/>
      <c r="BXO43" s="479"/>
      <c r="BXP43" s="479"/>
      <c r="BXQ43" s="479"/>
      <c r="BXR43" s="479"/>
      <c r="BXS43" s="479"/>
      <c r="BXT43" s="479"/>
      <c r="BXU43" s="479"/>
      <c r="BXV43" s="479"/>
      <c r="BXW43" s="479"/>
      <c r="BXX43" s="479"/>
      <c r="BXY43" s="479"/>
      <c r="BXZ43" s="479"/>
      <c r="BYA43" s="479"/>
      <c r="BYB43" s="479"/>
      <c r="BYC43" s="479"/>
      <c r="BYD43" s="479"/>
      <c r="BYE43" s="479"/>
      <c r="BYF43" s="479"/>
      <c r="BYG43" s="479"/>
      <c r="BYH43" s="479"/>
      <c r="BYI43" s="479"/>
      <c r="BYJ43" s="479"/>
      <c r="BYK43" s="479"/>
      <c r="BYL43" s="479"/>
      <c r="BYM43" s="479"/>
      <c r="BYN43" s="479"/>
      <c r="BYO43" s="479"/>
      <c r="BYP43" s="479"/>
      <c r="BYQ43" s="479"/>
      <c r="BYR43" s="479"/>
      <c r="BYS43" s="479"/>
      <c r="BYT43" s="479"/>
      <c r="BYU43" s="479"/>
      <c r="BYV43" s="479"/>
      <c r="BYW43" s="479"/>
      <c r="BYX43" s="479"/>
      <c r="BYY43" s="479"/>
      <c r="BYZ43" s="479"/>
      <c r="BZA43" s="479"/>
      <c r="BZB43" s="479"/>
      <c r="BZC43" s="479"/>
      <c r="BZD43" s="479"/>
      <c r="BZE43" s="479"/>
      <c r="BZF43" s="479"/>
      <c r="BZG43" s="479"/>
      <c r="BZH43" s="479"/>
      <c r="BZI43" s="479"/>
      <c r="BZJ43" s="479"/>
      <c r="BZK43" s="479"/>
      <c r="BZL43" s="479"/>
      <c r="BZM43" s="479"/>
      <c r="BZN43" s="479"/>
      <c r="BZO43" s="479"/>
      <c r="BZP43" s="479"/>
      <c r="BZQ43" s="479"/>
      <c r="BZR43" s="479"/>
      <c r="BZS43" s="479"/>
      <c r="BZT43" s="479"/>
      <c r="BZU43" s="479"/>
      <c r="BZV43" s="479"/>
      <c r="BZW43" s="479"/>
      <c r="BZX43" s="479"/>
      <c r="BZY43" s="479"/>
      <c r="BZZ43" s="479"/>
      <c r="CAA43" s="479"/>
      <c r="CAB43" s="479"/>
      <c r="CAC43" s="479"/>
      <c r="CAD43" s="479"/>
      <c r="CAE43" s="479"/>
      <c r="CAF43" s="479"/>
      <c r="CAG43" s="479"/>
      <c r="CAH43" s="479"/>
      <c r="CAI43" s="479"/>
      <c r="CAJ43" s="479"/>
      <c r="CAK43" s="479"/>
      <c r="CAL43" s="479"/>
      <c r="CAM43" s="479"/>
      <c r="CAN43" s="479"/>
      <c r="CAO43" s="479"/>
      <c r="CAP43" s="479"/>
      <c r="CAQ43" s="479"/>
      <c r="CAR43" s="479"/>
      <c r="CAS43" s="479"/>
      <c r="CAT43" s="479"/>
      <c r="CAU43" s="479"/>
      <c r="CAV43" s="479"/>
      <c r="CAW43" s="479"/>
      <c r="CAX43" s="479"/>
      <c r="CAY43" s="479"/>
      <c r="CAZ43" s="479"/>
      <c r="CBA43" s="479"/>
      <c r="CBB43" s="479"/>
      <c r="CBC43" s="479"/>
      <c r="CBD43" s="479"/>
      <c r="CBE43" s="479"/>
      <c r="CBF43" s="479"/>
      <c r="CBG43" s="479"/>
      <c r="CBH43" s="479"/>
      <c r="CBI43" s="479"/>
      <c r="CBJ43" s="479"/>
      <c r="CBK43" s="479"/>
      <c r="CBL43" s="479"/>
      <c r="CBM43" s="479"/>
      <c r="CBN43" s="479"/>
      <c r="CBO43" s="479"/>
      <c r="CBP43" s="479"/>
      <c r="CBQ43" s="479"/>
      <c r="CBR43" s="479"/>
      <c r="CBS43" s="479"/>
      <c r="CBT43" s="479"/>
      <c r="CBU43" s="479"/>
      <c r="CBV43" s="479"/>
      <c r="CBW43" s="479"/>
      <c r="CBX43" s="479"/>
      <c r="CBY43" s="479"/>
      <c r="CBZ43" s="479"/>
      <c r="CCA43" s="479"/>
      <c r="CCB43" s="479"/>
      <c r="CCC43" s="479"/>
      <c r="CCD43" s="479"/>
      <c r="CCE43" s="479"/>
      <c r="CCF43" s="479"/>
      <c r="CCG43" s="479"/>
      <c r="CCH43" s="479"/>
      <c r="CCI43" s="479"/>
      <c r="CCJ43" s="479"/>
      <c r="CCK43" s="479"/>
      <c r="CCL43" s="479"/>
      <c r="CCM43" s="479"/>
      <c r="CCN43" s="479"/>
      <c r="CCO43" s="479"/>
      <c r="CCP43" s="479"/>
      <c r="CCQ43" s="479"/>
      <c r="CCR43" s="479"/>
      <c r="CCS43" s="479"/>
      <c r="CCT43" s="479"/>
      <c r="CCU43" s="479"/>
      <c r="CCV43" s="479"/>
      <c r="CCW43" s="479"/>
      <c r="CCX43" s="479"/>
      <c r="CCY43" s="479"/>
      <c r="CCZ43" s="479"/>
      <c r="CDA43" s="479"/>
      <c r="CDB43" s="479"/>
      <c r="CDC43" s="479"/>
      <c r="CDD43" s="479"/>
      <c r="CDE43" s="479"/>
      <c r="CDF43" s="479"/>
      <c r="CDG43" s="479"/>
      <c r="CDH43" s="479"/>
      <c r="CDI43" s="479"/>
      <c r="CDJ43" s="479"/>
      <c r="CDK43" s="479"/>
      <c r="CDL43" s="479"/>
      <c r="CDM43" s="479"/>
      <c r="CDN43" s="479"/>
      <c r="CDO43" s="479"/>
      <c r="CDP43" s="479"/>
      <c r="CDQ43" s="479"/>
      <c r="CDR43" s="479"/>
      <c r="CDS43" s="479"/>
      <c r="CDT43" s="479"/>
      <c r="CDU43" s="479"/>
      <c r="CDV43" s="479"/>
      <c r="CDW43" s="479"/>
      <c r="CDX43" s="479"/>
      <c r="CDY43" s="479"/>
      <c r="CDZ43" s="479"/>
      <c r="CEA43" s="479"/>
      <c r="CEB43" s="479"/>
      <c r="CEC43" s="479"/>
      <c r="CED43" s="479"/>
      <c r="CEE43" s="479"/>
      <c r="CEF43" s="479"/>
      <c r="CEG43" s="479"/>
      <c r="CEH43" s="479"/>
      <c r="CEI43" s="479"/>
      <c r="CEJ43" s="479"/>
      <c r="CEK43" s="479"/>
      <c r="CEL43" s="479"/>
      <c r="CEM43" s="479"/>
      <c r="CEN43" s="479"/>
      <c r="CEO43" s="479"/>
      <c r="CEP43" s="479"/>
      <c r="CEQ43" s="479"/>
      <c r="CER43" s="479"/>
      <c r="CES43" s="479"/>
      <c r="CET43" s="479"/>
      <c r="CEU43" s="479"/>
      <c r="CEV43" s="479"/>
      <c r="CEW43" s="479"/>
      <c r="CEX43" s="479"/>
      <c r="CEY43" s="479"/>
      <c r="CEZ43" s="479"/>
      <c r="CFA43" s="479"/>
      <c r="CFB43" s="479"/>
      <c r="CFC43" s="479"/>
      <c r="CFD43" s="479"/>
      <c r="CFE43" s="479"/>
      <c r="CFF43" s="479"/>
      <c r="CFG43" s="479"/>
      <c r="CFH43" s="479"/>
      <c r="CFI43" s="479"/>
      <c r="CFJ43" s="479"/>
      <c r="CFK43" s="479"/>
      <c r="CFL43" s="479"/>
      <c r="CFM43" s="479"/>
      <c r="CFN43" s="479"/>
      <c r="CFO43" s="479"/>
      <c r="CFP43" s="479"/>
      <c r="CFQ43" s="479"/>
      <c r="CFR43" s="479"/>
      <c r="CFS43" s="479"/>
      <c r="CFT43" s="479"/>
      <c r="CFU43" s="479"/>
      <c r="CFV43" s="479"/>
      <c r="CFW43" s="479"/>
      <c r="CFX43" s="479"/>
      <c r="CFY43" s="479"/>
      <c r="CFZ43" s="479"/>
      <c r="CGA43" s="479"/>
      <c r="CGB43" s="479"/>
      <c r="CGC43" s="479"/>
      <c r="CGD43" s="479"/>
      <c r="CGE43" s="479"/>
      <c r="CGF43" s="479"/>
      <c r="CGG43" s="479"/>
      <c r="CGH43" s="479"/>
      <c r="CGI43" s="479"/>
      <c r="CGJ43" s="479"/>
      <c r="CGK43" s="479"/>
      <c r="CGL43" s="479"/>
      <c r="CGM43" s="479"/>
      <c r="CGN43" s="479"/>
      <c r="CGO43" s="479"/>
      <c r="CGP43" s="479"/>
      <c r="CGQ43" s="479"/>
      <c r="CGR43" s="479"/>
      <c r="CGS43" s="479"/>
      <c r="CGT43" s="479"/>
      <c r="CGU43" s="479"/>
      <c r="CGV43" s="479"/>
      <c r="CGW43" s="479"/>
      <c r="CGX43" s="479"/>
      <c r="CGY43" s="479"/>
      <c r="CGZ43" s="479"/>
      <c r="CHA43" s="479"/>
      <c r="CHB43" s="479"/>
      <c r="CHC43" s="479"/>
      <c r="CHD43" s="479"/>
      <c r="CHE43" s="479"/>
      <c r="CHF43" s="479"/>
      <c r="CHG43" s="479"/>
      <c r="CHH43" s="479"/>
      <c r="CHI43" s="479"/>
      <c r="CHJ43" s="479"/>
      <c r="CHK43" s="479"/>
      <c r="CHL43" s="479"/>
      <c r="CHM43" s="479"/>
      <c r="CHN43" s="479"/>
      <c r="CHO43" s="479"/>
      <c r="CHP43" s="479"/>
      <c r="CHQ43" s="479"/>
      <c r="CHR43" s="479"/>
      <c r="CHS43" s="479"/>
      <c r="CHT43" s="479"/>
      <c r="CHU43" s="479"/>
      <c r="CHV43" s="479"/>
      <c r="CHW43" s="479"/>
      <c r="CHX43" s="479"/>
      <c r="CHY43" s="479"/>
      <c r="CHZ43" s="479"/>
      <c r="CIA43" s="479"/>
      <c r="CIB43" s="479"/>
      <c r="CIC43" s="479"/>
      <c r="CID43" s="479"/>
      <c r="CIE43" s="479"/>
      <c r="CIF43" s="479"/>
      <c r="CIG43" s="479"/>
      <c r="CIH43" s="479"/>
      <c r="CII43" s="479"/>
      <c r="CIJ43" s="479"/>
      <c r="CIK43" s="479"/>
      <c r="CIL43" s="479"/>
      <c r="CIM43" s="479"/>
      <c r="CIN43" s="479"/>
      <c r="CIO43" s="479"/>
      <c r="CIP43" s="479"/>
      <c r="CIQ43" s="479"/>
      <c r="CIR43" s="479"/>
      <c r="CIS43" s="479"/>
      <c r="CIT43" s="479"/>
      <c r="CIU43" s="479"/>
      <c r="CIV43" s="479"/>
      <c r="CIW43" s="479"/>
      <c r="CIX43" s="479"/>
      <c r="CIY43" s="479"/>
      <c r="CIZ43" s="479"/>
      <c r="CJA43" s="479"/>
      <c r="CJB43" s="479"/>
      <c r="CJC43" s="479"/>
      <c r="CJD43" s="479"/>
      <c r="CJE43" s="479"/>
      <c r="CJF43" s="479"/>
      <c r="CJG43" s="479"/>
      <c r="CJH43" s="479"/>
      <c r="CJI43" s="479"/>
      <c r="CJJ43" s="479"/>
      <c r="CJK43" s="479"/>
      <c r="CJL43" s="479"/>
      <c r="CJM43" s="479"/>
      <c r="CJN43" s="479"/>
      <c r="CJO43" s="479"/>
      <c r="CJP43" s="479"/>
      <c r="CJQ43" s="479"/>
      <c r="CJR43" s="479"/>
      <c r="CJS43" s="479"/>
      <c r="CJT43" s="479"/>
      <c r="CJU43" s="479"/>
      <c r="CJV43" s="479"/>
      <c r="CJW43" s="479"/>
      <c r="CJX43" s="479"/>
      <c r="CJY43" s="479"/>
      <c r="CJZ43" s="479"/>
      <c r="CKA43" s="479"/>
      <c r="CKB43" s="479"/>
      <c r="CKC43" s="479"/>
      <c r="CKD43" s="479"/>
      <c r="CKE43" s="479"/>
      <c r="CKF43" s="479"/>
      <c r="CKG43" s="479"/>
      <c r="CKH43" s="479"/>
      <c r="CKI43" s="479"/>
      <c r="CKJ43" s="479"/>
      <c r="CKK43" s="479"/>
      <c r="CKL43" s="479"/>
      <c r="CKM43" s="479"/>
      <c r="CKN43" s="479"/>
      <c r="CKO43" s="479"/>
      <c r="CKP43" s="479"/>
      <c r="CKQ43" s="479"/>
      <c r="CKR43" s="479"/>
      <c r="CKS43" s="479"/>
      <c r="CKT43" s="479"/>
      <c r="CKU43" s="479"/>
      <c r="CKV43" s="479"/>
      <c r="CKW43" s="479"/>
      <c r="CKX43" s="479"/>
      <c r="CKY43" s="479"/>
      <c r="CKZ43" s="479"/>
      <c r="CLA43" s="479"/>
      <c r="CLB43" s="479"/>
      <c r="CLC43" s="479"/>
      <c r="CLD43" s="479"/>
      <c r="CLE43" s="479"/>
      <c r="CLF43" s="479"/>
      <c r="CLG43" s="479"/>
      <c r="CLH43" s="479"/>
      <c r="CLI43" s="479"/>
      <c r="CLJ43" s="479"/>
      <c r="CLK43" s="479"/>
      <c r="CLL43" s="479"/>
      <c r="CLM43" s="479"/>
      <c r="CLN43" s="479"/>
      <c r="CLO43" s="479"/>
      <c r="CLP43" s="479"/>
      <c r="CLQ43" s="479"/>
      <c r="CLR43" s="479"/>
      <c r="CLS43" s="479"/>
      <c r="CLT43" s="479"/>
      <c r="CLU43" s="479"/>
      <c r="CLV43" s="479"/>
      <c r="CLW43" s="479"/>
      <c r="CLX43" s="479"/>
      <c r="CLY43" s="479"/>
      <c r="CLZ43" s="479"/>
      <c r="CMA43" s="479"/>
      <c r="CMB43" s="479"/>
      <c r="CMC43" s="479"/>
      <c r="CMD43" s="479"/>
      <c r="CME43" s="479"/>
      <c r="CMF43" s="479"/>
      <c r="CMG43" s="479"/>
      <c r="CMH43" s="479"/>
      <c r="CMI43" s="479"/>
      <c r="CMJ43" s="479"/>
      <c r="CMK43" s="479"/>
      <c r="CML43" s="479"/>
      <c r="CMM43" s="479"/>
      <c r="CMN43" s="479"/>
      <c r="CMO43" s="479"/>
      <c r="CMP43" s="479"/>
      <c r="CMQ43" s="479"/>
      <c r="CMR43" s="479"/>
      <c r="CMS43" s="479"/>
      <c r="CMT43" s="479"/>
      <c r="CMU43" s="479"/>
      <c r="CMV43" s="479"/>
      <c r="CMW43" s="479"/>
      <c r="CMX43" s="479"/>
      <c r="CMY43" s="479"/>
      <c r="CMZ43" s="479"/>
      <c r="CNA43" s="479"/>
      <c r="CNB43" s="479"/>
      <c r="CNC43" s="479"/>
      <c r="CND43" s="479"/>
      <c r="CNE43" s="479"/>
      <c r="CNF43" s="479"/>
      <c r="CNG43" s="479"/>
      <c r="CNH43" s="479"/>
      <c r="CNI43" s="479"/>
      <c r="CNJ43" s="479"/>
      <c r="CNK43" s="479"/>
      <c r="CNL43" s="479"/>
      <c r="CNM43" s="479"/>
      <c r="CNN43" s="479"/>
      <c r="CNO43" s="479"/>
      <c r="CNP43" s="479"/>
      <c r="CNQ43" s="479"/>
      <c r="CNR43" s="479"/>
      <c r="CNS43" s="479"/>
      <c r="CNT43" s="479"/>
      <c r="CNU43" s="479"/>
      <c r="CNV43" s="479"/>
      <c r="CNW43" s="479"/>
      <c r="CNX43" s="479"/>
      <c r="CNY43" s="479"/>
      <c r="CNZ43" s="479"/>
      <c r="COA43" s="479"/>
      <c r="COB43" s="479"/>
      <c r="COC43" s="479"/>
      <c r="COD43" s="479"/>
      <c r="COE43" s="479"/>
      <c r="COF43" s="479"/>
      <c r="COG43" s="479"/>
      <c r="COH43" s="479"/>
      <c r="COI43" s="479"/>
      <c r="COJ43" s="479"/>
      <c r="COK43" s="479"/>
      <c r="COL43" s="479"/>
      <c r="COM43" s="479"/>
      <c r="CON43" s="479"/>
      <c r="COO43" s="479"/>
      <c r="COP43" s="479"/>
      <c r="COQ43" s="479"/>
      <c r="COR43" s="479"/>
      <c r="COS43" s="479"/>
      <c r="COT43" s="479"/>
      <c r="COU43" s="479"/>
      <c r="COV43" s="479"/>
      <c r="COW43" s="479"/>
      <c r="COX43" s="479"/>
      <c r="COY43" s="479"/>
      <c r="COZ43" s="479"/>
      <c r="CPA43" s="479"/>
      <c r="CPB43" s="479"/>
      <c r="CPC43" s="479"/>
      <c r="CPD43" s="479"/>
      <c r="CPE43" s="479"/>
      <c r="CPF43" s="479"/>
      <c r="CPG43" s="479"/>
      <c r="CPH43" s="479"/>
      <c r="CPI43" s="479"/>
      <c r="CPJ43" s="479"/>
      <c r="CPK43" s="479"/>
      <c r="CPL43" s="479"/>
      <c r="CPM43" s="479"/>
      <c r="CPN43" s="479"/>
      <c r="CPO43" s="479"/>
      <c r="CPP43" s="479"/>
      <c r="CPQ43" s="479"/>
      <c r="CPR43" s="479"/>
      <c r="CPS43" s="479"/>
      <c r="CPT43" s="479"/>
      <c r="CPU43" s="479"/>
      <c r="CPV43" s="479"/>
      <c r="CPW43" s="479"/>
      <c r="CPX43" s="479"/>
      <c r="CPY43" s="479"/>
      <c r="CPZ43" s="479"/>
      <c r="CQA43" s="479"/>
      <c r="CQB43" s="479"/>
      <c r="CQC43" s="479"/>
      <c r="CQD43" s="479"/>
      <c r="CQE43" s="479"/>
      <c r="CQF43" s="479"/>
      <c r="CQG43" s="479"/>
      <c r="CQH43" s="479"/>
      <c r="CQI43" s="479"/>
      <c r="CQJ43" s="479"/>
      <c r="CQK43" s="479"/>
      <c r="CQL43" s="479"/>
      <c r="CQM43" s="479"/>
      <c r="CQN43" s="479"/>
      <c r="CQO43" s="479"/>
      <c r="CQP43" s="479"/>
      <c r="CQQ43" s="479"/>
      <c r="CQR43" s="479"/>
      <c r="CQS43" s="479"/>
      <c r="CQT43" s="479"/>
      <c r="CQU43" s="479"/>
      <c r="CQV43" s="479"/>
      <c r="CQW43" s="479"/>
      <c r="CQX43" s="479"/>
      <c r="CQY43" s="479"/>
      <c r="CQZ43" s="479"/>
      <c r="CRA43" s="479"/>
      <c r="CRB43" s="479"/>
      <c r="CRC43" s="479"/>
      <c r="CRD43" s="479"/>
      <c r="CRE43" s="479"/>
      <c r="CRF43" s="479"/>
      <c r="CRG43" s="479"/>
      <c r="CRH43" s="479"/>
      <c r="CRI43" s="479"/>
      <c r="CRJ43" s="479"/>
      <c r="CRK43" s="479"/>
      <c r="CRL43" s="479"/>
      <c r="CRM43" s="479"/>
      <c r="CRN43" s="479"/>
      <c r="CRO43" s="479"/>
      <c r="CRP43" s="479"/>
      <c r="CRQ43" s="479"/>
      <c r="CRR43" s="479"/>
      <c r="CRS43" s="479"/>
      <c r="CRT43" s="479"/>
      <c r="CRU43" s="479"/>
      <c r="CRV43" s="479"/>
      <c r="CRW43" s="479"/>
      <c r="CRX43" s="479"/>
      <c r="CRY43" s="479"/>
      <c r="CRZ43" s="479"/>
      <c r="CSA43" s="479"/>
      <c r="CSB43" s="479"/>
      <c r="CSC43" s="479"/>
      <c r="CSD43" s="479"/>
      <c r="CSE43" s="479"/>
      <c r="CSF43" s="479"/>
      <c r="CSG43" s="479"/>
      <c r="CSH43" s="479"/>
      <c r="CSI43" s="479"/>
      <c r="CSJ43" s="479"/>
      <c r="CSK43" s="479"/>
      <c r="CSL43" s="479"/>
      <c r="CSM43" s="479"/>
      <c r="CSN43" s="479"/>
      <c r="CSO43" s="479"/>
      <c r="CSP43" s="479"/>
      <c r="CSQ43" s="479"/>
      <c r="CSR43" s="479"/>
      <c r="CSS43" s="479"/>
      <c r="CST43" s="479"/>
      <c r="CSU43" s="479"/>
      <c r="CSV43" s="479"/>
      <c r="CSW43" s="479"/>
      <c r="CSX43" s="479"/>
      <c r="CSY43" s="479"/>
      <c r="CSZ43" s="479"/>
      <c r="CTA43" s="479"/>
      <c r="CTB43" s="479"/>
      <c r="CTC43" s="479"/>
      <c r="CTD43" s="479"/>
      <c r="CTE43" s="479"/>
      <c r="CTF43" s="479"/>
      <c r="CTG43" s="479"/>
      <c r="CTH43" s="479"/>
      <c r="CTI43" s="479"/>
      <c r="CTJ43" s="479"/>
      <c r="CTK43" s="479"/>
      <c r="CTL43" s="479"/>
      <c r="CTM43" s="479"/>
      <c r="CTN43" s="479"/>
      <c r="CTO43" s="479"/>
      <c r="CTP43" s="479"/>
      <c r="CTQ43" s="479"/>
      <c r="CTR43" s="479"/>
      <c r="CTS43" s="479"/>
      <c r="CTT43" s="479"/>
      <c r="CTU43" s="479"/>
      <c r="CTV43" s="479"/>
      <c r="CTW43" s="479"/>
      <c r="CTX43" s="479"/>
      <c r="CTY43" s="479"/>
      <c r="CTZ43" s="479"/>
      <c r="CUA43" s="479"/>
      <c r="CUB43" s="479"/>
      <c r="CUC43" s="479"/>
      <c r="CUD43" s="479"/>
      <c r="CUE43" s="479"/>
      <c r="CUF43" s="479"/>
      <c r="CUG43" s="479"/>
      <c r="CUH43" s="479"/>
      <c r="CUI43" s="479"/>
      <c r="CUJ43" s="479"/>
      <c r="CUK43" s="479"/>
      <c r="CUL43" s="479"/>
      <c r="CUM43" s="479"/>
      <c r="CUN43" s="479"/>
      <c r="CUO43" s="479"/>
      <c r="CUP43" s="479"/>
      <c r="CUQ43" s="479"/>
      <c r="CUR43" s="479"/>
      <c r="CUS43" s="479"/>
      <c r="CUT43" s="479"/>
      <c r="CUU43" s="479"/>
      <c r="CUV43" s="479"/>
      <c r="CUW43" s="479"/>
      <c r="CUX43" s="479"/>
      <c r="CUY43" s="479"/>
      <c r="CUZ43" s="479"/>
      <c r="CVA43" s="479"/>
      <c r="CVB43" s="479"/>
      <c r="CVC43" s="479"/>
      <c r="CVD43" s="479"/>
      <c r="CVE43" s="479"/>
      <c r="CVF43" s="479"/>
      <c r="CVG43" s="479"/>
      <c r="CVH43" s="479"/>
      <c r="CVI43" s="479"/>
      <c r="CVJ43" s="479"/>
      <c r="CVK43" s="479"/>
      <c r="CVL43" s="479"/>
      <c r="CVM43" s="479"/>
      <c r="CVN43" s="479"/>
      <c r="CVO43" s="479"/>
      <c r="CVP43" s="479"/>
      <c r="CVQ43" s="479"/>
      <c r="CVR43" s="479"/>
      <c r="CVS43" s="479"/>
      <c r="CVT43" s="479"/>
      <c r="CVU43" s="479"/>
      <c r="CVV43" s="479"/>
      <c r="CVW43" s="479"/>
      <c r="CVX43" s="479"/>
      <c r="CVY43" s="479"/>
      <c r="CVZ43" s="479"/>
      <c r="CWA43" s="479"/>
      <c r="CWB43" s="479"/>
      <c r="CWC43" s="479"/>
      <c r="CWD43" s="479"/>
      <c r="CWE43" s="479"/>
      <c r="CWF43" s="479"/>
      <c r="CWG43" s="479"/>
      <c r="CWH43" s="479"/>
      <c r="CWI43" s="479"/>
      <c r="CWJ43" s="479"/>
      <c r="CWK43" s="479"/>
      <c r="CWL43" s="479"/>
      <c r="CWM43" s="479"/>
      <c r="CWN43" s="479"/>
      <c r="CWO43" s="479"/>
      <c r="CWP43" s="479"/>
      <c r="CWQ43" s="479"/>
      <c r="CWR43" s="479"/>
      <c r="CWS43" s="479"/>
      <c r="CWT43" s="479"/>
      <c r="CWU43" s="479"/>
      <c r="CWV43" s="479"/>
      <c r="CWW43" s="479"/>
      <c r="CWX43" s="479"/>
      <c r="CWY43" s="479"/>
      <c r="CWZ43" s="479"/>
      <c r="CXA43" s="479"/>
      <c r="CXB43" s="479"/>
      <c r="CXC43" s="479"/>
      <c r="CXD43" s="479"/>
      <c r="CXE43" s="479"/>
      <c r="CXF43" s="479"/>
      <c r="CXG43" s="479"/>
      <c r="CXH43" s="479"/>
      <c r="CXI43" s="479"/>
      <c r="CXJ43" s="479"/>
      <c r="CXK43" s="479"/>
      <c r="CXL43" s="479"/>
      <c r="CXM43" s="479"/>
      <c r="CXN43" s="479"/>
      <c r="CXO43" s="479"/>
      <c r="CXP43" s="479"/>
      <c r="CXQ43" s="479"/>
      <c r="CXR43" s="479"/>
      <c r="CXS43" s="479"/>
      <c r="CXT43" s="479"/>
      <c r="CXU43" s="479"/>
      <c r="CXV43" s="479"/>
      <c r="CXW43" s="479"/>
      <c r="CXX43" s="479"/>
      <c r="CXY43" s="479"/>
      <c r="CXZ43" s="479"/>
      <c r="CYA43" s="479"/>
      <c r="CYB43" s="479"/>
      <c r="CYC43" s="479"/>
      <c r="CYD43" s="479"/>
      <c r="CYE43" s="479"/>
      <c r="CYF43" s="479"/>
      <c r="CYG43" s="479"/>
      <c r="CYH43" s="479"/>
      <c r="CYI43" s="479"/>
      <c r="CYJ43" s="479"/>
      <c r="CYK43" s="479"/>
      <c r="CYL43" s="479"/>
      <c r="CYM43" s="479"/>
      <c r="CYN43" s="479"/>
      <c r="CYO43" s="479"/>
      <c r="CYP43" s="479"/>
      <c r="CYQ43" s="479"/>
      <c r="CYR43" s="479"/>
      <c r="CYS43" s="479"/>
      <c r="CYT43" s="479"/>
      <c r="CYU43" s="479"/>
      <c r="CYV43" s="479"/>
      <c r="CYW43" s="479"/>
      <c r="CYX43" s="479"/>
      <c r="CYY43" s="479"/>
      <c r="CYZ43" s="479"/>
      <c r="CZA43" s="479"/>
      <c r="CZB43" s="479"/>
      <c r="CZC43" s="479"/>
      <c r="CZD43" s="479"/>
      <c r="CZE43" s="479"/>
      <c r="CZF43" s="479"/>
      <c r="CZG43" s="479"/>
      <c r="CZH43" s="479"/>
      <c r="CZI43" s="479"/>
      <c r="CZJ43" s="479"/>
      <c r="CZK43" s="479"/>
      <c r="CZL43" s="479"/>
      <c r="CZM43" s="479"/>
      <c r="CZN43" s="479"/>
      <c r="CZO43" s="479"/>
      <c r="CZP43" s="479"/>
      <c r="CZQ43" s="479"/>
      <c r="CZR43" s="479"/>
      <c r="CZS43" s="479"/>
      <c r="CZT43" s="479"/>
      <c r="CZU43" s="479"/>
      <c r="CZV43" s="479"/>
      <c r="CZW43" s="479"/>
      <c r="CZX43" s="479"/>
      <c r="CZY43" s="479"/>
      <c r="CZZ43" s="479"/>
      <c r="DAA43" s="479"/>
      <c r="DAB43" s="479"/>
      <c r="DAC43" s="479"/>
      <c r="DAD43" s="479"/>
      <c r="DAE43" s="479"/>
      <c r="DAF43" s="479"/>
      <c r="DAG43" s="479"/>
      <c r="DAH43" s="479"/>
      <c r="DAI43" s="479"/>
      <c r="DAJ43" s="479"/>
      <c r="DAK43" s="479"/>
      <c r="DAL43" s="479"/>
      <c r="DAM43" s="479"/>
      <c r="DAN43" s="479"/>
      <c r="DAO43" s="479"/>
      <c r="DAP43" s="479"/>
      <c r="DAQ43" s="479"/>
      <c r="DAR43" s="479"/>
      <c r="DAS43" s="479"/>
      <c r="DAT43" s="479"/>
      <c r="DAU43" s="479"/>
      <c r="DAV43" s="479"/>
      <c r="DAW43" s="479"/>
      <c r="DAX43" s="479"/>
      <c r="DAY43" s="479"/>
      <c r="DAZ43" s="479"/>
      <c r="DBA43" s="479"/>
      <c r="DBB43" s="479"/>
      <c r="DBC43" s="479"/>
      <c r="DBD43" s="479"/>
      <c r="DBE43" s="479"/>
      <c r="DBF43" s="479"/>
      <c r="DBG43" s="479"/>
      <c r="DBH43" s="479"/>
      <c r="DBI43" s="479"/>
      <c r="DBJ43" s="479"/>
      <c r="DBK43" s="479"/>
      <c r="DBL43" s="479"/>
      <c r="DBM43" s="479"/>
      <c r="DBN43" s="479"/>
      <c r="DBO43" s="479"/>
      <c r="DBP43" s="479"/>
      <c r="DBQ43" s="479"/>
      <c r="DBR43" s="479"/>
      <c r="DBS43" s="479"/>
      <c r="DBT43" s="479"/>
      <c r="DBU43" s="479"/>
      <c r="DBV43" s="479"/>
      <c r="DBW43" s="479"/>
      <c r="DBX43" s="479"/>
      <c r="DBY43" s="479"/>
      <c r="DBZ43" s="479"/>
      <c r="DCA43" s="479"/>
      <c r="DCB43" s="479"/>
      <c r="DCC43" s="479"/>
      <c r="DCD43" s="479"/>
      <c r="DCE43" s="479"/>
      <c r="DCF43" s="479"/>
      <c r="DCG43" s="479"/>
      <c r="DCH43" s="479"/>
      <c r="DCI43" s="479"/>
      <c r="DCJ43" s="479"/>
      <c r="DCK43" s="479"/>
      <c r="DCL43" s="479"/>
      <c r="DCM43" s="479"/>
      <c r="DCN43" s="479"/>
      <c r="DCO43" s="479"/>
      <c r="DCP43" s="479"/>
      <c r="DCQ43" s="479"/>
      <c r="DCR43" s="479"/>
      <c r="DCS43" s="479"/>
      <c r="DCT43" s="479"/>
      <c r="DCU43" s="479"/>
      <c r="DCV43" s="479"/>
      <c r="DCW43" s="479"/>
      <c r="DCX43" s="479"/>
      <c r="DCY43" s="479"/>
      <c r="DCZ43" s="479"/>
      <c r="DDA43" s="479"/>
      <c r="DDB43" s="479"/>
      <c r="DDC43" s="479"/>
      <c r="DDD43" s="479"/>
      <c r="DDE43" s="479"/>
      <c r="DDF43" s="479"/>
      <c r="DDG43" s="479"/>
      <c r="DDH43" s="479"/>
      <c r="DDI43" s="479"/>
      <c r="DDJ43" s="479"/>
      <c r="DDK43" s="479"/>
      <c r="DDL43" s="479"/>
      <c r="DDM43" s="479"/>
      <c r="DDN43" s="479"/>
      <c r="DDO43" s="479"/>
      <c r="DDP43" s="479"/>
      <c r="DDQ43" s="479"/>
      <c r="DDR43" s="479"/>
      <c r="DDS43" s="479"/>
      <c r="DDT43" s="479"/>
      <c r="DDU43" s="479"/>
      <c r="DDV43" s="479"/>
      <c r="DDW43" s="479"/>
      <c r="DDX43" s="479"/>
      <c r="DDY43" s="479"/>
      <c r="DDZ43" s="479"/>
      <c r="DEA43" s="479"/>
      <c r="DEB43" s="479"/>
      <c r="DEC43" s="479"/>
      <c r="DED43" s="479"/>
      <c r="DEE43" s="479"/>
      <c r="DEF43" s="479"/>
      <c r="DEG43" s="479"/>
      <c r="DEH43" s="479"/>
      <c r="DEI43" s="479"/>
      <c r="DEJ43" s="479"/>
      <c r="DEK43" s="479"/>
      <c r="DEL43" s="479"/>
      <c r="DEM43" s="479"/>
      <c r="DEN43" s="479"/>
      <c r="DEO43" s="479"/>
      <c r="DEP43" s="479"/>
      <c r="DEQ43" s="479"/>
      <c r="DER43" s="479"/>
      <c r="DES43" s="479"/>
      <c r="DET43" s="479"/>
      <c r="DEU43" s="479"/>
      <c r="DEV43" s="479"/>
      <c r="DEW43" s="479"/>
      <c r="DEX43" s="479"/>
      <c r="DEY43" s="479"/>
      <c r="DEZ43" s="479"/>
      <c r="DFA43" s="479"/>
      <c r="DFB43" s="479"/>
      <c r="DFC43" s="479"/>
      <c r="DFD43" s="479"/>
      <c r="DFE43" s="479"/>
      <c r="DFF43" s="479"/>
      <c r="DFG43" s="479"/>
      <c r="DFH43" s="479"/>
      <c r="DFI43" s="479"/>
      <c r="DFJ43" s="479"/>
      <c r="DFK43" s="479"/>
      <c r="DFL43" s="479"/>
      <c r="DFM43" s="479"/>
      <c r="DFN43" s="479"/>
      <c r="DFO43" s="479"/>
      <c r="DFP43" s="479"/>
      <c r="DFQ43" s="479"/>
      <c r="DFR43" s="479"/>
      <c r="DFS43" s="479"/>
      <c r="DFT43" s="479"/>
      <c r="DFU43" s="479"/>
      <c r="DFV43" s="479"/>
      <c r="DFW43" s="479"/>
      <c r="DFX43" s="479"/>
      <c r="DFY43" s="479"/>
      <c r="DFZ43" s="479"/>
      <c r="DGA43" s="479"/>
      <c r="DGB43" s="479"/>
      <c r="DGC43" s="479"/>
      <c r="DGD43" s="479"/>
      <c r="DGE43" s="479"/>
      <c r="DGF43" s="479"/>
      <c r="DGG43" s="479"/>
      <c r="DGH43" s="479"/>
      <c r="DGI43" s="479"/>
      <c r="DGJ43" s="479"/>
      <c r="DGK43" s="479"/>
      <c r="DGL43" s="479"/>
      <c r="DGM43" s="479"/>
      <c r="DGN43" s="479"/>
      <c r="DGO43" s="479"/>
      <c r="DGP43" s="479"/>
      <c r="DGQ43" s="479"/>
      <c r="DGR43" s="479"/>
      <c r="DGS43" s="479"/>
      <c r="DGT43" s="479"/>
      <c r="DGU43" s="479"/>
      <c r="DGV43" s="479"/>
      <c r="DGW43" s="479"/>
      <c r="DGX43" s="479"/>
      <c r="DGY43" s="479"/>
      <c r="DGZ43" s="479"/>
      <c r="DHA43" s="479"/>
      <c r="DHB43" s="479"/>
      <c r="DHC43" s="479"/>
      <c r="DHD43" s="479"/>
      <c r="DHE43" s="479"/>
      <c r="DHF43" s="479"/>
      <c r="DHG43" s="479"/>
      <c r="DHH43" s="479"/>
      <c r="DHI43" s="479"/>
      <c r="DHJ43" s="479"/>
      <c r="DHK43" s="479"/>
      <c r="DHL43" s="479"/>
      <c r="DHM43" s="479"/>
      <c r="DHN43" s="479"/>
      <c r="DHO43" s="479"/>
      <c r="DHP43" s="479"/>
      <c r="DHQ43" s="479"/>
      <c r="DHR43" s="479"/>
      <c r="DHS43" s="479"/>
      <c r="DHT43" s="479"/>
      <c r="DHU43" s="479"/>
      <c r="DHV43" s="479"/>
      <c r="DHW43" s="479"/>
      <c r="DHX43" s="479"/>
      <c r="DHY43" s="479"/>
      <c r="DHZ43" s="479"/>
      <c r="DIA43" s="479"/>
      <c r="DIB43" s="479"/>
      <c r="DIC43" s="479"/>
      <c r="DID43" s="479"/>
      <c r="DIE43" s="479"/>
      <c r="DIF43" s="479"/>
      <c r="DIG43" s="479"/>
      <c r="DIH43" s="479"/>
      <c r="DII43" s="479"/>
      <c r="DIJ43" s="479"/>
      <c r="DIK43" s="479"/>
      <c r="DIL43" s="479"/>
      <c r="DIM43" s="479"/>
      <c r="DIN43" s="479"/>
      <c r="DIO43" s="479"/>
      <c r="DIP43" s="479"/>
      <c r="DIQ43" s="479"/>
      <c r="DIR43" s="479"/>
      <c r="DIS43" s="479"/>
      <c r="DIT43" s="479"/>
      <c r="DIU43" s="479"/>
      <c r="DIV43" s="479"/>
      <c r="DIW43" s="479"/>
      <c r="DIX43" s="479"/>
      <c r="DIY43" s="479"/>
      <c r="DIZ43" s="479"/>
      <c r="DJA43" s="479"/>
      <c r="DJB43" s="479"/>
      <c r="DJC43" s="479"/>
      <c r="DJD43" s="479"/>
      <c r="DJE43" s="479"/>
      <c r="DJF43" s="479"/>
      <c r="DJG43" s="479"/>
      <c r="DJH43" s="479"/>
      <c r="DJI43" s="479"/>
      <c r="DJJ43" s="479"/>
      <c r="DJK43" s="479"/>
      <c r="DJL43" s="479"/>
      <c r="DJM43" s="479"/>
      <c r="DJN43" s="479"/>
      <c r="DJO43" s="479"/>
      <c r="DJP43" s="479"/>
      <c r="DJQ43" s="479"/>
      <c r="DJR43" s="479"/>
      <c r="DJS43" s="479"/>
      <c r="DJT43" s="479"/>
      <c r="DJU43" s="479"/>
      <c r="DJV43" s="479"/>
      <c r="DJW43" s="479"/>
      <c r="DJX43" s="479"/>
      <c r="DJY43" s="479"/>
      <c r="DJZ43" s="479"/>
      <c r="DKA43" s="479"/>
      <c r="DKB43" s="479"/>
      <c r="DKC43" s="479"/>
      <c r="DKD43" s="479"/>
      <c r="DKE43" s="479"/>
      <c r="DKF43" s="479"/>
      <c r="DKG43" s="479"/>
      <c r="DKH43" s="479"/>
      <c r="DKI43" s="479"/>
      <c r="DKJ43" s="479"/>
      <c r="DKK43" s="479"/>
      <c r="DKL43" s="479"/>
      <c r="DKM43" s="479"/>
      <c r="DKN43" s="479"/>
      <c r="DKO43" s="479"/>
      <c r="DKP43" s="479"/>
      <c r="DKQ43" s="479"/>
      <c r="DKR43" s="479"/>
      <c r="DKS43" s="479"/>
      <c r="DKT43" s="479"/>
      <c r="DKU43" s="479"/>
      <c r="DKV43" s="479"/>
      <c r="DKW43" s="479"/>
      <c r="DKX43" s="479"/>
      <c r="DKY43" s="479"/>
      <c r="DKZ43" s="479"/>
      <c r="DLA43" s="479"/>
      <c r="DLB43" s="479"/>
      <c r="DLC43" s="479"/>
      <c r="DLD43" s="479"/>
      <c r="DLE43" s="479"/>
      <c r="DLF43" s="479"/>
      <c r="DLG43" s="479"/>
      <c r="DLH43" s="479"/>
      <c r="DLI43" s="479"/>
      <c r="DLJ43" s="479"/>
      <c r="DLK43" s="479"/>
      <c r="DLL43" s="479"/>
      <c r="DLM43" s="479"/>
      <c r="DLN43" s="479"/>
      <c r="DLO43" s="479"/>
      <c r="DLP43" s="479"/>
      <c r="DLQ43" s="479"/>
      <c r="DLR43" s="479"/>
      <c r="DLS43" s="479"/>
      <c r="DLT43" s="479"/>
      <c r="DLU43" s="479"/>
      <c r="DLV43" s="479"/>
      <c r="DLW43" s="479"/>
      <c r="DLX43" s="479"/>
      <c r="DLY43" s="479"/>
      <c r="DLZ43" s="479"/>
      <c r="DMA43" s="479"/>
      <c r="DMB43" s="479"/>
      <c r="DMC43" s="479"/>
      <c r="DMD43" s="479"/>
      <c r="DME43" s="479"/>
      <c r="DMF43" s="479"/>
      <c r="DMG43" s="479"/>
      <c r="DMH43" s="479"/>
      <c r="DMI43" s="479"/>
      <c r="DMJ43" s="479"/>
      <c r="DMK43" s="479"/>
      <c r="DML43" s="479"/>
      <c r="DMM43" s="479"/>
      <c r="DMN43" s="479"/>
      <c r="DMO43" s="479"/>
      <c r="DMP43" s="479"/>
      <c r="DMQ43" s="479"/>
      <c r="DMR43" s="479"/>
      <c r="DMS43" s="479"/>
      <c r="DMT43" s="479"/>
      <c r="DMU43" s="479"/>
      <c r="DMV43" s="479"/>
      <c r="DMW43" s="479"/>
      <c r="DMX43" s="479"/>
      <c r="DMY43" s="479"/>
      <c r="DMZ43" s="479"/>
      <c r="DNA43" s="479"/>
      <c r="DNB43" s="479"/>
      <c r="DNC43" s="479"/>
      <c r="DND43" s="479"/>
      <c r="DNE43" s="479"/>
      <c r="DNF43" s="479"/>
      <c r="DNG43" s="479"/>
      <c r="DNH43" s="479"/>
      <c r="DNI43" s="479"/>
      <c r="DNJ43" s="479"/>
      <c r="DNK43" s="479"/>
      <c r="DNL43" s="479"/>
      <c r="DNM43" s="479"/>
      <c r="DNN43" s="479"/>
      <c r="DNO43" s="479"/>
      <c r="DNP43" s="479"/>
      <c r="DNQ43" s="479"/>
      <c r="DNR43" s="479"/>
      <c r="DNS43" s="479"/>
      <c r="DNT43" s="479"/>
      <c r="DNU43" s="479"/>
      <c r="DNV43" s="479"/>
      <c r="DNW43" s="479"/>
      <c r="DNX43" s="479"/>
      <c r="DNY43" s="479"/>
      <c r="DNZ43" s="479"/>
      <c r="DOA43" s="479"/>
      <c r="DOB43" s="479"/>
      <c r="DOC43" s="479"/>
      <c r="DOD43" s="479"/>
      <c r="DOE43" s="479"/>
      <c r="DOF43" s="479"/>
      <c r="DOG43" s="479"/>
      <c r="DOH43" s="479"/>
      <c r="DOI43" s="479"/>
      <c r="DOJ43" s="479"/>
      <c r="DOK43" s="479"/>
      <c r="DOL43" s="479"/>
      <c r="DOM43" s="479"/>
      <c r="DON43" s="479"/>
      <c r="DOO43" s="479"/>
      <c r="DOP43" s="479"/>
      <c r="DOQ43" s="479"/>
      <c r="DOR43" s="479"/>
      <c r="DOS43" s="479"/>
      <c r="DOT43" s="479"/>
      <c r="DOU43" s="479"/>
      <c r="DOV43" s="479"/>
      <c r="DOW43" s="479"/>
      <c r="DOX43" s="479"/>
      <c r="DOY43" s="479"/>
      <c r="DOZ43" s="479"/>
      <c r="DPA43" s="479"/>
      <c r="DPB43" s="479"/>
      <c r="DPC43" s="479"/>
      <c r="DPD43" s="479"/>
      <c r="DPE43" s="479"/>
      <c r="DPF43" s="479"/>
      <c r="DPG43" s="479"/>
      <c r="DPH43" s="479"/>
      <c r="DPI43" s="479"/>
      <c r="DPJ43" s="479"/>
      <c r="DPK43" s="479"/>
      <c r="DPL43" s="479"/>
      <c r="DPM43" s="479"/>
      <c r="DPN43" s="479"/>
      <c r="DPO43" s="479"/>
      <c r="DPP43" s="479"/>
      <c r="DPQ43" s="479"/>
      <c r="DPR43" s="479"/>
      <c r="DPS43" s="479"/>
      <c r="DPT43" s="479"/>
      <c r="DPU43" s="479"/>
      <c r="DPV43" s="479"/>
      <c r="DPW43" s="479"/>
      <c r="DPX43" s="479"/>
      <c r="DPY43" s="479"/>
      <c r="DPZ43" s="479"/>
      <c r="DQA43" s="479"/>
      <c r="DQB43" s="479"/>
      <c r="DQC43" s="479"/>
      <c r="DQD43" s="479"/>
      <c r="DQE43" s="479"/>
      <c r="DQF43" s="479"/>
      <c r="DQG43" s="479"/>
      <c r="DQH43" s="479"/>
      <c r="DQI43" s="479"/>
      <c r="DQJ43" s="479"/>
      <c r="DQK43" s="479"/>
      <c r="DQL43" s="479"/>
      <c r="DQM43" s="479"/>
      <c r="DQN43" s="479"/>
      <c r="DQO43" s="479"/>
      <c r="DQP43" s="479"/>
      <c r="DQQ43" s="479"/>
      <c r="DQR43" s="479"/>
      <c r="DQS43" s="479"/>
      <c r="DQT43" s="479"/>
      <c r="DQU43" s="479"/>
      <c r="DQV43" s="479"/>
      <c r="DQW43" s="479"/>
      <c r="DQX43" s="479"/>
      <c r="DQY43" s="479"/>
      <c r="DQZ43" s="479"/>
      <c r="DRA43" s="479"/>
      <c r="DRB43" s="479"/>
      <c r="DRC43" s="479"/>
      <c r="DRD43" s="479"/>
      <c r="DRE43" s="479"/>
      <c r="DRF43" s="479"/>
      <c r="DRG43" s="479"/>
      <c r="DRH43" s="479"/>
      <c r="DRI43" s="479"/>
      <c r="DRJ43" s="479"/>
      <c r="DRK43" s="479"/>
      <c r="DRL43" s="479"/>
      <c r="DRM43" s="479"/>
      <c r="DRN43" s="479"/>
      <c r="DRO43" s="479"/>
      <c r="DRP43" s="479"/>
      <c r="DRQ43" s="479"/>
      <c r="DRR43" s="479"/>
      <c r="DRS43" s="479"/>
      <c r="DRT43" s="479"/>
      <c r="DRU43" s="479"/>
      <c r="DRV43" s="479"/>
      <c r="DRW43" s="479"/>
      <c r="DRX43" s="479"/>
      <c r="DRY43" s="479"/>
      <c r="DRZ43" s="479"/>
      <c r="DSA43" s="479"/>
      <c r="DSB43" s="479"/>
      <c r="DSC43" s="479"/>
      <c r="DSD43" s="479"/>
      <c r="DSE43" s="479"/>
      <c r="DSF43" s="479"/>
      <c r="DSG43" s="479"/>
      <c r="DSH43" s="479"/>
      <c r="DSI43" s="479"/>
      <c r="DSJ43" s="479"/>
      <c r="DSK43" s="479"/>
      <c r="DSL43" s="479"/>
      <c r="DSM43" s="479"/>
      <c r="DSN43" s="479"/>
      <c r="DSO43" s="479"/>
      <c r="DSP43" s="479"/>
      <c r="DSQ43" s="479"/>
      <c r="DSR43" s="479"/>
      <c r="DSS43" s="479"/>
      <c r="DST43" s="479"/>
      <c r="DSU43" s="479"/>
      <c r="DSV43" s="479"/>
      <c r="DSW43" s="479"/>
      <c r="DSX43" s="479"/>
      <c r="DSY43" s="479"/>
      <c r="DSZ43" s="479"/>
      <c r="DTA43" s="479"/>
      <c r="DTB43" s="479"/>
      <c r="DTC43" s="479"/>
      <c r="DTD43" s="479"/>
      <c r="DTE43" s="479"/>
      <c r="DTF43" s="479"/>
      <c r="DTG43" s="479"/>
      <c r="DTH43" s="479"/>
      <c r="DTI43" s="479"/>
      <c r="DTJ43" s="479"/>
      <c r="DTK43" s="479"/>
      <c r="DTL43" s="479"/>
      <c r="DTM43" s="479"/>
      <c r="DTN43" s="479"/>
      <c r="DTO43" s="479"/>
      <c r="DTP43" s="479"/>
      <c r="DTQ43" s="479"/>
      <c r="DTR43" s="479"/>
      <c r="DTS43" s="479"/>
      <c r="DTT43" s="479"/>
      <c r="DTU43" s="479"/>
      <c r="DTV43" s="479"/>
      <c r="DTW43" s="479"/>
      <c r="DTX43" s="479"/>
      <c r="DTY43" s="479"/>
      <c r="DTZ43" s="479"/>
      <c r="DUA43" s="479"/>
      <c r="DUB43" s="479"/>
      <c r="DUC43" s="479"/>
      <c r="DUD43" s="479"/>
      <c r="DUE43" s="479"/>
      <c r="DUF43" s="479"/>
      <c r="DUG43" s="479"/>
      <c r="DUH43" s="479"/>
      <c r="DUI43" s="479"/>
      <c r="DUJ43" s="479"/>
      <c r="DUK43" s="479"/>
      <c r="DUL43" s="479"/>
      <c r="DUM43" s="479"/>
      <c r="DUN43" s="479"/>
      <c r="DUO43" s="479"/>
      <c r="DUP43" s="479"/>
      <c r="DUQ43" s="479"/>
      <c r="DUR43" s="479"/>
      <c r="DUS43" s="479"/>
      <c r="DUT43" s="479"/>
      <c r="DUU43" s="479"/>
      <c r="DUV43" s="479"/>
      <c r="DUW43" s="479"/>
      <c r="DUX43" s="479"/>
      <c r="DUY43" s="479"/>
      <c r="DUZ43" s="479"/>
      <c r="DVA43" s="479"/>
      <c r="DVB43" s="479"/>
      <c r="DVC43" s="479"/>
      <c r="DVD43" s="479"/>
      <c r="DVE43" s="479"/>
      <c r="DVF43" s="479"/>
      <c r="DVG43" s="479"/>
      <c r="DVH43" s="479"/>
      <c r="DVI43" s="479"/>
      <c r="DVJ43" s="479"/>
      <c r="DVK43" s="479"/>
      <c r="DVL43" s="479"/>
      <c r="DVM43" s="479"/>
      <c r="DVN43" s="479"/>
      <c r="DVO43" s="479"/>
      <c r="DVP43" s="479"/>
      <c r="DVQ43" s="479"/>
      <c r="DVR43" s="479"/>
      <c r="DVS43" s="479"/>
      <c r="DVT43" s="479"/>
      <c r="DVU43" s="479"/>
      <c r="DVV43" s="479"/>
      <c r="DVW43" s="479"/>
      <c r="DVX43" s="479"/>
      <c r="DVY43" s="479"/>
      <c r="DVZ43" s="479"/>
      <c r="DWA43" s="479"/>
      <c r="DWB43" s="479"/>
      <c r="DWC43" s="479"/>
      <c r="DWD43" s="479"/>
      <c r="DWE43" s="479"/>
      <c r="DWF43" s="479"/>
      <c r="DWG43" s="479"/>
      <c r="DWH43" s="479"/>
      <c r="DWI43" s="479"/>
      <c r="DWJ43" s="479"/>
      <c r="DWK43" s="479"/>
      <c r="DWL43" s="479"/>
      <c r="DWM43" s="479"/>
      <c r="DWN43" s="479"/>
      <c r="DWO43" s="479"/>
      <c r="DWP43" s="479"/>
      <c r="DWQ43" s="479"/>
      <c r="DWR43" s="479"/>
      <c r="DWS43" s="479"/>
      <c r="DWT43" s="479"/>
      <c r="DWU43" s="479"/>
      <c r="DWV43" s="479"/>
      <c r="DWW43" s="479"/>
      <c r="DWX43" s="479"/>
      <c r="DWY43" s="479"/>
      <c r="DWZ43" s="479"/>
      <c r="DXA43" s="479"/>
      <c r="DXB43" s="479"/>
      <c r="DXC43" s="479"/>
      <c r="DXD43" s="479"/>
      <c r="DXE43" s="479"/>
      <c r="DXF43" s="479"/>
      <c r="DXG43" s="479"/>
      <c r="DXH43" s="479"/>
      <c r="DXI43" s="479"/>
      <c r="DXJ43" s="479"/>
      <c r="DXK43" s="479"/>
      <c r="DXL43" s="479"/>
      <c r="DXM43" s="479"/>
      <c r="DXN43" s="479"/>
      <c r="DXO43" s="479"/>
      <c r="DXP43" s="479"/>
      <c r="DXQ43" s="479"/>
      <c r="DXR43" s="479"/>
      <c r="DXS43" s="479"/>
      <c r="DXT43" s="479"/>
      <c r="DXU43" s="479"/>
      <c r="DXV43" s="479"/>
      <c r="DXW43" s="479"/>
      <c r="DXX43" s="479"/>
      <c r="DXY43" s="479"/>
      <c r="DXZ43" s="479"/>
      <c r="DYA43" s="479"/>
      <c r="DYB43" s="479"/>
      <c r="DYC43" s="479"/>
      <c r="DYD43" s="479"/>
      <c r="DYE43" s="479"/>
      <c r="DYF43" s="479"/>
      <c r="DYG43" s="479"/>
      <c r="DYH43" s="479"/>
      <c r="DYI43" s="479"/>
      <c r="DYJ43" s="479"/>
      <c r="DYK43" s="479"/>
      <c r="DYL43" s="479"/>
      <c r="DYM43" s="479"/>
      <c r="DYN43" s="479"/>
      <c r="DYO43" s="479"/>
      <c r="DYP43" s="479"/>
      <c r="DYQ43" s="479"/>
      <c r="DYR43" s="479"/>
      <c r="DYS43" s="479"/>
      <c r="DYT43" s="479"/>
      <c r="DYU43" s="479"/>
      <c r="DYV43" s="479"/>
      <c r="DYW43" s="479"/>
      <c r="DYX43" s="479"/>
      <c r="DYY43" s="479"/>
      <c r="DYZ43" s="479"/>
      <c r="DZA43" s="479"/>
      <c r="DZB43" s="479"/>
      <c r="DZC43" s="479"/>
      <c r="DZD43" s="479"/>
      <c r="DZE43" s="479"/>
      <c r="DZF43" s="479"/>
      <c r="DZG43" s="479"/>
      <c r="DZH43" s="479"/>
      <c r="DZI43" s="479"/>
      <c r="DZJ43" s="479"/>
      <c r="DZK43" s="479"/>
      <c r="DZL43" s="479"/>
      <c r="DZM43" s="479"/>
      <c r="DZN43" s="479"/>
      <c r="DZO43" s="479"/>
      <c r="DZP43" s="479"/>
      <c r="DZQ43" s="479"/>
      <c r="DZR43" s="479"/>
      <c r="DZS43" s="479"/>
      <c r="DZT43" s="479"/>
      <c r="DZU43" s="479"/>
      <c r="DZV43" s="479"/>
      <c r="DZW43" s="479"/>
      <c r="DZX43" s="479"/>
      <c r="DZY43" s="479"/>
      <c r="DZZ43" s="479"/>
      <c r="EAA43" s="479"/>
      <c r="EAB43" s="479"/>
      <c r="EAC43" s="479"/>
      <c r="EAD43" s="479"/>
      <c r="EAE43" s="479"/>
      <c r="EAF43" s="479"/>
      <c r="EAG43" s="479"/>
      <c r="EAH43" s="479"/>
      <c r="EAI43" s="479"/>
      <c r="EAJ43" s="479"/>
      <c r="EAK43" s="479"/>
      <c r="EAL43" s="479"/>
      <c r="EAM43" s="479"/>
      <c r="EAN43" s="479"/>
      <c r="EAO43" s="479"/>
      <c r="EAP43" s="479"/>
      <c r="EAQ43" s="479"/>
      <c r="EAR43" s="479"/>
      <c r="EAS43" s="479"/>
      <c r="EAT43" s="479"/>
      <c r="EAU43" s="479"/>
      <c r="EAV43" s="479"/>
      <c r="EAW43" s="479"/>
      <c r="EAX43" s="479"/>
      <c r="EAY43" s="479"/>
      <c r="EAZ43" s="479"/>
      <c r="EBA43" s="479"/>
      <c r="EBB43" s="479"/>
      <c r="EBC43" s="479"/>
      <c r="EBD43" s="479"/>
      <c r="EBE43" s="479"/>
      <c r="EBF43" s="479"/>
      <c r="EBG43" s="479"/>
      <c r="EBH43" s="479"/>
      <c r="EBI43" s="479"/>
      <c r="EBJ43" s="479"/>
      <c r="EBK43" s="479"/>
      <c r="EBL43" s="479"/>
      <c r="EBM43" s="479"/>
      <c r="EBN43" s="479"/>
      <c r="EBO43" s="479"/>
      <c r="EBP43" s="479"/>
      <c r="EBQ43" s="479"/>
      <c r="EBR43" s="479"/>
      <c r="EBS43" s="479"/>
      <c r="EBT43" s="479"/>
      <c r="EBU43" s="479"/>
      <c r="EBV43" s="479"/>
      <c r="EBW43" s="479"/>
      <c r="EBX43" s="479"/>
      <c r="EBY43" s="479"/>
      <c r="EBZ43" s="479"/>
      <c r="ECA43" s="479"/>
      <c r="ECB43" s="479"/>
      <c r="ECC43" s="479"/>
      <c r="ECD43" s="479"/>
      <c r="ECE43" s="479"/>
      <c r="ECF43" s="479"/>
      <c r="ECG43" s="479"/>
      <c r="ECH43" s="479"/>
      <c r="ECI43" s="479"/>
      <c r="ECJ43" s="479"/>
      <c r="ECK43" s="479"/>
      <c r="ECL43" s="479"/>
      <c r="ECM43" s="479"/>
      <c r="ECN43" s="479"/>
      <c r="ECO43" s="479"/>
      <c r="ECP43" s="479"/>
      <c r="ECQ43" s="479"/>
      <c r="ECR43" s="479"/>
      <c r="ECS43" s="479"/>
      <c r="ECT43" s="479"/>
      <c r="ECU43" s="479"/>
      <c r="ECV43" s="479"/>
      <c r="ECW43" s="479"/>
      <c r="ECX43" s="479"/>
      <c r="ECY43" s="479"/>
      <c r="ECZ43" s="479"/>
      <c r="EDA43" s="479"/>
      <c r="EDB43" s="479"/>
      <c r="EDC43" s="479"/>
      <c r="EDD43" s="479"/>
      <c r="EDE43" s="479"/>
      <c r="EDF43" s="479"/>
      <c r="EDG43" s="479"/>
      <c r="EDH43" s="479"/>
      <c r="EDI43" s="479"/>
      <c r="EDJ43" s="479"/>
      <c r="EDK43" s="479"/>
      <c r="EDL43" s="479"/>
      <c r="EDM43" s="479"/>
      <c r="EDN43" s="479"/>
      <c r="EDO43" s="479"/>
      <c r="EDP43" s="479"/>
      <c r="EDQ43" s="479"/>
      <c r="EDR43" s="479"/>
      <c r="EDS43" s="479"/>
      <c r="EDT43" s="479"/>
      <c r="EDU43" s="479"/>
      <c r="EDV43" s="479"/>
      <c r="EDW43" s="479"/>
      <c r="EDX43" s="479"/>
      <c r="EDY43" s="479"/>
      <c r="EDZ43" s="479"/>
      <c r="EEA43" s="479"/>
      <c r="EEB43" s="479"/>
      <c r="EEC43" s="479"/>
      <c r="EED43" s="479"/>
      <c r="EEE43" s="479"/>
      <c r="EEF43" s="479"/>
      <c r="EEG43" s="479"/>
      <c r="EEH43" s="479"/>
      <c r="EEI43" s="479"/>
      <c r="EEJ43" s="479"/>
      <c r="EEK43" s="479"/>
      <c r="EEL43" s="479"/>
      <c r="EEM43" s="479"/>
      <c r="EEN43" s="479"/>
      <c r="EEO43" s="479"/>
      <c r="EEP43" s="479"/>
      <c r="EEQ43" s="479"/>
      <c r="EER43" s="479"/>
      <c r="EES43" s="479"/>
      <c r="EET43" s="479"/>
      <c r="EEU43" s="479"/>
      <c r="EEV43" s="479"/>
      <c r="EEW43" s="479"/>
      <c r="EEX43" s="479"/>
      <c r="EEY43" s="479"/>
      <c r="EEZ43" s="479"/>
      <c r="EFA43" s="479"/>
      <c r="EFB43" s="479"/>
      <c r="EFC43" s="479"/>
      <c r="EFD43" s="479"/>
      <c r="EFE43" s="479"/>
      <c r="EFF43" s="479"/>
      <c r="EFG43" s="479"/>
      <c r="EFH43" s="479"/>
      <c r="EFI43" s="479"/>
      <c r="EFJ43" s="479"/>
      <c r="EFK43" s="479"/>
      <c r="EFL43" s="479"/>
      <c r="EFM43" s="479"/>
      <c r="EFN43" s="479"/>
      <c r="EFO43" s="479"/>
      <c r="EFP43" s="479"/>
      <c r="EFQ43" s="479"/>
      <c r="EFR43" s="479"/>
      <c r="EFS43" s="479"/>
      <c r="EFT43" s="479"/>
      <c r="EFU43" s="479"/>
      <c r="EFV43" s="479"/>
      <c r="EFW43" s="479"/>
      <c r="EFX43" s="479"/>
      <c r="EFY43" s="479"/>
      <c r="EFZ43" s="479"/>
      <c r="EGA43" s="479"/>
      <c r="EGB43" s="479"/>
      <c r="EGC43" s="479"/>
      <c r="EGD43" s="479"/>
      <c r="EGE43" s="479"/>
      <c r="EGF43" s="479"/>
      <c r="EGG43" s="479"/>
      <c r="EGH43" s="479"/>
      <c r="EGI43" s="479"/>
      <c r="EGJ43" s="479"/>
      <c r="EGK43" s="479"/>
      <c r="EGL43" s="479"/>
      <c r="EGM43" s="479"/>
      <c r="EGN43" s="479"/>
      <c r="EGO43" s="479"/>
      <c r="EGP43" s="479"/>
      <c r="EGQ43" s="479"/>
      <c r="EGR43" s="479"/>
      <c r="EGS43" s="479"/>
      <c r="EGT43" s="479"/>
      <c r="EGU43" s="479"/>
      <c r="EGV43" s="479"/>
      <c r="EGW43" s="479"/>
      <c r="EGX43" s="479"/>
      <c r="EGY43" s="479"/>
      <c r="EGZ43" s="479"/>
      <c r="EHA43" s="479"/>
      <c r="EHB43" s="479"/>
      <c r="EHC43" s="479"/>
      <c r="EHD43" s="479"/>
      <c r="EHE43" s="479"/>
      <c r="EHF43" s="479"/>
      <c r="EHG43" s="479"/>
      <c r="EHH43" s="479"/>
      <c r="EHI43" s="479"/>
      <c r="EHJ43" s="479"/>
      <c r="EHK43" s="479"/>
      <c r="EHL43" s="479"/>
      <c r="EHM43" s="479"/>
      <c r="EHN43" s="479"/>
      <c r="EHO43" s="479"/>
      <c r="EHP43" s="479"/>
      <c r="EHQ43" s="479"/>
      <c r="EHR43" s="479"/>
      <c r="EHS43" s="479"/>
      <c r="EHT43" s="479"/>
      <c r="EHU43" s="479"/>
      <c r="EHV43" s="479"/>
      <c r="EHW43" s="479"/>
      <c r="EHX43" s="479"/>
      <c r="EHY43" s="479"/>
      <c r="EHZ43" s="479"/>
      <c r="EIA43" s="479"/>
      <c r="EIB43" s="479"/>
      <c r="EIC43" s="479"/>
      <c r="EID43" s="479"/>
      <c r="EIE43" s="479"/>
      <c r="EIF43" s="479"/>
      <c r="EIG43" s="479"/>
      <c r="EIH43" s="479"/>
      <c r="EII43" s="479"/>
      <c r="EIJ43" s="479"/>
      <c r="EIK43" s="479"/>
      <c r="EIL43" s="479"/>
      <c r="EIM43" s="479"/>
      <c r="EIN43" s="479"/>
      <c r="EIO43" s="479"/>
      <c r="EIP43" s="479"/>
      <c r="EIQ43" s="479"/>
      <c r="EIR43" s="479"/>
      <c r="EIS43" s="479"/>
      <c r="EIT43" s="479"/>
      <c r="EIU43" s="479"/>
      <c r="EIV43" s="479"/>
      <c r="EIW43" s="479"/>
      <c r="EIX43" s="479"/>
      <c r="EIY43" s="479"/>
      <c r="EIZ43" s="479"/>
      <c r="EJA43" s="479"/>
      <c r="EJB43" s="479"/>
      <c r="EJC43" s="479"/>
      <c r="EJD43" s="479"/>
      <c r="EJE43" s="479"/>
      <c r="EJF43" s="479"/>
      <c r="EJG43" s="479"/>
      <c r="EJH43" s="479"/>
      <c r="EJI43" s="479"/>
      <c r="EJJ43" s="479"/>
      <c r="EJK43" s="479"/>
      <c r="EJL43" s="479"/>
      <c r="EJM43" s="479"/>
      <c r="EJN43" s="479"/>
      <c r="EJO43" s="479"/>
      <c r="EJP43" s="479"/>
      <c r="EJQ43" s="479"/>
      <c r="EJR43" s="479"/>
      <c r="EJS43" s="479"/>
      <c r="EJT43" s="479"/>
      <c r="EJU43" s="479"/>
      <c r="EJV43" s="479"/>
      <c r="EJW43" s="479"/>
      <c r="EJX43" s="479"/>
      <c r="EJY43" s="479"/>
      <c r="EJZ43" s="479"/>
      <c r="EKA43" s="479"/>
      <c r="EKB43" s="479"/>
      <c r="EKC43" s="479"/>
      <c r="EKD43" s="479"/>
      <c r="EKE43" s="479"/>
      <c r="EKF43" s="479"/>
      <c r="EKG43" s="479"/>
      <c r="EKH43" s="479"/>
      <c r="EKI43" s="479"/>
      <c r="EKJ43" s="479"/>
      <c r="EKK43" s="479"/>
      <c r="EKL43" s="479"/>
      <c r="EKM43" s="479"/>
      <c r="EKN43" s="479"/>
      <c r="EKO43" s="479"/>
      <c r="EKP43" s="479"/>
      <c r="EKQ43" s="479"/>
      <c r="EKR43" s="479"/>
      <c r="EKS43" s="479"/>
      <c r="EKT43" s="479"/>
      <c r="EKU43" s="479"/>
      <c r="EKV43" s="479"/>
      <c r="EKW43" s="479"/>
      <c r="EKX43" s="479"/>
      <c r="EKY43" s="479"/>
      <c r="EKZ43" s="479"/>
      <c r="ELA43" s="479"/>
      <c r="ELB43" s="479"/>
      <c r="ELC43" s="479"/>
      <c r="ELD43" s="479"/>
      <c r="ELE43" s="479"/>
      <c r="ELF43" s="479"/>
      <c r="ELG43" s="479"/>
      <c r="ELH43" s="479"/>
      <c r="ELI43" s="479"/>
      <c r="ELJ43" s="479"/>
      <c r="ELK43" s="479"/>
      <c r="ELL43" s="479"/>
      <c r="ELM43" s="479"/>
      <c r="ELN43" s="479"/>
      <c r="ELO43" s="479"/>
      <c r="ELP43" s="479"/>
      <c r="ELQ43" s="479"/>
      <c r="ELR43" s="479"/>
      <c r="ELS43" s="479"/>
      <c r="ELT43" s="479"/>
      <c r="ELU43" s="479"/>
      <c r="ELV43" s="479"/>
      <c r="ELW43" s="479"/>
      <c r="ELX43" s="479"/>
      <c r="ELY43" s="479"/>
      <c r="ELZ43" s="479"/>
      <c r="EMA43" s="479"/>
      <c r="EMB43" s="479"/>
      <c r="EMC43" s="479"/>
      <c r="EMD43" s="479"/>
      <c r="EME43" s="479"/>
      <c r="EMF43" s="479"/>
      <c r="EMG43" s="479"/>
      <c r="EMH43" s="479"/>
      <c r="EMI43" s="479"/>
      <c r="EMJ43" s="479"/>
      <c r="EMK43" s="479"/>
      <c r="EML43" s="479"/>
      <c r="EMM43" s="479"/>
      <c r="EMN43" s="479"/>
      <c r="EMO43" s="479"/>
      <c r="EMP43" s="479"/>
      <c r="EMQ43" s="479"/>
      <c r="EMR43" s="479"/>
      <c r="EMS43" s="479"/>
      <c r="EMT43" s="479"/>
      <c r="EMU43" s="479"/>
      <c r="EMV43" s="479"/>
      <c r="EMW43" s="479"/>
      <c r="EMX43" s="479"/>
      <c r="EMY43" s="479"/>
      <c r="EMZ43" s="479"/>
      <c r="ENA43" s="479"/>
      <c r="ENB43" s="479"/>
      <c r="ENC43" s="479"/>
      <c r="END43" s="479"/>
      <c r="ENE43" s="479"/>
      <c r="ENF43" s="479"/>
      <c r="ENG43" s="479"/>
      <c r="ENH43" s="479"/>
      <c r="ENI43" s="479"/>
      <c r="ENJ43" s="479"/>
      <c r="ENK43" s="479"/>
      <c r="ENL43" s="479"/>
      <c r="ENM43" s="479"/>
      <c r="ENN43" s="479"/>
      <c r="ENO43" s="479"/>
      <c r="ENP43" s="479"/>
      <c r="ENQ43" s="479"/>
      <c r="ENR43" s="479"/>
      <c r="ENS43" s="479"/>
      <c r="ENT43" s="479"/>
      <c r="ENU43" s="479"/>
      <c r="ENV43" s="479"/>
      <c r="ENW43" s="479"/>
      <c r="ENX43" s="479"/>
      <c r="ENY43" s="479"/>
      <c r="ENZ43" s="479"/>
      <c r="EOA43" s="479"/>
      <c r="EOB43" s="479"/>
      <c r="EOC43" s="479"/>
      <c r="EOD43" s="479"/>
      <c r="EOE43" s="479"/>
      <c r="EOF43" s="479"/>
      <c r="EOG43" s="479"/>
      <c r="EOH43" s="479"/>
      <c r="EOI43" s="479"/>
      <c r="EOJ43" s="479"/>
      <c r="EOK43" s="479"/>
      <c r="EOL43" s="479"/>
      <c r="EOM43" s="479"/>
      <c r="EON43" s="479"/>
      <c r="EOO43" s="479"/>
      <c r="EOP43" s="479"/>
      <c r="EOQ43" s="479"/>
      <c r="EOR43" s="479"/>
      <c r="EOS43" s="479"/>
      <c r="EOT43" s="479"/>
      <c r="EOU43" s="479"/>
      <c r="EOV43" s="479"/>
      <c r="EOW43" s="479"/>
      <c r="EOX43" s="479"/>
      <c r="EOY43" s="479"/>
      <c r="EOZ43" s="479"/>
      <c r="EPA43" s="479"/>
      <c r="EPB43" s="479"/>
      <c r="EPC43" s="479"/>
      <c r="EPD43" s="479"/>
      <c r="EPE43" s="479"/>
      <c r="EPF43" s="479"/>
      <c r="EPG43" s="479"/>
      <c r="EPH43" s="479"/>
      <c r="EPI43" s="479"/>
      <c r="EPJ43" s="479"/>
      <c r="EPK43" s="479"/>
      <c r="EPL43" s="479"/>
      <c r="EPM43" s="479"/>
      <c r="EPN43" s="479"/>
      <c r="EPO43" s="479"/>
      <c r="EPP43" s="479"/>
      <c r="EPQ43" s="479"/>
      <c r="EPR43" s="479"/>
      <c r="EPS43" s="479"/>
      <c r="EPT43" s="479"/>
      <c r="EPU43" s="479"/>
      <c r="EPV43" s="479"/>
      <c r="EPW43" s="479"/>
      <c r="EPX43" s="479"/>
      <c r="EPY43" s="479"/>
      <c r="EPZ43" s="479"/>
      <c r="EQA43" s="479"/>
      <c r="EQB43" s="479"/>
      <c r="EQC43" s="479"/>
      <c r="EQD43" s="479"/>
      <c r="EQE43" s="479"/>
      <c r="EQF43" s="479"/>
      <c r="EQG43" s="479"/>
      <c r="EQH43" s="479"/>
      <c r="EQI43" s="479"/>
      <c r="EQJ43" s="479"/>
      <c r="EQK43" s="479"/>
      <c r="EQL43" s="479"/>
      <c r="EQM43" s="479"/>
      <c r="EQN43" s="479"/>
      <c r="EQO43" s="479"/>
      <c r="EQP43" s="479"/>
      <c r="EQQ43" s="479"/>
      <c r="EQR43" s="479"/>
      <c r="EQS43" s="479"/>
      <c r="EQT43" s="479"/>
      <c r="EQU43" s="479"/>
      <c r="EQV43" s="479"/>
      <c r="EQW43" s="479"/>
      <c r="EQX43" s="479"/>
      <c r="EQY43" s="479"/>
      <c r="EQZ43" s="479"/>
      <c r="ERA43" s="479"/>
      <c r="ERB43" s="479"/>
      <c r="ERC43" s="479"/>
      <c r="ERD43" s="479"/>
      <c r="ERE43" s="479"/>
      <c r="ERF43" s="479"/>
      <c r="ERG43" s="479"/>
      <c r="ERH43" s="479"/>
      <c r="ERI43" s="479"/>
      <c r="ERJ43" s="479"/>
      <c r="ERK43" s="479"/>
      <c r="ERL43" s="479"/>
      <c r="ERM43" s="479"/>
      <c r="ERN43" s="479"/>
      <c r="ERO43" s="479"/>
      <c r="ERP43" s="479"/>
      <c r="ERQ43" s="479"/>
      <c r="ERR43" s="479"/>
      <c r="ERS43" s="479"/>
      <c r="ERT43" s="479"/>
      <c r="ERU43" s="479"/>
      <c r="ERV43" s="479"/>
      <c r="ERW43" s="479"/>
      <c r="ERX43" s="479"/>
      <c r="ERY43" s="479"/>
      <c r="ERZ43" s="479"/>
      <c r="ESA43" s="479"/>
      <c r="ESB43" s="479"/>
      <c r="ESC43" s="479"/>
      <c r="ESD43" s="479"/>
      <c r="ESE43" s="479"/>
      <c r="ESF43" s="479"/>
      <c r="ESG43" s="479"/>
      <c r="ESH43" s="479"/>
      <c r="ESI43" s="479"/>
      <c r="ESJ43" s="479"/>
      <c r="ESK43" s="479"/>
      <c r="ESL43" s="479"/>
      <c r="ESM43" s="479"/>
      <c r="ESN43" s="479"/>
      <c r="ESO43" s="479"/>
      <c r="ESP43" s="479"/>
      <c r="ESQ43" s="479"/>
      <c r="ESR43" s="479"/>
      <c r="ESS43" s="479"/>
      <c r="EST43" s="479"/>
      <c r="ESU43" s="479"/>
      <c r="ESV43" s="479"/>
      <c r="ESW43" s="479"/>
      <c r="ESX43" s="479"/>
      <c r="ESY43" s="479"/>
      <c r="ESZ43" s="479"/>
      <c r="ETA43" s="479"/>
      <c r="ETB43" s="479"/>
      <c r="ETC43" s="479"/>
      <c r="ETD43" s="479"/>
      <c r="ETE43" s="479"/>
      <c r="ETF43" s="479"/>
      <c r="ETG43" s="479"/>
      <c r="ETH43" s="479"/>
      <c r="ETI43" s="479"/>
      <c r="ETJ43" s="479"/>
      <c r="ETK43" s="479"/>
      <c r="ETL43" s="479"/>
      <c r="ETM43" s="479"/>
      <c r="ETN43" s="479"/>
      <c r="ETO43" s="479"/>
      <c r="ETP43" s="479"/>
      <c r="ETQ43" s="479"/>
      <c r="ETR43" s="479"/>
      <c r="ETS43" s="479"/>
      <c r="ETT43" s="479"/>
      <c r="ETU43" s="479"/>
      <c r="ETV43" s="479"/>
      <c r="ETW43" s="479"/>
      <c r="ETX43" s="479"/>
      <c r="ETY43" s="479"/>
      <c r="ETZ43" s="479"/>
      <c r="EUA43" s="479"/>
      <c r="EUB43" s="479"/>
      <c r="EUC43" s="479"/>
      <c r="EUD43" s="479"/>
      <c r="EUE43" s="479"/>
      <c r="EUF43" s="479"/>
      <c r="EUG43" s="479"/>
      <c r="EUH43" s="479"/>
      <c r="EUI43" s="479"/>
      <c r="EUJ43" s="479"/>
      <c r="EUK43" s="479"/>
      <c r="EUL43" s="479"/>
      <c r="EUM43" s="479"/>
      <c r="EUN43" s="479"/>
      <c r="EUO43" s="479"/>
      <c r="EUP43" s="479"/>
      <c r="EUQ43" s="479"/>
      <c r="EUR43" s="479"/>
      <c r="EUS43" s="479"/>
      <c r="EUT43" s="479"/>
      <c r="EUU43" s="479"/>
      <c r="EUV43" s="479"/>
      <c r="EUW43" s="479"/>
      <c r="EUX43" s="479"/>
      <c r="EUY43" s="479"/>
      <c r="EUZ43" s="479"/>
      <c r="EVA43" s="479"/>
      <c r="EVB43" s="479"/>
      <c r="EVC43" s="479"/>
      <c r="EVD43" s="479"/>
      <c r="EVE43" s="479"/>
      <c r="EVF43" s="479"/>
      <c r="EVG43" s="479"/>
      <c r="EVH43" s="479"/>
      <c r="EVI43" s="479"/>
      <c r="EVJ43" s="479"/>
      <c r="EVK43" s="479"/>
      <c r="EVL43" s="479"/>
      <c r="EVM43" s="479"/>
      <c r="EVN43" s="479"/>
      <c r="EVO43" s="479"/>
      <c r="EVP43" s="479"/>
      <c r="EVQ43" s="479"/>
      <c r="EVR43" s="479"/>
      <c r="EVS43" s="479"/>
      <c r="EVT43" s="479"/>
      <c r="EVU43" s="479"/>
      <c r="EVV43" s="479"/>
      <c r="EVW43" s="479"/>
      <c r="EVX43" s="479"/>
      <c r="EVY43" s="479"/>
      <c r="EVZ43" s="479"/>
      <c r="EWA43" s="479"/>
      <c r="EWB43" s="479"/>
      <c r="EWC43" s="479"/>
      <c r="EWD43" s="479"/>
      <c r="EWE43" s="479"/>
      <c r="EWF43" s="479"/>
      <c r="EWG43" s="479"/>
      <c r="EWH43" s="479"/>
      <c r="EWI43" s="479"/>
      <c r="EWJ43" s="479"/>
      <c r="EWK43" s="479"/>
      <c r="EWL43" s="479"/>
      <c r="EWM43" s="479"/>
      <c r="EWN43" s="479"/>
      <c r="EWO43" s="479"/>
      <c r="EWP43" s="479"/>
      <c r="EWQ43" s="479"/>
      <c r="EWR43" s="479"/>
      <c r="EWS43" s="479"/>
      <c r="EWT43" s="479"/>
      <c r="EWU43" s="479"/>
      <c r="EWV43" s="479"/>
      <c r="EWW43" s="479"/>
      <c r="EWX43" s="479"/>
      <c r="EWY43" s="479"/>
      <c r="EWZ43" s="479"/>
      <c r="EXA43" s="479"/>
      <c r="EXB43" s="479"/>
      <c r="EXC43" s="479"/>
      <c r="EXD43" s="479"/>
      <c r="EXE43" s="479"/>
      <c r="EXF43" s="479"/>
      <c r="EXG43" s="479"/>
      <c r="EXH43" s="479"/>
      <c r="EXI43" s="479"/>
      <c r="EXJ43" s="479"/>
      <c r="EXK43" s="479"/>
      <c r="EXL43" s="479"/>
      <c r="EXM43" s="479"/>
      <c r="EXN43" s="479"/>
      <c r="EXO43" s="479"/>
      <c r="EXP43" s="479"/>
      <c r="EXQ43" s="479"/>
      <c r="EXR43" s="479"/>
      <c r="EXS43" s="479"/>
      <c r="EXT43" s="479"/>
      <c r="EXU43" s="479"/>
      <c r="EXV43" s="479"/>
      <c r="EXW43" s="479"/>
      <c r="EXX43" s="479"/>
      <c r="EXY43" s="479"/>
      <c r="EXZ43" s="479"/>
      <c r="EYA43" s="479"/>
      <c r="EYB43" s="479"/>
      <c r="EYC43" s="479"/>
      <c r="EYD43" s="479"/>
      <c r="EYE43" s="479"/>
      <c r="EYF43" s="479"/>
      <c r="EYG43" s="479"/>
      <c r="EYH43" s="479"/>
      <c r="EYI43" s="479"/>
      <c r="EYJ43" s="479"/>
      <c r="EYK43" s="479"/>
      <c r="EYL43" s="479"/>
      <c r="EYM43" s="479"/>
      <c r="EYN43" s="479"/>
      <c r="EYO43" s="479"/>
      <c r="EYP43" s="479"/>
      <c r="EYQ43" s="479"/>
      <c r="EYR43" s="479"/>
      <c r="EYS43" s="479"/>
      <c r="EYT43" s="479"/>
      <c r="EYU43" s="479"/>
      <c r="EYV43" s="479"/>
      <c r="EYW43" s="479"/>
      <c r="EYX43" s="479"/>
      <c r="EYY43" s="479"/>
      <c r="EYZ43" s="479"/>
      <c r="EZA43" s="479"/>
      <c r="EZB43" s="479"/>
      <c r="EZC43" s="479"/>
      <c r="EZD43" s="479"/>
      <c r="EZE43" s="479"/>
      <c r="EZF43" s="479"/>
      <c r="EZG43" s="479"/>
      <c r="EZH43" s="479"/>
      <c r="EZI43" s="479"/>
      <c r="EZJ43" s="479"/>
      <c r="EZK43" s="479"/>
      <c r="EZL43" s="479"/>
      <c r="EZM43" s="479"/>
      <c r="EZN43" s="479"/>
      <c r="EZO43" s="479"/>
      <c r="EZP43" s="479"/>
      <c r="EZQ43" s="479"/>
      <c r="EZR43" s="479"/>
      <c r="EZS43" s="479"/>
      <c r="EZT43" s="479"/>
      <c r="EZU43" s="479"/>
      <c r="EZV43" s="479"/>
      <c r="EZW43" s="479"/>
      <c r="EZX43" s="479"/>
      <c r="EZY43" s="479"/>
      <c r="EZZ43" s="479"/>
      <c r="FAA43" s="479"/>
      <c r="FAB43" s="479"/>
      <c r="FAC43" s="479"/>
      <c r="FAD43" s="479"/>
      <c r="FAE43" s="479"/>
      <c r="FAF43" s="479"/>
      <c r="FAG43" s="479"/>
      <c r="FAH43" s="479"/>
      <c r="FAI43" s="479"/>
      <c r="FAJ43" s="479"/>
      <c r="FAK43" s="479"/>
      <c r="FAL43" s="479"/>
      <c r="FAM43" s="479"/>
      <c r="FAN43" s="479"/>
      <c r="FAO43" s="479"/>
      <c r="FAP43" s="479"/>
      <c r="FAQ43" s="479"/>
      <c r="FAR43" s="479"/>
      <c r="FAS43" s="479"/>
      <c r="FAT43" s="479"/>
      <c r="FAU43" s="479"/>
      <c r="FAV43" s="479"/>
      <c r="FAW43" s="479"/>
      <c r="FAX43" s="479"/>
      <c r="FAY43" s="479"/>
      <c r="FAZ43" s="479"/>
      <c r="FBA43" s="479"/>
      <c r="FBB43" s="479"/>
      <c r="FBC43" s="479"/>
      <c r="FBD43" s="479"/>
      <c r="FBE43" s="479"/>
      <c r="FBF43" s="479"/>
      <c r="FBG43" s="479"/>
      <c r="FBH43" s="479"/>
      <c r="FBI43" s="479"/>
      <c r="FBJ43" s="479"/>
      <c r="FBK43" s="479"/>
      <c r="FBL43" s="479"/>
      <c r="FBM43" s="479"/>
      <c r="FBN43" s="479"/>
      <c r="FBO43" s="479"/>
      <c r="FBP43" s="479"/>
      <c r="FBQ43" s="479"/>
      <c r="FBR43" s="479"/>
      <c r="FBS43" s="479"/>
      <c r="FBT43" s="479"/>
      <c r="FBU43" s="479"/>
      <c r="FBV43" s="479"/>
      <c r="FBW43" s="479"/>
      <c r="FBX43" s="479"/>
      <c r="FBY43" s="479"/>
      <c r="FBZ43" s="479"/>
      <c r="FCA43" s="479"/>
      <c r="FCB43" s="479"/>
      <c r="FCC43" s="479"/>
      <c r="FCD43" s="479"/>
      <c r="FCE43" s="479"/>
      <c r="FCF43" s="479"/>
      <c r="FCG43" s="479"/>
      <c r="FCH43" s="479"/>
      <c r="FCI43" s="479"/>
      <c r="FCJ43" s="479"/>
      <c r="FCK43" s="479"/>
      <c r="FCL43" s="479"/>
      <c r="FCM43" s="479"/>
      <c r="FCN43" s="479"/>
      <c r="FCO43" s="479"/>
      <c r="FCP43" s="479"/>
      <c r="FCQ43" s="479"/>
      <c r="FCR43" s="479"/>
      <c r="FCS43" s="479"/>
      <c r="FCT43" s="479"/>
      <c r="FCU43" s="479"/>
      <c r="FCV43" s="479"/>
      <c r="FCW43" s="479"/>
      <c r="FCX43" s="479"/>
      <c r="FCY43" s="479"/>
      <c r="FCZ43" s="479"/>
      <c r="FDA43" s="479"/>
      <c r="FDB43" s="479"/>
      <c r="FDC43" s="479"/>
      <c r="FDD43" s="479"/>
      <c r="FDE43" s="479"/>
      <c r="FDF43" s="479"/>
      <c r="FDG43" s="479"/>
      <c r="FDH43" s="479"/>
      <c r="FDI43" s="479"/>
      <c r="FDJ43" s="479"/>
      <c r="FDK43" s="479"/>
      <c r="FDL43" s="479"/>
      <c r="FDM43" s="479"/>
      <c r="FDN43" s="479"/>
      <c r="FDO43" s="479"/>
      <c r="FDP43" s="479"/>
      <c r="FDQ43" s="479"/>
      <c r="FDR43" s="479"/>
      <c r="FDS43" s="479"/>
      <c r="FDT43" s="479"/>
      <c r="FDU43" s="479"/>
      <c r="FDV43" s="479"/>
      <c r="FDW43" s="479"/>
      <c r="FDX43" s="479"/>
      <c r="FDY43" s="479"/>
      <c r="FDZ43" s="479"/>
      <c r="FEA43" s="479"/>
      <c r="FEB43" s="479"/>
      <c r="FEC43" s="479"/>
      <c r="FED43" s="479"/>
      <c r="FEE43" s="479"/>
      <c r="FEF43" s="479"/>
      <c r="FEG43" s="479"/>
      <c r="FEH43" s="479"/>
      <c r="FEI43" s="479"/>
      <c r="FEJ43" s="479"/>
      <c r="FEK43" s="479"/>
      <c r="FEL43" s="479"/>
      <c r="FEM43" s="479"/>
      <c r="FEN43" s="479"/>
      <c r="FEO43" s="479"/>
      <c r="FEP43" s="479"/>
      <c r="FEQ43" s="479"/>
      <c r="FER43" s="479"/>
      <c r="FES43" s="479"/>
      <c r="FET43" s="479"/>
      <c r="FEU43" s="479"/>
      <c r="FEV43" s="479"/>
      <c r="FEW43" s="479"/>
      <c r="FEX43" s="479"/>
      <c r="FEY43" s="479"/>
      <c r="FEZ43" s="479"/>
      <c r="FFA43" s="479"/>
      <c r="FFB43" s="479"/>
      <c r="FFC43" s="479"/>
      <c r="FFD43" s="479"/>
      <c r="FFE43" s="479"/>
      <c r="FFF43" s="479"/>
      <c r="FFG43" s="479"/>
      <c r="FFH43" s="479"/>
      <c r="FFI43" s="479"/>
      <c r="FFJ43" s="479"/>
      <c r="FFK43" s="479"/>
      <c r="FFL43" s="479"/>
      <c r="FFM43" s="479"/>
      <c r="FFN43" s="479"/>
      <c r="FFO43" s="479"/>
      <c r="FFP43" s="479"/>
      <c r="FFQ43" s="479"/>
      <c r="FFR43" s="479"/>
      <c r="FFS43" s="479"/>
      <c r="FFT43" s="479"/>
      <c r="FFU43" s="479"/>
      <c r="FFV43" s="479"/>
      <c r="FFW43" s="479"/>
      <c r="FFX43" s="479"/>
      <c r="FFY43" s="479"/>
      <c r="FFZ43" s="479"/>
      <c r="FGA43" s="479"/>
      <c r="FGB43" s="479"/>
      <c r="FGC43" s="479"/>
      <c r="FGD43" s="479"/>
      <c r="FGE43" s="479"/>
      <c r="FGF43" s="479"/>
      <c r="FGG43" s="479"/>
      <c r="FGH43" s="479"/>
      <c r="FGI43" s="479"/>
      <c r="FGJ43" s="479"/>
      <c r="FGK43" s="479"/>
      <c r="FGL43" s="479"/>
      <c r="FGM43" s="479"/>
      <c r="FGN43" s="479"/>
      <c r="FGO43" s="479"/>
      <c r="FGP43" s="479"/>
      <c r="FGQ43" s="479"/>
      <c r="FGR43" s="479"/>
      <c r="FGS43" s="479"/>
      <c r="FGT43" s="479"/>
      <c r="FGU43" s="479"/>
      <c r="FGV43" s="479"/>
      <c r="FGW43" s="479"/>
      <c r="FGX43" s="479"/>
      <c r="FGY43" s="479"/>
      <c r="FGZ43" s="479"/>
      <c r="FHA43" s="479"/>
      <c r="FHB43" s="479"/>
      <c r="FHC43" s="479"/>
      <c r="FHD43" s="479"/>
      <c r="FHE43" s="479"/>
      <c r="FHF43" s="479"/>
      <c r="FHG43" s="479"/>
      <c r="FHH43" s="479"/>
      <c r="FHI43" s="479"/>
      <c r="FHJ43" s="479"/>
      <c r="FHK43" s="479"/>
      <c r="FHL43" s="479"/>
      <c r="FHM43" s="479"/>
      <c r="FHN43" s="479"/>
      <c r="FHO43" s="479"/>
      <c r="FHP43" s="479"/>
      <c r="FHQ43" s="479"/>
      <c r="FHR43" s="479"/>
      <c r="FHS43" s="479"/>
      <c r="FHT43" s="479"/>
      <c r="FHU43" s="479"/>
      <c r="FHV43" s="479"/>
      <c r="FHW43" s="479"/>
      <c r="FHX43" s="479"/>
      <c r="FHY43" s="479"/>
      <c r="FHZ43" s="479"/>
      <c r="FIA43" s="479"/>
      <c r="FIB43" s="479"/>
      <c r="FIC43" s="479"/>
      <c r="FID43" s="479"/>
      <c r="FIE43" s="479"/>
      <c r="FIF43" s="479"/>
      <c r="FIG43" s="479"/>
      <c r="FIH43" s="479"/>
      <c r="FII43" s="479"/>
      <c r="FIJ43" s="479"/>
      <c r="FIK43" s="479"/>
      <c r="FIL43" s="479"/>
      <c r="FIM43" s="479"/>
      <c r="FIN43" s="479"/>
      <c r="FIO43" s="479"/>
      <c r="FIP43" s="479"/>
      <c r="FIQ43" s="479"/>
      <c r="FIR43" s="479"/>
      <c r="FIS43" s="479"/>
      <c r="FIT43" s="479"/>
      <c r="FIU43" s="479"/>
      <c r="FIV43" s="479"/>
      <c r="FIW43" s="479"/>
      <c r="FIX43" s="479"/>
      <c r="FIY43" s="479"/>
      <c r="FIZ43" s="479"/>
      <c r="FJA43" s="479"/>
      <c r="FJB43" s="479"/>
      <c r="FJC43" s="479"/>
      <c r="FJD43" s="479"/>
      <c r="FJE43" s="479"/>
      <c r="FJF43" s="479"/>
      <c r="FJG43" s="479"/>
      <c r="FJH43" s="479"/>
      <c r="FJI43" s="479"/>
      <c r="FJJ43" s="479"/>
      <c r="FJK43" s="479"/>
      <c r="FJL43" s="479"/>
      <c r="FJM43" s="479"/>
      <c r="FJN43" s="479"/>
      <c r="FJO43" s="479"/>
      <c r="FJP43" s="479"/>
      <c r="FJQ43" s="479"/>
      <c r="FJR43" s="479"/>
      <c r="FJS43" s="479"/>
      <c r="FJT43" s="479"/>
      <c r="FJU43" s="479"/>
      <c r="FJV43" s="479"/>
      <c r="FJW43" s="479"/>
      <c r="FJX43" s="479"/>
      <c r="FJY43" s="479"/>
      <c r="FJZ43" s="479"/>
      <c r="FKA43" s="479"/>
      <c r="FKB43" s="479"/>
      <c r="FKC43" s="479"/>
      <c r="FKD43" s="479"/>
      <c r="FKE43" s="479"/>
      <c r="FKF43" s="479"/>
      <c r="FKG43" s="479"/>
      <c r="FKH43" s="479"/>
      <c r="FKI43" s="479"/>
      <c r="FKJ43" s="479"/>
      <c r="FKK43" s="479"/>
      <c r="FKL43" s="479"/>
      <c r="FKM43" s="479"/>
      <c r="FKN43" s="479"/>
      <c r="FKO43" s="479"/>
      <c r="FKP43" s="479"/>
      <c r="FKQ43" s="479"/>
      <c r="FKR43" s="479"/>
      <c r="FKS43" s="479"/>
      <c r="FKT43" s="479"/>
      <c r="FKU43" s="479"/>
      <c r="FKV43" s="479"/>
      <c r="FKW43" s="479"/>
      <c r="FKX43" s="479"/>
      <c r="FKY43" s="479"/>
      <c r="FKZ43" s="479"/>
      <c r="FLA43" s="479"/>
      <c r="FLB43" s="479"/>
      <c r="FLC43" s="479"/>
      <c r="FLD43" s="479"/>
      <c r="FLE43" s="479"/>
      <c r="FLF43" s="479"/>
      <c r="FLG43" s="479"/>
      <c r="FLH43" s="479"/>
      <c r="FLI43" s="479"/>
      <c r="FLJ43" s="479"/>
      <c r="FLK43" s="479"/>
      <c r="FLL43" s="479"/>
      <c r="FLM43" s="479"/>
      <c r="FLN43" s="479"/>
      <c r="FLO43" s="479"/>
      <c r="FLP43" s="479"/>
      <c r="FLQ43" s="479"/>
      <c r="FLR43" s="479"/>
      <c r="FLS43" s="479"/>
      <c r="FLT43" s="479"/>
      <c r="FLU43" s="479"/>
      <c r="FLV43" s="479"/>
      <c r="FLW43" s="479"/>
      <c r="FLX43" s="479"/>
      <c r="FLY43" s="479"/>
      <c r="FLZ43" s="479"/>
      <c r="FMA43" s="479"/>
      <c r="FMB43" s="479"/>
      <c r="FMC43" s="479"/>
      <c r="FMD43" s="479"/>
      <c r="FME43" s="479"/>
      <c r="FMF43" s="479"/>
      <c r="FMG43" s="479"/>
      <c r="FMH43" s="479"/>
      <c r="FMI43" s="479"/>
      <c r="FMJ43" s="479"/>
      <c r="FMK43" s="479"/>
      <c r="FML43" s="479"/>
      <c r="FMM43" s="479"/>
      <c r="FMN43" s="479"/>
      <c r="FMO43" s="479"/>
      <c r="FMP43" s="479"/>
      <c r="FMQ43" s="479"/>
      <c r="FMR43" s="479"/>
      <c r="FMS43" s="479"/>
      <c r="FMT43" s="479"/>
      <c r="FMU43" s="479"/>
      <c r="FMV43" s="479"/>
      <c r="FMW43" s="479"/>
      <c r="FMX43" s="479"/>
      <c r="FMY43" s="479"/>
      <c r="FMZ43" s="479"/>
      <c r="FNA43" s="479"/>
      <c r="FNB43" s="479"/>
      <c r="FNC43" s="479"/>
      <c r="FND43" s="479"/>
      <c r="FNE43" s="479"/>
      <c r="FNF43" s="479"/>
      <c r="FNG43" s="479"/>
      <c r="FNH43" s="479"/>
      <c r="FNI43" s="479"/>
      <c r="FNJ43" s="479"/>
      <c r="FNK43" s="479"/>
      <c r="FNL43" s="479"/>
      <c r="FNM43" s="479"/>
      <c r="FNN43" s="479"/>
      <c r="FNO43" s="479"/>
      <c r="FNP43" s="479"/>
      <c r="FNQ43" s="479"/>
      <c r="FNR43" s="479"/>
      <c r="FNS43" s="479"/>
      <c r="FNT43" s="479"/>
      <c r="FNU43" s="479"/>
      <c r="FNV43" s="479"/>
      <c r="FNW43" s="479"/>
      <c r="FNX43" s="479"/>
      <c r="FNY43" s="479"/>
      <c r="FNZ43" s="479"/>
      <c r="FOA43" s="479"/>
      <c r="FOB43" s="479"/>
      <c r="FOC43" s="479"/>
      <c r="FOD43" s="479"/>
      <c r="FOE43" s="479"/>
      <c r="FOF43" s="479"/>
      <c r="FOG43" s="479"/>
      <c r="FOH43" s="479"/>
      <c r="FOI43" s="479"/>
      <c r="FOJ43" s="479"/>
      <c r="FOK43" s="479"/>
      <c r="FOL43" s="479"/>
      <c r="FOM43" s="479"/>
      <c r="FON43" s="479"/>
      <c r="FOO43" s="479"/>
      <c r="FOP43" s="479"/>
      <c r="FOQ43" s="479"/>
      <c r="FOR43" s="479"/>
      <c r="FOS43" s="479"/>
      <c r="FOT43" s="479"/>
      <c r="FOU43" s="479"/>
      <c r="FOV43" s="479"/>
      <c r="FOW43" s="479"/>
      <c r="FOX43" s="479"/>
      <c r="FOY43" s="479"/>
      <c r="FOZ43" s="479"/>
      <c r="FPA43" s="479"/>
      <c r="FPB43" s="479"/>
      <c r="FPC43" s="479"/>
      <c r="FPD43" s="479"/>
      <c r="FPE43" s="479"/>
      <c r="FPF43" s="479"/>
      <c r="FPG43" s="479"/>
      <c r="FPH43" s="479"/>
      <c r="FPI43" s="479"/>
      <c r="FPJ43" s="479"/>
      <c r="FPK43" s="479"/>
      <c r="FPL43" s="479"/>
      <c r="FPM43" s="479"/>
      <c r="FPN43" s="479"/>
      <c r="FPO43" s="479"/>
      <c r="FPP43" s="479"/>
      <c r="FPQ43" s="479"/>
      <c r="FPR43" s="479"/>
      <c r="FPS43" s="479"/>
      <c r="FPT43" s="479"/>
      <c r="FPU43" s="479"/>
      <c r="FPV43" s="479"/>
      <c r="FPW43" s="479"/>
      <c r="FPX43" s="479"/>
      <c r="FPY43" s="479"/>
      <c r="FPZ43" s="479"/>
      <c r="FQA43" s="479"/>
      <c r="FQB43" s="479"/>
      <c r="FQC43" s="479"/>
      <c r="FQD43" s="479"/>
      <c r="FQE43" s="479"/>
      <c r="FQF43" s="479"/>
      <c r="FQG43" s="479"/>
      <c r="FQH43" s="479"/>
      <c r="FQI43" s="479"/>
      <c r="FQJ43" s="479"/>
      <c r="FQK43" s="479"/>
      <c r="FQL43" s="479"/>
      <c r="FQM43" s="479"/>
      <c r="FQN43" s="479"/>
      <c r="FQO43" s="479"/>
      <c r="FQP43" s="479"/>
      <c r="FQQ43" s="479"/>
      <c r="FQR43" s="479"/>
      <c r="FQS43" s="479"/>
      <c r="FQT43" s="479"/>
      <c r="FQU43" s="479"/>
      <c r="FQV43" s="479"/>
      <c r="FQW43" s="479"/>
      <c r="FQX43" s="479"/>
      <c r="FQY43" s="479"/>
      <c r="FQZ43" s="479"/>
      <c r="FRA43" s="479"/>
      <c r="FRB43" s="479"/>
      <c r="FRC43" s="479"/>
      <c r="FRD43" s="479"/>
      <c r="FRE43" s="479"/>
      <c r="FRF43" s="479"/>
      <c r="FRG43" s="479"/>
      <c r="FRH43" s="479"/>
      <c r="FRI43" s="479"/>
      <c r="FRJ43" s="479"/>
      <c r="FRK43" s="479"/>
      <c r="FRL43" s="479"/>
      <c r="FRM43" s="479"/>
      <c r="FRN43" s="479"/>
      <c r="FRO43" s="479"/>
      <c r="FRP43" s="479"/>
      <c r="FRQ43" s="479"/>
      <c r="FRR43" s="479"/>
      <c r="FRS43" s="479"/>
      <c r="FRT43" s="479"/>
      <c r="FRU43" s="479"/>
      <c r="FRV43" s="479"/>
      <c r="FRW43" s="479"/>
      <c r="FRX43" s="479"/>
      <c r="FRY43" s="479"/>
      <c r="FRZ43" s="479"/>
      <c r="FSA43" s="479"/>
      <c r="FSB43" s="479"/>
      <c r="FSC43" s="479"/>
      <c r="FSD43" s="479"/>
      <c r="FSE43" s="479"/>
      <c r="FSF43" s="479"/>
      <c r="FSG43" s="479"/>
      <c r="FSH43" s="479"/>
      <c r="FSI43" s="479"/>
      <c r="FSJ43" s="479"/>
      <c r="FSK43" s="479"/>
      <c r="FSL43" s="479"/>
      <c r="FSM43" s="479"/>
      <c r="FSN43" s="479"/>
      <c r="FSO43" s="479"/>
      <c r="FSP43" s="479"/>
      <c r="FSQ43" s="479"/>
      <c r="FSR43" s="479"/>
      <c r="FSS43" s="479"/>
      <c r="FST43" s="479"/>
      <c r="FSU43" s="479"/>
      <c r="FSV43" s="479"/>
      <c r="FSW43" s="479"/>
      <c r="FSX43" s="479"/>
      <c r="FSY43" s="479"/>
      <c r="FSZ43" s="479"/>
      <c r="FTA43" s="479"/>
      <c r="FTB43" s="479"/>
      <c r="FTC43" s="479"/>
      <c r="FTD43" s="479"/>
      <c r="FTE43" s="479"/>
      <c r="FTF43" s="479"/>
      <c r="FTG43" s="479"/>
      <c r="FTH43" s="479"/>
      <c r="FTI43" s="479"/>
      <c r="FTJ43" s="479"/>
      <c r="FTK43" s="479"/>
      <c r="FTL43" s="479"/>
      <c r="FTM43" s="479"/>
      <c r="FTN43" s="479"/>
      <c r="FTO43" s="479"/>
      <c r="FTP43" s="479"/>
      <c r="FTQ43" s="479"/>
      <c r="FTR43" s="479"/>
      <c r="FTS43" s="479"/>
      <c r="FTT43" s="479"/>
      <c r="FTU43" s="479"/>
      <c r="FTV43" s="479"/>
      <c r="FTW43" s="479"/>
      <c r="FTX43" s="479"/>
      <c r="FTY43" s="479"/>
      <c r="FTZ43" s="479"/>
      <c r="FUA43" s="479"/>
      <c r="FUB43" s="479"/>
      <c r="FUC43" s="479"/>
      <c r="FUD43" s="479"/>
      <c r="FUE43" s="479"/>
      <c r="FUF43" s="479"/>
      <c r="FUG43" s="479"/>
      <c r="FUH43" s="479"/>
      <c r="FUI43" s="479"/>
      <c r="FUJ43" s="479"/>
      <c r="FUK43" s="479"/>
      <c r="FUL43" s="479"/>
      <c r="FUM43" s="479"/>
      <c r="FUN43" s="479"/>
      <c r="FUO43" s="479"/>
      <c r="FUP43" s="479"/>
      <c r="FUQ43" s="479"/>
      <c r="FUR43" s="479"/>
      <c r="FUS43" s="479"/>
      <c r="FUT43" s="479"/>
      <c r="FUU43" s="479"/>
      <c r="FUV43" s="479"/>
      <c r="FUW43" s="479"/>
      <c r="FUX43" s="479"/>
      <c r="FUY43" s="479"/>
      <c r="FUZ43" s="479"/>
      <c r="FVA43" s="479"/>
      <c r="FVB43" s="479"/>
      <c r="FVC43" s="479"/>
      <c r="FVD43" s="479"/>
      <c r="FVE43" s="479"/>
      <c r="FVF43" s="479"/>
      <c r="FVG43" s="479"/>
      <c r="FVH43" s="479"/>
      <c r="FVI43" s="479"/>
      <c r="FVJ43" s="479"/>
      <c r="FVK43" s="479"/>
      <c r="FVL43" s="479"/>
      <c r="FVM43" s="479"/>
      <c r="FVN43" s="479"/>
      <c r="FVO43" s="479"/>
      <c r="FVP43" s="479"/>
      <c r="FVQ43" s="479"/>
      <c r="FVR43" s="479"/>
      <c r="FVS43" s="479"/>
      <c r="FVT43" s="479"/>
      <c r="FVU43" s="479"/>
      <c r="FVV43" s="479"/>
      <c r="FVW43" s="479"/>
      <c r="FVX43" s="479"/>
      <c r="FVY43" s="479"/>
      <c r="FVZ43" s="479"/>
      <c r="FWA43" s="479"/>
      <c r="FWB43" s="479"/>
      <c r="FWC43" s="479"/>
      <c r="FWD43" s="479"/>
      <c r="FWE43" s="479"/>
      <c r="FWF43" s="479"/>
      <c r="FWG43" s="479"/>
      <c r="FWH43" s="479"/>
      <c r="FWI43" s="479"/>
      <c r="FWJ43" s="479"/>
      <c r="FWK43" s="479"/>
      <c r="FWL43" s="479"/>
      <c r="FWM43" s="479"/>
      <c r="FWN43" s="479"/>
      <c r="FWO43" s="479"/>
      <c r="FWP43" s="479"/>
      <c r="FWQ43" s="479"/>
      <c r="FWR43" s="479"/>
      <c r="FWS43" s="479"/>
      <c r="FWT43" s="479"/>
      <c r="FWU43" s="479"/>
      <c r="FWV43" s="479"/>
      <c r="FWW43" s="479"/>
      <c r="FWX43" s="479"/>
      <c r="FWY43" s="479"/>
      <c r="FWZ43" s="479"/>
      <c r="FXA43" s="479"/>
      <c r="FXB43" s="479"/>
      <c r="FXC43" s="479"/>
      <c r="FXD43" s="479"/>
      <c r="FXE43" s="479"/>
      <c r="FXF43" s="479"/>
      <c r="FXG43" s="479"/>
      <c r="FXH43" s="479"/>
      <c r="FXI43" s="479"/>
      <c r="FXJ43" s="479"/>
      <c r="FXK43" s="479"/>
      <c r="FXL43" s="479"/>
      <c r="FXM43" s="479"/>
      <c r="FXN43" s="479"/>
      <c r="FXO43" s="479"/>
      <c r="FXP43" s="479"/>
      <c r="FXQ43" s="479"/>
      <c r="FXR43" s="479"/>
      <c r="FXS43" s="479"/>
      <c r="FXT43" s="479"/>
      <c r="FXU43" s="479"/>
      <c r="FXV43" s="479"/>
      <c r="FXW43" s="479"/>
      <c r="FXX43" s="479"/>
      <c r="FXY43" s="479"/>
      <c r="FXZ43" s="479"/>
      <c r="FYA43" s="479"/>
      <c r="FYB43" s="479"/>
      <c r="FYC43" s="479"/>
      <c r="FYD43" s="479"/>
      <c r="FYE43" s="479"/>
      <c r="FYF43" s="479"/>
      <c r="FYG43" s="479"/>
      <c r="FYH43" s="479"/>
      <c r="FYI43" s="479"/>
      <c r="FYJ43" s="479"/>
      <c r="FYK43" s="479"/>
      <c r="FYL43" s="479"/>
      <c r="FYM43" s="479"/>
      <c r="FYN43" s="479"/>
      <c r="FYO43" s="479"/>
      <c r="FYP43" s="479"/>
      <c r="FYQ43" s="479"/>
      <c r="FYR43" s="479"/>
      <c r="FYS43" s="479"/>
      <c r="FYT43" s="479"/>
      <c r="FYU43" s="479"/>
      <c r="FYV43" s="479"/>
      <c r="FYW43" s="479"/>
      <c r="FYX43" s="479"/>
      <c r="FYY43" s="479"/>
      <c r="FYZ43" s="479"/>
      <c r="FZA43" s="479"/>
      <c r="FZB43" s="479"/>
      <c r="FZC43" s="479"/>
      <c r="FZD43" s="479"/>
      <c r="FZE43" s="479"/>
      <c r="FZF43" s="479"/>
      <c r="FZG43" s="479"/>
      <c r="FZH43" s="479"/>
      <c r="FZI43" s="479"/>
      <c r="FZJ43" s="479"/>
      <c r="FZK43" s="479"/>
      <c r="FZL43" s="479"/>
      <c r="FZM43" s="479"/>
      <c r="FZN43" s="479"/>
      <c r="FZO43" s="479"/>
      <c r="FZP43" s="479"/>
      <c r="FZQ43" s="479"/>
      <c r="FZR43" s="479"/>
      <c r="FZS43" s="479"/>
      <c r="FZT43" s="479"/>
      <c r="FZU43" s="479"/>
      <c r="FZV43" s="479"/>
      <c r="FZW43" s="479"/>
      <c r="FZX43" s="479"/>
      <c r="FZY43" s="479"/>
      <c r="FZZ43" s="479"/>
      <c r="GAA43" s="479"/>
      <c r="GAB43" s="479"/>
      <c r="GAC43" s="479"/>
      <c r="GAD43" s="479"/>
      <c r="GAE43" s="479"/>
      <c r="GAF43" s="479"/>
      <c r="GAG43" s="479"/>
      <c r="GAH43" s="479"/>
      <c r="GAI43" s="479"/>
      <c r="GAJ43" s="479"/>
      <c r="GAK43" s="479"/>
      <c r="GAL43" s="479"/>
      <c r="GAM43" s="479"/>
      <c r="GAN43" s="479"/>
      <c r="GAO43" s="479"/>
      <c r="GAP43" s="479"/>
      <c r="GAQ43" s="479"/>
      <c r="GAR43" s="479"/>
      <c r="GAS43" s="479"/>
      <c r="GAT43" s="479"/>
      <c r="GAU43" s="479"/>
      <c r="GAV43" s="479"/>
      <c r="GAW43" s="479"/>
      <c r="GAX43" s="479"/>
      <c r="GAY43" s="479"/>
      <c r="GAZ43" s="479"/>
      <c r="GBA43" s="479"/>
      <c r="GBB43" s="479"/>
      <c r="GBC43" s="479"/>
      <c r="GBD43" s="479"/>
      <c r="GBE43" s="479"/>
      <c r="GBF43" s="479"/>
      <c r="GBG43" s="479"/>
      <c r="GBH43" s="479"/>
      <c r="GBI43" s="479"/>
      <c r="GBJ43" s="479"/>
      <c r="GBK43" s="479"/>
      <c r="GBL43" s="479"/>
      <c r="GBM43" s="479"/>
      <c r="GBN43" s="479"/>
      <c r="GBO43" s="479"/>
      <c r="GBP43" s="479"/>
      <c r="GBQ43" s="479"/>
      <c r="GBR43" s="479"/>
      <c r="GBS43" s="479"/>
      <c r="GBT43" s="479"/>
      <c r="GBU43" s="479"/>
      <c r="GBV43" s="479"/>
      <c r="GBW43" s="479"/>
      <c r="GBX43" s="479"/>
      <c r="GBY43" s="479"/>
      <c r="GBZ43" s="479"/>
      <c r="GCA43" s="479"/>
      <c r="GCB43" s="479"/>
      <c r="GCC43" s="479"/>
      <c r="GCD43" s="479"/>
      <c r="GCE43" s="479"/>
      <c r="GCF43" s="479"/>
      <c r="GCG43" s="479"/>
      <c r="GCH43" s="479"/>
      <c r="GCI43" s="479"/>
      <c r="GCJ43" s="479"/>
      <c r="GCK43" s="479"/>
      <c r="GCL43" s="479"/>
      <c r="GCM43" s="479"/>
      <c r="GCN43" s="479"/>
      <c r="GCO43" s="479"/>
      <c r="GCP43" s="479"/>
      <c r="GCQ43" s="479"/>
      <c r="GCR43" s="479"/>
      <c r="GCS43" s="479"/>
      <c r="GCT43" s="479"/>
      <c r="GCU43" s="479"/>
      <c r="GCV43" s="479"/>
      <c r="GCW43" s="479"/>
      <c r="GCX43" s="479"/>
      <c r="GCY43" s="479"/>
      <c r="GCZ43" s="479"/>
      <c r="GDA43" s="479"/>
      <c r="GDB43" s="479"/>
      <c r="GDC43" s="479"/>
      <c r="GDD43" s="479"/>
      <c r="GDE43" s="479"/>
      <c r="GDF43" s="479"/>
      <c r="GDG43" s="479"/>
      <c r="GDH43" s="479"/>
      <c r="GDI43" s="479"/>
      <c r="GDJ43" s="479"/>
      <c r="GDK43" s="479"/>
      <c r="GDL43" s="479"/>
      <c r="GDM43" s="479"/>
      <c r="GDN43" s="479"/>
      <c r="GDO43" s="479"/>
      <c r="GDP43" s="479"/>
      <c r="GDQ43" s="479"/>
      <c r="GDR43" s="479"/>
      <c r="GDS43" s="479"/>
      <c r="GDT43" s="479"/>
      <c r="GDU43" s="479"/>
      <c r="GDV43" s="479"/>
      <c r="GDW43" s="479"/>
      <c r="GDX43" s="479"/>
      <c r="GDY43" s="479"/>
      <c r="GDZ43" s="479"/>
      <c r="GEA43" s="479"/>
      <c r="GEB43" s="479"/>
      <c r="GEC43" s="479"/>
      <c r="GED43" s="479"/>
      <c r="GEE43" s="479"/>
      <c r="GEF43" s="479"/>
      <c r="GEG43" s="479"/>
      <c r="GEH43" s="479"/>
      <c r="GEI43" s="479"/>
      <c r="GEJ43" s="479"/>
      <c r="GEK43" s="479"/>
      <c r="GEL43" s="479"/>
      <c r="GEM43" s="479"/>
      <c r="GEN43" s="479"/>
      <c r="GEO43" s="479"/>
      <c r="GEP43" s="479"/>
      <c r="GEQ43" s="479"/>
      <c r="GER43" s="479"/>
      <c r="GES43" s="479"/>
      <c r="GET43" s="479"/>
      <c r="GEU43" s="479"/>
      <c r="GEV43" s="479"/>
      <c r="GEW43" s="479"/>
      <c r="GEX43" s="479"/>
      <c r="GEY43" s="479"/>
      <c r="GEZ43" s="479"/>
      <c r="GFA43" s="479"/>
      <c r="GFB43" s="479"/>
      <c r="GFC43" s="479"/>
      <c r="GFD43" s="479"/>
      <c r="GFE43" s="479"/>
      <c r="GFF43" s="479"/>
      <c r="GFG43" s="479"/>
      <c r="GFH43" s="479"/>
      <c r="GFI43" s="479"/>
      <c r="GFJ43" s="479"/>
      <c r="GFK43" s="479"/>
      <c r="GFL43" s="479"/>
      <c r="GFM43" s="479"/>
      <c r="GFN43" s="479"/>
      <c r="GFO43" s="479"/>
      <c r="GFP43" s="479"/>
      <c r="GFQ43" s="479"/>
      <c r="GFR43" s="479"/>
      <c r="GFS43" s="479"/>
      <c r="GFT43" s="479"/>
      <c r="GFU43" s="479"/>
      <c r="GFV43" s="479"/>
      <c r="GFW43" s="479"/>
      <c r="GFX43" s="479"/>
      <c r="GFY43" s="479"/>
      <c r="GFZ43" s="479"/>
      <c r="GGA43" s="479"/>
      <c r="GGB43" s="479"/>
      <c r="GGC43" s="479"/>
      <c r="GGD43" s="479"/>
      <c r="GGE43" s="479"/>
      <c r="GGF43" s="479"/>
      <c r="GGG43" s="479"/>
      <c r="GGH43" s="479"/>
      <c r="GGI43" s="479"/>
      <c r="GGJ43" s="479"/>
      <c r="GGK43" s="479"/>
      <c r="GGL43" s="479"/>
      <c r="GGM43" s="479"/>
      <c r="GGN43" s="479"/>
      <c r="GGO43" s="479"/>
      <c r="GGP43" s="479"/>
      <c r="GGQ43" s="479"/>
      <c r="GGR43" s="479"/>
      <c r="GGS43" s="479"/>
      <c r="GGT43" s="479"/>
      <c r="GGU43" s="479"/>
      <c r="GGV43" s="479"/>
      <c r="GGW43" s="479"/>
      <c r="GGX43" s="479"/>
      <c r="GGY43" s="479"/>
      <c r="GGZ43" s="479"/>
      <c r="GHA43" s="479"/>
      <c r="GHB43" s="479"/>
      <c r="GHC43" s="479"/>
      <c r="GHD43" s="479"/>
      <c r="GHE43" s="479"/>
      <c r="GHF43" s="479"/>
      <c r="GHG43" s="479"/>
      <c r="GHH43" s="479"/>
      <c r="GHI43" s="479"/>
      <c r="GHJ43" s="479"/>
      <c r="GHK43" s="479"/>
      <c r="GHL43" s="479"/>
      <c r="GHM43" s="479"/>
      <c r="GHN43" s="479"/>
      <c r="GHO43" s="479"/>
      <c r="GHP43" s="479"/>
      <c r="GHQ43" s="479"/>
      <c r="GHR43" s="479"/>
      <c r="GHS43" s="479"/>
      <c r="GHT43" s="479"/>
      <c r="GHU43" s="479"/>
      <c r="GHV43" s="479"/>
      <c r="GHW43" s="479"/>
      <c r="GHX43" s="479"/>
      <c r="GHY43" s="479"/>
      <c r="GHZ43" s="479"/>
      <c r="GIA43" s="479"/>
      <c r="GIB43" s="479"/>
      <c r="GIC43" s="479"/>
      <c r="GID43" s="479"/>
      <c r="GIE43" s="479"/>
      <c r="GIF43" s="479"/>
      <c r="GIG43" s="479"/>
      <c r="GIH43" s="479"/>
      <c r="GII43" s="479"/>
      <c r="GIJ43" s="479"/>
      <c r="GIK43" s="479"/>
      <c r="GIL43" s="479"/>
      <c r="GIM43" s="479"/>
      <c r="GIN43" s="479"/>
      <c r="GIO43" s="479"/>
      <c r="GIP43" s="479"/>
      <c r="GIQ43" s="479"/>
      <c r="GIR43" s="479"/>
      <c r="GIS43" s="479"/>
      <c r="GIT43" s="479"/>
      <c r="GIU43" s="479"/>
      <c r="GIV43" s="479"/>
      <c r="GIW43" s="479"/>
      <c r="GIX43" s="479"/>
      <c r="GIY43" s="479"/>
      <c r="GIZ43" s="479"/>
      <c r="GJA43" s="479"/>
      <c r="GJB43" s="479"/>
      <c r="GJC43" s="479"/>
      <c r="GJD43" s="479"/>
      <c r="GJE43" s="479"/>
      <c r="GJF43" s="479"/>
      <c r="GJG43" s="479"/>
      <c r="GJH43" s="479"/>
      <c r="GJI43" s="479"/>
      <c r="GJJ43" s="479"/>
      <c r="GJK43" s="479"/>
      <c r="GJL43" s="479"/>
      <c r="GJM43" s="479"/>
      <c r="GJN43" s="479"/>
      <c r="GJO43" s="479"/>
      <c r="GJP43" s="479"/>
      <c r="GJQ43" s="479"/>
      <c r="GJR43" s="479"/>
      <c r="GJS43" s="479"/>
      <c r="GJT43" s="479"/>
      <c r="GJU43" s="479"/>
      <c r="GJV43" s="479"/>
      <c r="GJW43" s="479"/>
      <c r="GJX43" s="479"/>
      <c r="GJY43" s="479"/>
      <c r="GJZ43" s="479"/>
      <c r="GKA43" s="479"/>
      <c r="GKB43" s="479"/>
      <c r="GKC43" s="479"/>
      <c r="GKD43" s="479"/>
      <c r="GKE43" s="479"/>
      <c r="GKF43" s="479"/>
      <c r="GKG43" s="479"/>
      <c r="GKH43" s="479"/>
      <c r="GKI43" s="479"/>
      <c r="GKJ43" s="479"/>
      <c r="GKK43" s="479"/>
      <c r="GKL43" s="479"/>
      <c r="GKM43" s="479"/>
      <c r="GKN43" s="479"/>
      <c r="GKO43" s="479"/>
      <c r="GKP43" s="479"/>
      <c r="GKQ43" s="479"/>
      <c r="GKR43" s="479"/>
      <c r="GKS43" s="479"/>
      <c r="GKT43" s="479"/>
      <c r="GKU43" s="479"/>
      <c r="GKV43" s="479"/>
      <c r="GKW43" s="479"/>
      <c r="GKX43" s="479"/>
      <c r="GKY43" s="479"/>
      <c r="GKZ43" s="479"/>
      <c r="GLA43" s="479"/>
      <c r="GLB43" s="479"/>
      <c r="GLC43" s="479"/>
      <c r="GLD43" s="479"/>
      <c r="GLE43" s="479"/>
      <c r="GLF43" s="479"/>
      <c r="GLG43" s="479"/>
      <c r="GLH43" s="479"/>
      <c r="GLI43" s="479"/>
      <c r="GLJ43" s="479"/>
      <c r="GLK43" s="479"/>
      <c r="GLL43" s="479"/>
      <c r="GLM43" s="479"/>
      <c r="GLN43" s="479"/>
      <c r="GLO43" s="479"/>
      <c r="GLP43" s="479"/>
      <c r="GLQ43" s="479"/>
      <c r="GLR43" s="479"/>
      <c r="GLS43" s="479"/>
      <c r="GLT43" s="479"/>
      <c r="GLU43" s="479"/>
      <c r="GLV43" s="479"/>
      <c r="GLW43" s="479"/>
      <c r="GLX43" s="479"/>
      <c r="GLY43" s="479"/>
      <c r="GLZ43" s="479"/>
      <c r="GMA43" s="479"/>
      <c r="GMB43" s="479"/>
      <c r="GMC43" s="479"/>
      <c r="GMD43" s="479"/>
      <c r="GME43" s="479"/>
      <c r="GMF43" s="479"/>
      <c r="GMG43" s="479"/>
      <c r="GMH43" s="479"/>
      <c r="GMI43" s="479"/>
      <c r="GMJ43" s="479"/>
      <c r="GMK43" s="479"/>
      <c r="GML43" s="479"/>
      <c r="GMM43" s="479"/>
      <c r="GMN43" s="479"/>
      <c r="GMO43" s="479"/>
      <c r="GMP43" s="479"/>
      <c r="GMQ43" s="479"/>
      <c r="GMR43" s="479"/>
      <c r="GMS43" s="479"/>
      <c r="GMT43" s="479"/>
      <c r="GMU43" s="479"/>
      <c r="GMV43" s="479"/>
      <c r="GMW43" s="479"/>
      <c r="GMX43" s="479"/>
      <c r="GMY43" s="479"/>
      <c r="GMZ43" s="479"/>
      <c r="GNA43" s="479"/>
      <c r="GNB43" s="479"/>
      <c r="GNC43" s="479"/>
      <c r="GND43" s="479"/>
      <c r="GNE43" s="479"/>
      <c r="GNF43" s="479"/>
      <c r="GNG43" s="479"/>
      <c r="GNH43" s="479"/>
      <c r="GNI43" s="479"/>
      <c r="GNJ43" s="479"/>
      <c r="GNK43" s="479"/>
      <c r="GNL43" s="479"/>
      <c r="GNM43" s="479"/>
      <c r="GNN43" s="479"/>
      <c r="GNO43" s="479"/>
      <c r="GNP43" s="479"/>
      <c r="GNQ43" s="479"/>
      <c r="GNR43" s="479"/>
      <c r="GNS43" s="479"/>
      <c r="GNT43" s="479"/>
      <c r="GNU43" s="479"/>
      <c r="GNV43" s="479"/>
      <c r="GNW43" s="479"/>
      <c r="GNX43" s="479"/>
      <c r="GNY43" s="479"/>
      <c r="GNZ43" s="479"/>
      <c r="GOA43" s="479"/>
      <c r="GOB43" s="479"/>
      <c r="GOC43" s="479"/>
      <c r="GOD43" s="479"/>
      <c r="GOE43" s="479"/>
      <c r="GOF43" s="479"/>
      <c r="GOG43" s="479"/>
      <c r="GOH43" s="479"/>
      <c r="GOI43" s="479"/>
      <c r="GOJ43" s="479"/>
      <c r="GOK43" s="479"/>
      <c r="GOL43" s="479"/>
      <c r="GOM43" s="479"/>
      <c r="GON43" s="479"/>
      <c r="GOO43" s="479"/>
      <c r="GOP43" s="479"/>
      <c r="GOQ43" s="479"/>
      <c r="GOR43" s="479"/>
      <c r="GOS43" s="479"/>
      <c r="GOT43" s="479"/>
      <c r="GOU43" s="479"/>
      <c r="GOV43" s="479"/>
      <c r="GOW43" s="479"/>
      <c r="GOX43" s="479"/>
      <c r="GOY43" s="479"/>
      <c r="GOZ43" s="479"/>
      <c r="GPA43" s="479"/>
      <c r="GPB43" s="479"/>
      <c r="GPC43" s="479"/>
      <c r="GPD43" s="479"/>
      <c r="GPE43" s="479"/>
      <c r="GPF43" s="479"/>
      <c r="GPG43" s="479"/>
      <c r="GPH43" s="479"/>
      <c r="GPI43" s="479"/>
      <c r="GPJ43" s="479"/>
      <c r="GPK43" s="479"/>
      <c r="GPL43" s="479"/>
      <c r="GPM43" s="479"/>
      <c r="GPN43" s="479"/>
      <c r="GPO43" s="479"/>
      <c r="GPP43" s="479"/>
      <c r="GPQ43" s="479"/>
      <c r="GPR43" s="479"/>
      <c r="GPS43" s="479"/>
      <c r="GPT43" s="479"/>
      <c r="GPU43" s="479"/>
      <c r="GPV43" s="479"/>
      <c r="GPW43" s="479"/>
      <c r="GPX43" s="479"/>
      <c r="GPY43" s="479"/>
      <c r="GPZ43" s="479"/>
      <c r="GQA43" s="479"/>
      <c r="GQB43" s="479"/>
      <c r="GQC43" s="479"/>
      <c r="GQD43" s="479"/>
      <c r="GQE43" s="479"/>
      <c r="GQF43" s="479"/>
      <c r="GQG43" s="479"/>
      <c r="GQH43" s="479"/>
      <c r="GQI43" s="479"/>
      <c r="GQJ43" s="479"/>
      <c r="GQK43" s="479"/>
      <c r="GQL43" s="479"/>
      <c r="GQM43" s="479"/>
      <c r="GQN43" s="479"/>
      <c r="GQO43" s="479"/>
      <c r="GQP43" s="479"/>
      <c r="GQQ43" s="479"/>
      <c r="GQR43" s="479"/>
      <c r="GQS43" s="479"/>
      <c r="GQT43" s="479"/>
      <c r="GQU43" s="479"/>
      <c r="GQV43" s="479"/>
      <c r="GQW43" s="479"/>
      <c r="GQX43" s="479"/>
      <c r="GQY43" s="479"/>
      <c r="GQZ43" s="479"/>
      <c r="GRA43" s="479"/>
      <c r="GRB43" s="479"/>
      <c r="GRC43" s="479"/>
      <c r="GRD43" s="479"/>
      <c r="GRE43" s="479"/>
      <c r="GRF43" s="479"/>
      <c r="GRG43" s="479"/>
      <c r="GRH43" s="479"/>
      <c r="GRI43" s="479"/>
      <c r="GRJ43" s="479"/>
      <c r="GRK43" s="479"/>
      <c r="GRL43" s="479"/>
      <c r="GRM43" s="479"/>
      <c r="GRN43" s="479"/>
      <c r="GRO43" s="479"/>
      <c r="GRP43" s="479"/>
      <c r="GRQ43" s="479"/>
      <c r="GRR43" s="479"/>
      <c r="GRS43" s="479"/>
      <c r="GRT43" s="479"/>
      <c r="GRU43" s="479"/>
      <c r="GRV43" s="479"/>
      <c r="GRW43" s="479"/>
      <c r="GRX43" s="479"/>
      <c r="GRY43" s="479"/>
      <c r="GRZ43" s="479"/>
      <c r="GSA43" s="479"/>
      <c r="GSB43" s="479"/>
      <c r="GSC43" s="479"/>
      <c r="GSD43" s="479"/>
      <c r="GSE43" s="479"/>
      <c r="GSF43" s="479"/>
      <c r="GSG43" s="479"/>
      <c r="GSH43" s="479"/>
      <c r="GSI43" s="479"/>
      <c r="GSJ43" s="479"/>
      <c r="GSK43" s="479"/>
      <c r="GSL43" s="479"/>
      <c r="GSM43" s="479"/>
      <c r="GSN43" s="479"/>
      <c r="GSO43" s="479"/>
      <c r="GSP43" s="479"/>
      <c r="GSQ43" s="479"/>
      <c r="GSR43" s="479"/>
      <c r="GSS43" s="479"/>
      <c r="GST43" s="479"/>
      <c r="GSU43" s="479"/>
      <c r="GSV43" s="479"/>
      <c r="GSW43" s="479"/>
      <c r="GSX43" s="479"/>
      <c r="GSY43" s="479"/>
      <c r="GSZ43" s="479"/>
      <c r="GTA43" s="479"/>
      <c r="GTB43" s="479"/>
      <c r="GTC43" s="479"/>
      <c r="GTD43" s="479"/>
      <c r="GTE43" s="479"/>
      <c r="GTF43" s="479"/>
      <c r="GTG43" s="479"/>
      <c r="GTH43" s="479"/>
      <c r="GTI43" s="479"/>
      <c r="GTJ43" s="479"/>
      <c r="GTK43" s="479"/>
      <c r="GTL43" s="479"/>
      <c r="GTM43" s="479"/>
      <c r="GTN43" s="479"/>
      <c r="GTO43" s="479"/>
      <c r="GTP43" s="479"/>
      <c r="GTQ43" s="479"/>
      <c r="GTR43" s="479"/>
      <c r="GTS43" s="479"/>
      <c r="GTT43" s="479"/>
      <c r="GTU43" s="479"/>
      <c r="GTV43" s="479"/>
      <c r="GTW43" s="479"/>
      <c r="GTX43" s="479"/>
      <c r="GTY43" s="479"/>
      <c r="GTZ43" s="479"/>
      <c r="GUA43" s="479"/>
      <c r="GUB43" s="479"/>
      <c r="GUC43" s="479"/>
      <c r="GUD43" s="479"/>
      <c r="GUE43" s="479"/>
      <c r="GUF43" s="479"/>
      <c r="GUG43" s="479"/>
      <c r="GUH43" s="479"/>
      <c r="GUI43" s="479"/>
      <c r="GUJ43" s="479"/>
      <c r="GUK43" s="479"/>
      <c r="GUL43" s="479"/>
      <c r="GUM43" s="479"/>
      <c r="GUN43" s="479"/>
      <c r="GUO43" s="479"/>
      <c r="GUP43" s="479"/>
      <c r="GUQ43" s="479"/>
      <c r="GUR43" s="479"/>
      <c r="GUS43" s="479"/>
      <c r="GUT43" s="479"/>
      <c r="GUU43" s="479"/>
      <c r="GUV43" s="479"/>
      <c r="GUW43" s="479"/>
      <c r="GUX43" s="479"/>
      <c r="GUY43" s="479"/>
      <c r="GUZ43" s="479"/>
      <c r="GVA43" s="479"/>
      <c r="GVB43" s="479"/>
      <c r="GVC43" s="479"/>
      <c r="GVD43" s="479"/>
      <c r="GVE43" s="479"/>
      <c r="GVF43" s="479"/>
      <c r="GVG43" s="479"/>
      <c r="GVH43" s="479"/>
      <c r="GVI43" s="479"/>
      <c r="GVJ43" s="479"/>
      <c r="GVK43" s="479"/>
      <c r="GVL43" s="479"/>
      <c r="GVM43" s="479"/>
      <c r="GVN43" s="479"/>
      <c r="GVO43" s="479"/>
      <c r="GVP43" s="479"/>
      <c r="GVQ43" s="479"/>
      <c r="GVR43" s="479"/>
      <c r="GVS43" s="479"/>
      <c r="GVT43" s="479"/>
      <c r="GVU43" s="479"/>
      <c r="GVV43" s="479"/>
      <c r="GVW43" s="479"/>
      <c r="GVX43" s="479"/>
      <c r="GVY43" s="479"/>
      <c r="GVZ43" s="479"/>
      <c r="GWA43" s="479"/>
      <c r="GWB43" s="479"/>
      <c r="GWC43" s="479"/>
      <c r="GWD43" s="479"/>
      <c r="GWE43" s="479"/>
      <c r="GWF43" s="479"/>
      <c r="GWG43" s="479"/>
      <c r="GWH43" s="479"/>
      <c r="GWI43" s="479"/>
      <c r="GWJ43" s="479"/>
      <c r="GWK43" s="479"/>
      <c r="GWL43" s="479"/>
      <c r="GWM43" s="479"/>
      <c r="GWN43" s="479"/>
      <c r="GWO43" s="479"/>
      <c r="GWP43" s="479"/>
      <c r="GWQ43" s="479"/>
      <c r="GWR43" s="479"/>
      <c r="GWS43" s="479"/>
      <c r="GWT43" s="479"/>
      <c r="GWU43" s="479"/>
      <c r="GWV43" s="479"/>
      <c r="GWW43" s="479"/>
      <c r="GWX43" s="479"/>
      <c r="GWY43" s="479"/>
      <c r="GWZ43" s="479"/>
      <c r="GXA43" s="479"/>
      <c r="GXB43" s="479"/>
      <c r="GXC43" s="479"/>
      <c r="GXD43" s="479"/>
      <c r="GXE43" s="479"/>
      <c r="GXF43" s="479"/>
      <c r="GXG43" s="479"/>
      <c r="GXH43" s="479"/>
      <c r="GXI43" s="479"/>
      <c r="GXJ43" s="479"/>
      <c r="GXK43" s="479"/>
      <c r="GXL43" s="479"/>
      <c r="GXM43" s="479"/>
      <c r="GXN43" s="479"/>
      <c r="GXO43" s="479"/>
      <c r="GXP43" s="479"/>
      <c r="GXQ43" s="479"/>
      <c r="GXR43" s="479"/>
      <c r="GXS43" s="479"/>
      <c r="GXT43" s="479"/>
      <c r="GXU43" s="479"/>
      <c r="GXV43" s="479"/>
      <c r="GXW43" s="479"/>
      <c r="GXX43" s="479"/>
      <c r="GXY43" s="479"/>
      <c r="GXZ43" s="479"/>
      <c r="GYA43" s="479"/>
      <c r="GYB43" s="479"/>
      <c r="GYC43" s="479"/>
      <c r="GYD43" s="479"/>
      <c r="GYE43" s="479"/>
      <c r="GYF43" s="479"/>
      <c r="GYG43" s="479"/>
      <c r="GYH43" s="479"/>
      <c r="GYI43" s="479"/>
      <c r="GYJ43" s="479"/>
      <c r="GYK43" s="479"/>
      <c r="GYL43" s="479"/>
      <c r="GYM43" s="479"/>
      <c r="GYN43" s="479"/>
      <c r="GYO43" s="479"/>
      <c r="GYP43" s="479"/>
      <c r="GYQ43" s="479"/>
      <c r="GYR43" s="479"/>
      <c r="GYS43" s="479"/>
      <c r="GYT43" s="479"/>
      <c r="GYU43" s="479"/>
      <c r="GYV43" s="479"/>
      <c r="GYW43" s="479"/>
      <c r="GYX43" s="479"/>
      <c r="GYY43" s="479"/>
      <c r="GYZ43" s="479"/>
      <c r="GZA43" s="479"/>
      <c r="GZB43" s="479"/>
      <c r="GZC43" s="479"/>
      <c r="GZD43" s="479"/>
      <c r="GZE43" s="479"/>
      <c r="GZF43" s="479"/>
      <c r="GZG43" s="479"/>
      <c r="GZH43" s="479"/>
      <c r="GZI43" s="479"/>
      <c r="GZJ43" s="479"/>
      <c r="GZK43" s="479"/>
      <c r="GZL43" s="479"/>
      <c r="GZM43" s="479"/>
      <c r="GZN43" s="479"/>
      <c r="GZO43" s="479"/>
      <c r="GZP43" s="479"/>
      <c r="GZQ43" s="479"/>
      <c r="GZR43" s="479"/>
      <c r="GZS43" s="479"/>
      <c r="GZT43" s="479"/>
      <c r="GZU43" s="479"/>
      <c r="GZV43" s="479"/>
      <c r="GZW43" s="479"/>
      <c r="GZX43" s="479"/>
      <c r="GZY43" s="479"/>
      <c r="GZZ43" s="479"/>
      <c r="HAA43" s="479"/>
      <c r="HAB43" s="479"/>
      <c r="HAC43" s="479"/>
      <c r="HAD43" s="479"/>
      <c r="HAE43" s="479"/>
      <c r="HAF43" s="479"/>
      <c r="HAG43" s="479"/>
      <c r="HAH43" s="479"/>
      <c r="HAI43" s="479"/>
      <c r="HAJ43" s="479"/>
      <c r="HAK43" s="479"/>
      <c r="HAL43" s="479"/>
      <c r="HAM43" s="479"/>
      <c r="HAN43" s="479"/>
      <c r="HAO43" s="479"/>
      <c r="HAP43" s="479"/>
      <c r="HAQ43" s="479"/>
      <c r="HAR43" s="479"/>
      <c r="HAS43" s="479"/>
      <c r="HAT43" s="479"/>
      <c r="HAU43" s="479"/>
      <c r="HAV43" s="479"/>
      <c r="HAW43" s="479"/>
      <c r="HAX43" s="479"/>
      <c r="HAY43" s="479"/>
      <c r="HAZ43" s="479"/>
      <c r="HBA43" s="479"/>
      <c r="HBB43" s="479"/>
      <c r="HBC43" s="479"/>
      <c r="HBD43" s="479"/>
      <c r="HBE43" s="479"/>
      <c r="HBF43" s="479"/>
      <c r="HBG43" s="479"/>
      <c r="HBH43" s="479"/>
      <c r="HBI43" s="479"/>
      <c r="HBJ43" s="479"/>
      <c r="HBK43" s="479"/>
      <c r="HBL43" s="479"/>
      <c r="HBM43" s="479"/>
      <c r="HBN43" s="479"/>
      <c r="HBO43" s="479"/>
      <c r="HBP43" s="479"/>
      <c r="HBQ43" s="479"/>
      <c r="HBR43" s="479"/>
      <c r="HBS43" s="479"/>
      <c r="HBT43" s="479"/>
      <c r="HBU43" s="479"/>
      <c r="HBV43" s="479"/>
      <c r="HBW43" s="479"/>
      <c r="HBX43" s="479"/>
      <c r="HBY43" s="479"/>
      <c r="HBZ43" s="479"/>
      <c r="HCA43" s="479"/>
      <c r="HCB43" s="479"/>
      <c r="HCC43" s="479"/>
      <c r="HCD43" s="479"/>
      <c r="HCE43" s="479"/>
      <c r="HCF43" s="479"/>
      <c r="HCG43" s="479"/>
      <c r="HCH43" s="479"/>
      <c r="HCI43" s="479"/>
      <c r="HCJ43" s="479"/>
      <c r="HCK43" s="479"/>
      <c r="HCL43" s="479"/>
      <c r="HCM43" s="479"/>
      <c r="HCN43" s="479"/>
      <c r="HCO43" s="479"/>
      <c r="HCP43" s="479"/>
      <c r="HCQ43" s="479"/>
      <c r="HCR43" s="479"/>
      <c r="HCS43" s="479"/>
      <c r="HCT43" s="479"/>
      <c r="HCU43" s="479"/>
      <c r="HCV43" s="479"/>
      <c r="HCW43" s="479"/>
      <c r="HCX43" s="479"/>
      <c r="HCY43" s="479"/>
      <c r="HCZ43" s="479"/>
      <c r="HDA43" s="479"/>
      <c r="HDB43" s="479"/>
      <c r="HDC43" s="479"/>
      <c r="HDD43" s="479"/>
      <c r="HDE43" s="479"/>
      <c r="HDF43" s="479"/>
      <c r="HDG43" s="479"/>
      <c r="HDH43" s="479"/>
      <c r="HDI43" s="479"/>
      <c r="HDJ43" s="479"/>
      <c r="HDK43" s="479"/>
      <c r="HDL43" s="479"/>
      <c r="HDM43" s="479"/>
      <c r="HDN43" s="479"/>
      <c r="HDO43" s="479"/>
      <c r="HDP43" s="479"/>
      <c r="HDQ43" s="479"/>
      <c r="HDR43" s="479"/>
      <c r="HDS43" s="479"/>
      <c r="HDT43" s="479"/>
      <c r="HDU43" s="479"/>
      <c r="HDV43" s="479"/>
      <c r="HDW43" s="479"/>
      <c r="HDX43" s="479"/>
      <c r="HDY43" s="479"/>
      <c r="HDZ43" s="479"/>
      <c r="HEA43" s="479"/>
      <c r="HEB43" s="479"/>
      <c r="HEC43" s="479"/>
      <c r="HED43" s="479"/>
      <c r="HEE43" s="479"/>
      <c r="HEF43" s="479"/>
      <c r="HEG43" s="479"/>
      <c r="HEH43" s="479"/>
      <c r="HEI43" s="479"/>
      <c r="HEJ43" s="479"/>
      <c r="HEK43" s="479"/>
      <c r="HEL43" s="479"/>
      <c r="HEM43" s="479"/>
      <c r="HEN43" s="479"/>
      <c r="HEO43" s="479"/>
      <c r="HEP43" s="479"/>
      <c r="HEQ43" s="479"/>
      <c r="HER43" s="479"/>
      <c r="HES43" s="479"/>
      <c r="HET43" s="479"/>
      <c r="HEU43" s="479"/>
      <c r="HEV43" s="479"/>
      <c r="HEW43" s="479"/>
      <c r="HEX43" s="479"/>
      <c r="HEY43" s="479"/>
      <c r="HEZ43" s="479"/>
      <c r="HFA43" s="479"/>
      <c r="HFB43" s="479"/>
      <c r="HFC43" s="479"/>
      <c r="HFD43" s="479"/>
      <c r="HFE43" s="479"/>
      <c r="HFF43" s="479"/>
      <c r="HFG43" s="479"/>
      <c r="HFH43" s="479"/>
      <c r="HFI43" s="479"/>
      <c r="HFJ43" s="479"/>
      <c r="HFK43" s="479"/>
      <c r="HFL43" s="479"/>
      <c r="HFM43" s="479"/>
      <c r="HFN43" s="479"/>
      <c r="HFO43" s="479"/>
      <c r="HFP43" s="479"/>
      <c r="HFQ43" s="479"/>
      <c r="HFR43" s="479"/>
      <c r="HFS43" s="479"/>
      <c r="HFT43" s="479"/>
      <c r="HFU43" s="479"/>
      <c r="HFV43" s="479"/>
      <c r="HFW43" s="479"/>
      <c r="HFX43" s="479"/>
      <c r="HFY43" s="479"/>
      <c r="HFZ43" s="479"/>
      <c r="HGA43" s="479"/>
      <c r="HGB43" s="479"/>
      <c r="HGC43" s="479"/>
      <c r="HGD43" s="479"/>
      <c r="HGE43" s="479"/>
      <c r="HGF43" s="479"/>
      <c r="HGG43" s="479"/>
      <c r="HGH43" s="479"/>
      <c r="HGI43" s="479"/>
      <c r="HGJ43" s="479"/>
      <c r="HGK43" s="479"/>
      <c r="HGL43" s="479"/>
      <c r="HGM43" s="479"/>
      <c r="HGN43" s="479"/>
      <c r="HGO43" s="479"/>
      <c r="HGP43" s="479"/>
      <c r="HGQ43" s="479"/>
      <c r="HGR43" s="479"/>
      <c r="HGS43" s="479"/>
      <c r="HGT43" s="479"/>
      <c r="HGU43" s="479"/>
      <c r="HGV43" s="479"/>
      <c r="HGW43" s="479"/>
      <c r="HGX43" s="479"/>
      <c r="HGY43" s="479"/>
      <c r="HGZ43" s="479"/>
      <c r="HHA43" s="479"/>
      <c r="HHB43" s="479"/>
      <c r="HHC43" s="479"/>
      <c r="HHD43" s="479"/>
      <c r="HHE43" s="479"/>
      <c r="HHF43" s="479"/>
      <c r="HHG43" s="479"/>
      <c r="HHH43" s="479"/>
      <c r="HHI43" s="479"/>
      <c r="HHJ43" s="479"/>
      <c r="HHK43" s="479"/>
      <c r="HHL43" s="479"/>
      <c r="HHM43" s="479"/>
      <c r="HHN43" s="479"/>
      <c r="HHO43" s="479"/>
      <c r="HHP43" s="479"/>
      <c r="HHQ43" s="479"/>
      <c r="HHR43" s="479"/>
      <c r="HHS43" s="479"/>
      <c r="HHT43" s="479"/>
      <c r="HHU43" s="479"/>
      <c r="HHV43" s="479"/>
      <c r="HHW43" s="479"/>
      <c r="HHX43" s="479"/>
      <c r="HHY43" s="479"/>
      <c r="HHZ43" s="479"/>
      <c r="HIA43" s="479"/>
      <c r="HIB43" s="479"/>
      <c r="HIC43" s="479"/>
      <c r="HID43" s="479"/>
      <c r="HIE43" s="479"/>
      <c r="HIF43" s="479"/>
      <c r="HIG43" s="479"/>
      <c r="HIH43" s="479"/>
      <c r="HII43" s="479"/>
      <c r="HIJ43" s="479"/>
      <c r="HIK43" s="479"/>
      <c r="HIL43" s="479"/>
      <c r="HIM43" s="479"/>
      <c r="HIN43" s="479"/>
      <c r="HIO43" s="479"/>
      <c r="HIP43" s="479"/>
      <c r="HIQ43" s="479"/>
      <c r="HIR43" s="479"/>
      <c r="HIS43" s="479"/>
      <c r="HIT43" s="479"/>
      <c r="HIU43" s="479"/>
      <c r="HIV43" s="479"/>
      <c r="HIW43" s="479"/>
      <c r="HIX43" s="479"/>
      <c r="HIY43" s="479"/>
      <c r="HIZ43" s="479"/>
      <c r="HJA43" s="479"/>
      <c r="HJB43" s="479"/>
      <c r="HJC43" s="479"/>
      <c r="HJD43" s="479"/>
      <c r="HJE43" s="479"/>
      <c r="HJF43" s="479"/>
      <c r="HJG43" s="479"/>
      <c r="HJH43" s="479"/>
      <c r="HJI43" s="479"/>
      <c r="HJJ43" s="479"/>
      <c r="HJK43" s="479"/>
      <c r="HJL43" s="479"/>
      <c r="HJM43" s="479"/>
      <c r="HJN43" s="479"/>
      <c r="HJO43" s="479"/>
      <c r="HJP43" s="479"/>
      <c r="HJQ43" s="479"/>
      <c r="HJR43" s="479"/>
      <c r="HJS43" s="479"/>
      <c r="HJT43" s="479"/>
      <c r="HJU43" s="479"/>
      <c r="HJV43" s="479"/>
      <c r="HJW43" s="479"/>
      <c r="HJX43" s="479"/>
      <c r="HJY43" s="479"/>
      <c r="HJZ43" s="479"/>
      <c r="HKA43" s="479"/>
      <c r="HKB43" s="479"/>
      <c r="HKC43" s="479"/>
      <c r="HKD43" s="479"/>
      <c r="HKE43" s="479"/>
      <c r="HKF43" s="479"/>
      <c r="HKG43" s="479"/>
      <c r="HKH43" s="479"/>
      <c r="HKI43" s="479"/>
      <c r="HKJ43" s="479"/>
      <c r="HKK43" s="479"/>
      <c r="HKL43" s="479"/>
      <c r="HKM43" s="479"/>
      <c r="HKN43" s="479"/>
      <c r="HKO43" s="479"/>
      <c r="HKP43" s="479"/>
      <c r="HKQ43" s="479"/>
      <c r="HKR43" s="479"/>
      <c r="HKS43" s="479"/>
      <c r="HKT43" s="479"/>
      <c r="HKU43" s="479"/>
      <c r="HKV43" s="479"/>
      <c r="HKW43" s="479"/>
      <c r="HKX43" s="479"/>
      <c r="HKY43" s="479"/>
      <c r="HKZ43" s="479"/>
      <c r="HLA43" s="479"/>
      <c r="HLB43" s="479"/>
      <c r="HLC43" s="479"/>
      <c r="HLD43" s="479"/>
      <c r="HLE43" s="479"/>
      <c r="HLF43" s="479"/>
      <c r="HLG43" s="479"/>
      <c r="HLH43" s="479"/>
      <c r="HLI43" s="479"/>
      <c r="HLJ43" s="479"/>
      <c r="HLK43" s="479"/>
      <c r="HLL43" s="479"/>
      <c r="HLM43" s="479"/>
      <c r="HLN43" s="479"/>
      <c r="HLO43" s="479"/>
      <c r="HLP43" s="479"/>
      <c r="HLQ43" s="479"/>
      <c r="HLR43" s="479"/>
      <c r="HLS43" s="479"/>
      <c r="HLT43" s="479"/>
      <c r="HLU43" s="479"/>
      <c r="HLV43" s="479"/>
      <c r="HLW43" s="479"/>
      <c r="HLX43" s="479"/>
      <c r="HLY43" s="479"/>
      <c r="HLZ43" s="479"/>
      <c r="HMA43" s="479"/>
      <c r="HMB43" s="479"/>
      <c r="HMC43" s="479"/>
      <c r="HMD43" s="479"/>
      <c r="HME43" s="479"/>
      <c r="HMF43" s="479"/>
      <c r="HMG43" s="479"/>
      <c r="HMH43" s="479"/>
      <c r="HMI43" s="479"/>
      <c r="HMJ43" s="479"/>
      <c r="HMK43" s="479"/>
      <c r="HML43" s="479"/>
      <c r="HMM43" s="479"/>
      <c r="HMN43" s="479"/>
      <c r="HMO43" s="479"/>
      <c r="HMP43" s="479"/>
      <c r="HMQ43" s="479"/>
      <c r="HMR43" s="479"/>
      <c r="HMS43" s="479"/>
      <c r="HMT43" s="479"/>
      <c r="HMU43" s="479"/>
      <c r="HMV43" s="479"/>
      <c r="HMW43" s="479"/>
      <c r="HMX43" s="479"/>
      <c r="HMY43" s="479"/>
      <c r="HMZ43" s="479"/>
      <c r="HNA43" s="479"/>
      <c r="HNB43" s="479"/>
      <c r="HNC43" s="479"/>
      <c r="HND43" s="479"/>
      <c r="HNE43" s="479"/>
      <c r="HNF43" s="479"/>
      <c r="HNG43" s="479"/>
      <c r="HNH43" s="479"/>
      <c r="HNI43" s="479"/>
      <c r="HNJ43" s="479"/>
      <c r="HNK43" s="479"/>
      <c r="HNL43" s="479"/>
      <c r="HNM43" s="479"/>
      <c r="HNN43" s="479"/>
      <c r="HNO43" s="479"/>
      <c r="HNP43" s="479"/>
      <c r="HNQ43" s="479"/>
      <c r="HNR43" s="479"/>
      <c r="HNS43" s="479"/>
      <c r="HNT43" s="479"/>
      <c r="HNU43" s="479"/>
      <c r="HNV43" s="479"/>
      <c r="HNW43" s="479"/>
      <c r="HNX43" s="479"/>
      <c r="HNY43" s="479"/>
      <c r="HNZ43" s="479"/>
      <c r="HOA43" s="479"/>
      <c r="HOB43" s="479"/>
      <c r="HOC43" s="479"/>
      <c r="HOD43" s="479"/>
      <c r="HOE43" s="479"/>
      <c r="HOF43" s="479"/>
      <c r="HOG43" s="479"/>
      <c r="HOH43" s="479"/>
      <c r="HOI43" s="479"/>
      <c r="HOJ43" s="479"/>
      <c r="HOK43" s="479"/>
      <c r="HOL43" s="479"/>
      <c r="HOM43" s="479"/>
      <c r="HON43" s="479"/>
      <c r="HOO43" s="479"/>
      <c r="HOP43" s="479"/>
      <c r="HOQ43" s="479"/>
      <c r="HOR43" s="479"/>
      <c r="HOS43" s="479"/>
      <c r="HOT43" s="479"/>
      <c r="HOU43" s="479"/>
      <c r="HOV43" s="479"/>
      <c r="HOW43" s="479"/>
      <c r="HOX43" s="479"/>
      <c r="HOY43" s="479"/>
      <c r="HOZ43" s="479"/>
      <c r="HPA43" s="479"/>
      <c r="HPB43" s="479"/>
      <c r="HPC43" s="479"/>
      <c r="HPD43" s="479"/>
      <c r="HPE43" s="479"/>
      <c r="HPF43" s="479"/>
      <c r="HPG43" s="479"/>
      <c r="HPH43" s="479"/>
      <c r="HPI43" s="479"/>
      <c r="HPJ43" s="479"/>
      <c r="HPK43" s="479"/>
      <c r="HPL43" s="479"/>
      <c r="HPM43" s="479"/>
      <c r="HPN43" s="479"/>
      <c r="HPO43" s="479"/>
      <c r="HPP43" s="479"/>
      <c r="HPQ43" s="479"/>
      <c r="HPR43" s="479"/>
      <c r="HPS43" s="479"/>
      <c r="HPT43" s="479"/>
      <c r="HPU43" s="479"/>
      <c r="HPV43" s="479"/>
      <c r="HPW43" s="479"/>
      <c r="HPX43" s="479"/>
      <c r="HPY43" s="479"/>
      <c r="HPZ43" s="479"/>
      <c r="HQA43" s="479"/>
      <c r="HQB43" s="479"/>
      <c r="HQC43" s="479"/>
      <c r="HQD43" s="479"/>
      <c r="HQE43" s="479"/>
      <c r="HQF43" s="479"/>
      <c r="HQG43" s="479"/>
      <c r="HQH43" s="479"/>
      <c r="HQI43" s="479"/>
      <c r="HQJ43" s="479"/>
      <c r="HQK43" s="479"/>
      <c r="HQL43" s="479"/>
      <c r="HQM43" s="479"/>
      <c r="HQN43" s="479"/>
      <c r="HQO43" s="479"/>
      <c r="HQP43" s="479"/>
      <c r="HQQ43" s="479"/>
      <c r="HQR43" s="479"/>
      <c r="HQS43" s="479"/>
      <c r="HQT43" s="479"/>
      <c r="HQU43" s="479"/>
      <c r="HQV43" s="479"/>
      <c r="HQW43" s="479"/>
      <c r="HQX43" s="479"/>
      <c r="HQY43" s="479"/>
      <c r="HQZ43" s="479"/>
      <c r="HRA43" s="479"/>
      <c r="HRB43" s="479"/>
      <c r="HRC43" s="479"/>
      <c r="HRD43" s="479"/>
      <c r="HRE43" s="479"/>
      <c r="HRF43" s="479"/>
      <c r="HRG43" s="479"/>
      <c r="HRH43" s="479"/>
      <c r="HRI43" s="479"/>
      <c r="HRJ43" s="479"/>
      <c r="HRK43" s="479"/>
      <c r="HRL43" s="479"/>
      <c r="HRM43" s="479"/>
      <c r="HRN43" s="479"/>
      <c r="HRO43" s="479"/>
      <c r="HRP43" s="479"/>
      <c r="HRQ43" s="479"/>
      <c r="HRR43" s="479"/>
      <c r="HRS43" s="479"/>
      <c r="HRT43" s="479"/>
      <c r="HRU43" s="479"/>
      <c r="HRV43" s="479"/>
      <c r="HRW43" s="479"/>
      <c r="HRX43" s="479"/>
      <c r="HRY43" s="479"/>
      <c r="HRZ43" s="479"/>
      <c r="HSA43" s="479"/>
      <c r="HSB43" s="479"/>
      <c r="HSC43" s="479"/>
      <c r="HSD43" s="479"/>
      <c r="HSE43" s="479"/>
      <c r="HSF43" s="479"/>
      <c r="HSG43" s="479"/>
      <c r="HSH43" s="479"/>
      <c r="HSI43" s="479"/>
      <c r="HSJ43" s="479"/>
      <c r="HSK43" s="479"/>
      <c r="HSL43" s="479"/>
      <c r="HSM43" s="479"/>
      <c r="HSN43" s="479"/>
      <c r="HSO43" s="479"/>
      <c r="HSP43" s="479"/>
      <c r="HSQ43" s="479"/>
      <c r="HSR43" s="479"/>
      <c r="HSS43" s="479"/>
      <c r="HST43" s="479"/>
      <c r="HSU43" s="479"/>
      <c r="HSV43" s="479"/>
      <c r="HSW43" s="479"/>
      <c r="HSX43" s="479"/>
      <c r="HSY43" s="479"/>
      <c r="HSZ43" s="479"/>
      <c r="HTA43" s="479"/>
      <c r="HTB43" s="479"/>
      <c r="HTC43" s="479"/>
      <c r="HTD43" s="479"/>
      <c r="HTE43" s="479"/>
      <c r="HTF43" s="479"/>
      <c r="HTG43" s="479"/>
      <c r="HTH43" s="479"/>
      <c r="HTI43" s="479"/>
      <c r="HTJ43" s="479"/>
      <c r="HTK43" s="479"/>
      <c r="HTL43" s="479"/>
      <c r="HTM43" s="479"/>
      <c r="HTN43" s="479"/>
      <c r="HTO43" s="479"/>
      <c r="HTP43" s="479"/>
      <c r="HTQ43" s="479"/>
      <c r="HTR43" s="479"/>
      <c r="HTS43" s="479"/>
      <c r="HTT43" s="479"/>
      <c r="HTU43" s="479"/>
      <c r="HTV43" s="479"/>
      <c r="HTW43" s="479"/>
      <c r="HTX43" s="479"/>
      <c r="HTY43" s="479"/>
      <c r="HTZ43" s="479"/>
      <c r="HUA43" s="479"/>
      <c r="HUB43" s="479"/>
      <c r="HUC43" s="479"/>
      <c r="HUD43" s="479"/>
      <c r="HUE43" s="479"/>
      <c r="HUF43" s="479"/>
      <c r="HUG43" s="479"/>
      <c r="HUH43" s="479"/>
      <c r="HUI43" s="479"/>
      <c r="HUJ43" s="479"/>
      <c r="HUK43" s="479"/>
      <c r="HUL43" s="479"/>
      <c r="HUM43" s="479"/>
      <c r="HUN43" s="479"/>
      <c r="HUO43" s="479"/>
      <c r="HUP43" s="479"/>
      <c r="HUQ43" s="479"/>
      <c r="HUR43" s="479"/>
      <c r="HUS43" s="479"/>
      <c r="HUT43" s="479"/>
      <c r="HUU43" s="479"/>
      <c r="HUV43" s="479"/>
      <c r="HUW43" s="479"/>
      <c r="HUX43" s="479"/>
      <c r="HUY43" s="479"/>
      <c r="HUZ43" s="479"/>
      <c r="HVA43" s="479"/>
      <c r="HVB43" s="479"/>
      <c r="HVC43" s="479"/>
      <c r="HVD43" s="479"/>
      <c r="HVE43" s="479"/>
      <c r="HVF43" s="479"/>
      <c r="HVG43" s="479"/>
      <c r="HVH43" s="479"/>
      <c r="HVI43" s="479"/>
      <c r="HVJ43" s="479"/>
      <c r="HVK43" s="479"/>
      <c r="HVL43" s="479"/>
      <c r="HVM43" s="479"/>
      <c r="HVN43" s="479"/>
      <c r="HVO43" s="479"/>
      <c r="HVP43" s="479"/>
      <c r="HVQ43" s="479"/>
      <c r="HVR43" s="479"/>
      <c r="HVS43" s="479"/>
      <c r="HVT43" s="479"/>
      <c r="HVU43" s="479"/>
      <c r="HVV43" s="479"/>
      <c r="HVW43" s="479"/>
      <c r="HVX43" s="479"/>
      <c r="HVY43" s="479"/>
      <c r="HVZ43" s="479"/>
      <c r="HWA43" s="479"/>
      <c r="HWB43" s="479"/>
      <c r="HWC43" s="479"/>
      <c r="HWD43" s="479"/>
      <c r="HWE43" s="479"/>
      <c r="HWF43" s="479"/>
      <c r="HWG43" s="479"/>
      <c r="HWH43" s="479"/>
      <c r="HWI43" s="479"/>
      <c r="HWJ43" s="479"/>
      <c r="HWK43" s="479"/>
      <c r="HWL43" s="479"/>
      <c r="HWM43" s="479"/>
      <c r="HWN43" s="479"/>
      <c r="HWO43" s="479"/>
      <c r="HWP43" s="479"/>
      <c r="HWQ43" s="479"/>
      <c r="HWR43" s="479"/>
      <c r="HWS43" s="479"/>
      <c r="HWT43" s="479"/>
      <c r="HWU43" s="479"/>
      <c r="HWV43" s="479"/>
      <c r="HWW43" s="479"/>
      <c r="HWX43" s="479"/>
      <c r="HWY43" s="479"/>
      <c r="HWZ43" s="479"/>
      <c r="HXA43" s="479"/>
      <c r="HXB43" s="479"/>
      <c r="HXC43" s="479"/>
      <c r="HXD43" s="479"/>
      <c r="HXE43" s="479"/>
      <c r="HXF43" s="479"/>
      <c r="HXG43" s="479"/>
      <c r="HXH43" s="479"/>
      <c r="HXI43" s="479"/>
      <c r="HXJ43" s="479"/>
      <c r="HXK43" s="479"/>
      <c r="HXL43" s="479"/>
      <c r="HXM43" s="479"/>
      <c r="HXN43" s="479"/>
      <c r="HXO43" s="479"/>
      <c r="HXP43" s="479"/>
      <c r="HXQ43" s="479"/>
      <c r="HXR43" s="479"/>
      <c r="HXS43" s="479"/>
      <c r="HXT43" s="479"/>
      <c r="HXU43" s="479"/>
      <c r="HXV43" s="479"/>
      <c r="HXW43" s="479"/>
      <c r="HXX43" s="479"/>
      <c r="HXY43" s="479"/>
      <c r="HXZ43" s="479"/>
      <c r="HYA43" s="479"/>
      <c r="HYB43" s="479"/>
      <c r="HYC43" s="479"/>
      <c r="HYD43" s="479"/>
      <c r="HYE43" s="479"/>
      <c r="HYF43" s="479"/>
      <c r="HYG43" s="479"/>
      <c r="HYH43" s="479"/>
      <c r="HYI43" s="479"/>
      <c r="HYJ43" s="479"/>
      <c r="HYK43" s="479"/>
      <c r="HYL43" s="479"/>
      <c r="HYM43" s="479"/>
      <c r="HYN43" s="479"/>
      <c r="HYO43" s="479"/>
      <c r="HYP43" s="479"/>
      <c r="HYQ43" s="479"/>
      <c r="HYR43" s="479"/>
      <c r="HYS43" s="479"/>
      <c r="HYT43" s="479"/>
      <c r="HYU43" s="479"/>
      <c r="HYV43" s="479"/>
      <c r="HYW43" s="479"/>
      <c r="HYX43" s="479"/>
      <c r="HYY43" s="479"/>
      <c r="HYZ43" s="479"/>
      <c r="HZA43" s="479"/>
      <c r="HZB43" s="479"/>
      <c r="HZC43" s="479"/>
      <c r="HZD43" s="479"/>
      <c r="HZE43" s="479"/>
      <c r="HZF43" s="479"/>
      <c r="HZG43" s="479"/>
      <c r="HZH43" s="479"/>
      <c r="HZI43" s="479"/>
      <c r="HZJ43" s="479"/>
      <c r="HZK43" s="479"/>
      <c r="HZL43" s="479"/>
      <c r="HZM43" s="479"/>
      <c r="HZN43" s="479"/>
      <c r="HZO43" s="479"/>
      <c r="HZP43" s="479"/>
      <c r="HZQ43" s="479"/>
      <c r="HZR43" s="479"/>
      <c r="HZS43" s="479"/>
      <c r="HZT43" s="479"/>
      <c r="HZU43" s="479"/>
      <c r="HZV43" s="479"/>
      <c r="HZW43" s="479"/>
      <c r="HZX43" s="479"/>
      <c r="HZY43" s="479"/>
      <c r="HZZ43" s="479"/>
      <c r="IAA43" s="479"/>
      <c r="IAB43" s="479"/>
      <c r="IAC43" s="479"/>
      <c r="IAD43" s="479"/>
      <c r="IAE43" s="479"/>
      <c r="IAF43" s="479"/>
      <c r="IAG43" s="479"/>
      <c r="IAH43" s="479"/>
      <c r="IAI43" s="479"/>
      <c r="IAJ43" s="479"/>
      <c r="IAK43" s="479"/>
      <c r="IAL43" s="479"/>
      <c r="IAM43" s="479"/>
      <c r="IAN43" s="479"/>
      <c r="IAO43" s="479"/>
      <c r="IAP43" s="479"/>
      <c r="IAQ43" s="479"/>
      <c r="IAR43" s="479"/>
      <c r="IAS43" s="479"/>
      <c r="IAT43" s="479"/>
      <c r="IAU43" s="479"/>
      <c r="IAV43" s="479"/>
      <c r="IAW43" s="479"/>
      <c r="IAX43" s="479"/>
      <c r="IAY43" s="479"/>
      <c r="IAZ43" s="479"/>
      <c r="IBA43" s="479"/>
      <c r="IBB43" s="479"/>
      <c r="IBC43" s="479"/>
      <c r="IBD43" s="479"/>
      <c r="IBE43" s="479"/>
      <c r="IBF43" s="479"/>
      <c r="IBG43" s="479"/>
      <c r="IBH43" s="479"/>
      <c r="IBI43" s="479"/>
      <c r="IBJ43" s="479"/>
      <c r="IBK43" s="479"/>
      <c r="IBL43" s="479"/>
      <c r="IBM43" s="479"/>
      <c r="IBN43" s="479"/>
      <c r="IBO43" s="479"/>
      <c r="IBP43" s="479"/>
      <c r="IBQ43" s="479"/>
      <c r="IBR43" s="479"/>
      <c r="IBS43" s="479"/>
      <c r="IBT43" s="479"/>
      <c r="IBU43" s="479"/>
      <c r="IBV43" s="479"/>
      <c r="IBW43" s="479"/>
      <c r="IBX43" s="479"/>
      <c r="IBY43" s="479"/>
      <c r="IBZ43" s="479"/>
      <c r="ICA43" s="479"/>
      <c r="ICB43" s="479"/>
      <c r="ICC43" s="479"/>
      <c r="ICD43" s="479"/>
      <c r="ICE43" s="479"/>
      <c r="ICF43" s="479"/>
      <c r="ICG43" s="479"/>
      <c r="ICH43" s="479"/>
      <c r="ICI43" s="479"/>
      <c r="ICJ43" s="479"/>
      <c r="ICK43" s="479"/>
      <c r="ICL43" s="479"/>
      <c r="ICM43" s="479"/>
      <c r="ICN43" s="479"/>
      <c r="ICO43" s="479"/>
      <c r="ICP43" s="479"/>
      <c r="ICQ43" s="479"/>
      <c r="ICR43" s="479"/>
      <c r="ICS43" s="479"/>
      <c r="ICT43" s="479"/>
      <c r="ICU43" s="479"/>
      <c r="ICV43" s="479"/>
      <c r="ICW43" s="479"/>
      <c r="ICX43" s="479"/>
      <c r="ICY43" s="479"/>
      <c r="ICZ43" s="479"/>
      <c r="IDA43" s="479"/>
      <c r="IDB43" s="479"/>
      <c r="IDC43" s="479"/>
      <c r="IDD43" s="479"/>
      <c r="IDE43" s="479"/>
      <c r="IDF43" s="479"/>
      <c r="IDG43" s="479"/>
      <c r="IDH43" s="479"/>
      <c r="IDI43" s="479"/>
      <c r="IDJ43" s="479"/>
      <c r="IDK43" s="479"/>
      <c r="IDL43" s="479"/>
      <c r="IDM43" s="479"/>
      <c r="IDN43" s="479"/>
      <c r="IDO43" s="479"/>
      <c r="IDP43" s="479"/>
      <c r="IDQ43" s="479"/>
      <c r="IDR43" s="479"/>
      <c r="IDS43" s="479"/>
      <c r="IDT43" s="479"/>
      <c r="IDU43" s="479"/>
      <c r="IDV43" s="479"/>
      <c r="IDW43" s="479"/>
      <c r="IDX43" s="479"/>
      <c r="IDY43" s="479"/>
      <c r="IDZ43" s="479"/>
      <c r="IEA43" s="479"/>
      <c r="IEB43" s="479"/>
      <c r="IEC43" s="479"/>
      <c r="IED43" s="479"/>
      <c r="IEE43" s="479"/>
      <c r="IEF43" s="479"/>
      <c r="IEG43" s="479"/>
      <c r="IEH43" s="479"/>
      <c r="IEI43" s="479"/>
      <c r="IEJ43" s="479"/>
      <c r="IEK43" s="479"/>
      <c r="IEL43" s="479"/>
      <c r="IEM43" s="479"/>
      <c r="IEN43" s="479"/>
      <c r="IEO43" s="479"/>
      <c r="IEP43" s="479"/>
      <c r="IEQ43" s="479"/>
      <c r="IER43" s="479"/>
      <c r="IES43" s="479"/>
      <c r="IET43" s="479"/>
      <c r="IEU43" s="479"/>
      <c r="IEV43" s="479"/>
      <c r="IEW43" s="479"/>
      <c r="IEX43" s="479"/>
      <c r="IEY43" s="479"/>
      <c r="IEZ43" s="479"/>
      <c r="IFA43" s="479"/>
      <c r="IFB43" s="479"/>
      <c r="IFC43" s="479"/>
      <c r="IFD43" s="479"/>
      <c r="IFE43" s="479"/>
      <c r="IFF43" s="479"/>
      <c r="IFG43" s="479"/>
      <c r="IFH43" s="479"/>
      <c r="IFI43" s="479"/>
      <c r="IFJ43" s="479"/>
      <c r="IFK43" s="479"/>
      <c r="IFL43" s="479"/>
      <c r="IFM43" s="479"/>
      <c r="IFN43" s="479"/>
      <c r="IFO43" s="479"/>
      <c r="IFP43" s="479"/>
      <c r="IFQ43" s="479"/>
      <c r="IFR43" s="479"/>
      <c r="IFS43" s="479"/>
      <c r="IFT43" s="479"/>
      <c r="IFU43" s="479"/>
      <c r="IFV43" s="479"/>
      <c r="IFW43" s="479"/>
      <c r="IFX43" s="479"/>
      <c r="IFY43" s="479"/>
      <c r="IFZ43" s="479"/>
      <c r="IGA43" s="479"/>
      <c r="IGB43" s="479"/>
      <c r="IGC43" s="479"/>
      <c r="IGD43" s="479"/>
      <c r="IGE43" s="479"/>
      <c r="IGF43" s="479"/>
      <c r="IGG43" s="479"/>
      <c r="IGH43" s="479"/>
      <c r="IGI43" s="479"/>
      <c r="IGJ43" s="479"/>
      <c r="IGK43" s="479"/>
      <c r="IGL43" s="479"/>
      <c r="IGM43" s="479"/>
      <c r="IGN43" s="479"/>
      <c r="IGO43" s="479"/>
      <c r="IGP43" s="479"/>
      <c r="IGQ43" s="479"/>
      <c r="IGR43" s="479"/>
      <c r="IGS43" s="479"/>
      <c r="IGT43" s="479"/>
      <c r="IGU43" s="479"/>
      <c r="IGV43" s="479"/>
      <c r="IGW43" s="479"/>
      <c r="IGX43" s="479"/>
      <c r="IGY43" s="479"/>
      <c r="IGZ43" s="479"/>
      <c r="IHA43" s="479"/>
      <c r="IHB43" s="479"/>
      <c r="IHC43" s="479"/>
      <c r="IHD43" s="479"/>
      <c r="IHE43" s="479"/>
      <c r="IHF43" s="479"/>
      <c r="IHG43" s="479"/>
      <c r="IHH43" s="479"/>
      <c r="IHI43" s="479"/>
      <c r="IHJ43" s="479"/>
      <c r="IHK43" s="479"/>
      <c r="IHL43" s="479"/>
      <c r="IHM43" s="479"/>
      <c r="IHN43" s="479"/>
      <c r="IHO43" s="479"/>
      <c r="IHP43" s="479"/>
      <c r="IHQ43" s="479"/>
      <c r="IHR43" s="479"/>
      <c r="IHS43" s="479"/>
      <c r="IHT43" s="479"/>
      <c r="IHU43" s="479"/>
      <c r="IHV43" s="479"/>
      <c r="IHW43" s="479"/>
      <c r="IHX43" s="479"/>
      <c r="IHY43" s="479"/>
      <c r="IHZ43" s="479"/>
      <c r="IIA43" s="479"/>
      <c r="IIB43" s="479"/>
      <c r="IIC43" s="479"/>
      <c r="IID43" s="479"/>
      <c r="IIE43" s="479"/>
      <c r="IIF43" s="479"/>
      <c r="IIG43" s="479"/>
      <c r="IIH43" s="479"/>
      <c r="III43" s="479"/>
      <c r="IIJ43" s="479"/>
      <c r="IIK43" s="479"/>
      <c r="IIL43" s="479"/>
      <c r="IIM43" s="479"/>
      <c r="IIN43" s="479"/>
      <c r="IIO43" s="479"/>
      <c r="IIP43" s="479"/>
      <c r="IIQ43" s="479"/>
      <c r="IIR43" s="479"/>
      <c r="IIS43" s="479"/>
      <c r="IIT43" s="479"/>
      <c r="IIU43" s="479"/>
      <c r="IIV43" s="479"/>
      <c r="IIW43" s="479"/>
      <c r="IIX43" s="479"/>
      <c r="IIY43" s="479"/>
      <c r="IIZ43" s="479"/>
      <c r="IJA43" s="479"/>
      <c r="IJB43" s="479"/>
      <c r="IJC43" s="479"/>
      <c r="IJD43" s="479"/>
      <c r="IJE43" s="479"/>
      <c r="IJF43" s="479"/>
      <c r="IJG43" s="479"/>
      <c r="IJH43" s="479"/>
      <c r="IJI43" s="479"/>
      <c r="IJJ43" s="479"/>
      <c r="IJK43" s="479"/>
      <c r="IJL43" s="479"/>
      <c r="IJM43" s="479"/>
      <c r="IJN43" s="479"/>
      <c r="IJO43" s="479"/>
      <c r="IJP43" s="479"/>
      <c r="IJQ43" s="479"/>
      <c r="IJR43" s="479"/>
      <c r="IJS43" s="479"/>
      <c r="IJT43" s="479"/>
      <c r="IJU43" s="479"/>
      <c r="IJV43" s="479"/>
      <c r="IJW43" s="479"/>
      <c r="IJX43" s="479"/>
      <c r="IJY43" s="479"/>
      <c r="IJZ43" s="479"/>
      <c r="IKA43" s="479"/>
      <c r="IKB43" s="479"/>
      <c r="IKC43" s="479"/>
      <c r="IKD43" s="479"/>
      <c r="IKE43" s="479"/>
      <c r="IKF43" s="479"/>
      <c r="IKG43" s="479"/>
      <c r="IKH43" s="479"/>
      <c r="IKI43" s="479"/>
      <c r="IKJ43" s="479"/>
      <c r="IKK43" s="479"/>
      <c r="IKL43" s="479"/>
      <c r="IKM43" s="479"/>
      <c r="IKN43" s="479"/>
      <c r="IKO43" s="479"/>
      <c r="IKP43" s="479"/>
      <c r="IKQ43" s="479"/>
      <c r="IKR43" s="479"/>
      <c r="IKS43" s="479"/>
      <c r="IKT43" s="479"/>
      <c r="IKU43" s="479"/>
      <c r="IKV43" s="479"/>
      <c r="IKW43" s="479"/>
      <c r="IKX43" s="479"/>
      <c r="IKY43" s="479"/>
      <c r="IKZ43" s="479"/>
      <c r="ILA43" s="479"/>
      <c r="ILB43" s="479"/>
      <c r="ILC43" s="479"/>
      <c r="ILD43" s="479"/>
      <c r="ILE43" s="479"/>
      <c r="ILF43" s="479"/>
      <c r="ILG43" s="479"/>
      <c r="ILH43" s="479"/>
      <c r="ILI43" s="479"/>
      <c r="ILJ43" s="479"/>
      <c r="ILK43" s="479"/>
      <c r="ILL43" s="479"/>
      <c r="ILM43" s="479"/>
      <c r="ILN43" s="479"/>
      <c r="ILO43" s="479"/>
      <c r="ILP43" s="479"/>
      <c r="ILQ43" s="479"/>
      <c r="ILR43" s="479"/>
      <c r="ILS43" s="479"/>
      <c r="ILT43" s="479"/>
      <c r="ILU43" s="479"/>
      <c r="ILV43" s="479"/>
      <c r="ILW43" s="479"/>
      <c r="ILX43" s="479"/>
      <c r="ILY43" s="479"/>
      <c r="ILZ43" s="479"/>
      <c r="IMA43" s="479"/>
      <c r="IMB43" s="479"/>
      <c r="IMC43" s="479"/>
      <c r="IMD43" s="479"/>
      <c r="IME43" s="479"/>
      <c r="IMF43" s="479"/>
      <c r="IMG43" s="479"/>
      <c r="IMH43" s="479"/>
      <c r="IMI43" s="479"/>
      <c r="IMJ43" s="479"/>
      <c r="IMK43" s="479"/>
      <c r="IML43" s="479"/>
      <c r="IMM43" s="479"/>
      <c r="IMN43" s="479"/>
      <c r="IMO43" s="479"/>
      <c r="IMP43" s="479"/>
      <c r="IMQ43" s="479"/>
      <c r="IMR43" s="479"/>
      <c r="IMS43" s="479"/>
      <c r="IMT43" s="479"/>
      <c r="IMU43" s="479"/>
      <c r="IMV43" s="479"/>
      <c r="IMW43" s="479"/>
      <c r="IMX43" s="479"/>
      <c r="IMY43" s="479"/>
      <c r="IMZ43" s="479"/>
      <c r="INA43" s="479"/>
      <c r="INB43" s="479"/>
      <c r="INC43" s="479"/>
      <c r="IND43" s="479"/>
      <c r="INE43" s="479"/>
      <c r="INF43" s="479"/>
      <c r="ING43" s="479"/>
      <c r="INH43" s="479"/>
      <c r="INI43" s="479"/>
      <c r="INJ43" s="479"/>
      <c r="INK43" s="479"/>
      <c r="INL43" s="479"/>
      <c r="INM43" s="479"/>
      <c r="INN43" s="479"/>
      <c r="INO43" s="479"/>
      <c r="INP43" s="479"/>
      <c r="INQ43" s="479"/>
      <c r="INR43" s="479"/>
      <c r="INS43" s="479"/>
      <c r="INT43" s="479"/>
      <c r="INU43" s="479"/>
      <c r="INV43" s="479"/>
      <c r="INW43" s="479"/>
      <c r="INX43" s="479"/>
      <c r="INY43" s="479"/>
      <c r="INZ43" s="479"/>
      <c r="IOA43" s="479"/>
      <c r="IOB43" s="479"/>
      <c r="IOC43" s="479"/>
      <c r="IOD43" s="479"/>
      <c r="IOE43" s="479"/>
      <c r="IOF43" s="479"/>
      <c r="IOG43" s="479"/>
      <c r="IOH43" s="479"/>
      <c r="IOI43" s="479"/>
      <c r="IOJ43" s="479"/>
      <c r="IOK43" s="479"/>
      <c r="IOL43" s="479"/>
      <c r="IOM43" s="479"/>
      <c r="ION43" s="479"/>
      <c r="IOO43" s="479"/>
      <c r="IOP43" s="479"/>
      <c r="IOQ43" s="479"/>
      <c r="IOR43" s="479"/>
      <c r="IOS43" s="479"/>
      <c r="IOT43" s="479"/>
      <c r="IOU43" s="479"/>
      <c r="IOV43" s="479"/>
      <c r="IOW43" s="479"/>
      <c r="IOX43" s="479"/>
      <c r="IOY43" s="479"/>
      <c r="IOZ43" s="479"/>
      <c r="IPA43" s="479"/>
      <c r="IPB43" s="479"/>
      <c r="IPC43" s="479"/>
      <c r="IPD43" s="479"/>
      <c r="IPE43" s="479"/>
      <c r="IPF43" s="479"/>
      <c r="IPG43" s="479"/>
      <c r="IPH43" s="479"/>
      <c r="IPI43" s="479"/>
      <c r="IPJ43" s="479"/>
      <c r="IPK43" s="479"/>
      <c r="IPL43" s="479"/>
      <c r="IPM43" s="479"/>
      <c r="IPN43" s="479"/>
      <c r="IPO43" s="479"/>
      <c r="IPP43" s="479"/>
      <c r="IPQ43" s="479"/>
      <c r="IPR43" s="479"/>
      <c r="IPS43" s="479"/>
      <c r="IPT43" s="479"/>
      <c r="IPU43" s="479"/>
      <c r="IPV43" s="479"/>
      <c r="IPW43" s="479"/>
      <c r="IPX43" s="479"/>
      <c r="IPY43" s="479"/>
      <c r="IPZ43" s="479"/>
      <c r="IQA43" s="479"/>
      <c r="IQB43" s="479"/>
      <c r="IQC43" s="479"/>
      <c r="IQD43" s="479"/>
      <c r="IQE43" s="479"/>
      <c r="IQF43" s="479"/>
      <c r="IQG43" s="479"/>
      <c r="IQH43" s="479"/>
      <c r="IQI43" s="479"/>
      <c r="IQJ43" s="479"/>
      <c r="IQK43" s="479"/>
      <c r="IQL43" s="479"/>
      <c r="IQM43" s="479"/>
      <c r="IQN43" s="479"/>
      <c r="IQO43" s="479"/>
      <c r="IQP43" s="479"/>
      <c r="IQQ43" s="479"/>
      <c r="IQR43" s="479"/>
      <c r="IQS43" s="479"/>
      <c r="IQT43" s="479"/>
      <c r="IQU43" s="479"/>
      <c r="IQV43" s="479"/>
      <c r="IQW43" s="479"/>
      <c r="IQX43" s="479"/>
      <c r="IQY43" s="479"/>
      <c r="IQZ43" s="479"/>
      <c r="IRA43" s="479"/>
      <c r="IRB43" s="479"/>
      <c r="IRC43" s="479"/>
      <c r="IRD43" s="479"/>
      <c r="IRE43" s="479"/>
      <c r="IRF43" s="479"/>
      <c r="IRG43" s="479"/>
      <c r="IRH43" s="479"/>
      <c r="IRI43" s="479"/>
      <c r="IRJ43" s="479"/>
      <c r="IRK43" s="479"/>
      <c r="IRL43" s="479"/>
      <c r="IRM43" s="479"/>
      <c r="IRN43" s="479"/>
      <c r="IRO43" s="479"/>
      <c r="IRP43" s="479"/>
      <c r="IRQ43" s="479"/>
      <c r="IRR43" s="479"/>
      <c r="IRS43" s="479"/>
      <c r="IRT43" s="479"/>
      <c r="IRU43" s="479"/>
      <c r="IRV43" s="479"/>
      <c r="IRW43" s="479"/>
      <c r="IRX43" s="479"/>
      <c r="IRY43" s="479"/>
      <c r="IRZ43" s="479"/>
      <c r="ISA43" s="479"/>
      <c r="ISB43" s="479"/>
      <c r="ISC43" s="479"/>
      <c r="ISD43" s="479"/>
      <c r="ISE43" s="479"/>
      <c r="ISF43" s="479"/>
      <c r="ISG43" s="479"/>
      <c r="ISH43" s="479"/>
      <c r="ISI43" s="479"/>
      <c r="ISJ43" s="479"/>
      <c r="ISK43" s="479"/>
      <c r="ISL43" s="479"/>
      <c r="ISM43" s="479"/>
      <c r="ISN43" s="479"/>
      <c r="ISO43" s="479"/>
      <c r="ISP43" s="479"/>
      <c r="ISQ43" s="479"/>
      <c r="ISR43" s="479"/>
      <c r="ISS43" s="479"/>
      <c r="IST43" s="479"/>
      <c r="ISU43" s="479"/>
      <c r="ISV43" s="479"/>
      <c r="ISW43" s="479"/>
      <c r="ISX43" s="479"/>
      <c r="ISY43" s="479"/>
      <c r="ISZ43" s="479"/>
      <c r="ITA43" s="479"/>
      <c r="ITB43" s="479"/>
      <c r="ITC43" s="479"/>
      <c r="ITD43" s="479"/>
      <c r="ITE43" s="479"/>
      <c r="ITF43" s="479"/>
      <c r="ITG43" s="479"/>
      <c r="ITH43" s="479"/>
      <c r="ITI43" s="479"/>
      <c r="ITJ43" s="479"/>
      <c r="ITK43" s="479"/>
      <c r="ITL43" s="479"/>
      <c r="ITM43" s="479"/>
      <c r="ITN43" s="479"/>
      <c r="ITO43" s="479"/>
      <c r="ITP43" s="479"/>
      <c r="ITQ43" s="479"/>
      <c r="ITR43" s="479"/>
      <c r="ITS43" s="479"/>
      <c r="ITT43" s="479"/>
      <c r="ITU43" s="479"/>
      <c r="ITV43" s="479"/>
      <c r="ITW43" s="479"/>
      <c r="ITX43" s="479"/>
      <c r="ITY43" s="479"/>
      <c r="ITZ43" s="479"/>
      <c r="IUA43" s="479"/>
      <c r="IUB43" s="479"/>
      <c r="IUC43" s="479"/>
      <c r="IUD43" s="479"/>
      <c r="IUE43" s="479"/>
      <c r="IUF43" s="479"/>
      <c r="IUG43" s="479"/>
      <c r="IUH43" s="479"/>
      <c r="IUI43" s="479"/>
      <c r="IUJ43" s="479"/>
      <c r="IUK43" s="479"/>
      <c r="IUL43" s="479"/>
      <c r="IUM43" s="479"/>
      <c r="IUN43" s="479"/>
      <c r="IUO43" s="479"/>
      <c r="IUP43" s="479"/>
      <c r="IUQ43" s="479"/>
      <c r="IUR43" s="479"/>
      <c r="IUS43" s="479"/>
      <c r="IUT43" s="479"/>
      <c r="IUU43" s="479"/>
      <c r="IUV43" s="479"/>
      <c r="IUW43" s="479"/>
      <c r="IUX43" s="479"/>
      <c r="IUY43" s="479"/>
      <c r="IUZ43" s="479"/>
      <c r="IVA43" s="479"/>
      <c r="IVB43" s="479"/>
      <c r="IVC43" s="479"/>
      <c r="IVD43" s="479"/>
      <c r="IVE43" s="479"/>
      <c r="IVF43" s="479"/>
      <c r="IVG43" s="479"/>
      <c r="IVH43" s="479"/>
      <c r="IVI43" s="479"/>
      <c r="IVJ43" s="479"/>
      <c r="IVK43" s="479"/>
      <c r="IVL43" s="479"/>
      <c r="IVM43" s="479"/>
      <c r="IVN43" s="479"/>
      <c r="IVO43" s="479"/>
      <c r="IVP43" s="479"/>
      <c r="IVQ43" s="479"/>
      <c r="IVR43" s="479"/>
      <c r="IVS43" s="479"/>
      <c r="IVT43" s="479"/>
      <c r="IVU43" s="479"/>
      <c r="IVV43" s="479"/>
      <c r="IVW43" s="479"/>
      <c r="IVX43" s="479"/>
      <c r="IVY43" s="479"/>
      <c r="IVZ43" s="479"/>
      <c r="IWA43" s="479"/>
      <c r="IWB43" s="479"/>
      <c r="IWC43" s="479"/>
      <c r="IWD43" s="479"/>
      <c r="IWE43" s="479"/>
      <c r="IWF43" s="479"/>
      <c r="IWG43" s="479"/>
      <c r="IWH43" s="479"/>
      <c r="IWI43" s="479"/>
      <c r="IWJ43" s="479"/>
      <c r="IWK43" s="479"/>
      <c r="IWL43" s="479"/>
      <c r="IWM43" s="479"/>
      <c r="IWN43" s="479"/>
      <c r="IWO43" s="479"/>
      <c r="IWP43" s="479"/>
      <c r="IWQ43" s="479"/>
      <c r="IWR43" s="479"/>
      <c r="IWS43" s="479"/>
      <c r="IWT43" s="479"/>
      <c r="IWU43" s="479"/>
      <c r="IWV43" s="479"/>
      <c r="IWW43" s="479"/>
      <c r="IWX43" s="479"/>
      <c r="IWY43" s="479"/>
      <c r="IWZ43" s="479"/>
      <c r="IXA43" s="479"/>
      <c r="IXB43" s="479"/>
      <c r="IXC43" s="479"/>
      <c r="IXD43" s="479"/>
      <c r="IXE43" s="479"/>
      <c r="IXF43" s="479"/>
      <c r="IXG43" s="479"/>
      <c r="IXH43" s="479"/>
      <c r="IXI43" s="479"/>
      <c r="IXJ43" s="479"/>
      <c r="IXK43" s="479"/>
      <c r="IXL43" s="479"/>
      <c r="IXM43" s="479"/>
      <c r="IXN43" s="479"/>
      <c r="IXO43" s="479"/>
      <c r="IXP43" s="479"/>
      <c r="IXQ43" s="479"/>
      <c r="IXR43" s="479"/>
      <c r="IXS43" s="479"/>
      <c r="IXT43" s="479"/>
      <c r="IXU43" s="479"/>
      <c r="IXV43" s="479"/>
      <c r="IXW43" s="479"/>
      <c r="IXX43" s="479"/>
      <c r="IXY43" s="479"/>
      <c r="IXZ43" s="479"/>
      <c r="IYA43" s="479"/>
      <c r="IYB43" s="479"/>
      <c r="IYC43" s="479"/>
      <c r="IYD43" s="479"/>
      <c r="IYE43" s="479"/>
      <c r="IYF43" s="479"/>
      <c r="IYG43" s="479"/>
      <c r="IYH43" s="479"/>
      <c r="IYI43" s="479"/>
      <c r="IYJ43" s="479"/>
      <c r="IYK43" s="479"/>
      <c r="IYL43" s="479"/>
      <c r="IYM43" s="479"/>
      <c r="IYN43" s="479"/>
      <c r="IYO43" s="479"/>
      <c r="IYP43" s="479"/>
      <c r="IYQ43" s="479"/>
      <c r="IYR43" s="479"/>
      <c r="IYS43" s="479"/>
      <c r="IYT43" s="479"/>
      <c r="IYU43" s="479"/>
      <c r="IYV43" s="479"/>
      <c r="IYW43" s="479"/>
      <c r="IYX43" s="479"/>
      <c r="IYY43" s="479"/>
      <c r="IYZ43" s="479"/>
      <c r="IZA43" s="479"/>
      <c r="IZB43" s="479"/>
      <c r="IZC43" s="479"/>
      <c r="IZD43" s="479"/>
      <c r="IZE43" s="479"/>
      <c r="IZF43" s="479"/>
      <c r="IZG43" s="479"/>
      <c r="IZH43" s="479"/>
      <c r="IZI43" s="479"/>
      <c r="IZJ43" s="479"/>
      <c r="IZK43" s="479"/>
      <c r="IZL43" s="479"/>
      <c r="IZM43" s="479"/>
      <c r="IZN43" s="479"/>
      <c r="IZO43" s="479"/>
      <c r="IZP43" s="479"/>
      <c r="IZQ43" s="479"/>
      <c r="IZR43" s="479"/>
      <c r="IZS43" s="479"/>
      <c r="IZT43" s="479"/>
      <c r="IZU43" s="479"/>
      <c r="IZV43" s="479"/>
      <c r="IZW43" s="479"/>
      <c r="IZX43" s="479"/>
      <c r="IZY43" s="479"/>
      <c r="IZZ43" s="479"/>
      <c r="JAA43" s="479"/>
      <c r="JAB43" s="479"/>
      <c r="JAC43" s="479"/>
      <c r="JAD43" s="479"/>
      <c r="JAE43" s="479"/>
      <c r="JAF43" s="479"/>
      <c r="JAG43" s="479"/>
      <c r="JAH43" s="479"/>
      <c r="JAI43" s="479"/>
      <c r="JAJ43" s="479"/>
      <c r="JAK43" s="479"/>
      <c r="JAL43" s="479"/>
      <c r="JAM43" s="479"/>
      <c r="JAN43" s="479"/>
      <c r="JAO43" s="479"/>
      <c r="JAP43" s="479"/>
      <c r="JAQ43" s="479"/>
      <c r="JAR43" s="479"/>
      <c r="JAS43" s="479"/>
      <c r="JAT43" s="479"/>
      <c r="JAU43" s="479"/>
      <c r="JAV43" s="479"/>
      <c r="JAW43" s="479"/>
      <c r="JAX43" s="479"/>
      <c r="JAY43" s="479"/>
      <c r="JAZ43" s="479"/>
      <c r="JBA43" s="479"/>
      <c r="JBB43" s="479"/>
      <c r="JBC43" s="479"/>
      <c r="JBD43" s="479"/>
      <c r="JBE43" s="479"/>
      <c r="JBF43" s="479"/>
      <c r="JBG43" s="479"/>
      <c r="JBH43" s="479"/>
      <c r="JBI43" s="479"/>
      <c r="JBJ43" s="479"/>
      <c r="JBK43" s="479"/>
      <c r="JBL43" s="479"/>
      <c r="JBM43" s="479"/>
      <c r="JBN43" s="479"/>
      <c r="JBO43" s="479"/>
      <c r="JBP43" s="479"/>
      <c r="JBQ43" s="479"/>
      <c r="JBR43" s="479"/>
      <c r="JBS43" s="479"/>
      <c r="JBT43" s="479"/>
      <c r="JBU43" s="479"/>
      <c r="JBV43" s="479"/>
      <c r="JBW43" s="479"/>
      <c r="JBX43" s="479"/>
      <c r="JBY43" s="479"/>
      <c r="JBZ43" s="479"/>
      <c r="JCA43" s="479"/>
      <c r="JCB43" s="479"/>
      <c r="JCC43" s="479"/>
      <c r="JCD43" s="479"/>
      <c r="JCE43" s="479"/>
      <c r="JCF43" s="479"/>
      <c r="JCG43" s="479"/>
      <c r="JCH43" s="479"/>
      <c r="JCI43" s="479"/>
      <c r="JCJ43" s="479"/>
      <c r="JCK43" s="479"/>
      <c r="JCL43" s="479"/>
      <c r="JCM43" s="479"/>
      <c r="JCN43" s="479"/>
      <c r="JCO43" s="479"/>
      <c r="JCP43" s="479"/>
      <c r="JCQ43" s="479"/>
      <c r="JCR43" s="479"/>
      <c r="JCS43" s="479"/>
      <c r="JCT43" s="479"/>
      <c r="JCU43" s="479"/>
      <c r="JCV43" s="479"/>
      <c r="JCW43" s="479"/>
      <c r="JCX43" s="479"/>
      <c r="JCY43" s="479"/>
      <c r="JCZ43" s="479"/>
      <c r="JDA43" s="479"/>
      <c r="JDB43" s="479"/>
      <c r="JDC43" s="479"/>
      <c r="JDD43" s="479"/>
      <c r="JDE43" s="479"/>
      <c r="JDF43" s="479"/>
      <c r="JDG43" s="479"/>
      <c r="JDH43" s="479"/>
      <c r="JDI43" s="479"/>
      <c r="JDJ43" s="479"/>
      <c r="JDK43" s="479"/>
      <c r="JDL43" s="479"/>
      <c r="JDM43" s="479"/>
      <c r="JDN43" s="479"/>
      <c r="JDO43" s="479"/>
      <c r="JDP43" s="479"/>
      <c r="JDQ43" s="479"/>
      <c r="JDR43" s="479"/>
      <c r="JDS43" s="479"/>
      <c r="JDT43" s="479"/>
      <c r="JDU43" s="479"/>
      <c r="JDV43" s="479"/>
      <c r="JDW43" s="479"/>
      <c r="JDX43" s="479"/>
      <c r="JDY43" s="479"/>
      <c r="JDZ43" s="479"/>
      <c r="JEA43" s="479"/>
      <c r="JEB43" s="479"/>
      <c r="JEC43" s="479"/>
      <c r="JED43" s="479"/>
      <c r="JEE43" s="479"/>
      <c r="JEF43" s="479"/>
      <c r="JEG43" s="479"/>
      <c r="JEH43" s="479"/>
      <c r="JEI43" s="479"/>
      <c r="JEJ43" s="479"/>
      <c r="JEK43" s="479"/>
      <c r="JEL43" s="479"/>
      <c r="JEM43" s="479"/>
      <c r="JEN43" s="479"/>
      <c r="JEO43" s="479"/>
      <c r="JEP43" s="479"/>
      <c r="JEQ43" s="479"/>
      <c r="JER43" s="479"/>
      <c r="JES43" s="479"/>
      <c r="JET43" s="479"/>
      <c r="JEU43" s="479"/>
      <c r="JEV43" s="479"/>
      <c r="JEW43" s="479"/>
      <c r="JEX43" s="479"/>
      <c r="JEY43" s="479"/>
      <c r="JEZ43" s="479"/>
      <c r="JFA43" s="479"/>
      <c r="JFB43" s="479"/>
      <c r="JFC43" s="479"/>
      <c r="JFD43" s="479"/>
      <c r="JFE43" s="479"/>
      <c r="JFF43" s="479"/>
      <c r="JFG43" s="479"/>
      <c r="JFH43" s="479"/>
      <c r="JFI43" s="479"/>
      <c r="JFJ43" s="479"/>
      <c r="JFK43" s="479"/>
      <c r="JFL43" s="479"/>
      <c r="JFM43" s="479"/>
      <c r="JFN43" s="479"/>
      <c r="JFO43" s="479"/>
      <c r="JFP43" s="479"/>
      <c r="JFQ43" s="479"/>
      <c r="JFR43" s="479"/>
      <c r="JFS43" s="479"/>
      <c r="JFT43" s="479"/>
      <c r="JFU43" s="479"/>
      <c r="JFV43" s="479"/>
      <c r="JFW43" s="479"/>
      <c r="JFX43" s="479"/>
      <c r="JFY43" s="479"/>
      <c r="JFZ43" s="479"/>
      <c r="JGA43" s="479"/>
      <c r="JGB43" s="479"/>
      <c r="JGC43" s="479"/>
      <c r="JGD43" s="479"/>
      <c r="JGE43" s="479"/>
      <c r="JGF43" s="479"/>
      <c r="JGG43" s="479"/>
      <c r="JGH43" s="479"/>
      <c r="JGI43" s="479"/>
      <c r="JGJ43" s="479"/>
      <c r="JGK43" s="479"/>
      <c r="JGL43" s="479"/>
      <c r="JGM43" s="479"/>
      <c r="JGN43" s="479"/>
      <c r="JGO43" s="479"/>
      <c r="JGP43" s="479"/>
      <c r="JGQ43" s="479"/>
      <c r="JGR43" s="479"/>
      <c r="JGS43" s="479"/>
      <c r="JGT43" s="479"/>
      <c r="JGU43" s="479"/>
      <c r="JGV43" s="479"/>
      <c r="JGW43" s="479"/>
      <c r="JGX43" s="479"/>
      <c r="JGY43" s="479"/>
      <c r="JGZ43" s="479"/>
      <c r="JHA43" s="479"/>
      <c r="JHB43" s="479"/>
      <c r="JHC43" s="479"/>
      <c r="JHD43" s="479"/>
      <c r="JHE43" s="479"/>
      <c r="JHF43" s="479"/>
      <c r="JHG43" s="479"/>
      <c r="JHH43" s="479"/>
      <c r="JHI43" s="479"/>
      <c r="JHJ43" s="479"/>
      <c r="JHK43" s="479"/>
      <c r="JHL43" s="479"/>
      <c r="JHM43" s="479"/>
      <c r="JHN43" s="479"/>
      <c r="JHO43" s="479"/>
      <c r="JHP43" s="479"/>
      <c r="JHQ43" s="479"/>
      <c r="JHR43" s="479"/>
      <c r="JHS43" s="479"/>
      <c r="JHT43" s="479"/>
      <c r="JHU43" s="479"/>
      <c r="JHV43" s="479"/>
      <c r="JHW43" s="479"/>
      <c r="JHX43" s="479"/>
      <c r="JHY43" s="479"/>
      <c r="JHZ43" s="479"/>
      <c r="JIA43" s="479"/>
      <c r="JIB43" s="479"/>
      <c r="JIC43" s="479"/>
      <c r="JID43" s="479"/>
      <c r="JIE43" s="479"/>
      <c r="JIF43" s="479"/>
      <c r="JIG43" s="479"/>
      <c r="JIH43" s="479"/>
      <c r="JII43" s="479"/>
      <c r="JIJ43" s="479"/>
      <c r="JIK43" s="479"/>
      <c r="JIL43" s="479"/>
      <c r="JIM43" s="479"/>
      <c r="JIN43" s="479"/>
      <c r="JIO43" s="479"/>
      <c r="JIP43" s="479"/>
      <c r="JIQ43" s="479"/>
      <c r="JIR43" s="479"/>
      <c r="JIS43" s="479"/>
      <c r="JIT43" s="479"/>
      <c r="JIU43" s="479"/>
      <c r="JIV43" s="479"/>
      <c r="JIW43" s="479"/>
      <c r="JIX43" s="479"/>
      <c r="JIY43" s="479"/>
      <c r="JIZ43" s="479"/>
      <c r="JJA43" s="479"/>
      <c r="JJB43" s="479"/>
      <c r="JJC43" s="479"/>
      <c r="JJD43" s="479"/>
      <c r="JJE43" s="479"/>
      <c r="JJF43" s="479"/>
      <c r="JJG43" s="479"/>
      <c r="JJH43" s="479"/>
      <c r="JJI43" s="479"/>
      <c r="JJJ43" s="479"/>
      <c r="JJK43" s="479"/>
      <c r="JJL43" s="479"/>
      <c r="JJM43" s="479"/>
      <c r="JJN43" s="479"/>
      <c r="JJO43" s="479"/>
      <c r="JJP43" s="479"/>
      <c r="JJQ43" s="479"/>
      <c r="JJR43" s="479"/>
      <c r="JJS43" s="479"/>
      <c r="JJT43" s="479"/>
      <c r="JJU43" s="479"/>
      <c r="JJV43" s="479"/>
      <c r="JJW43" s="479"/>
      <c r="JJX43" s="479"/>
      <c r="JJY43" s="479"/>
      <c r="JJZ43" s="479"/>
      <c r="JKA43" s="479"/>
      <c r="JKB43" s="479"/>
      <c r="JKC43" s="479"/>
      <c r="JKD43" s="479"/>
      <c r="JKE43" s="479"/>
      <c r="JKF43" s="479"/>
      <c r="JKG43" s="479"/>
      <c r="JKH43" s="479"/>
      <c r="JKI43" s="479"/>
      <c r="JKJ43" s="479"/>
      <c r="JKK43" s="479"/>
      <c r="JKL43" s="479"/>
      <c r="JKM43" s="479"/>
      <c r="JKN43" s="479"/>
      <c r="JKO43" s="479"/>
      <c r="JKP43" s="479"/>
      <c r="JKQ43" s="479"/>
      <c r="JKR43" s="479"/>
      <c r="JKS43" s="479"/>
      <c r="JKT43" s="479"/>
      <c r="JKU43" s="479"/>
      <c r="JKV43" s="479"/>
      <c r="JKW43" s="479"/>
      <c r="JKX43" s="479"/>
      <c r="JKY43" s="479"/>
      <c r="JKZ43" s="479"/>
      <c r="JLA43" s="479"/>
      <c r="JLB43" s="479"/>
      <c r="JLC43" s="479"/>
      <c r="JLD43" s="479"/>
      <c r="JLE43" s="479"/>
      <c r="JLF43" s="479"/>
      <c r="JLG43" s="479"/>
      <c r="JLH43" s="479"/>
      <c r="JLI43" s="479"/>
      <c r="JLJ43" s="479"/>
      <c r="JLK43" s="479"/>
      <c r="JLL43" s="479"/>
      <c r="JLM43" s="479"/>
      <c r="JLN43" s="479"/>
      <c r="JLO43" s="479"/>
      <c r="JLP43" s="479"/>
      <c r="JLQ43" s="479"/>
      <c r="JLR43" s="479"/>
      <c r="JLS43" s="479"/>
      <c r="JLT43" s="479"/>
      <c r="JLU43" s="479"/>
      <c r="JLV43" s="479"/>
      <c r="JLW43" s="479"/>
      <c r="JLX43" s="479"/>
      <c r="JLY43" s="479"/>
      <c r="JLZ43" s="479"/>
      <c r="JMA43" s="479"/>
      <c r="JMB43" s="479"/>
      <c r="JMC43" s="479"/>
      <c r="JMD43" s="479"/>
      <c r="JME43" s="479"/>
      <c r="JMF43" s="479"/>
      <c r="JMG43" s="479"/>
      <c r="JMH43" s="479"/>
      <c r="JMI43" s="479"/>
      <c r="JMJ43" s="479"/>
      <c r="JMK43" s="479"/>
      <c r="JML43" s="479"/>
      <c r="JMM43" s="479"/>
      <c r="JMN43" s="479"/>
      <c r="JMO43" s="479"/>
      <c r="JMP43" s="479"/>
      <c r="JMQ43" s="479"/>
      <c r="JMR43" s="479"/>
      <c r="JMS43" s="479"/>
      <c r="JMT43" s="479"/>
      <c r="JMU43" s="479"/>
      <c r="JMV43" s="479"/>
      <c r="JMW43" s="479"/>
      <c r="JMX43" s="479"/>
      <c r="JMY43" s="479"/>
      <c r="JMZ43" s="479"/>
      <c r="JNA43" s="479"/>
      <c r="JNB43" s="479"/>
      <c r="JNC43" s="479"/>
      <c r="JND43" s="479"/>
      <c r="JNE43" s="479"/>
      <c r="JNF43" s="479"/>
      <c r="JNG43" s="479"/>
      <c r="JNH43" s="479"/>
      <c r="JNI43" s="479"/>
      <c r="JNJ43" s="479"/>
      <c r="JNK43" s="479"/>
      <c r="JNL43" s="479"/>
      <c r="JNM43" s="479"/>
      <c r="JNN43" s="479"/>
      <c r="JNO43" s="479"/>
      <c r="JNP43" s="479"/>
      <c r="JNQ43" s="479"/>
      <c r="JNR43" s="479"/>
      <c r="JNS43" s="479"/>
      <c r="JNT43" s="479"/>
      <c r="JNU43" s="479"/>
      <c r="JNV43" s="479"/>
      <c r="JNW43" s="479"/>
      <c r="JNX43" s="479"/>
      <c r="JNY43" s="479"/>
      <c r="JNZ43" s="479"/>
      <c r="JOA43" s="479"/>
      <c r="JOB43" s="479"/>
      <c r="JOC43" s="479"/>
      <c r="JOD43" s="479"/>
      <c r="JOE43" s="479"/>
      <c r="JOF43" s="479"/>
      <c r="JOG43" s="479"/>
      <c r="JOH43" s="479"/>
      <c r="JOI43" s="479"/>
      <c r="JOJ43" s="479"/>
      <c r="JOK43" s="479"/>
      <c r="JOL43" s="479"/>
      <c r="JOM43" s="479"/>
      <c r="JON43" s="479"/>
      <c r="JOO43" s="479"/>
      <c r="JOP43" s="479"/>
      <c r="JOQ43" s="479"/>
      <c r="JOR43" s="479"/>
      <c r="JOS43" s="479"/>
      <c r="JOT43" s="479"/>
      <c r="JOU43" s="479"/>
      <c r="JOV43" s="479"/>
      <c r="JOW43" s="479"/>
      <c r="JOX43" s="479"/>
      <c r="JOY43" s="479"/>
      <c r="JOZ43" s="479"/>
      <c r="JPA43" s="479"/>
      <c r="JPB43" s="479"/>
      <c r="JPC43" s="479"/>
      <c r="JPD43" s="479"/>
      <c r="JPE43" s="479"/>
      <c r="JPF43" s="479"/>
      <c r="JPG43" s="479"/>
      <c r="JPH43" s="479"/>
      <c r="JPI43" s="479"/>
      <c r="JPJ43" s="479"/>
      <c r="JPK43" s="479"/>
      <c r="JPL43" s="479"/>
      <c r="JPM43" s="479"/>
      <c r="JPN43" s="479"/>
      <c r="JPO43" s="479"/>
      <c r="JPP43" s="479"/>
      <c r="JPQ43" s="479"/>
      <c r="JPR43" s="479"/>
      <c r="JPS43" s="479"/>
      <c r="JPT43" s="479"/>
      <c r="JPU43" s="479"/>
      <c r="JPV43" s="479"/>
      <c r="JPW43" s="479"/>
      <c r="JPX43" s="479"/>
      <c r="JPY43" s="479"/>
      <c r="JPZ43" s="479"/>
      <c r="JQA43" s="479"/>
      <c r="JQB43" s="479"/>
      <c r="JQC43" s="479"/>
      <c r="JQD43" s="479"/>
      <c r="JQE43" s="479"/>
      <c r="JQF43" s="479"/>
      <c r="JQG43" s="479"/>
      <c r="JQH43" s="479"/>
      <c r="JQI43" s="479"/>
      <c r="JQJ43" s="479"/>
      <c r="JQK43" s="479"/>
      <c r="JQL43" s="479"/>
      <c r="JQM43" s="479"/>
      <c r="JQN43" s="479"/>
      <c r="JQO43" s="479"/>
      <c r="JQP43" s="479"/>
      <c r="JQQ43" s="479"/>
      <c r="JQR43" s="479"/>
      <c r="JQS43" s="479"/>
      <c r="JQT43" s="479"/>
      <c r="JQU43" s="479"/>
      <c r="JQV43" s="479"/>
      <c r="JQW43" s="479"/>
      <c r="JQX43" s="479"/>
      <c r="JQY43" s="479"/>
      <c r="JQZ43" s="479"/>
      <c r="JRA43" s="479"/>
      <c r="JRB43" s="479"/>
      <c r="JRC43" s="479"/>
      <c r="JRD43" s="479"/>
      <c r="JRE43" s="479"/>
      <c r="JRF43" s="479"/>
      <c r="JRG43" s="479"/>
      <c r="JRH43" s="479"/>
      <c r="JRI43" s="479"/>
      <c r="JRJ43" s="479"/>
      <c r="JRK43" s="479"/>
      <c r="JRL43" s="479"/>
      <c r="JRM43" s="479"/>
      <c r="JRN43" s="479"/>
      <c r="JRO43" s="479"/>
      <c r="JRP43" s="479"/>
      <c r="JRQ43" s="479"/>
      <c r="JRR43" s="479"/>
      <c r="JRS43" s="479"/>
      <c r="JRT43" s="479"/>
      <c r="JRU43" s="479"/>
      <c r="JRV43" s="479"/>
      <c r="JRW43" s="479"/>
      <c r="JRX43" s="479"/>
      <c r="JRY43" s="479"/>
      <c r="JRZ43" s="479"/>
      <c r="JSA43" s="479"/>
      <c r="JSB43" s="479"/>
      <c r="JSC43" s="479"/>
      <c r="JSD43" s="479"/>
      <c r="JSE43" s="479"/>
      <c r="JSF43" s="479"/>
      <c r="JSG43" s="479"/>
      <c r="JSH43" s="479"/>
      <c r="JSI43" s="479"/>
      <c r="JSJ43" s="479"/>
      <c r="JSK43" s="479"/>
      <c r="JSL43" s="479"/>
      <c r="JSM43" s="479"/>
      <c r="JSN43" s="479"/>
      <c r="JSO43" s="479"/>
      <c r="JSP43" s="479"/>
      <c r="JSQ43" s="479"/>
      <c r="JSR43" s="479"/>
      <c r="JSS43" s="479"/>
      <c r="JST43" s="479"/>
      <c r="JSU43" s="479"/>
      <c r="JSV43" s="479"/>
      <c r="JSW43" s="479"/>
      <c r="JSX43" s="479"/>
      <c r="JSY43" s="479"/>
      <c r="JSZ43" s="479"/>
      <c r="JTA43" s="479"/>
      <c r="JTB43" s="479"/>
      <c r="JTC43" s="479"/>
      <c r="JTD43" s="479"/>
      <c r="JTE43" s="479"/>
      <c r="JTF43" s="479"/>
      <c r="JTG43" s="479"/>
      <c r="JTH43" s="479"/>
      <c r="JTI43" s="479"/>
      <c r="JTJ43" s="479"/>
      <c r="JTK43" s="479"/>
      <c r="JTL43" s="479"/>
      <c r="JTM43" s="479"/>
      <c r="JTN43" s="479"/>
      <c r="JTO43" s="479"/>
      <c r="JTP43" s="479"/>
      <c r="JTQ43" s="479"/>
      <c r="JTR43" s="479"/>
      <c r="JTS43" s="479"/>
      <c r="JTT43" s="479"/>
      <c r="JTU43" s="479"/>
      <c r="JTV43" s="479"/>
      <c r="JTW43" s="479"/>
      <c r="JTX43" s="479"/>
      <c r="JTY43" s="479"/>
      <c r="JTZ43" s="479"/>
      <c r="JUA43" s="479"/>
      <c r="JUB43" s="479"/>
      <c r="JUC43" s="479"/>
      <c r="JUD43" s="479"/>
      <c r="JUE43" s="479"/>
      <c r="JUF43" s="479"/>
      <c r="JUG43" s="479"/>
      <c r="JUH43" s="479"/>
      <c r="JUI43" s="479"/>
      <c r="JUJ43" s="479"/>
      <c r="JUK43" s="479"/>
      <c r="JUL43" s="479"/>
      <c r="JUM43" s="479"/>
      <c r="JUN43" s="479"/>
      <c r="JUO43" s="479"/>
      <c r="JUP43" s="479"/>
      <c r="JUQ43" s="479"/>
      <c r="JUR43" s="479"/>
      <c r="JUS43" s="479"/>
      <c r="JUT43" s="479"/>
      <c r="JUU43" s="479"/>
      <c r="JUV43" s="479"/>
      <c r="JUW43" s="479"/>
      <c r="JUX43" s="479"/>
      <c r="JUY43" s="479"/>
      <c r="JUZ43" s="479"/>
      <c r="JVA43" s="479"/>
      <c r="JVB43" s="479"/>
      <c r="JVC43" s="479"/>
      <c r="JVD43" s="479"/>
      <c r="JVE43" s="479"/>
      <c r="JVF43" s="479"/>
      <c r="JVG43" s="479"/>
      <c r="JVH43" s="479"/>
      <c r="JVI43" s="479"/>
      <c r="JVJ43" s="479"/>
      <c r="JVK43" s="479"/>
      <c r="JVL43" s="479"/>
      <c r="JVM43" s="479"/>
      <c r="JVN43" s="479"/>
      <c r="JVO43" s="479"/>
      <c r="JVP43" s="479"/>
      <c r="JVQ43" s="479"/>
      <c r="JVR43" s="479"/>
      <c r="JVS43" s="479"/>
      <c r="JVT43" s="479"/>
      <c r="JVU43" s="479"/>
      <c r="JVV43" s="479"/>
      <c r="JVW43" s="479"/>
      <c r="JVX43" s="479"/>
      <c r="JVY43" s="479"/>
      <c r="JVZ43" s="479"/>
      <c r="JWA43" s="479"/>
      <c r="JWB43" s="479"/>
      <c r="JWC43" s="479"/>
      <c r="JWD43" s="479"/>
      <c r="JWE43" s="479"/>
      <c r="JWF43" s="479"/>
      <c r="JWG43" s="479"/>
      <c r="JWH43" s="479"/>
      <c r="JWI43" s="479"/>
      <c r="JWJ43" s="479"/>
      <c r="JWK43" s="479"/>
      <c r="JWL43" s="479"/>
      <c r="JWM43" s="479"/>
      <c r="JWN43" s="479"/>
      <c r="JWO43" s="479"/>
      <c r="JWP43" s="479"/>
      <c r="JWQ43" s="479"/>
      <c r="JWR43" s="479"/>
      <c r="JWS43" s="479"/>
      <c r="JWT43" s="479"/>
      <c r="JWU43" s="479"/>
      <c r="JWV43" s="479"/>
      <c r="JWW43" s="479"/>
      <c r="JWX43" s="479"/>
      <c r="JWY43" s="479"/>
      <c r="JWZ43" s="479"/>
      <c r="JXA43" s="479"/>
      <c r="JXB43" s="479"/>
      <c r="JXC43" s="479"/>
      <c r="JXD43" s="479"/>
      <c r="JXE43" s="479"/>
      <c r="JXF43" s="479"/>
      <c r="JXG43" s="479"/>
      <c r="JXH43" s="479"/>
      <c r="JXI43" s="479"/>
      <c r="JXJ43" s="479"/>
      <c r="JXK43" s="479"/>
      <c r="JXL43" s="479"/>
      <c r="JXM43" s="479"/>
      <c r="JXN43" s="479"/>
      <c r="JXO43" s="479"/>
      <c r="JXP43" s="479"/>
      <c r="JXQ43" s="479"/>
      <c r="JXR43" s="479"/>
      <c r="JXS43" s="479"/>
      <c r="JXT43" s="479"/>
      <c r="JXU43" s="479"/>
      <c r="JXV43" s="479"/>
      <c r="JXW43" s="479"/>
      <c r="JXX43" s="479"/>
      <c r="JXY43" s="479"/>
      <c r="JXZ43" s="479"/>
      <c r="JYA43" s="479"/>
      <c r="JYB43" s="479"/>
      <c r="JYC43" s="479"/>
      <c r="JYD43" s="479"/>
      <c r="JYE43" s="479"/>
      <c r="JYF43" s="479"/>
      <c r="JYG43" s="479"/>
      <c r="JYH43" s="479"/>
      <c r="JYI43" s="479"/>
      <c r="JYJ43" s="479"/>
      <c r="JYK43" s="479"/>
      <c r="JYL43" s="479"/>
      <c r="JYM43" s="479"/>
      <c r="JYN43" s="479"/>
      <c r="JYO43" s="479"/>
      <c r="JYP43" s="479"/>
      <c r="JYQ43" s="479"/>
      <c r="JYR43" s="479"/>
      <c r="JYS43" s="479"/>
      <c r="JYT43" s="479"/>
      <c r="JYU43" s="479"/>
      <c r="JYV43" s="479"/>
      <c r="JYW43" s="479"/>
      <c r="JYX43" s="479"/>
      <c r="JYY43" s="479"/>
      <c r="JYZ43" s="479"/>
      <c r="JZA43" s="479"/>
      <c r="JZB43" s="479"/>
      <c r="JZC43" s="479"/>
      <c r="JZD43" s="479"/>
      <c r="JZE43" s="479"/>
      <c r="JZF43" s="479"/>
      <c r="JZG43" s="479"/>
      <c r="JZH43" s="479"/>
      <c r="JZI43" s="479"/>
      <c r="JZJ43" s="479"/>
      <c r="JZK43" s="479"/>
      <c r="JZL43" s="479"/>
      <c r="JZM43" s="479"/>
      <c r="JZN43" s="479"/>
      <c r="JZO43" s="479"/>
      <c r="JZP43" s="479"/>
      <c r="JZQ43" s="479"/>
      <c r="JZR43" s="479"/>
      <c r="JZS43" s="479"/>
      <c r="JZT43" s="479"/>
      <c r="JZU43" s="479"/>
      <c r="JZV43" s="479"/>
      <c r="JZW43" s="479"/>
      <c r="JZX43" s="479"/>
      <c r="JZY43" s="479"/>
      <c r="JZZ43" s="479"/>
      <c r="KAA43" s="479"/>
      <c r="KAB43" s="479"/>
      <c r="KAC43" s="479"/>
      <c r="KAD43" s="479"/>
      <c r="KAE43" s="479"/>
      <c r="KAF43" s="479"/>
      <c r="KAG43" s="479"/>
      <c r="KAH43" s="479"/>
      <c r="KAI43" s="479"/>
      <c r="KAJ43" s="479"/>
      <c r="KAK43" s="479"/>
      <c r="KAL43" s="479"/>
      <c r="KAM43" s="479"/>
      <c r="KAN43" s="479"/>
      <c r="KAO43" s="479"/>
      <c r="KAP43" s="479"/>
      <c r="KAQ43" s="479"/>
      <c r="KAR43" s="479"/>
      <c r="KAS43" s="479"/>
      <c r="KAT43" s="479"/>
      <c r="KAU43" s="479"/>
      <c r="KAV43" s="479"/>
      <c r="KAW43" s="479"/>
      <c r="KAX43" s="479"/>
      <c r="KAY43" s="479"/>
      <c r="KAZ43" s="479"/>
      <c r="KBA43" s="479"/>
      <c r="KBB43" s="479"/>
      <c r="KBC43" s="479"/>
      <c r="KBD43" s="479"/>
      <c r="KBE43" s="479"/>
      <c r="KBF43" s="479"/>
      <c r="KBG43" s="479"/>
      <c r="KBH43" s="479"/>
      <c r="KBI43" s="479"/>
      <c r="KBJ43" s="479"/>
      <c r="KBK43" s="479"/>
      <c r="KBL43" s="479"/>
      <c r="KBM43" s="479"/>
      <c r="KBN43" s="479"/>
      <c r="KBO43" s="479"/>
      <c r="KBP43" s="479"/>
      <c r="KBQ43" s="479"/>
      <c r="KBR43" s="479"/>
      <c r="KBS43" s="479"/>
      <c r="KBT43" s="479"/>
      <c r="KBU43" s="479"/>
      <c r="KBV43" s="479"/>
      <c r="KBW43" s="479"/>
      <c r="KBX43" s="479"/>
      <c r="KBY43" s="479"/>
      <c r="KBZ43" s="479"/>
      <c r="KCA43" s="479"/>
      <c r="KCB43" s="479"/>
      <c r="KCC43" s="479"/>
      <c r="KCD43" s="479"/>
      <c r="KCE43" s="479"/>
      <c r="KCF43" s="479"/>
      <c r="KCG43" s="479"/>
      <c r="KCH43" s="479"/>
      <c r="KCI43" s="479"/>
      <c r="KCJ43" s="479"/>
      <c r="KCK43" s="479"/>
      <c r="KCL43" s="479"/>
      <c r="KCM43" s="479"/>
      <c r="KCN43" s="479"/>
      <c r="KCO43" s="479"/>
      <c r="KCP43" s="479"/>
      <c r="KCQ43" s="479"/>
      <c r="KCR43" s="479"/>
      <c r="KCS43" s="479"/>
      <c r="KCT43" s="479"/>
      <c r="KCU43" s="479"/>
      <c r="KCV43" s="479"/>
      <c r="KCW43" s="479"/>
      <c r="KCX43" s="479"/>
      <c r="KCY43" s="479"/>
      <c r="KCZ43" s="479"/>
      <c r="KDA43" s="479"/>
      <c r="KDB43" s="479"/>
      <c r="KDC43" s="479"/>
      <c r="KDD43" s="479"/>
      <c r="KDE43" s="479"/>
      <c r="KDF43" s="479"/>
      <c r="KDG43" s="479"/>
      <c r="KDH43" s="479"/>
      <c r="KDI43" s="479"/>
      <c r="KDJ43" s="479"/>
      <c r="KDK43" s="479"/>
      <c r="KDL43" s="479"/>
      <c r="KDM43" s="479"/>
      <c r="KDN43" s="479"/>
      <c r="KDO43" s="479"/>
      <c r="KDP43" s="479"/>
      <c r="KDQ43" s="479"/>
      <c r="KDR43" s="479"/>
      <c r="KDS43" s="479"/>
      <c r="KDT43" s="479"/>
      <c r="KDU43" s="479"/>
      <c r="KDV43" s="479"/>
      <c r="KDW43" s="479"/>
      <c r="KDX43" s="479"/>
      <c r="KDY43" s="479"/>
      <c r="KDZ43" s="479"/>
      <c r="KEA43" s="479"/>
      <c r="KEB43" s="479"/>
      <c r="KEC43" s="479"/>
      <c r="KED43" s="479"/>
      <c r="KEE43" s="479"/>
      <c r="KEF43" s="479"/>
      <c r="KEG43" s="479"/>
      <c r="KEH43" s="479"/>
      <c r="KEI43" s="479"/>
      <c r="KEJ43" s="479"/>
      <c r="KEK43" s="479"/>
      <c r="KEL43" s="479"/>
      <c r="KEM43" s="479"/>
      <c r="KEN43" s="479"/>
      <c r="KEO43" s="479"/>
      <c r="KEP43" s="479"/>
      <c r="KEQ43" s="479"/>
      <c r="KER43" s="479"/>
      <c r="KES43" s="479"/>
      <c r="KET43" s="479"/>
      <c r="KEU43" s="479"/>
      <c r="KEV43" s="479"/>
      <c r="KEW43" s="479"/>
      <c r="KEX43" s="479"/>
      <c r="KEY43" s="479"/>
      <c r="KEZ43" s="479"/>
      <c r="KFA43" s="479"/>
      <c r="KFB43" s="479"/>
      <c r="KFC43" s="479"/>
      <c r="KFD43" s="479"/>
      <c r="KFE43" s="479"/>
      <c r="KFF43" s="479"/>
      <c r="KFG43" s="479"/>
      <c r="KFH43" s="479"/>
      <c r="KFI43" s="479"/>
      <c r="KFJ43" s="479"/>
      <c r="KFK43" s="479"/>
      <c r="KFL43" s="479"/>
      <c r="KFM43" s="479"/>
      <c r="KFN43" s="479"/>
      <c r="KFO43" s="479"/>
      <c r="KFP43" s="479"/>
      <c r="KFQ43" s="479"/>
      <c r="KFR43" s="479"/>
      <c r="KFS43" s="479"/>
      <c r="KFT43" s="479"/>
      <c r="KFU43" s="479"/>
      <c r="KFV43" s="479"/>
      <c r="KFW43" s="479"/>
      <c r="KFX43" s="479"/>
      <c r="KFY43" s="479"/>
      <c r="KFZ43" s="479"/>
      <c r="KGA43" s="479"/>
      <c r="KGB43" s="479"/>
      <c r="KGC43" s="479"/>
      <c r="KGD43" s="479"/>
      <c r="KGE43" s="479"/>
      <c r="KGF43" s="479"/>
      <c r="KGG43" s="479"/>
      <c r="KGH43" s="479"/>
      <c r="KGI43" s="479"/>
      <c r="KGJ43" s="479"/>
      <c r="KGK43" s="479"/>
      <c r="KGL43" s="479"/>
      <c r="KGM43" s="479"/>
      <c r="KGN43" s="479"/>
      <c r="KGO43" s="479"/>
      <c r="KGP43" s="479"/>
      <c r="KGQ43" s="479"/>
      <c r="KGR43" s="479"/>
      <c r="KGS43" s="479"/>
      <c r="KGT43" s="479"/>
      <c r="KGU43" s="479"/>
      <c r="KGV43" s="479"/>
      <c r="KGW43" s="479"/>
      <c r="KGX43" s="479"/>
      <c r="KGY43" s="479"/>
      <c r="KGZ43" s="479"/>
      <c r="KHA43" s="479"/>
      <c r="KHB43" s="479"/>
      <c r="KHC43" s="479"/>
      <c r="KHD43" s="479"/>
      <c r="KHE43" s="479"/>
      <c r="KHF43" s="479"/>
      <c r="KHG43" s="479"/>
      <c r="KHH43" s="479"/>
      <c r="KHI43" s="479"/>
      <c r="KHJ43" s="479"/>
      <c r="KHK43" s="479"/>
      <c r="KHL43" s="479"/>
      <c r="KHM43" s="479"/>
      <c r="KHN43" s="479"/>
      <c r="KHO43" s="479"/>
      <c r="KHP43" s="479"/>
      <c r="KHQ43" s="479"/>
      <c r="KHR43" s="479"/>
      <c r="KHS43" s="479"/>
      <c r="KHT43" s="479"/>
      <c r="KHU43" s="479"/>
      <c r="KHV43" s="479"/>
      <c r="KHW43" s="479"/>
      <c r="KHX43" s="479"/>
      <c r="KHY43" s="479"/>
      <c r="KHZ43" s="479"/>
      <c r="KIA43" s="479"/>
      <c r="KIB43" s="479"/>
      <c r="KIC43" s="479"/>
      <c r="KID43" s="479"/>
      <c r="KIE43" s="479"/>
      <c r="KIF43" s="479"/>
      <c r="KIG43" s="479"/>
      <c r="KIH43" s="479"/>
      <c r="KII43" s="479"/>
      <c r="KIJ43" s="479"/>
      <c r="KIK43" s="479"/>
      <c r="KIL43" s="479"/>
      <c r="KIM43" s="479"/>
      <c r="KIN43" s="479"/>
      <c r="KIO43" s="479"/>
      <c r="KIP43" s="479"/>
      <c r="KIQ43" s="479"/>
      <c r="KIR43" s="479"/>
      <c r="KIS43" s="479"/>
      <c r="KIT43" s="479"/>
      <c r="KIU43" s="479"/>
      <c r="KIV43" s="479"/>
      <c r="KIW43" s="479"/>
      <c r="KIX43" s="479"/>
      <c r="KIY43" s="479"/>
      <c r="KIZ43" s="479"/>
      <c r="KJA43" s="479"/>
      <c r="KJB43" s="479"/>
      <c r="KJC43" s="479"/>
      <c r="KJD43" s="479"/>
      <c r="KJE43" s="479"/>
      <c r="KJF43" s="479"/>
      <c r="KJG43" s="479"/>
      <c r="KJH43" s="479"/>
      <c r="KJI43" s="479"/>
      <c r="KJJ43" s="479"/>
      <c r="KJK43" s="479"/>
      <c r="KJL43" s="479"/>
      <c r="KJM43" s="479"/>
      <c r="KJN43" s="479"/>
      <c r="KJO43" s="479"/>
      <c r="KJP43" s="479"/>
      <c r="KJQ43" s="479"/>
      <c r="KJR43" s="479"/>
      <c r="KJS43" s="479"/>
      <c r="KJT43" s="479"/>
      <c r="KJU43" s="479"/>
      <c r="KJV43" s="479"/>
      <c r="KJW43" s="479"/>
      <c r="KJX43" s="479"/>
      <c r="KJY43" s="479"/>
      <c r="KJZ43" s="479"/>
      <c r="KKA43" s="479"/>
      <c r="KKB43" s="479"/>
      <c r="KKC43" s="479"/>
      <c r="KKD43" s="479"/>
      <c r="KKE43" s="479"/>
      <c r="KKF43" s="479"/>
      <c r="KKG43" s="479"/>
      <c r="KKH43" s="479"/>
      <c r="KKI43" s="479"/>
      <c r="KKJ43" s="479"/>
      <c r="KKK43" s="479"/>
      <c r="KKL43" s="479"/>
      <c r="KKM43" s="479"/>
      <c r="KKN43" s="479"/>
      <c r="KKO43" s="479"/>
      <c r="KKP43" s="479"/>
      <c r="KKQ43" s="479"/>
      <c r="KKR43" s="479"/>
      <c r="KKS43" s="479"/>
      <c r="KKT43" s="479"/>
      <c r="KKU43" s="479"/>
      <c r="KKV43" s="479"/>
      <c r="KKW43" s="479"/>
      <c r="KKX43" s="479"/>
      <c r="KKY43" s="479"/>
      <c r="KKZ43" s="479"/>
      <c r="KLA43" s="479"/>
      <c r="KLB43" s="479"/>
      <c r="KLC43" s="479"/>
      <c r="KLD43" s="479"/>
      <c r="KLE43" s="479"/>
      <c r="KLF43" s="479"/>
      <c r="KLG43" s="479"/>
      <c r="KLH43" s="479"/>
      <c r="KLI43" s="479"/>
      <c r="KLJ43" s="479"/>
      <c r="KLK43" s="479"/>
      <c r="KLL43" s="479"/>
      <c r="KLM43" s="479"/>
      <c r="KLN43" s="479"/>
      <c r="KLO43" s="479"/>
      <c r="KLP43" s="479"/>
      <c r="KLQ43" s="479"/>
      <c r="KLR43" s="479"/>
      <c r="KLS43" s="479"/>
      <c r="KLT43" s="479"/>
      <c r="KLU43" s="479"/>
      <c r="KLV43" s="479"/>
      <c r="KLW43" s="479"/>
      <c r="KLX43" s="479"/>
      <c r="KLY43" s="479"/>
      <c r="KLZ43" s="479"/>
      <c r="KMA43" s="479"/>
      <c r="KMB43" s="479"/>
      <c r="KMC43" s="479"/>
      <c r="KMD43" s="479"/>
      <c r="KME43" s="479"/>
      <c r="KMF43" s="479"/>
      <c r="KMG43" s="479"/>
      <c r="KMH43" s="479"/>
      <c r="KMI43" s="479"/>
      <c r="KMJ43" s="479"/>
      <c r="KMK43" s="479"/>
      <c r="KML43" s="479"/>
      <c r="KMM43" s="479"/>
      <c r="KMN43" s="479"/>
      <c r="KMO43" s="479"/>
      <c r="KMP43" s="479"/>
      <c r="KMQ43" s="479"/>
      <c r="KMR43" s="479"/>
      <c r="KMS43" s="479"/>
      <c r="KMT43" s="479"/>
      <c r="KMU43" s="479"/>
      <c r="KMV43" s="479"/>
      <c r="KMW43" s="479"/>
      <c r="KMX43" s="479"/>
      <c r="KMY43" s="479"/>
      <c r="KMZ43" s="479"/>
      <c r="KNA43" s="479"/>
      <c r="KNB43" s="479"/>
      <c r="KNC43" s="479"/>
      <c r="KND43" s="479"/>
      <c r="KNE43" s="479"/>
      <c r="KNF43" s="479"/>
      <c r="KNG43" s="479"/>
      <c r="KNH43" s="479"/>
      <c r="KNI43" s="479"/>
      <c r="KNJ43" s="479"/>
      <c r="KNK43" s="479"/>
      <c r="KNL43" s="479"/>
      <c r="KNM43" s="479"/>
      <c r="KNN43" s="479"/>
      <c r="KNO43" s="479"/>
      <c r="KNP43" s="479"/>
      <c r="KNQ43" s="479"/>
      <c r="KNR43" s="479"/>
      <c r="KNS43" s="479"/>
      <c r="KNT43" s="479"/>
      <c r="KNU43" s="479"/>
      <c r="KNV43" s="479"/>
      <c r="KNW43" s="479"/>
      <c r="KNX43" s="479"/>
      <c r="KNY43" s="479"/>
      <c r="KNZ43" s="479"/>
      <c r="KOA43" s="479"/>
      <c r="KOB43" s="479"/>
      <c r="KOC43" s="479"/>
      <c r="KOD43" s="479"/>
      <c r="KOE43" s="479"/>
      <c r="KOF43" s="479"/>
      <c r="KOG43" s="479"/>
      <c r="KOH43" s="479"/>
      <c r="KOI43" s="479"/>
      <c r="KOJ43" s="479"/>
      <c r="KOK43" s="479"/>
      <c r="KOL43" s="479"/>
      <c r="KOM43" s="479"/>
      <c r="KON43" s="479"/>
      <c r="KOO43" s="479"/>
      <c r="KOP43" s="479"/>
      <c r="KOQ43" s="479"/>
      <c r="KOR43" s="479"/>
      <c r="KOS43" s="479"/>
      <c r="KOT43" s="479"/>
      <c r="KOU43" s="479"/>
      <c r="KOV43" s="479"/>
      <c r="KOW43" s="479"/>
      <c r="KOX43" s="479"/>
      <c r="KOY43" s="479"/>
      <c r="KOZ43" s="479"/>
      <c r="KPA43" s="479"/>
      <c r="KPB43" s="479"/>
      <c r="KPC43" s="479"/>
      <c r="KPD43" s="479"/>
      <c r="KPE43" s="479"/>
      <c r="KPF43" s="479"/>
      <c r="KPG43" s="479"/>
      <c r="KPH43" s="479"/>
      <c r="KPI43" s="479"/>
      <c r="KPJ43" s="479"/>
      <c r="KPK43" s="479"/>
      <c r="KPL43" s="479"/>
      <c r="KPM43" s="479"/>
      <c r="KPN43" s="479"/>
      <c r="KPO43" s="479"/>
      <c r="KPP43" s="479"/>
      <c r="KPQ43" s="479"/>
      <c r="KPR43" s="479"/>
      <c r="KPS43" s="479"/>
      <c r="KPT43" s="479"/>
      <c r="KPU43" s="479"/>
      <c r="KPV43" s="479"/>
      <c r="KPW43" s="479"/>
      <c r="KPX43" s="479"/>
      <c r="KPY43" s="479"/>
      <c r="KPZ43" s="479"/>
      <c r="KQA43" s="479"/>
      <c r="KQB43" s="479"/>
      <c r="KQC43" s="479"/>
      <c r="KQD43" s="479"/>
      <c r="KQE43" s="479"/>
      <c r="KQF43" s="479"/>
      <c r="KQG43" s="479"/>
      <c r="KQH43" s="479"/>
      <c r="KQI43" s="479"/>
      <c r="KQJ43" s="479"/>
      <c r="KQK43" s="479"/>
      <c r="KQL43" s="479"/>
      <c r="KQM43" s="479"/>
      <c r="KQN43" s="479"/>
      <c r="KQO43" s="479"/>
      <c r="KQP43" s="479"/>
      <c r="KQQ43" s="479"/>
      <c r="KQR43" s="479"/>
      <c r="KQS43" s="479"/>
      <c r="KQT43" s="479"/>
      <c r="KQU43" s="479"/>
      <c r="KQV43" s="479"/>
      <c r="KQW43" s="479"/>
      <c r="KQX43" s="479"/>
      <c r="KQY43" s="479"/>
      <c r="KQZ43" s="479"/>
      <c r="KRA43" s="479"/>
      <c r="KRB43" s="479"/>
      <c r="KRC43" s="479"/>
      <c r="KRD43" s="479"/>
      <c r="KRE43" s="479"/>
      <c r="KRF43" s="479"/>
      <c r="KRG43" s="479"/>
      <c r="KRH43" s="479"/>
      <c r="KRI43" s="479"/>
      <c r="KRJ43" s="479"/>
      <c r="KRK43" s="479"/>
      <c r="KRL43" s="479"/>
      <c r="KRM43" s="479"/>
      <c r="KRN43" s="479"/>
      <c r="KRO43" s="479"/>
      <c r="KRP43" s="479"/>
      <c r="KRQ43" s="479"/>
      <c r="KRR43" s="479"/>
      <c r="KRS43" s="479"/>
      <c r="KRT43" s="479"/>
      <c r="KRU43" s="479"/>
      <c r="KRV43" s="479"/>
      <c r="KRW43" s="479"/>
      <c r="KRX43" s="479"/>
      <c r="KRY43" s="479"/>
      <c r="KRZ43" s="479"/>
      <c r="KSA43" s="479"/>
      <c r="KSB43" s="479"/>
      <c r="KSC43" s="479"/>
      <c r="KSD43" s="479"/>
      <c r="KSE43" s="479"/>
      <c r="KSF43" s="479"/>
      <c r="KSG43" s="479"/>
      <c r="KSH43" s="479"/>
      <c r="KSI43" s="479"/>
      <c r="KSJ43" s="479"/>
      <c r="KSK43" s="479"/>
      <c r="KSL43" s="479"/>
      <c r="KSM43" s="479"/>
      <c r="KSN43" s="479"/>
      <c r="KSO43" s="479"/>
      <c r="KSP43" s="479"/>
      <c r="KSQ43" s="479"/>
      <c r="KSR43" s="479"/>
      <c r="KSS43" s="479"/>
      <c r="KST43" s="479"/>
      <c r="KSU43" s="479"/>
      <c r="KSV43" s="479"/>
      <c r="KSW43" s="479"/>
      <c r="KSX43" s="479"/>
      <c r="KSY43" s="479"/>
      <c r="KSZ43" s="479"/>
      <c r="KTA43" s="479"/>
      <c r="KTB43" s="479"/>
      <c r="KTC43" s="479"/>
      <c r="KTD43" s="479"/>
      <c r="KTE43" s="479"/>
      <c r="KTF43" s="479"/>
      <c r="KTG43" s="479"/>
      <c r="KTH43" s="479"/>
      <c r="KTI43" s="479"/>
      <c r="KTJ43" s="479"/>
      <c r="KTK43" s="479"/>
      <c r="KTL43" s="479"/>
      <c r="KTM43" s="479"/>
      <c r="KTN43" s="479"/>
      <c r="KTO43" s="479"/>
      <c r="KTP43" s="479"/>
      <c r="KTQ43" s="479"/>
      <c r="KTR43" s="479"/>
      <c r="KTS43" s="479"/>
      <c r="KTT43" s="479"/>
      <c r="KTU43" s="479"/>
      <c r="KTV43" s="479"/>
      <c r="KTW43" s="479"/>
      <c r="KTX43" s="479"/>
      <c r="KTY43" s="479"/>
      <c r="KTZ43" s="479"/>
      <c r="KUA43" s="479"/>
      <c r="KUB43" s="479"/>
      <c r="KUC43" s="479"/>
      <c r="KUD43" s="479"/>
      <c r="KUE43" s="479"/>
      <c r="KUF43" s="479"/>
      <c r="KUG43" s="479"/>
      <c r="KUH43" s="479"/>
      <c r="KUI43" s="479"/>
      <c r="KUJ43" s="479"/>
      <c r="KUK43" s="479"/>
      <c r="KUL43" s="479"/>
      <c r="KUM43" s="479"/>
      <c r="KUN43" s="479"/>
      <c r="KUO43" s="479"/>
      <c r="KUP43" s="479"/>
      <c r="KUQ43" s="479"/>
      <c r="KUR43" s="479"/>
      <c r="KUS43" s="479"/>
      <c r="KUT43" s="479"/>
      <c r="KUU43" s="479"/>
      <c r="KUV43" s="479"/>
      <c r="KUW43" s="479"/>
      <c r="KUX43" s="479"/>
      <c r="KUY43" s="479"/>
      <c r="KUZ43" s="479"/>
      <c r="KVA43" s="479"/>
      <c r="KVB43" s="479"/>
      <c r="KVC43" s="479"/>
      <c r="KVD43" s="479"/>
      <c r="KVE43" s="479"/>
      <c r="KVF43" s="479"/>
      <c r="KVG43" s="479"/>
      <c r="KVH43" s="479"/>
      <c r="KVI43" s="479"/>
      <c r="KVJ43" s="479"/>
      <c r="KVK43" s="479"/>
      <c r="KVL43" s="479"/>
      <c r="KVM43" s="479"/>
      <c r="KVN43" s="479"/>
      <c r="KVO43" s="479"/>
      <c r="KVP43" s="479"/>
      <c r="KVQ43" s="479"/>
      <c r="KVR43" s="479"/>
      <c r="KVS43" s="479"/>
      <c r="KVT43" s="479"/>
      <c r="KVU43" s="479"/>
      <c r="KVV43" s="479"/>
      <c r="KVW43" s="479"/>
      <c r="KVX43" s="479"/>
      <c r="KVY43" s="479"/>
      <c r="KVZ43" s="479"/>
      <c r="KWA43" s="479"/>
      <c r="KWB43" s="479"/>
      <c r="KWC43" s="479"/>
      <c r="KWD43" s="479"/>
      <c r="KWE43" s="479"/>
      <c r="KWF43" s="479"/>
      <c r="KWG43" s="479"/>
      <c r="KWH43" s="479"/>
      <c r="KWI43" s="479"/>
      <c r="KWJ43" s="479"/>
      <c r="KWK43" s="479"/>
      <c r="KWL43" s="479"/>
      <c r="KWM43" s="479"/>
      <c r="KWN43" s="479"/>
      <c r="KWO43" s="479"/>
      <c r="KWP43" s="479"/>
      <c r="KWQ43" s="479"/>
      <c r="KWR43" s="479"/>
      <c r="KWS43" s="479"/>
      <c r="KWT43" s="479"/>
      <c r="KWU43" s="479"/>
      <c r="KWV43" s="479"/>
      <c r="KWW43" s="479"/>
      <c r="KWX43" s="479"/>
      <c r="KWY43" s="479"/>
      <c r="KWZ43" s="479"/>
      <c r="KXA43" s="479"/>
      <c r="KXB43" s="479"/>
      <c r="KXC43" s="479"/>
      <c r="KXD43" s="479"/>
      <c r="KXE43" s="479"/>
      <c r="KXF43" s="479"/>
      <c r="KXG43" s="479"/>
      <c r="KXH43" s="479"/>
      <c r="KXI43" s="479"/>
      <c r="KXJ43" s="479"/>
      <c r="KXK43" s="479"/>
      <c r="KXL43" s="479"/>
      <c r="KXM43" s="479"/>
      <c r="KXN43" s="479"/>
      <c r="KXO43" s="479"/>
      <c r="KXP43" s="479"/>
      <c r="KXQ43" s="479"/>
      <c r="KXR43" s="479"/>
      <c r="KXS43" s="479"/>
      <c r="KXT43" s="479"/>
      <c r="KXU43" s="479"/>
      <c r="KXV43" s="479"/>
      <c r="KXW43" s="479"/>
      <c r="KXX43" s="479"/>
      <c r="KXY43" s="479"/>
      <c r="KXZ43" s="479"/>
      <c r="KYA43" s="479"/>
      <c r="KYB43" s="479"/>
      <c r="KYC43" s="479"/>
      <c r="KYD43" s="479"/>
      <c r="KYE43" s="479"/>
      <c r="KYF43" s="479"/>
      <c r="KYG43" s="479"/>
      <c r="KYH43" s="479"/>
      <c r="KYI43" s="479"/>
      <c r="KYJ43" s="479"/>
      <c r="KYK43" s="479"/>
      <c r="KYL43" s="479"/>
      <c r="KYM43" s="479"/>
      <c r="KYN43" s="479"/>
      <c r="KYO43" s="479"/>
      <c r="KYP43" s="479"/>
      <c r="KYQ43" s="479"/>
      <c r="KYR43" s="479"/>
      <c r="KYS43" s="479"/>
      <c r="KYT43" s="479"/>
      <c r="KYU43" s="479"/>
      <c r="KYV43" s="479"/>
      <c r="KYW43" s="479"/>
      <c r="KYX43" s="479"/>
      <c r="KYY43" s="479"/>
      <c r="KYZ43" s="479"/>
      <c r="KZA43" s="479"/>
      <c r="KZB43" s="479"/>
      <c r="KZC43" s="479"/>
      <c r="KZD43" s="479"/>
      <c r="KZE43" s="479"/>
      <c r="KZF43" s="479"/>
      <c r="KZG43" s="479"/>
      <c r="KZH43" s="479"/>
      <c r="KZI43" s="479"/>
      <c r="KZJ43" s="479"/>
      <c r="KZK43" s="479"/>
      <c r="KZL43" s="479"/>
      <c r="KZM43" s="479"/>
      <c r="KZN43" s="479"/>
      <c r="KZO43" s="479"/>
      <c r="KZP43" s="479"/>
      <c r="KZQ43" s="479"/>
      <c r="KZR43" s="479"/>
      <c r="KZS43" s="479"/>
      <c r="KZT43" s="479"/>
      <c r="KZU43" s="479"/>
      <c r="KZV43" s="479"/>
      <c r="KZW43" s="479"/>
      <c r="KZX43" s="479"/>
      <c r="KZY43" s="479"/>
      <c r="KZZ43" s="479"/>
      <c r="LAA43" s="479"/>
      <c r="LAB43" s="479"/>
      <c r="LAC43" s="479"/>
      <c r="LAD43" s="479"/>
      <c r="LAE43" s="479"/>
      <c r="LAF43" s="479"/>
      <c r="LAG43" s="479"/>
      <c r="LAH43" s="479"/>
      <c r="LAI43" s="479"/>
      <c r="LAJ43" s="479"/>
      <c r="LAK43" s="479"/>
      <c r="LAL43" s="479"/>
      <c r="LAM43" s="479"/>
      <c r="LAN43" s="479"/>
      <c r="LAO43" s="479"/>
      <c r="LAP43" s="479"/>
      <c r="LAQ43" s="479"/>
      <c r="LAR43" s="479"/>
      <c r="LAS43" s="479"/>
      <c r="LAT43" s="479"/>
      <c r="LAU43" s="479"/>
      <c r="LAV43" s="479"/>
      <c r="LAW43" s="479"/>
      <c r="LAX43" s="479"/>
      <c r="LAY43" s="479"/>
      <c r="LAZ43" s="479"/>
      <c r="LBA43" s="479"/>
      <c r="LBB43" s="479"/>
      <c r="LBC43" s="479"/>
      <c r="LBD43" s="479"/>
      <c r="LBE43" s="479"/>
      <c r="LBF43" s="479"/>
      <c r="LBG43" s="479"/>
      <c r="LBH43" s="479"/>
      <c r="LBI43" s="479"/>
      <c r="LBJ43" s="479"/>
      <c r="LBK43" s="479"/>
      <c r="LBL43" s="479"/>
      <c r="LBM43" s="479"/>
      <c r="LBN43" s="479"/>
      <c r="LBO43" s="479"/>
      <c r="LBP43" s="479"/>
      <c r="LBQ43" s="479"/>
      <c r="LBR43" s="479"/>
      <c r="LBS43" s="479"/>
      <c r="LBT43" s="479"/>
      <c r="LBU43" s="479"/>
      <c r="LBV43" s="479"/>
      <c r="LBW43" s="479"/>
      <c r="LBX43" s="479"/>
      <c r="LBY43" s="479"/>
      <c r="LBZ43" s="479"/>
      <c r="LCA43" s="479"/>
      <c r="LCB43" s="479"/>
      <c r="LCC43" s="479"/>
      <c r="LCD43" s="479"/>
      <c r="LCE43" s="479"/>
      <c r="LCF43" s="479"/>
      <c r="LCG43" s="479"/>
      <c r="LCH43" s="479"/>
      <c r="LCI43" s="479"/>
      <c r="LCJ43" s="479"/>
      <c r="LCK43" s="479"/>
      <c r="LCL43" s="479"/>
      <c r="LCM43" s="479"/>
      <c r="LCN43" s="479"/>
      <c r="LCO43" s="479"/>
      <c r="LCP43" s="479"/>
      <c r="LCQ43" s="479"/>
      <c r="LCR43" s="479"/>
      <c r="LCS43" s="479"/>
      <c r="LCT43" s="479"/>
      <c r="LCU43" s="479"/>
      <c r="LCV43" s="479"/>
      <c r="LCW43" s="479"/>
      <c r="LCX43" s="479"/>
      <c r="LCY43" s="479"/>
      <c r="LCZ43" s="479"/>
      <c r="LDA43" s="479"/>
      <c r="LDB43" s="479"/>
      <c r="LDC43" s="479"/>
      <c r="LDD43" s="479"/>
      <c r="LDE43" s="479"/>
      <c r="LDF43" s="479"/>
      <c r="LDG43" s="479"/>
      <c r="LDH43" s="479"/>
      <c r="LDI43" s="479"/>
      <c r="LDJ43" s="479"/>
      <c r="LDK43" s="479"/>
      <c r="LDL43" s="479"/>
      <c r="LDM43" s="479"/>
      <c r="LDN43" s="479"/>
      <c r="LDO43" s="479"/>
      <c r="LDP43" s="479"/>
      <c r="LDQ43" s="479"/>
      <c r="LDR43" s="479"/>
      <c r="LDS43" s="479"/>
      <c r="LDT43" s="479"/>
      <c r="LDU43" s="479"/>
      <c r="LDV43" s="479"/>
      <c r="LDW43" s="479"/>
      <c r="LDX43" s="479"/>
      <c r="LDY43" s="479"/>
      <c r="LDZ43" s="479"/>
      <c r="LEA43" s="479"/>
      <c r="LEB43" s="479"/>
      <c r="LEC43" s="479"/>
      <c r="LED43" s="479"/>
      <c r="LEE43" s="479"/>
      <c r="LEF43" s="479"/>
      <c r="LEG43" s="479"/>
      <c r="LEH43" s="479"/>
      <c r="LEI43" s="479"/>
      <c r="LEJ43" s="479"/>
      <c r="LEK43" s="479"/>
      <c r="LEL43" s="479"/>
      <c r="LEM43" s="479"/>
      <c r="LEN43" s="479"/>
      <c r="LEO43" s="479"/>
      <c r="LEP43" s="479"/>
      <c r="LEQ43" s="479"/>
      <c r="LER43" s="479"/>
      <c r="LES43" s="479"/>
      <c r="LET43" s="479"/>
      <c r="LEU43" s="479"/>
      <c r="LEV43" s="479"/>
      <c r="LEW43" s="479"/>
      <c r="LEX43" s="479"/>
      <c r="LEY43" s="479"/>
      <c r="LEZ43" s="479"/>
      <c r="LFA43" s="479"/>
      <c r="LFB43" s="479"/>
      <c r="LFC43" s="479"/>
      <c r="LFD43" s="479"/>
      <c r="LFE43" s="479"/>
      <c r="LFF43" s="479"/>
      <c r="LFG43" s="479"/>
      <c r="LFH43" s="479"/>
      <c r="LFI43" s="479"/>
      <c r="LFJ43" s="479"/>
      <c r="LFK43" s="479"/>
      <c r="LFL43" s="479"/>
      <c r="LFM43" s="479"/>
      <c r="LFN43" s="479"/>
      <c r="LFO43" s="479"/>
      <c r="LFP43" s="479"/>
      <c r="LFQ43" s="479"/>
      <c r="LFR43" s="479"/>
      <c r="LFS43" s="479"/>
      <c r="LFT43" s="479"/>
      <c r="LFU43" s="479"/>
      <c r="LFV43" s="479"/>
      <c r="LFW43" s="479"/>
      <c r="LFX43" s="479"/>
      <c r="LFY43" s="479"/>
      <c r="LFZ43" s="479"/>
      <c r="LGA43" s="479"/>
      <c r="LGB43" s="479"/>
      <c r="LGC43" s="479"/>
      <c r="LGD43" s="479"/>
      <c r="LGE43" s="479"/>
      <c r="LGF43" s="479"/>
      <c r="LGG43" s="479"/>
      <c r="LGH43" s="479"/>
      <c r="LGI43" s="479"/>
      <c r="LGJ43" s="479"/>
      <c r="LGK43" s="479"/>
      <c r="LGL43" s="479"/>
      <c r="LGM43" s="479"/>
      <c r="LGN43" s="479"/>
      <c r="LGO43" s="479"/>
      <c r="LGP43" s="479"/>
      <c r="LGQ43" s="479"/>
      <c r="LGR43" s="479"/>
      <c r="LGS43" s="479"/>
      <c r="LGT43" s="479"/>
      <c r="LGU43" s="479"/>
      <c r="LGV43" s="479"/>
      <c r="LGW43" s="479"/>
      <c r="LGX43" s="479"/>
      <c r="LGY43" s="479"/>
      <c r="LGZ43" s="479"/>
      <c r="LHA43" s="479"/>
      <c r="LHB43" s="479"/>
      <c r="LHC43" s="479"/>
      <c r="LHD43" s="479"/>
      <c r="LHE43" s="479"/>
      <c r="LHF43" s="479"/>
      <c r="LHG43" s="479"/>
      <c r="LHH43" s="479"/>
      <c r="LHI43" s="479"/>
      <c r="LHJ43" s="479"/>
      <c r="LHK43" s="479"/>
      <c r="LHL43" s="479"/>
      <c r="LHM43" s="479"/>
      <c r="LHN43" s="479"/>
      <c r="LHO43" s="479"/>
      <c r="LHP43" s="479"/>
      <c r="LHQ43" s="479"/>
      <c r="LHR43" s="479"/>
      <c r="LHS43" s="479"/>
      <c r="LHT43" s="479"/>
      <c r="LHU43" s="479"/>
      <c r="LHV43" s="479"/>
      <c r="LHW43" s="479"/>
      <c r="LHX43" s="479"/>
      <c r="LHY43" s="479"/>
      <c r="LHZ43" s="479"/>
      <c r="LIA43" s="479"/>
      <c r="LIB43" s="479"/>
      <c r="LIC43" s="479"/>
      <c r="LID43" s="479"/>
      <c r="LIE43" s="479"/>
      <c r="LIF43" s="479"/>
      <c r="LIG43" s="479"/>
      <c r="LIH43" s="479"/>
      <c r="LII43" s="479"/>
      <c r="LIJ43" s="479"/>
      <c r="LIK43" s="479"/>
      <c r="LIL43" s="479"/>
      <c r="LIM43" s="479"/>
      <c r="LIN43" s="479"/>
      <c r="LIO43" s="479"/>
      <c r="LIP43" s="479"/>
      <c r="LIQ43" s="479"/>
      <c r="LIR43" s="479"/>
      <c r="LIS43" s="479"/>
      <c r="LIT43" s="479"/>
      <c r="LIU43" s="479"/>
      <c r="LIV43" s="479"/>
      <c r="LIW43" s="479"/>
      <c r="LIX43" s="479"/>
      <c r="LIY43" s="479"/>
      <c r="LIZ43" s="479"/>
      <c r="LJA43" s="479"/>
      <c r="LJB43" s="479"/>
      <c r="LJC43" s="479"/>
      <c r="LJD43" s="479"/>
      <c r="LJE43" s="479"/>
      <c r="LJF43" s="479"/>
      <c r="LJG43" s="479"/>
      <c r="LJH43" s="479"/>
      <c r="LJI43" s="479"/>
      <c r="LJJ43" s="479"/>
      <c r="LJK43" s="479"/>
      <c r="LJL43" s="479"/>
      <c r="LJM43" s="479"/>
      <c r="LJN43" s="479"/>
      <c r="LJO43" s="479"/>
      <c r="LJP43" s="479"/>
      <c r="LJQ43" s="479"/>
      <c r="LJR43" s="479"/>
      <c r="LJS43" s="479"/>
      <c r="LJT43" s="479"/>
      <c r="LJU43" s="479"/>
      <c r="LJV43" s="479"/>
      <c r="LJW43" s="479"/>
      <c r="LJX43" s="479"/>
      <c r="LJY43" s="479"/>
      <c r="LJZ43" s="479"/>
      <c r="LKA43" s="479"/>
      <c r="LKB43" s="479"/>
      <c r="LKC43" s="479"/>
      <c r="LKD43" s="479"/>
      <c r="LKE43" s="479"/>
      <c r="LKF43" s="479"/>
      <c r="LKG43" s="479"/>
      <c r="LKH43" s="479"/>
      <c r="LKI43" s="479"/>
      <c r="LKJ43" s="479"/>
      <c r="LKK43" s="479"/>
      <c r="LKL43" s="479"/>
      <c r="LKM43" s="479"/>
      <c r="LKN43" s="479"/>
      <c r="LKO43" s="479"/>
      <c r="LKP43" s="479"/>
      <c r="LKQ43" s="479"/>
      <c r="LKR43" s="479"/>
      <c r="LKS43" s="479"/>
      <c r="LKT43" s="479"/>
      <c r="LKU43" s="479"/>
      <c r="LKV43" s="479"/>
      <c r="LKW43" s="479"/>
      <c r="LKX43" s="479"/>
      <c r="LKY43" s="479"/>
      <c r="LKZ43" s="479"/>
      <c r="LLA43" s="479"/>
      <c r="LLB43" s="479"/>
      <c r="LLC43" s="479"/>
      <c r="LLD43" s="479"/>
      <c r="LLE43" s="479"/>
      <c r="LLF43" s="479"/>
      <c r="LLG43" s="479"/>
      <c r="LLH43" s="479"/>
      <c r="LLI43" s="479"/>
      <c r="LLJ43" s="479"/>
      <c r="LLK43" s="479"/>
      <c r="LLL43" s="479"/>
      <c r="LLM43" s="479"/>
      <c r="LLN43" s="479"/>
      <c r="LLO43" s="479"/>
      <c r="LLP43" s="479"/>
      <c r="LLQ43" s="479"/>
      <c r="LLR43" s="479"/>
      <c r="LLS43" s="479"/>
      <c r="LLT43" s="479"/>
      <c r="LLU43" s="479"/>
      <c r="LLV43" s="479"/>
      <c r="LLW43" s="479"/>
      <c r="LLX43" s="479"/>
      <c r="LLY43" s="479"/>
      <c r="LLZ43" s="479"/>
      <c r="LMA43" s="479"/>
      <c r="LMB43" s="479"/>
      <c r="LMC43" s="479"/>
      <c r="LMD43" s="479"/>
      <c r="LME43" s="479"/>
      <c r="LMF43" s="479"/>
      <c r="LMG43" s="479"/>
      <c r="LMH43" s="479"/>
      <c r="LMI43" s="479"/>
      <c r="LMJ43" s="479"/>
      <c r="LMK43" s="479"/>
      <c r="LML43" s="479"/>
      <c r="LMM43" s="479"/>
      <c r="LMN43" s="479"/>
      <c r="LMO43" s="479"/>
      <c r="LMP43" s="479"/>
      <c r="LMQ43" s="479"/>
      <c r="LMR43" s="479"/>
      <c r="LMS43" s="479"/>
      <c r="LMT43" s="479"/>
      <c r="LMU43" s="479"/>
      <c r="LMV43" s="479"/>
      <c r="LMW43" s="479"/>
      <c r="LMX43" s="479"/>
      <c r="LMY43" s="479"/>
      <c r="LMZ43" s="479"/>
      <c r="LNA43" s="479"/>
      <c r="LNB43" s="479"/>
      <c r="LNC43" s="479"/>
      <c r="LND43" s="479"/>
      <c r="LNE43" s="479"/>
      <c r="LNF43" s="479"/>
      <c r="LNG43" s="479"/>
      <c r="LNH43" s="479"/>
      <c r="LNI43" s="479"/>
      <c r="LNJ43" s="479"/>
      <c r="LNK43" s="479"/>
      <c r="LNL43" s="479"/>
      <c r="LNM43" s="479"/>
      <c r="LNN43" s="479"/>
      <c r="LNO43" s="479"/>
      <c r="LNP43" s="479"/>
      <c r="LNQ43" s="479"/>
      <c r="LNR43" s="479"/>
      <c r="LNS43" s="479"/>
      <c r="LNT43" s="479"/>
      <c r="LNU43" s="479"/>
      <c r="LNV43" s="479"/>
      <c r="LNW43" s="479"/>
      <c r="LNX43" s="479"/>
      <c r="LNY43" s="479"/>
      <c r="LNZ43" s="479"/>
      <c r="LOA43" s="479"/>
      <c r="LOB43" s="479"/>
      <c r="LOC43" s="479"/>
      <c r="LOD43" s="479"/>
      <c r="LOE43" s="479"/>
      <c r="LOF43" s="479"/>
      <c r="LOG43" s="479"/>
      <c r="LOH43" s="479"/>
      <c r="LOI43" s="479"/>
      <c r="LOJ43" s="479"/>
      <c r="LOK43" s="479"/>
      <c r="LOL43" s="479"/>
      <c r="LOM43" s="479"/>
      <c r="LON43" s="479"/>
      <c r="LOO43" s="479"/>
      <c r="LOP43" s="479"/>
      <c r="LOQ43" s="479"/>
      <c r="LOR43" s="479"/>
      <c r="LOS43" s="479"/>
      <c r="LOT43" s="479"/>
      <c r="LOU43" s="479"/>
      <c r="LOV43" s="479"/>
      <c r="LOW43" s="479"/>
      <c r="LOX43" s="479"/>
      <c r="LOY43" s="479"/>
      <c r="LOZ43" s="479"/>
      <c r="LPA43" s="479"/>
      <c r="LPB43" s="479"/>
      <c r="LPC43" s="479"/>
      <c r="LPD43" s="479"/>
      <c r="LPE43" s="479"/>
      <c r="LPF43" s="479"/>
      <c r="LPG43" s="479"/>
      <c r="LPH43" s="479"/>
      <c r="LPI43" s="479"/>
      <c r="LPJ43" s="479"/>
      <c r="LPK43" s="479"/>
      <c r="LPL43" s="479"/>
      <c r="LPM43" s="479"/>
      <c r="LPN43" s="479"/>
      <c r="LPO43" s="479"/>
      <c r="LPP43" s="479"/>
      <c r="LPQ43" s="479"/>
      <c r="LPR43" s="479"/>
      <c r="LPS43" s="479"/>
      <c r="LPT43" s="479"/>
      <c r="LPU43" s="479"/>
      <c r="LPV43" s="479"/>
      <c r="LPW43" s="479"/>
      <c r="LPX43" s="479"/>
      <c r="LPY43" s="479"/>
      <c r="LPZ43" s="479"/>
      <c r="LQA43" s="479"/>
      <c r="LQB43" s="479"/>
      <c r="LQC43" s="479"/>
      <c r="LQD43" s="479"/>
      <c r="LQE43" s="479"/>
      <c r="LQF43" s="479"/>
      <c r="LQG43" s="479"/>
      <c r="LQH43" s="479"/>
      <c r="LQI43" s="479"/>
      <c r="LQJ43" s="479"/>
      <c r="LQK43" s="479"/>
      <c r="LQL43" s="479"/>
      <c r="LQM43" s="479"/>
      <c r="LQN43" s="479"/>
      <c r="LQO43" s="479"/>
      <c r="LQP43" s="479"/>
      <c r="LQQ43" s="479"/>
      <c r="LQR43" s="479"/>
      <c r="LQS43" s="479"/>
      <c r="LQT43" s="479"/>
      <c r="LQU43" s="479"/>
      <c r="LQV43" s="479"/>
      <c r="LQW43" s="479"/>
      <c r="LQX43" s="479"/>
      <c r="LQY43" s="479"/>
      <c r="LQZ43" s="479"/>
      <c r="LRA43" s="479"/>
      <c r="LRB43" s="479"/>
      <c r="LRC43" s="479"/>
      <c r="LRD43" s="479"/>
      <c r="LRE43" s="479"/>
      <c r="LRF43" s="479"/>
      <c r="LRG43" s="479"/>
      <c r="LRH43" s="479"/>
      <c r="LRI43" s="479"/>
      <c r="LRJ43" s="479"/>
      <c r="LRK43" s="479"/>
      <c r="LRL43" s="479"/>
      <c r="LRM43" s="479"/>
      <c r="LRN43" s="479"/>
      <c r="LRO43" s="479"/>
      <c r="LRP43" s="479"/>
      <c r="LRQ43" s="479"/>
      <c r="LRR43" s="479"/>
      <c r="LRS43" s="479"/>
      <c r="LRT43" s="479"/>
      <c r="LRU43" s="479"/>
      <c r="LRV43" s="479"/>
      <c r="LRW43" s="479"/>
      <c r="LRX43" s="479"/>
      <c r="LRY43" s="479"/>
      <c r="LRZ43" s="479"/>
      <c r="LSA43" s="479"/>
      <c r="LSB43" s="479"/>
      <c r="LSC43" s="479"/>
      <c r="LSD43" s="479"/>
      <c r="LSE43" s="479"/>
      <c r="LSF43" s="479"/>
      <c r="LSG43" s="479"/>
      <c r="LSH43" s="479"/>
      <c r="LSI43" s="479"/>
      <c r="LSJ43" s="479"/>
      <c r="LSK43" s="479"/>
      <c r="LSL43" s="479"/>
      <c r="LSM43" s="479"/>
      <c r="LSN43" s="479"/>
      <c r="LSO43" s="479"/>
      <c r="LSP43" s="479"/>
      <c r="LSQ43" s="479"/>
      <c r="LSR43" s="479"/>
      <c r="LSS43" s="479"/>
      <c r="LST43" s="479"/>
      <c r="LSU43" s="479"/>
      <c r="LSV43" s="479"/>
      <c r="LSW43" s="479"/>
      <c r="LSX43" s="479"/>
      <c r="LSY43" s="479"/>
      <c r="LSZ43" s="479"/>
      <c r="LTA43" s="479"/>
      <c r="LTB43" s="479"/>
      <c r="LTC43" s="479"/>
      <c r="LTD43" s="479"/>
      <c r="LTE43" s="479"/>
      <c r="LTF43" s="479"/>
      <c r="LTG43" s="479"/>
      <c r="LTH43" s="479"/>
      <c r="LTI43" s="479"/>
      <c r="LTJ43" s="479"/>
      <c r="LTK43" s="479"/>
      <c r="LTL43" s="479"/>
      <c r="LTM43" s="479"/>
      <c r="LTN43" s="479"/>
      <c r="LTO43" s="479"/>
      <c r="LTP43" s="479"/>
      <c r="LTQ43" s="479"/>
      <c r="LTR43" s="479"/>
      <c r="LTS43" s="479"/>
      <c r="LTT43" s="479"/>
      <c r="LTU43" s="479"/>
      <c r="LTV43" s="479"/>
      <c r="LTW43" s="479"/>
      <c r="LTX43" s="479"/>
      <c r="LTY43" s="479"/>
      <c r="LTZ43" s="479"/>
      <c r="LUA43" s="479"/>
      <c r="LUB43" s="479"/>
      <c r="LUC43" s="479"/>
      <c r="LUD43" s="479"/>
      <c r="LUE43" s="479"/>
      <c r="LUF43" s="479"/>
      <c r="LUG43" s="479"/>
      <c r="LUH43" s="479"/>
      <c r="LUI43" s="479"/>
      <c r="LUJ43" s="479"/>
      <c r="LUK43" s="479"/>
      <c r="LUL43" s="479"/>
      <c r="LUM43" s="479"/>
      <c r="LUN43" s="479"/>
      <c r="LUO43" s="479"/>
      <c r="LUP43" s="479"/>
      <c r="LUQ43" s="479"/>
      <c r="LUR43" s="479"/>
      <c r="LUS43" s="479"/>
      <c r="LUT43" s="479"/>
      <c r="LUU43" s="479"/>
      <c r="LUV43" s="479"/>
      <c r="LUW43" s="479"/>
      <c r="LUX43" s="479"/>
      <c r="LUY43" s="479"/>
      <c r="LUZ43" s="479"/>
      <c r="LVA43" s="479"/>
      <c r="LVB43" s="479"/>
      <c r="LVC43" s="479"/>
      <c r="LVD43" s="479"/>
      <c r="LVE43" s="479"/>
      <c r="LVF43" s="479"/>
      <c r="LVG43" s="479"/>
      <c r="LVH43" s="479"/>
      <c r="LVI43" s="479"/>
      <c r="LVJ43" s="479"/>
      <c r="LVK43" s="479"/>
      <c r="LVL43" s="479"/>
      <c r="LVM43" s="479"/>
      <c r="LVN43" s="479"/>
      <c r="LVO43" s="479"/>
      <c r="LVP43" s="479"/>
      <c r="LVQ43" s="479"/>
      <c r="LVR43" s="479"/>
      <c r="LVS43" s="479"/>
      <c r="LVT43" s="479"/>
      <c r="LVU43" s="479"/>
      <c r="LVV43" s="479"/>
      <c r="LVW43" s="479"/>
      <c r="LVX43" s="479"/>
      <c r="LVY43" s="479"/>
      <c r="LVZ43" s="479"/>
      <c r="LWA43" s="479"/>
      <c r="LWB43" s="479"/>
      <c r="LWC43" s="479"/>
      <c r="LWD43" s="479"/>
      <c r="LWE43" s="479"/>
      <c r="LWF43" s="479"/>
      <c r="LWG43" s="479"/>
      <c r="LWH43" s="479"/>
      <c r="LWI43" s="479"/>
      <c r="LWJ43" s="479"/>
      <c r="LWK43" s="479"/>
      <c r="LWL43" s="479"/>
      <c r="LWM43" s="479"/>
      <c r="LWN43" s="479"/>
      <c r="LWO43" s="479"/>
      <c r="LWP43" s="479"/>
      <c r="LWQ43" s="479"/>
      <c r="LWR43" s="479"/>
      <c r="LWS43" s="479"/>
      <c r="LWT43" s="479"/>
      <c r="LWU43" s="479"/>
      <c r="LWV43" s="479"/>
      <c r="LWW43" s="479"/>
      <c r="LWX43" s="479"/>
      <c r="LWY43" s="479"/>
      <c r="LWZ43" s="479"/>
      <c r="LXA43" s="479"/>
      <c r="LXB43" s="479"/>
      <c r="LXC43" s="479"/>
      <c r="LXD43" s="479"/>
      <c r="LXE43" s="479"/>
      <c r="LXF43" s="479"/>
      <c r="LXG43" s="479"/>
      <c r="LXH43" s="479"/>
      <c r="LXI43" s="479"/>
      <c r="LXJ43" s="479"/>
      <c r="LXK43" s="479"/>
      <c r="LXL43" s="479"/>
      <c r="LXM43" s="479"/>
      <c r="LXN43" s="479"/>
      <c r="LXO43" s="479"/>
      <c r="LXP43" s="479"/>
      <c r="LXQ43" s="479"/>
      <c r="LXR43" s="479"/>
      <c r="LXS43" s="479"/>
      <c r="LXT43" s="479"/>
      <c r="LXU43" s="479"/>
      <c r="LXV43" s="479"/>
      <c r="LXW43" s="479"/>
      <c r="LXX43" s="479"/>
      <c r="LXY43" s="479"/>
      <c r="LXZ43" s="479"/>
      <c r="LYA43" s="479"/>
      <c r="LYB43" s="479"/>
      <c r="LYC43" s="479"/>
      <c r="LYD43" s="479"/>
      <c r="LYE43" s="479"/>
      <c r="LYF43" s="479"/>
      <c r="LYG43" s="479"/>
      <c r="LYH43" s="479"/>
      <c r="LYI43" s="479"/>
      <c r="LYJ43" s="479"/>
      <c r="LYK43" s="479"/>
      <c r="LYL43" s="479"/>
      <c r="LYM43" s="479"/>
      <c r="LYN43" s="479"/>
      <c r="LYO43" s="479"/>
      <c r="LYP43" s="479"/>
      <c r="LYQ43" s="479"/>
      <c r="LYR43" s="479"/>
      <c r="LYS43" s="479"/>
      <c r="LYT43" s="479"/>
      <c r="LYU43" s="479"/>
      <c r="LYV43" s="479"/>
      <c r="LYW43" s="479"/>
      <c r="LYX43" s="479"/>
      <c r="LYY43" s="479"/>
      <c r="LYZ43" s="479"/>
      <c r="LZA43" s="479"/>
      <c r="LZB43" s="479"/>
      <c r="LZC43" s="479"/>
      <c r="LZD43" s="479"/>
      <c r="LZE43" s="479"/>
      <c r="LZF43" s="479"/>
      <c r="LZG43" s="479"/>
      <c r="LZH43" s="479"/>
      <c r="LZI43" s="479"/>
      <c r="LZJ43" s="479"/>
      <c r="LZK43" s="479"/>
      <c r="LZL43" s="479"/>
      <c r="LZM43" s="479"/>
      <c r="LZN43" s="479"/>
      <c r="LZO43" s="479"/>
      <c r="LZP43" s="479"/>
      <c r="LZQ43" s="479"/>
      <c r="LZR43" s="479"/>
      <c r="LZS43" s="479"/>
      <c r="LZT43" s="479"/>
      <c r="LZU43" s="479"/>
      <c r="LZV43" s="479"/>
      <c r="LZW43" s="479"/>
      <c r="LZX43" s="479"/>
      <c r="LZY43" s="479"/>
      <c r="LZZ43" s="479"/>
      <c r="MAA43" s="479"/>
      <c r="MAB43" s="479"/>
      <c r="MAC43" s="479"/>
      <c r="MAD43" s="479"/>
      <c r="MAE43" s="479"/>
      <c r="MAF43" s="479"/>
      <c r="MAG43" s="479"/>
      <c r="MAH43" s="479"/>
      <c r="MAI43" s="479"/>
      <c r="MAJ43" s="479"/>
      <c r="MAK43" s="479"/>
      <c r="MAL43" s="479"/>
      <c r="MAM43" s="479"/>
      <c r="MAN43" s="479"/>
      <c r="MAO43" s="479"/>
      <c r="MAP43" s="479"/>
      <c r="MAQ43" s="479"/>
      <c r="MAR43" s="479"/>
      <c r="MAS43" s="479"/>
      <c r="MAT43" s="479"/>
      <c r="MAU43" s="479"/>
      <c r="MAV43" s="479"/>
      <c r="MAW43" s="479"/>
      <c r="MAX43" s="479"/>
      <c r="MAY43" s="479"/>
      <c r="MAZ43" s="479"/>
      <c r="MBA43" s="479"/>
      <c r="MBB43" s="479"/>
      <c r="MBC43" s="479"/>
      <c r="MBD43" s="479"/>
      <c r="MBE43" s="479"/>
      <c r="MBF43" s="479"/>
      <c r="MBG43" s="479"/>
      <c r="MBH43" s="479"/>
      <c r="MBI43" s="479"/>
      <c r="MBJ43" s="479"/>
      <c r="MBK43" s="479"/>
      <c r="MBL43" s="479"/>
      <c r="MBM43" s="479"/>
      <c r="MBN43" s="479"/>
      <c r="MBO43" s="479"/>
      <c r="MBP43" s="479"/>
      <c r="MBQ43" s="479"/>
      <c r="MBR43" s="479"/>
      <c r="MBS43" s="479"/>
      <c r="MBT43" s="479"/>
      <c r="MBU43" s="479"/>
      <c r="MBV43" s="479"/>
      <c r="MBW43" s="479"/>
      <c r="MBX43" s="479"/>
      <c r="MBY43" s="479"/>
      <c r="MBZ43" s="479"/>
      <c r="MCA43" s="479"/>
      <c r="MCB43" s="479"/>
      <c r="MCC43" s="479"/>
      <c r="MCD43" s="479"/>
      <c r="MCE43" s="479"/>
      <c r="MCF43" s="479"/>
      <c r="MCG43" s="479"/>
      <c r="MCH43" s="479"/>
      <c r="MCI43" s="479"/>
      <c r="MCJ43" s="479"/>
      <c r="MCK43" s="479"/>
      <c r="MCL43" s="479"/>
      <c r="MCM43" s="479"/>
      <c r="MCN43" s="479"/>
      <c r="MCO43" s="479"/>
      <c r="MCP43" s="479"/>
      <c r="MCQ43" s="479"/>
      <c r="MCR43" s="479"/>
      <c r="MCS43" s="479"/>
      <c r="MCT43" s="479"/>
      <c r="MCU43" s="479"/>
      <c r="MCV43" s="479"/>
      <c r="MCW43" s="479"/>
      <c r="MCX43" s="479"/>
      <c r="MCY43" s="479"/>
      <c r="MCZ43" s="479"/>
      <c r="MDA43" s="479"/>
      <c r="MDB43" s="479"/>
      <c r="MDC43" s="479"/>
      <c r="MDD43" s="479"/>
      <c r="MDE43" s="479"/>
      <c r="MDF43" s="479"/>
      <c r="MDG43" s="479"/>
      <c r="MDH43" s="479"/>
      <c r="MDI43" s="479"/>
      <c r="MDJ43" s="479"/>
      <c r="MDK43" s="479"/>
      <c r="MDL43" s="479"/>
      <c r="MDM43" s="479"/>
      <c r="MDN43" s="479"/>
      <c r="MDO43" s="479"/>
      <c r="MDP43" s="479"/>
      <c r="MDQ43" s="479"/>
      <c r="MDR43" s="479"/>
      <c r="MDS43" s="479"/>
      <c r="MDT43" s="479"/>
      <c r="MDU43" s="479"/>
      <c r="MDV43" s="479"/>
      <c r="MDW43" s="479"/>
      <c r="MDX43" s="479"/>
      <c r="MDY43" s="479"/>
      <c r="MDZ43" s="479"/>
      <c r="MEA43" s="479"/>
      <c r="MEB43" s="479"/>
      <c r="MEC43" s="479"/>
      <c r="MED43" s="479"/>
      <c r="MEE43" s="479"/>
      <c r="MEF43" s="479"/>
      <c r="MEG43" s="479"/>
      <c r="MEH43" s="479"/>
      <c r="MEI43" s="479"/>
      <c r="MEJ43" s="479"/>
      <c r="MEK43" s="479"/>
      <c r="MEL43" s="479"/>
      <c r="MEM43" s="479"/>
      <c r="MEN43" s="479"/>
      <c r="MEO43" s="479"/>
      <c r="MEP43" s="479"/>
      <c r="MEQ43" s="479"/>
      <c r="MER43" s="479"/>
      <c r="MES43" s="479"/>
      <c r="MET43" s="479"/>
      <c r="MEU43" s="479"/>
      <c r="MEV43" s="479"/>
      <c r="MEW43" s="479"/>
      <c r="MEX43" s="479"/>
      <c r="MEY43" s="479"/>
      <c r="MEZ43" s="479"/>
      <c r="MFA43" s="479"/>
      <c r="MFB43" s="479"/>
      <c r="MFC43" s="479"/>
      <c r="MFD43" s="479"/>
      <c r="MFE43" s="479"/>
      <c r="MFF43" s="479"/>
      <c r="MFG43" s="479"/>
      <c r="MFH43" s="479"/>
      <c r="MFI43" s="479"/>
      <c r="MFJ43" s="479"/>
      <c r="MFK43" s="479"/>
      <c r="MFL43" s="479"/>
      <c r="MFM43" s="479"/>
      <c r="MFN43" s="479"/>
      <c r="MFO43" s="479"/>
      <c r="MFP43" s="479"/>
      <c r="MFQ43" s="479"/>
      <c r="MFR43" s="479"/>
      <c r="MFS43" s="479"/>
      <c r="MFT43" s="479"/>
      <c r="MFU43" s="479"/>
      <c r="MFV43" s="479"/>
      <c r="MFW43" s="479"/>
      <c r="MFX43" s="479"/>
      <c r="MFY43" s="479"/>
      <c r="MFZ43" s="479"/>
      <c r="MGA43" s="479"/>
      <c r="MGB43" s="479"/>
      <c r="MGC43" s="479"/>
      <c r="MGD43" s="479"/>
      <c r="MGE43" s="479"/>
      <c r="MGF43" s="479"/>
      <c r="MGG43" s="479"/>
      <c r="MGH43" s="479"/>
      <c r="MGI43" s="479"/>
      <c r="MGJ43" s="479"/>
      <c r="MGK43" s="479"/>
      <c r="MGL43" s="479"/>
      <c r="MGM43" s="479"/>
      <c r="MGN43" s="479"/>
      <c r="MGO43" s="479"/>
      <c r="MGP43" s="479"/>
      <c r="MGQ43" s="479"/>
      <c r="MGR43" s="479"/>
      <c r="MGS43" s="479"/>
      <c r="MGT43" s="479"/>
      <c r="MGU43" s="479"/>
      <c r="MGV43" s="479"/>
      <c r="MGW43" s="479"/>
      <c r="MGX43" s="479"/>
      <c r="MGY43" s="479"/>
      <c r="MGZ43" s="479"/>
      <c r="MHA43" s="479"/>
      <c r="MHB43" s="479"/>
      <c r="MHC43" s="479"/>
      <c r="MHD43" s="479"/>
      <c r="MHE43" s="479"/>
      <c r="MHF43" s="479"/>
      <c r="MHG43" s="479"/>
      <c r="MHH43" s="479"/>
      <c r="MHI43" s="479"/>
      <c r="MHJ43" s="479"/>
      <c r="MHK43" s="479"/>
      <c r="MHL43" s="479"/>
      <c r="MHM43" s="479"/>
      <c r="MHN43" s="479"/>
      <c r="MHO43" s="479"/>
      <c r="MHP43" s="479"/>
      <c r="MHQ43" s="479"/>
      <c r="MHR43" s="479"/>
      <c r="MHS43" s="479"/>
      <c r="MHT43" s="479"/>
      <c r="MHU43" s="479"/>
      <c r="MHV43" s="479"/>
      <c r="MHW43" s="479"/>
      <c r="MHX43" s="479"/>
      <c r="MHY43" s="479"/>
      <c r="MHZ43" s="479"/>
      <c r="MIA43" s="479"/>
      <c r="MIB43" s="479"/>
      <c r="MIC43" s="479"/>
      <c r="MID43" s="479"/>
      <c r="MIE43" s="479"/>
      <c r="MIF43" s="479"/>
      <c r="MIG43" s="479"/>
      <c r="MIH43" s="479"/>
      <c r="MII43" s="479"/>
      <c r="MIJ43" s="479"/>
      <c r="MIK43" s="479"/>
      <c r="MIL43" s="479"/>
      <c r="MIM43" s="479"/>
      <c r="MIN43" s="479"/>
      <c r="MIO43" s="479"/>
      <c r="MIP43" s="479"/>
      <c r="MIQ43" s="479"/>
      <c r="MIR43" s="479"/>
      <c r="MIS43" s="479"/>
      <c r="MIT43" s="479"/>
      <c r="MIU43" s="479"/>
      <c r="MIV43" s="479"/>
      <c r="MIW43" s="479"/>
      <c r="MIX43" s="479"/>
      <c r="MIY43" s="479"/>
      <c r="MIZ43" s="479"/>
      <c r="MJA43" s="479"/>
      <c r="MJB43" s="479"/>
      <c r="MJC43" s="479"/>
      <c r="MJD43" s="479"/>
      <c r="MJE43" s="479"/>
      <c r="MJF43" s="479"/>
      <c r="MJG43" s="479"/>
      <c r="MJH43" s="479"/>
      <c r="MJI43" s="479"/>
      <c r="MJJ43" s="479"/>
      <c r="MJK43" s="479"/>
      <c r="MJL43" s="479"/>
      <c r="MJM43" s="479"/>
      <c r="MJN43" s="479"/>
      <c r="MJO43" s="479"/>
      <c r="MJP43" s="479"/>
      <c r="MJQ43" s="479"/>
      <c r="MJR43" s="479"/>
      <c r="MJS43" s="479"/>
      <c r="MJT43" s="479"/>
      <c r="MJU43" s="479"/>
      <c r="MJV43" s="479"/>
      <c r="MJW43" s="479"/>
      <c r="MJX43" s="479"/>
      <c r="MJY43" s="479"/>
      <c r="MJZ43" s="479"/>
      <c r="MKA43" s="479"/>
      <c r="MKB43" s="479"/>
      <c r="MKC43" s="479"/>
      <c r="MKD43" s="479"/>
      <c r="MKE43" s="479"/>
      <c r="MKF43" s="479"/>
      <c r="MKG43" s="479"/>
      <c r="MKH43" s="479"/>
      <c r="MKI43" s="479"/>
      <c r="MKJ43" s="479"/>
      <c r="MKK43" s="479"/>
      <c r="MKL43" s="479"/>
      <c r="MKM43" s="479"/>
      <c r="MKN43" s="479"/>
      <c r="MKO43" s="479"/>
      <c r="MKP43" s="479"/>
      <c r="MKQ43" s="479"/>
      <c r="MKR43" s="479"/>
      <c r="MKS43" s="479"/>
      <c r="MKT43" s="479"/>
      <c r="MKU43" s="479"/>
      <c r="MKV43" s="479"/>
      <c r="MKW43" s="479"/>
      <c r="MKX43" s="479"/>
      <c r="MKY43" s="479"/>
      <c r="MKZ43" s="479"/>
      <c r="MLA43" s="479"/>
      <c r="MLB43" s="479"/>
      <c r="MLC43" s="479"/>
      <c r="MLD43" s="479"/>
      <c r="MLE43" s="479"/>
      <c r="MLF43" s="479"/>
      <c r="MLG43" s="479"/>
      <c r="MLH43" s="479"/>
      <c r="MLI43" s="479"/>
      <c r="MLJ43" s="479"/>
      <c r="MLK43" s="479"/>
      <c r="MLL43" s="479"/>
      <c r="MLM43" s="479"/>
      <c r="MLN43" s="479"/>
      <c r="MLO43" s="479"/>
      <c r="MLP43" s="479"/>
      <c r="MLQ43" s="479"/>
      <c r="MLR43" s="479"/>
      <c r="MLS43" s="479"/>
      <c r="MLT43" s="479"/>
      <c r="MLU43" s="479"/>
      <c r="MLV43" s="479"/>
      <c r="MLW43" s="479"/>
      <c r="MLX43" s="479"/>
      <c r="MLY43" s="479"/>
      <c r="MLZ43" s="479"/>
      <c r="MMA43" s="479"/>
      <c r="MMB43" s="479"/>
      <c r="MMC43" s="479"/>
      <c r="MMD43" s="479"/>
      <c r="MME43" s="479"/>
      <c r="MMF43" s="479"/>
      <c r="MMG43" s="479"/>
      <c r="MMH43" s="479"/>
      <c r="MMI43" s="479"/>
      <c r="MMJ43" s="479"/>
      <c r="MMK43" s="479"/>
      <c r="MML43" s="479"/>
      <c r="MMM43" s="479"/>
      <c r="MMN43" s="479"/>
      <c r="MMO43" s="479"/>
      <c r="MMP43" s="479"/>
      <c r="MMQ43" s="479"/>
      <c r="MMR43" s="479"/>
      <c r="MMS43" s="479"/>
      <c r="MMT43" s="479"/>
      <c r="MMU43" s="479"/>
      <c r="MMV43" s="479"/>
      <c r="MMW43" s="479"/>
      <c r="MMX43" s="479"/>
      <c r="MMY43" s="479"/>
      <c r="MMZ43" s="479"/>
      <c r="MNA43" s="479"/>
      <c r="MNB43" s="479"/>
      <c r="MNC43" s="479"/>
      <c r="MND43" s="479"/>
      <c r="MNE43" s="479"/>
      <c r="MNF43" s="479"/>
      <c r="MNG43" s="479"/>
      <c r="MNH43" s="479"/>
      <c r="MNI43" s="479"/>
      <c r="MNJ43" s="479"/>
      <c r="MNK43" s="479"/>
      <c r="MNL43" s="479"/>
      <c r="MNM43" s="479"/>
      <c r="MNN43" s="479"/>
      <c r="MNO43" s="479"/>
      <c r="MNP43" s="479"/>
      <c r="MNQ43" s="479"/>
      <c r="MNR43" s="479"/>
      <c r="MNS43" s="479"/>
      <c r="MNT43" s="479"/>
      <c r="MNU43" s="479"/>
      <c r="MNV43" s="479"/>
      <c r="MNW43" s="479"/>
      <c r="MNX43" s="479"/>
      <c r="MNY43" s="479"/>
      <c r="MNZ43" s="479"/>
      <c r="MOA43" s="479"/>
      <c r="MOB43" s="479"/>
      <c r="MOC43" s="479"/>
      <c r="MOD43" s="479"/>
      <c r="MOE43" s="479"/>
      <c r="MOF43" s="479"/>
      <c r="MOG43" s="479"/>
      <c r="MOH43" s="479"/>
      <c r="MOI43" s="479"/>
      <c r="MOJ43" s="479"/>
      <c r="MOK43" s="479"/>
      <c r="MOL43" s="479"/>
      <c r="MOM43" s="479"/>
      <c r="MON43" s="479"/>
      <c r="MOO43" s="479"/>
      <c r="MOP43" s="479"/>
      <c r="MOQ43" s="479"/>
      <c r="MOR43" s="479"/>
      <c r="MOS43" s="479"/>
      <c r="MOT43" s="479"/>
      <c r="MOU43" s="479"/>
      <c r="MOV43" s="479"/>
      <c r="MOW43" s="479"/>
      <c r="MOX43" s="479"/>
      <c r="MOY43" s="479"/>
      <c r="MOZ43" s="479"/>
      <c r="MPA43" s="479"/>
      <c r="MPB43" s="479"/>
      <c r="MPC43" s="479"/>
      <c r="MPD43" s="479"/>
      <c r="MPE43" s="479"/>
      <c r="MPF43" s="479"/>
      <c r="MPG43" s="479"/>
      <c r="MPH43" s="479"/>
      <c r="MPI43" s="479"/>
      <c r="MPJ43" s="479"/>
      <c r="MPK43" s="479"/>
      <c r="MPL43" s="479"/>
      <c r="MPM43" s="479"/>
      <c r="MPN43" s="479"/>
      <c r="MPO43" s="479"/>
      <c r="MPP43" s="479"/>
      <c r="MPQ43" s="479"/>
      <c r="MPR43" s="479"/>
      <c r="MPS43" s="479"/>
      <c r="MPT43" s="479"/>
      <c r="MPU43" s="479"/>
      <c r="MPV43" s="479"/>
      <c r="MPW43" s="479"/>
      <c r="MPX43" s="479"/>
      <c r="MPY43" s="479"/>
      <c r="MPZ43" s="479"/>
      <c r="MQA43" s="479"/>
      <c r="MQB43" s="479"/>
      <c r="MQC43" s="479"/>
      <c r="MQD43" s="479"/>
      <c r="MQE43" s="479"/>
      <c r="MQF43" s="479"/>
      <c r="MQG43" s="479"/>
      <c r="MQH43" s="479"/>
      <c r="MQI43" s="479"/>
      <c r="MQJ43" s="479"/>
      <c r="MQK43" s="479"/>
      <c r="MQL43" s="479"/>
      <c r="MQM43" s="479"/>
      <c r="MQN43" s="479"/>
      <c r="MQO43" s="479"/>
      <c r="MQP43" s="479"/>
      <c r="MQQ43" s="479"/>
      <c r="MQR43" s="479"/>
      <c r="MQS43" s="479"/>
      <c r="MQT43" s="479"/>
      <c r="MQU43" s="479"/>
      <c r="MQV43" s="479"/>
      <c r="MQW43" s="479"/>
      <c r="MQX43" s="479"/>
      <c r="MQY43" s="479"/>
      <c r="MQZ43" s="479"/>
      <c r="MRA43" s="479"/>
      <c r="MRB43" s="479"/>
      <c r="MRC43" s="479"/>
      <c r="MRD43" s="479"/>
      <c r="MRE43" s="479"/>
      <c r="MRF43" s="479"/>
      <c r="MRG43" s="479"/>
      <c r="MRH43" s="479"/>
      <c r="MRI43" s="479"/>
      <c r="MRJ43" s="479"/>
      <c r="MRK43" s="479"/>
      <c r="MRL43" s="479"/>
      <c r="MRM43" s="479"/>
      <c r="MRN43" s="479"/>
      <c r="MRO43" s="479"/>
      <c r="MRP43" s="479"/>
      <c r="MRQ43" s="479"/>
      <c r="MRR43" s="479"/>
      <c r="MRS43" s="479"/>
      <c r="MRT43" s="479"/>
      <c r="MRU43" s="479"/>
      <c r="MRV43" s="479"/>
      <c r="MRW43" s="479"/>
      <c r="MRX43" s="479"/>
      <c r="MRY43" s="479"/>
      <c r="MRZ43" s="479"/>
      <c r="MSA43" s="479"/>
      <c r="MSB43" s="479"/>
      <c r="MSC43" s="479"/>
      <c r="MSD43" s="479"/>
      <c r="MSE43" s="479"/>
      <c r="MSF43" s="479"/>
      <c r="MSG43" s="479"/>
      <c r="MSH43" s="479"/>
      <c r="MSI43" s="479"/>
      <c r="MSJ43" s="479"/>
      <c r="MSK43" s="479"/>
      <c r="MSL43" s="479"/>
      <c r="MSM43" s="479"/>
      <c r="MSN43" s="479"/>
      <c r="MSO43" s="479"/>
      <c r="MSP43" s="479"/>
      <c r="MSQ43" s="479"/>
      <c r="MSR43" s="479"/>
      <c r="MSS43" s="479"/>
      <c r="MST43" s="479"/>
      <c r="MSU43" s="479"/>
      <c r="MSV43" s="479"/>
      <c r="MSW43" s="479"/>
      <c r="MSX43" s="479"/>
      <c r="MSY43" s="479"/>
      <c r="MSZ43" s="479"/>
      <c r="MTA43" s="479"/>
      <c r="MTB43" s="479"/>
      <c r="MTC43" s="479"/>
      <c r="MTD43" s="479"/>
      <c r="MTE43" s="479"/>
      <c r="MTF43" s="479"/>
      <c r="MTG43" s="479"/>
      <c r="MTH43" s="479"/>
      <c r="MTI43" s="479"/>
      <c r="MTJ43" s="479"/>
      <c r="MTK43" s="479"/>
      <c r="MTL43" s="479"/>
      <c r="MTM43" s="479"/>
      <c r="MTN43" s="479"/>
      <c r="MTO43" s="479"/>
      <c r="MTP43" s="479"/>
      <c r="MTQ43" s="479"/>
      <c r="MTR43" s="479"/>
      <c r="MTS43" s="479"/>
      <c r="MTT43" s="479"/>
      <c r="MTU43" s="479"/>
      <c r="MTV43" s="479"/>
      <c r="MTW43" s="479"/>
      <c r="MTX43" s="479"/>
      <c r="MTY43" s="479"/>
      <c r="MTZ43" s="479"/>
      <c r="MUA43" s="479"/>
      <c r="MUB43" s="479"/>
      <c r="MUC43" s="479"/>
      <c r="MUD43" s="479"/>
      <c r="MUE43" s="479"/>
      <c r="MUF43" s="479"/>
      <c r="MUG43" s="479"/>
      <c r="MUH43" s="479"/>
      <c r="MUI43" s="479"/>
      <c r="MUJ43" s="479"/>
      <c r="MUK43" s="479"/>
      <c r="MUL43" s="479"/>
      <c r="MUM43" s="479"/>
      <c r="MUN43" s="479"/>
      <c r="MUO43" s="479"/>
      <c r="MUP43" s="479"/>
      <c r="MUQ43" s="479"/>
      <c r="MUR43" s="479"/>
      <c r="MUS43" s="479"/>
      <c r="MUT43" s="479"/>
      <c r="MUU43" s="479"/>
      <c r="MUV43" s="479"/>
      <c r="MUW43" s="479"/>
      <c r="MUX43" s="479"/>
      <c r="MUY43" s="479"/>
      <c r="MUZ43" s="479"/>
      <c r="MVA43" s="479"/>
      <c r="MVB43" s="479"/>
      <c r="MVC43" s="479"/>
      <c r="MVD43" s="479"/>
      <c r="MVE43" s="479"/>
      <c r="MVF43" s="479"/>
      <c r="MVG43" s="479"/>
      <c r="MVH43" s="479"/>
      <c r="MVI43" s="479"/>
      <c r="MVJ43" s="479"/>
      <c r="MVK43" s="479"/>
      <c r="MVL43" s="479"/>
      <c r="MVM43" s="479"/>
      <c r="MVN43" s="479"/>
      <c r="MVO43" s="479"/>
      <c r="MVP43" s="479"/>
      <c r="MVQ43" s="479"/>
      <c r="MVR43" s="479"/>
      <c r="MVS43" s="479"/>
      <c r="MVT43" s="479"/>
      <c r="MVU43" s="479"/>
      <c r="MVV43" s="479"/>
      <c r="MVW43" s="479"/>
      <c r="MVX43" s="479"/>
      <c r="MVY43" s="479"/>
      <c r="MVZ43" s="479"/>
      <c r="MWA43" s="479"/>
      <c r="MWB43" s="479"/>
      <c r="MWC43" s="479"/>
      <c r="MWD43" s="479"/>
      <c r="MWE43" s="479"/>
      <c r="MWF43" s="479"/>
      <c r="MWG43" s="479"/>
      <c r="MWH43" s="479"/>
      <c r="MWI43" s="479"/>
      <c r="MWJ43" s="479"/>
      <c r="MWK43" s="479"/>
      <c r="MWL43" s="479"/>
      <c r="MWM43" s="479"/>
      <c r="MWN43" s="479"/>
      <c r="MWO43" s="479"/>
      <c r="MWP43" s="479"/>
      <c r="MWQ43" s="479"/>
      <c r="MWR43" s="479"/>
      <c r="MWS43" s="479"/>
      <c r="MWT43" s="479"/>
      <c r="MWU43" s="479"/>
      <c r="MWV43" s="479"/>
      <c r="MWW43" s="479"/>
      <c r="MWX43" s="479"/>
      <c r="MWY43" s="479"/>
      <c r="MWZ43" s="479"/>
      <c r="MXA43" s="479"/>
      <c r="MXB43" s="479"/>
      <c r="MXC43" s="479"/>
      <c r="MXD43" s="479"/>
      <c r="MXE43" s="479"/>
      <c r="MXF43" s="479"/>
      <c r="MXG43" s="479"/>
      <c r="MXH43" s="479"/>
      <c r="MXI43" s="479"/>
      <c r="MXJ43" s="479"/>
      <c r="MXK43" s="479"/>
      <c r="MXL43" s="479"/>
      <c r="MXM43" s="479"/>
      <c r="MXN43" s="479"/>
      <c r="MXO43" s="479"/>
      <c r="MXP43" s="479"/>
      <c r="MXQ43" s="479"/>
      <c r="MXR43" s="479"/>
      <c r="MXS43" s="479"/>
      <c r="MXT43" s="479"/>
      <c r="MXU43" s="479"/>
      <c r="MXV43" s="479"/>
      <c r="MXW43" s="479"/>
      <c r="MXX43" s="479"/>
      <c r="MXY43" s="479"/>
      <c r="MXZ43" s="479"/>
      <c r="MYA43" s="479"/>
      <c r="MYB43" s="479"/>
      <c r="MYC43" s="479"/>
      <c r="MYD43" s="479"/>
      <c r="MYE43" s="479"/>
      <c r="MYF43" s="479"/>
      <c r="MYG43" s="479"/>
      <c r="MYH43" s="479"/>
      <c r="MYI43" s="479"/>
      <c r="MYJ43" s="479"/>
      <c r="MYK43" s="479"/>
      <c r="MYL43" s="479"/>
      <c r="MYM43" s="479"/>
      <c r="MYN43" s="479"/>
      <c r="MYO43" s="479"/>
      <c r="MYP43" s="479"/>
      <c r="MYQ43" s="479"/>
      <c r="MYR43" s="479"/>
      <c r="MYS43" s="479"/>
      <c r="MYT43" s="479"/>
      <c r="MYU43" s="479"/>
      <c r="MYV43" s="479"/>
      <c r="MYW43" s="479"/>
      <c r="MYX43" s="479"/>
      <c r="MYY43" s="479"/>
      <c r="MYZ43" s="479"/>
      <c r="MZA43" s="479"/>
      <c r="MZB43" s="479"/>
      <c r="MZC43" s="479"/>
      <c r="MZD43" s="479"/>
      <c r="MZE43" s="479"/>
      <c r="MZF43" s="479"/>
      <c r="MZG43" s="479"/>
      <c r="MZH43" s="479"/>
      <c r="MZI43" s="479"/>
      <c r="MZJ43" s="479"/>
      <c r="MZK43" s="479"/>
      <c r="MZL43" s="479"/>
      <c r="MZM43" s="479"/>
      <c r="MZN43" s="479"/>
      <c r="MZO43" s="479"/>
      <c r="MZP43" s="479"/>
      <c r="MZQ43" s="479"/>
      <c r="MZR43" s="479"/>
      <c r="MZS43" s="479"/>
      <c r="MZT43" s="479"/>
      <c r="MZU43" s="479"/>
      <c r="MZV43" s="479"/>
      <c r="MZW43" s="479"/>
      <c r="MZX43" s="479"/>
      <c r="MZY43" s="479"/>
      <c r="MZZ43" s="479"/>
      <c r="NAA43" s="479"/>
      <c r="NAB43" s="479"/>
      <c r="NAC43" s="479"/>
      <c r="NAD43" s="479"/>
      <c r="NAE43" s="479"/>
      <c r="NAF43" s="479"/>
      <c r="NAG43" s="479"/>
      <c r="NAH43" s="479"/>
      <c r="NAI43" s="479"/>
      <c r="NAJ43" s="479"/>
      <c r="NAK43" s="479"/>
      <c r="NAL43" s="479"/>
      <c r="NAM43" s="479"/>
      <c r="NAN43" s="479"/>
      <c r="NAO43" s="479"/>
      <c r="NAP43" s="479"/>
      <c r="NAQ43" s="479"/>
      <c r="NAR43" s="479"/>
      <c r="NAS43" s="479"/>
      <c r="NAT43" s="479"/>
      <c r="NAU43" s="479"/>
      <c r="NAV43" s="479"/>
      <c r="NAW43" s="479"/>
      <c r="NAX43" s="479"/>
      <c r="NAY43" s="479"/>
      <c r="NAZ43" s="479"/>
      <c r="NBA43" s="479"/>
      <c r="NBB43" s="479"/>
      <c r="NBC43" s="479"/>
      <c r="NBD43" s="479"/>
      <c r="NBE43" s="479"/>
      <c r="NBF43" s="479"/>
      <c r="NBG43" s="479"/>
      <c r="NBH43" s="479"/>
      <c r="NBI43" s="479"/>
      <c r="NBJ43" s="479"/>
      <c r="NBK43" s="479"/>
      <c r="NBL43" s="479"/>
      <c r="NBM43" s="479"/>
      <c r="NBN43" s="479"/>
      <c r="NBO43" s="479"/>
      <c r="NBP43" s="479"/>
      <c r="NBQ43" s="479"/>
      <c r="NBR43" s="479"/>
      <c r="NBS43" s="479"/>
      <c r="NBT43" s="479"/>
      <c r="NBU43" s="479"/>
      <c r="NBV43" s="479"/>
      <c r="NBW43" s="479"/>
      <c r="NBX43" s="479"/>
      <c r="NBY43" s="479"/>
      <c r="NBZ43" s="479"/>
      <c r="NCA43" s="479"/>
      <c r="NCB43" s="479"/>
      <c r="NCC43" s="479"/>
      <c r="NCD43" s="479"/>
      <c r="NCE43" s="479"/>
      <c r="NCF43" s="479"/>
      <c r="NCG43" s="479"/>
      <c r="NCH43" s="479"/>
      <c r="NCI43" s="479"/>
      <c r="NCJ43" s="479"/>
      <c r="NCK43" s="479"/>
      <c r="NCL43" s="479"/>
      <c r="NCM43" s="479"/>
      <c r="NCN43" s="479"/>
      <c r="NCO43" s="479"/>
      <c r="NCP43" s="479"/>
      <c r="NCQ43" s="479"/>
      <c r="NCR43" s="479"/>
      <c r="NCS43" s="479"/>
      <c r="NCT43" s="479"/>
      <c r="NCU43" s="479"/>
      <c r="NCV43" s="479"/>
      <c r="NCW43" s="479"/>
      <c r="NCX43" s="479"/>
      <c r="NCY43" s="479"/>
      <c r="NCZ43" s="479"/>
      <c r="NDA43" s="479"/>
      <c r="NDB43" s="479"/>
      <c r="NDC43" s="479"/>
      <c r="NDD43" s="479"/>
      <c r="NDE43" s="479"/>
      <c r="NDF43" s="479"/>
      <c r="NDG43" s="479"/>
      <c r="NDH43" s="479"/>
      <c r="NDI43" s="479"/>
      <c r="NDJ43" s="479"/>
      <c r="NDK43" s="479"/>
      <c r="NDL43" s="479"/>
      <c r="NDM43" s="479"/>
      <c r="NDN43" s="479"/>
      <c r="NDO43" s="479"/>
      <c r="NDP43" s="479"/>
      <c r="NDQ43" s="479"/>
      <c r="NDR43" s="479"/>
      <c r="NDS43" s="479"/>
      <c r="NDT43" s="479"/>
      <c r="NDU43" s="479"/>
      <c r="NDV43" s="479"/>
      <c r="NDW43" s="479"/>
      <c r="NDX43" s="479"/>
      <c r="NDY43" s="479"/>
      <c r="NDZ43" s="479"/>
      <c r="NEA43" s="479"/>
      <c r="NEB43" s="479"/>
      <c r="NEC43" s="479"/>
      <c r="NED43" s="479"/>
      <c r="NEE43" s="479"/>
      <c r="NEF43" s="479"/>
      <c r="NEG43" s="479"/>
      <c r="NEH43" s="479"/>
      <c r="NEI43" s="479"/>
      <c r="NEJ43" s="479"/>
      <c r="NEK43" s="479"/>
      <c r="NEL43" s="479"/>
      <c r="NEM43" s="479"/>
      <c r="NEN43" s="479"/>
      <c r="NEO43" s="479"/>
      <c r="NEP43" s="479"/>
      <c r="NEQ43" s="479"/>
      <c r="NER43" s="479"/>
      <c r="NES43" s="479"/>
      <c r="NET43" s="479"/>
      <c r="NEU43" s="479"/>
      <c r="NEV43" s="479"/>
      <c r="NEW43" s="479"/>
      <c r="NEX43" s="479"/>
      <c r="NEY43" s="479"/>
      <c r="NEZ43" s="479"/>
      <c r="NFA43" s="479"/>
      <c r="NFB43" s="479"/>
      <c r="NFC43" s="479"/>
      <c r="NFD43" s="479"/>
      <c r="NFE43" s="479"/>
      <c r="NFF43" s="479"/>
      <c r="NFG43" s="479"/>
      <c r="NFH43" s="479"/>
      <c r="NFI43" s="479"/>
      <c r="NFJ43" s="479"/>
      <c r="NFK43" s="479"/>
      <c r="NFL43" s="479"/>
      <c r="NFM43" s="479"/>
      <c r="NFN43" s="479"/>
      <c r="NFO43" s="479"/>
      <c r="NFP43" s="479"/>
      <c r="NFQ43" s="479"/>
      <c r="NFR43" s="479"/>
      <c r="NFS43" s="479"/>
      <c r="NFT43" s="479"/>
      <c r="NFU43" s="479"/>
      <c r="NFV43" s="479"/>
      <c r="NFW43" s="479"/>
      <c r="NFX43" s="479"/>
      <c r="NFY43" s="479"/>
      <c r="NFZ43" s="479"/>
      <c r="NGA43" s="479"/>
      <c r="NGB43" s="479"/>
      <c r="NGC43" s="479"/>
      <c r="NGD43" s="479"/>
      <c r="NGE43" s="479"/>
      <c r="NGF43" s="479"/>
      <c r="NGG43" s="479"/>
      <c r="NGH43" s="479"/>
      <c r="NGI43" s="479"/>
      <c r="NGJ43" s="479"/>
      <c r="NGK43" s="479"/>
      <c r="NGL43" s="479"/>
      <c r="NGM43" s="479"/>
      <c r="NGN43" s="479"/>
      <c r="NGO43" s="479"/>
      <c r="NGP43" s="479"/>
      <c r="NGQ43" s="479"/>
      <c r="NGR43" s="479"/>
      <c r="NGS43" s="479"/>
      <c r="NGT43" s="479"/>
      <c r="NGU43" s="479"/>
      <c r="NGV43" s="479"/>
      <c r="NGW43" s="479"/>
      <c r="NGX43" s="479"/>
      <c r="NGY43" s="479"/>
      <c r="NGZ43" s="479"/>
      <c r="NHA43" s="479"/>
      <c r="NHB43" s="479"/>
      <c r="NHC43" s="479"/>
      <c r="NHD43" s="479"/>
      <c r="NHE43" s="479"/>
      <c r="NHF43" s="479"/>
      <c r="NHG43" s="479"/>
      <c r="NHH43" s="479"/>
      <c r="NHI43" s="479"/>
      <c r="NHJ43" s="479"/>
      <c r="NHK43" s="479"/>
      <c r="NHL43" s="479"/>
      <c r="NHM43" s="479"/>
      <c r="NHN43" s="479"/>
      <c r="NHO43" s="479"/>
      <c r="NHP43" s="479"/>
      <c r="NHQ43" s="479"/>
      <c r="NHR43" s="479"/>
      <c r="NHS43" s="479"/>
      <c r="NHT43" s="479"/>
      <c r="NHU43" s="479"/>
      <c r="NHV43" s="479"/>
      <c r="NHW43" s="479"/>
      <c r="NHX43" s="479"/>
      <c r="NHY43" s="479"/>
      <c r="NHZ43" s="479"/>
      <c r="NIA43" s="479"/>
      <c r="NIB43" s="479"/>
      <c r="NIC43" s="479"/>
      <c r="NID43" s="479"/>
      <c r="NIE43" s="479"/>
      <c r="NIF43" s="479"/>
      <c r="NIG43" s="479"/>
      <c r="NIH43" s="479"/>
      <c r="NII43" s="479"/>
      <c r="NIJ43" s="479"/>
      <c r="NIK43" s="479"/>
      <c r="NIL43" s="479"/>
      <c r="NIM43" s="479"/>
      <c r="NIN43" s="479"/>
      <c r="NIO43" s="479"/>
      <c r="NIP43" s="479"/>
      <c r="NIQ43" s="479"/>
      <c r="NIR43" s="479"/>
      <c r="NIS43" s="479"/>
      <c r="NIT43" s="479"/>
      <c r="NIU43" s="479"/>
      <c r="NIV43" s="479"/>
      <c r="NIW43" s="479"/>
      <c r="NIX43" s="479"/>
      <c r="NIY43" s="479"/>
      <c r="NIZ43" s="479"/>
      <c r="NJA43" s="479"/>
      <c r="NJB43" s="479"/>
      <c r="NJC43" s="479"/>
      <c r="NJD43" s="479"/>
      <c r="NJE43" s="479"/>
      <c r="NJF43" s="479"/>
      <c r="NJG43" s="479"/>
      <c r="NJH43" s="479"/>
      <c r="NJI43" s="479"/>
      <c r="NJJ43" s="479"/>
      <c r="NJK43" s="479"/>
      <c r="NJL43" s="479"/>
      <c r="NJM43" s="479"/>
      <c r="NJN43" s="479"/>
      <c r="NJO43" s="479"/>
      <c r="NJP43" s="479"/>
      <c r="NJQ43" s="479"/>
      <c r="NJR43" s="479"/>
      <c r="NJS43" s="479"/>
      <c r="NJT43" s="479"/>
      <c r="NJU43" s="479"/>
      <c r="NJV43" s="479"/>
      <c r="NJW43" s="479"/>
      <c r="NJX43" s="479"/>
      <c r="NJY43" s="479"/>
      <c r="NJZ43" s="479"/>
      <c r="NKA43" s="479"/>
      <c r="NKB43" s="479"/>
      <c r="NKC43" s="479"/>
      <c r="NKD43" s="479"/>
      <c r="NKE43" s="479"/>
      <c r="NKF43" s="479"/>
      <c r="NKG43" s="479"/>
      <c r="NKH43" s="479"/>
      <c r="NKI43" s="479"/>
      <c r="NKJ43" s="479"/>
      <c r="NKK43" s="479"/>
      <c r="NKL43" s="479"/>
      <c r="NKM43" s="479"/>
      <c r="NKN43" s="479"/>
      <c r="NKO43" s="479"/>
      <c r="NKP43" s="479"/>
      <c r="NKQ43" s="479"/>
      <c r="NKR43" s="479"/>
      <c r="NKS43" s="479"/>
      <c r="NKT43" s="479"/>
      <c r="NKU43" s="479"/>
      <c r="NKV43" s="479"/>
      <c r="NKW43" s="479"/>
      <c r="NKX43" s="479"/>
      <c r="NKY43" s="479"/>
      <c r="NKZ43" s="479"/>
      <c r="NLA43" s="479"/>
      <c r="NLB43" s="479"/>
      <c r="NLC43" s="479"/>
      <c r="NLD43" s="479"/>
      <c r="NLE43" s="479"/>
      <c r="NLF43" s="479"/>
      <c r="NLG43" s="479"/>
      <c r="NLH43" s="479"/>
      <c r="NLI43" s="479"/>
      <c r="NLJ43" s="479"/>
      <c r="NLK43" s="479"/>
      <c r="NLL43" s="479"/>
      <c r="NLM43" s="479"/>
      <c r="NLN43" s="479"/>
      <c r="NLO43" s="479"/>
      <c r="NLP43" s="479"/>
      <c r="NLQ43" s="479"/>
      <c r="NLR43" s="479"/>
      <c r="NLS43" s="479"/>
      <c r="NLT43" s="479"/>
      <c r="NLU43" s="479"/>
      <c r="NLV43" s="479"/>
      <c r="NLW43" s="479"/>
      <c r="NLX43" s="479"/>
      <c r="NLY43" s="479"/>
      <c r="NLZ43" s="479"/>
      <c r="NMA43" s="479"/>
      <c r="NMB43" s="479"/>
      <c r="NMC43" s="479"/>
      <c r="NMD43" s="479"/>
      <c r="NME43" s="479"/>
      <c r="NMF43" s="479"/>
      <c r="NMG43" s="479"/>
      <c r="NMH43" s="479"/>
      <c r="NMI43" s="479"/>
      <c r="NMJ43" s="479"/>
      <c r="NMK43" s="479"/>
      <c r="NML43" s="479"/>
      <c r="NMM43" s="479"/>
      <c r="NMN43" s="479"/>
      <c r="NMO43" s="479"/>
      <c r="NMP43" s="479"/>
      <c r="NMQ43" s="479"/>
      <c r="NMR43" s="479"/>
      <c r="NMS43" s="479"/>
      <c r="NMT43" s="479"/>
      <c r="NMU43" s="479"/>
      <c r="NMV43" s="479"/>
      <c r="NMW43" s="479"/>
      <c r="NMX43" s="479"/>
      <c r="NMY43" s="479"/>
      <c r="NMZ43" s="479"/>
      <c r="NNA43" s="479"/>
      <c r="NNB43" s="479"/>
      <c r="NNC43" s="479"/>
      <c r="NND43" s="479"/>
      <c r="NNE43" s="479"/>
      <c r="NNF43" s="479"/>
      <c r="NNG43" s="479"/>
      <c r="NNH43" s="479"/>
      <c r="NNI43" s="479"/>
      <c r="NNJ43" s="479"/>
      <c r="NNK43" s="479"/>
      <c r="NNL43" s="479"/>
      <c r="NNM43" s="479"/>
      <c r="NNN43" s="479"/>
      <c r="NNO43" s="479"/>
      <c r="NNP43" s="479"/>
      <c r="NNQ43" s="479"/>
      <c r="NNR43" s="479"/>
      <c r="NNS43" s="479"/>
      <c r="NNT43" s="479"/>
      <c r="NNU43" s="479"/>
      <c r="NNV43" s="479"/>
      <c r="NNW43" s="479"/>
      <c r="NNX43" s="479"/>
      <c r="NNY43" s="479"/>
      <c r="NNZ43" s="479"/>
      <c r="NOA43" s="479"/>
      <c r="NOB43" s="479"/>
      <c r="NOC43" s="479"/>
      <c r="NOD43" s="479"/>
      <c r="NOE43" s="479"/>
      <c r="NOF43" s="479"/>
      <c r="NOG43" s="479"/>
      <c r="NOH43" s="479"/>
      <c r="NOI43" s="479"/>
      <c r="NOJ43" s="479"/>
      <c r="NOK43" s="479"/>
      <c r="NOL43" s="479"/>
      <c r="NOM43" s="479"/>
      <c r="NON43" s="479"/>
      <c r="NOO43" s="479"/>
      <c r="NOP43" s="479"/>
      <c r="NOQ43" s="479"/>
      <c r="NOR43" s="479"/>
      <c r="NOS43" s="479"/>
      <c r="NOT43" s="479"/>
      <c r="NOU43" s="479"/>
      <c r="NOV43" s="479"/>
      <c r="NOW43" s="479"/>
      <c r="NOX43" s="479"/>
      <c r="NOY43" s="479"/>
      <c r="NOZ43" s="479"/>
      <c r="NPA43" s="479"/>
      <c r="NPB43" s="479"/>
      <c r="NPC43" s="479"/>
      <c r="NPD43" s="479"/>
      <c r="NPE43" s="479"/>
      <c r="NPF43" s="479"/>
      <c r="NPG43" s="479"/>
      <c r="NPH43" s="479"/>
      <c r="NPI43" s="479"/>
      <c r="NPJ43" s="479"/>
      <c r="NPK43" s="479"/>
      <c r="NPL43" s="479"/>
      <c r="NPM43" s="479"/>
      <c r="NPN43" s="479"/>
      <c r="NPO43" s="479"/>
      <c r="NPP43" s="479"/>
      <c r="NPQ43" s="479"/>
      <c r="NPR43" s="479"/>
      <c r="NPS43" s="479"/>
      <c r="NPT43" s="479"/>
      <c r="NPU43" s="479"/>
      <c r="NPV43" s="479"/>
      <c r="NPW43" s="479"/>
      <c r="NPX43" s="479"/>
      <c r="NPY43" s="479"/>
      <c r="NPZ43" s="479"/>
      <c r="NQA43" s="479"/>
      <c r="NQB43" s="479"/>
      <c r="NQC43" s="479"/>
      <c r="NQD43" s="479"/>
      <c r="NQE43" s="479"/>
      <c r="NQF43" s="479"/>
      <c r="NQG43" s="479"/>
      <c r="NQH43" s="479"/>
      <c r="NQI43" s="479"/>
      <c r="NQJ43" s="479"/>
      <c r="NQK43" s="479"/>
      <c r="NQL43" s="479"/>
      <c r="NQM43" s="479"/>
      <c r="NQN43" s="479"/>
      <c r="NQO43" s="479"/>
      <c r="NQP43" s="479"/>
      <c r="NQQ43" s="479"/>
      <c r="NQR43" s="479"/>
      <c r="NQS43" s="479"/>
      <c r="NQT43" s="479"/>
      <c r="NQU43" s="479"/>
      <c r="NQV43" s="479"/>
      <c r="NQW43" s="479"/>
      <c r="NQX43" s="479"/>
      <c r="NQY43" s="479"/>
      <c r="NQZ43" s="479"/>
      <c r="NRA43" s="479"/>
      <c r="NRB43" s="479"/>
      <c r="NRC43" s="479"/>
      <c r="NRD43" s="479"/>
      <c r="NRE43" s="479"/>
      <c r="NRF43" s="479"/>
      <c r="NRG43" s="479"/>
      <c r="NRH43" s="479"/>
      <c r="NRI43" s="479"/>
      <c r="NRJ43" s="479"/>
      <c r="NRK43" s="479"/>
      <c r="NRL43" s="479"/>
      <c r="NRM43" s="479"/>
      <c r="NRN43" s="479"/>
      <c r="NRO43" s="479"/>
      <c r="NRP43" s="479"/>
      <c r="NRQ43" s="479"/>
      <c r="NRR43" s="479"/>
      <c r="NRS43" s="479"/>
      <c r="NRT43" s="479"/>
      <c r="NRU43" s="479"/>
      <c r="NRV43" s="479"/>
      <c r="NRW43" s="479"/>
      <c r="NRX43" s="479"/>
      <c r="NRY43" s="479"/>
      <c r="NRZ43" s="479"/>
      <c r="NSA43" s="479"/>
      <c r="NSB43" s="479"/>
      <c r="NSC43" s="479"/>
      <c r="NSD43" s="479"/>
      <c r="NSE43" s="479"/>
      <c r="NSF43" s="479"/>
      <c r="NSG43" s="479"/>
      <c r="NSH43" s="479"/>
      <c r="NSI43" s="479"/>
      <c r="NSJ43" s="479"/>
      <c r="NSK43" s="479"/>
      <c r="NSL43" s="479"/>
      <c r="NSM43" s="479"/>
      <c r="NSN43" s="479"/>
      <c r="NSO43" s="479"/>
      <c r="NSP43" s="479"/>
      <c r="NSQ43" s="479"/>
      <c r="NSR43" s="479"/>
      <c r="NSS43" s="479"/>
      <c r="NST43" s="479"/>
      <c r="NSU43" s="479"/>
      <c r="NSV43" s="479"/>
      <c r="NSW43" s="479"/>
      <c r="NSX43" s="479"/>
      <c r="NSY43" s="479"/>
      <c r="NSZ43" s="479"/>
      <c r="NTA43" s="479"/>
      <c r="NTB43" s="479"/>
      <c r="NTC43" s="479"/>
      <c r="NTD43" s="479"/>
      <c r="NTE43" s="479"/>
      <c r="NTF43" s="479"/>
      <c r="NTG43" s="479"/>
      <c r="NTH43" s="479"/>
      <c r="NTI43" s="479"/>
      <c r="NTJ43" s="479"/>
      <c r="NTK43" s="479"/>
      <c r="NTL43" s="479"/>
      <c r="NTM43" s="479"/>
      <c r="NTN43" s="479"/>
      <c r="NTO43" s="479"/>
      <c r="NTP43" s="479"/>
      <c r="NTQ43" s="479"/>
      <c r="NTR43" s="479"/>
      <c r="NTS43" s="479"/>
      <c r="NTT43" s="479"/>
      <c r="NTU43" s="479"/>
      <c r="NTV43" s="479"/>
      <c r="NTW43" s="479"/>
      <c r="NTX43" s="479"/>
      <c r="NTY43" s="479"/>
      <c r="NTZ43" s="479"/>
      <c r="NUA43" s="479"/>
      <c r="NUB43" s="479"/>
      <c r="NUC43" s="479"/>
      <c r="NUD43" s="479"/>
      <c r="NUE43" s="479"/>
      <c r="NUF43" s="479"/>
      <c r="NUG43" s="479"/>
      <c r="NUH43" s="479"/>
      <c r="NUI43" s="479"/>
      <c r="NUJ43" s="479"/>
      <c r="NUK43" s="479"/>
      <c r="NUL43" s="479"/>
      <c r="NUM43" s="479"/>
      <c r="NUN43" s="479"/>
      <c r="NUO43" s="479"/>
      <c r="NUP43" s="479"/>
      <c r="NUQ43" s="479"/>
      <c r="NUR43" s="479"/>
      <c r="NUS43" s="479"/>
      <c r="NUT43" s="479"/>
      <c r="NUU43" s="479"/>
      <c r="NUV43" s="479"/>
      <c r="NUW43" s="479"/>
      <c r="NUX43" s="479"/>
      <c r="NUY43" s="479"/>
      <c r="NUZ43" s="479"/>
      <c r="NVA43" s="479"/>
      <c r="NVB43" s="479"/>
      <c r="NVC43" s="479"/>
      <c r="NVD43" s="479"/>
      <c r="NVE43" s="479"/>
      <c r="NVF43" s="479"/>
      <c r="NVG43" s="479"/>
      <c r="NVH43" s="479"/>
      <c r="NVI43" s="479"/>
      <c r="NVJ43" s="479"/>
      <c r="NVK43" s="479"/>
      <c r="NVL43" s="479"/>
      <c r="NVM43" s="479"/>
      <c r="NVN43" s="479"/>
      <c r="NVO43" s="479"/>
      <c r="NVP43" s="479"/>
      <c r="NVQ43" s="479"/>
      <c r="NVR43" s="479"/>
      <c r="NVS43" s="479"/>
      <c r="NVT43" s="479"/>
      <c r="NVU43" s="479"/>
      <c r="NVV43" s="479"/>
      <c r="NVW43" s="479"/>
      <c r="NVX43" s="479"/>
      <c r="NVY43" s="479"/>
      <c r="NVZ43" s="479"/>
      <c r="NWA43" s="479"/>
      <c r="NWB43" s="479"/>
      <c r="NWC43" s="479"/>
      <c r="NWD43" s="479"/>
      <c r="NWE43" s="479"/>
      <c r="NWF43" s="479"/>
      <c r="NWG43" s="479"/>
      <c r="NWH43" s="479"/>
      <c r="NWI43" s="479"/>
      <c r="NWJ43" s="479"/>
      <c r="NWK43" s="479"/>
      <c r="NWL43" s="479"/>
      <c r="NWM43" s="479"/>
      <c r="NWN43" s="479"/>
      <c r="NWO43" s="479"/>
      <c r="NWP43" s="479"/>
      <c r="NWQ43" s="479"/>
      <c r="NWR43" s="479"/>
      <c r="NWS43" s="479"/>
      <c r="NWT43" s="479"/>
      <c r="NWU43" s="479"/>
      <c r="NWV43" s="479"/>
      <c r="NWW43" s="479"/>
      <c r="NWX43" s="479"/>
      <c r="NWY43" s="479"/>
      <c r="NWZ43" s="479"/>
      <c r="NXA43" s="479"/>
      <c r="NXB43" s="479"/>
      <c r="NXC43" s="479"/>
      <c r="NXD43" s="479"/>
      <c r="NXE43" s="479"/>
      <c r="NXF43" s="479"/>
      <c r="NXG43" s="479"/>
      <c r="NXH43" s="479"/>
      <c r="NXI43" s="479"/>
      <c r="NXJ43" s="479"/>
      <c r="NXK43" s="479"/>
      <c r="NXL43" s="479"/>
      <c r="NXM43" s="479"/>
      <c r="NXN43" s="479"/>
      <c r="NXO43" s="479"/>
      <c r="NXP43" s="479"/>
      <c r="NXQ43" s="479"/>
      <c r="NXR43" s="479"/>
      <c r="NXS43" s="479"/>
      <c r="NXT43" s="479"/>
      <c r="NXU43" s="479"/>
      <c r="NXV43" s="479"/>
      <c r="NXW43" s="479"/>
      <c r="NXX43" s="479"/>
      <c r="NXY43" s="479"/>
      <c r="NXZ43" s="479"/>
      <c r="NYA43" s="479"/>
      <c r="NYB43" s="479"/>
      <c r="NYC43" s="479"/>
      <c r="NYD43" s="479"/>
      <c r="NYE43" s="479"/>
      <c r="NYF43" s="479"/>
      <c r="NYG43" s="479"/>
      <c r="NYH43" s="479"/>
      <c r="NYI43" s="479"/>
      <c r="NYJ43" s="479"/>
      <c r="NYK43" s="479"/>
      <c r="NYL43" s="479"/>
      <c r="NYM43" s="479"/>
      <c r="NYN43" s="479"/>
      <c r="NYO43" s="479"/>
      <c r="NYP43" s="479"/>
      <c r="NYQ43" s="479"/>
      <c r="NYR43" s="479"/>
      <c r="NYS43" s="479"/>
      <c r="NYT43" s="479"/>
      <c r="NYU43" s="479"/>
      <c r="NYV43" s="479"/>
      <c r="NYW43" s="479"/>
      <c r="NYX43" s="479"/>
      <c r="NYY43" s="479"/>
      <c r="NYZ43" s="479"/>
      <c r="NZA43" s="479"/>
      <c r="NZB43" s="479"/>
      <c r="NZC43" s="479"/>
      <c r="NZD43" s="479"/>
      <c r="NZE43" s="479"/>
      <c r="NZF43" s="479"/>
      <c r="NZG43" s="479"/>
      <c r="NZH43" s="479"/>
      <c r="NZI43" s="479"/>
      <c r="NZJ43" s="479"/>
      <c r="NZK43" s="479"/>
      <c r="NZL43" s="479"/>
      <c r="NZM43" s="479"/>
      <c r="NZN43" s="479"/>
      <c r="NZO43" s="479"/>
      <c r="NZP43" s="479"/>
      <c r="NZQ43" s="479"/>
      <c r="NZR43" s="479"/>
      <c r="NZS43" s="479"/>
      <c r="NZT43" s="479"/>
      <c r="NZU43" s="479"/>
      <c r="NZV43" s="479"/>
      <c r="NZW43" s="479"/>
      <c r="NZX43" s="479"/>
      <c r="NZY43" s="479"/>
      <c r="NZZ43" s="479"/>
      <c r="OAA43" s="479"/>
      <c r="OAB43" s="479"/>
      <c r="OAC43" s="479"/>
      <c r="OAD43" s="479"/>
      <c r="OAE43" s="479"/>
      <c r="OAF43" s="479"/>
      <c r="OAG43" s="479"/>
      <c r="OAH43" s="479"/>
      <c r="OAI43" s="479"/>
      <c r="OAJ43" s="479"/>
      <c r="OAK43" s="479"/>
      <c r="OAL43" s="479"/>
      <c r="OAM43" s="479"/>
      <c r="OAN43" s="479"/>
      <c r="OAO43" s="479"/>
      <c r="OAP43" s="479"/>
      <c r="OAQ43" s="479"/>
      <c r="OAR43" s="479"/>
      <c r="OAS43" s="479"/>
      <c r="OAT43" s="479"/>
      <c r="OAU43" s="479"/>
      <c r="OAV43" s="479"/>
      <c r="OAW43" s="479"/>
      <c r="OAX43" s="479"/>
      <c r="OAY43" s="479"/>
      <c r="OAZ43" s="479"/>
      <c r="OBA43" s="479"/>
      <c r="OBB43" s="479"/>
      <c r="OBC43" s="479"/>
      <c r="OBD43" s="479"/>
      <c r="OBE43" s="479"/>
      <c r="OBF43" s="479"/>
      <c r="OBG43" s="479"/>
      <c r="OBH43" s="479"/>
      <c r="OBI43" s="479"/>
      <c r="OBJ43" s="479"/>
      <c r="OBK43" s="479"/>
      <c r="OBL43" s="479"/>
      <c r="OBM43" s="479"/>
      <c r="OBN43" s="479"/>
      <c r="OBO43" s="479"/>
      <c r="OBP43" s="479"/>
      <c r="OBQ43" s="479"/>
      <c r="OBR43" s="479"/>
      <c r="OBS43" s="479"/>
      <c r="OBT43" s="479"/>
      <c r="OBU43" s="479"/>
      <c r="OBV43" s="479"/>
      <c r="OBW43" s="479"/>
      <c r="OBX43" s="479"/>
      <c r="OBY43" s="479"/>
      <c r="OBZ43" s="479"/>
      <c r="OCA43" s="479"/>
      <c r="OCB43" s="479"/>
      <c r="OCC43" s="479"/>
      <c r="OCD43" s="479"/>
      <c r="OCE43" s="479"/>
      <c r="OCF43" s="479"/>
      <c r="OCG43" s="479"/>
      <c r="OCH43" s="479"/>
      <c r="OCI43" s="479"/>
      <c r="OCJ43" s="479"/>
      <c r="OCK43" s="479"/>
      <c r="OCL43" s="479"/>
      <c r="OCM43" s="479"/>
      <c r="OCN43" s="479"/>
      <c r="OCO43" s="479"/>
      <c r="OCP43" s="479"/>
      <c r="OCQ43" s="479"/>
      <c r="OCR43" s="479"/>
      <c r="OCS43" s="479"/>
      <c r="OCT43" s="479"/>
      <c r="OCU43" s="479"/>
      <c r="OCV43" s="479"/>
      <c r="OCW43" s="479"/>
      <c r="OCX43" s="479"/>
      <c r="OCY43" s="479"/>
      <c r="OCZ43" s="479"/>
      <c r="ODA43" s="479"/>
      <c r="ODB43" s="479"/>
      <c r="ODC43" s="479"/>
      <c r="ODD43" s="479"/>
      <c r="ODE43" s="479"/>
      <c r="ODF43" s="479"/>
      <c r="ODG43" s="479"/>
      <c r="ODH43" s="479"/>
      <c r="ODI43" s="479"/>
      <c r="ODJ43" s="479"/>
      <c r="ODK43" s="479"/>
      <c r="ODL43" s="479"/>
      <c r="ODM43" s="479"/>
      <c r="ODN43" s="479"/>
      <c r="ODO43" s="479"/>
      <c r="ODP43" s="479"/>
      <c r="ODQ43" s="479"/>
      <c r="ODR43" s="479"/>
      <c r="ODS43" s="479"/>
      <c r="ODT43" s="479"/>
      <c r="ODU43" s="479"/>
      <c r="ODV43" s="479"/>
      <c r="ODW43" s="479"/>
      <c r="ODX43" s="479"/>
      <c r="ODY43" s="479"/>
      <c r="ODZ43" s="479"/>
      <c r="OEA43" s="479"/>
      <c r="OEB43" s="479"/>
      <c r="OEC43" s="479"/>
      <c r="OED43" s="479"/>
      <c r="OEE43" s="479"/>
      <c r="OEF43" s="479"/>
      <c r="OEG43" s="479"/>
      <c r="OEH43" s="479"/>
      <c r="OEI43" s="479"/>
      <c r="OEJ43" s="479"/>
      <c r="OEK43" s="479"/>
      <c r="OEL43" s="479"/>
      <c r="OEM43" s="479"/>
      <c r="OEN43" s="479"/>
      <c r="OEO43" s="479"/>
      <c r="OEP43" s="479"/>
      <c r="OEQ43" s="479"/>
      <c r="OER43" s="479"/>
      <c r="OES43" s="479"/>
      <c r="OET43" s="479"/>
      <c r="OEU43" s="479"/>
      <c r="OEV43" s="479"/>
      <c r="OEW43" s="479"/>
      <c r="OEX43" s="479"/>
      <c r="OEY43" s="479"/>
      <c r="OEZ43" s="479"/>
      <c r="OFA43" s="479"/>
      <c r="OFB43" s="479"/>
      <c r="OFC43" s="479"/>
      <c r="OFD43" s="479"/>
      <c r="OFE43" s="479"/>
      <c r="OFF43" s="479"/>
      <c r="OFG43" s="479"/>
      <c r="OFH43" s="479"/>
      <c r="OFI43" s="479"/>
      <c r="OFJ43" s="479"/>
      <c r="OFK43" s="479"/>
      <c r="OFL43" s="479"/>
      <c r="OFM43" s="479"/>
      <c r="OFN43" s="479"/>
      <c r="OFO43" s="479"/>
      <c r="OFP43" s="479"/>
      <c r="OFQ43" s="479"/>
      <c r="OFR43" s="479"/>
      <c r="OFS43" s="479"/>
      <c r="OFT43" s="479"/>
      <c r="OFU43" s="479"/>
      <c r="OFV43" s="479"/>
      <c r="OFW43" s="479"/>
      <c r="OFX43" s="479"/>
      <c r="OFY43" s="479"/>
      <c r="OFZ43" s="479"/>
      <c r="OGA43" s="479"/>
      <c r="OGB43" s="479"/>
      <c r="OGC43" s="479"/>
      <c r="OGD43" s="479"/>
      <c r="OGE43" s="479"/>
      <c r="OGF43" s="479"/>
      <c r="OGG43" s="479"/>
      <c r="OGH43" s="479"/>
      <c r="OGI43" s="479"/>
      <c r="OGJ43" s="479"/>
      <c r="OGK43" s="479"/>
      <c r="OGL43" s="479"/>
      <c r="OGM43" s="479"/>
      <c r="OGN43" s="479"/>
      <c r="OGO43" s="479"/>
      <c r="OGP43" s="479"/>
      <c r="OGQ43" s="479"/>
      <c r="OGR43" s="479"/>
      <c r="OGS43" s="479"/>
      <c r="OGT43" s="479"/>
      <c r="OGU43" s="479"/>
      <c r="OGV43" s="479"/>
      <c r="OGW43" s="479"/>
      <c r="OGX43" s="479"/>
      <c r="OGY43" s="479"/>
      <c r="OGZ43" s="479"/>
      <c r="OHA43" s="479"/>
      <c r="OHB43" s="479"/>
      <c r="OHC43" s="479"/>
      <c r="OHD43" s="479"/>
      <c r="OHE43" s="479"/>
      <c r="OHF43" s="479"/>
      <c r="OHG43" s="479"/>
      <c r="OHH43" s="479"/>
      <c r="OHI43" s="479"/>
      <c r="OHJ43" s="479"/>
      <c r="OHK43" s="479"/>
      <c r="OHL43" s="479"/>
      <c r="OHM43" s="479"/>
      <c r="OHN43" s="479"/>
      <c r="OHO43" s="479"/>
      <c r="OHP43" s="479"/>
      <c r="OHQ43" s="479"/>
      <c r="OHR43" s="479"/>
      <c r="OHS43" s="479"/>
      <c r="OHT43" s="479"/>
      <c r="OHU43" s="479"/>
      <c r="OHV43" s="479"/>
      <c r="OHW43" s="479"/>
      <c r="OHX43" s="479"/>
      <c r="OHY43" s="479"/>
      <c r="OHZ43" s="479"/>
      <c r="OIA43" s="479"/>
      <c r="OIB43" s="479"/>
      <c r="OIC43" s="479"/>
      <c r="OID43" s="479"/>
      <c r="OIE43" s="479"/>
      <c r="OIF43" s="479"/>
      <c r="OIG43" s="479"/>
      <c r="OIH43" s="479"/>
      <c r="OII43" s="479"/>
      <c r="OIJ43" s="479"/>
      <c r="OIK43" s="479"/>
      <c r="OIL43" s="479"/>
      <c r="OIM43" s="479"/>
      <c r="OIN43" s="479"/>
      <c r="OIO43" s="479"/>
      <c r="OIP43" s="479"/>
      <c r="OIQ43" s="479"/>
      <c r="OIR43" s="479"/>
      <c r="OIS43" s="479"/>
      <c r="OIT43" s="479"/>
      <c r="OIU43" s="479"/>
      <c r="OIV43" s="479"/>
      <c r="OIW43" s="479"/>
      <c r="OIX43" s="479"/>
      <c r="OIY43" s="479"/>
      <c r="OIZ43" s="479"/>
      <c r="OJA43" s="479"/>
      <c r="OJB43" s="479"/>
      <c r="OJC43" s="479"/>
      <c r="OJD43" s="479"/>
      <c r="OJE43" s="479"/>
      <c r="OJF43" s="479"/>
      <c r="OJG43" s="479"/>
      <c r="OJH43" s="479"/>
      <c r="OJI43" s="479"/>
      <c r="OJJ43" s="479"/>
      <c r="OJK43" s="479"/>
      <c r="OJL43" s="479"/>
      <c r="OJM43" s="479"/>
      <c r="OJN43" s="479"/>
      <c r="OJO43" s="479"/>
      <c r="OJP43" s="479"/>
      <c r="OJQ43" s="479"/>
      <c r="OJR43" s="479"/>
      <c r="OJS43" s="479"/>
      <c r="OJT43" s="479"/>
      <c r="OJU43" s="479"/>
      <c r="OJV43" s="479"/>
      <c r="OJW43" s="479"/>
      <c r="OJX43" s="479"/>
      <c r="OJY43" s="479"/>
      <c r="OJZ43" s="479"/>
      <c r="OKA43" s="479"/>
      <c r="OKB43" s="479"/>
      <c r="OKC43" s="479"/>
      <c r="OKD43" s="479"/>
      <c r="OKE43" s="479"/>
      <c r="OKF43" s="479"/>
      <c r="OKG43" s="479"/>
      <c r="OKH43" s="479"/>
      <c r="OKI43" s="479"/>
      <c r="OKJ43" s="479"/>
      <c r="OKK43" s="479"/>
      <c r="OKL43" s="479"/>
      <c r="OKM43" s="479"/>
      <c r="OKN43" s="479"/>
      <c r="OKO43" s="479"/>
      <c r="OKP43" s="479"/>
      <c r="OKQ43" s="479"/>
      <c r="OKR43" s="479"/>
      <c r="OKS43" s="479"/>
      <c r="OKT43" s="479"/>
      <c r="OKU43" s="479"/>
      <c r="OKV43" s="479"/>
      <c r="OKW43" s="479"/>
      <c r="OKX43" s="479"/>
      <c r="OKY43" s="479"/>
      <c r="OKZ43" s="479"/>
      <c r="OLA43" s="479"/>
      <c r="OLB43" s="479"/>
      <c r="OLC43" s="479"/>
      <c r="OLD43" s="479"/>
      <c r="OLE43" s="479"/>
      <c r="OLF43" s="479"/>
      <c r="OLG43" s="479"/>
      <c r="OLH43" s="479"/>
      <c r="OLI43" s="479"/>
      <c r="OLJ43" s="479"/>
      <c r="OLK43" s="479"/>
      <c r="OLL43" s="479"/>
      <c r="OLM43" s="479"/>
      <c r="OLN43" s="479"/>
      <c r="OLO43" s="479"/>
      <c r="OLP43" s="479"/>
      <c r="OLQ43" s="479"/>
      <c r="OLR43" s="479"/>
      <c r="OLS43" s="479"/>
      <c r="OLT43" s="479"/>
      <c r="OLU43" s="479"/>
      <c r="OLV43" s="479"/>
      <c r="OLW43" s="479"/>
      <c r="OLX43" s="479"/>
      <c r="OLY43" s="479"/>
      <c r="OLZ43" s="479"/>
      <c r="OMA43" s="479"/>
      <c r="OMB43" s="479"/>
      <c r="OMC43" s="479"/>
      <c r="OMD43" s="479"/>
      <c r="OME43" s="479"/>
      <c r="OMF43" s="479"/>
      <c r="OMG43" s="479"/>
      <c r="OMH43" s="479"/>
      <c r="OMI43" s="479"/>
      <c r="OMJ43" s="479"/>
      <c r="OMK43" s="479"/>
      <c r="OML43" s="479"/>
      <c r="OMM43" s="479"/>
      <c r="OMN43" s="479"/>
      <c r="OMO43" s="479"/>
      <c r="OMP43" s="479"/>
      <c r="OMQ43" s="479"/>
      <c r="OMR43" s="479"/>
      <c r="OMS43" s="479"/>
      <c r="OMT43" s="479"/>
      <c r="OMU43" s="479"/>
      <c r="OMV43" s="479"/>
      <c r="OMW43" s="479"/>
      <c r="OMX43" s="479"/>
      <c r="OMY43" s="479"/>
      <c r="OMZ43" s="479"/>
      <c r="ONA43" s="479"/>
      <c r="ONB43" s="479"/>
      <c r="ONC43" s="479"/>
      <c r="OND43" s="479"/>
      <c r="ONE43" s="479"/>
      <c r="ONF43" s="479"/>
      <c r="ONG43" s="479"/>
      <c r="ONH43" s="479"/>
      <c r="ONI43" s="479"/>
      <c r="ONJ43" s="479"/>
      <c r="ONK43" s="479"/>
      <c r="ONL43" s="479"/>
      <c r="ONM43" s="479"/>
      <c r="ONN43" s="479"/>
      <c r="ONO43" s="479"/>
      <c r="ONP43" s="479"/>
      <c r="ONQ43" s="479"/>
      <c r="ONR43" s="479"/>
      <c r="ONS43" s="479"/>
      <c r="ONT43" s="479"/>
      <c r="ONU43" s="479"/>
      <c r="ONV43" s="479"/>
      <c r="ONW43" s="479"/>
      <c r="ONX43" s="479"/>
      <c r="ONY43" s="479"/>
      <c r="ONZ43" s="479"/>
      <c r="OOA43" s="479"/>
      <c r="OOB43" s="479"/>
      <c r="OOC43" s="479"/>
      <c r="OOD43" s="479"/>
      <c r="OOE43" s="479"/>
      <c r="OOF43" s="479"/>
      <c r="OOG43" s="479"/>
      <c r="OOH43" s="479"/>
      <c r="OOI43" s="479"/>
      <c r="OOJ43" s="479"/>
      <c r="OOK43" s="479"/>
      <c r="OOL43" s="479"/>
      <c r="OOM43" s="479"/>
      <c r="OON43" s="479"/>
      <c r="OOO43" s="479"/>
      <c r="OOP43" s="479"/>
      <c r="OOQ43" s="479"/>
      <c r="OOR43" s="479"/>
      <c r="OOS43" s="479"/>
      <c r="OOT43" s="479"/>
      <c r="OOU43" s="479"/>
      <c r="OOV43" s="479"/>
      <c r="OOW43" s="479"/>
      <c r="OOX43" s="479"/>
      <c r="OOY43" s="479"/>
      <c r="OOZ43" s="479"/>
      <c r="OPA43" s="479"/>
      <c r="OPB43" s="479"/>
      <c r="OPC43" s="479"/>
      <c r="OPD43" s="479"/>
      <c r="OPE43" s="479"/>
      <c r="OPF43" s="479"/>
      <c r="OPG43" s="479"/>
      <c r="OPH43" s="479"/>
      <c r="OPI43" s="479"/>
      <c r="OPJ43" s="479"/>
      <c r="OPK43" s="479"/>
      <c r="OPL43" s="479"/>
      <c r="OPM43" s="479"/>
      <c r="OPN43" s="479"/>
      <c r="OPO43" s="479"/>
      <c r="OPP43" s="479"/>
      <c r="OPQ43" s="479"/>
      <c r="OPR43" s="479"/>
      <c r="OPS43" s="479"/>
      <c r="OPT43" s="479"/>
      <c r="OPU43" s="479"/>
      <c r="OPV43" s="479"/>
      <c r="OPW43" s="479"/>
      <c r="OPX43" s="479"/>
      <c r="OPY43" s="479"/>
      <c r="OPZ43" s="479"/>
      <c r="OQA43" s="479"/>
      <c r="OQB43" s="479"/>
      <c r="OQC43" s="479"/>
      <c r="OQD43" s="479"/>
      <c r="OQE43" s="479"/>
      <c r="OQF43" s="479"/>
      <c r="OQG43" s="479"/>
      <c r="OQH43" s="479"/>
      <c r="OQI43" s="479"/>
      <c r="OQJ43" s="479"/>
      <c r="OQK43" s="479"/>
      <c r="OQL43" s="479"/>
      <c r="OQM43" s="479"/>
      <c r="OQN43" s="479"/>
      <c r="OQO43" s="479"/>
      <c r="OQP43" s="479"/>
      <c r="OQQ43" s="479"/>
      <c r="OQR43" s="479"/>
      <c r="OQS43" s="479"/>
      <c r="OQT43" s="479"/>
      <c r="OQU43" s="479"/>
      <c r="OQV43" s="479"/>
      <c r="OQW43" s="479"/>
      <c r="OQX43" s="479"/>
      <c r="OQY43" s="479"/>
      <c r="OQZ43" s="479"/>
      <c r="ORA43" s="479"/>
      <c r="ORB43" s="479"/>
      <c r="ORC43" s="479"/>
      <c r="ORD43" s="479"/>
      <c r="ORE43" s="479"/>
      <c r="ORF43" s="479"/>
      <c r="ORG43" s="479"/>
      <c r="ORH43" s="479"/>
      <c r="ORI43" s="479"/>
      <c r="ORJ43" s="479"/>
      <c r="ORK43" s="479"/>
      <c r="ORL43" s="479"/>
      <c r="ORM43" s="479"/>
      <c r="ORN43" s="479"/>
      <c r="ORO43" s="479"/>
      <c r="ORP43" s="479"/>
      <c r="ORQ43" s="479"/>
      <c r="ORR43" s="479"/>
      <c r="ORS43" s="479"/>
      <c r="ORT43" s="479"/>
      <c r="ORU43" s="479"/>
      <c r="ORV43" s="479"/>
      <c r="ORW43" s="479"/>
      <c r="ORX43" s="479"/>
      <c r="ORY43" s="479"/>
      <c r="ORZ43" s="479"/>
      <c r="OSA43" s="479"/>
      <c r="OSB43" s="479"/>
      <c r="OSC43" s="479"/>
      <c r="OSD43" s="479"/>
      <c r="OSE43" s="479"/>
      <c r="OSF43" s="479"/>
      <c r="OSG43" s="479"/>
      <c r="OSH43" s="479"/>
      <c r="OSI43" s="479"/>
      <c r="OSJ43" s="479"/>
      <c r="OSK43" s="479"/>
      <c r="OSL43" s="479"/>
      <c r="OSM43" s="479"/>
      <c r="OSN43" s="479"/>
      <c r="OSO43" s="479"/>
      <c r="OSP43" s="479"/>
      <c r="OSQ43" s="479"/>
      <c r="OSR43" s="479"/>
      <c r="OSS43" s="479"/>
      <c r="OST43" s="479"/>
      <c r="OSU43" s="479"/>
      <c r="OSV43" s="479"/>
      <c r="OSW43" s="479"/>
      <c r="OSX43" s="479"/>
      <c r="OSY43" s="479"/>
      <c r="OSZ43" s="479"/>
      <c r="OTA43" s="479"/>
      <c r="OTB43" s="479"/>
      <c r="OTC43" s="479"/>
      <c r="OTD43" s="479"/>
      <c r="OTE43" s="479"/>
      <c r="OTF43" s="479"/>
      <c r="OTG43" s="479"/>
      <c r="OTH43" s="479"/>
      <c r="OTI43" s="479"/>
      <c r="OTJ43" s="479"/>
      <c r="OTK43" s="479"/>
      <c r="OTL43" s="479"/>
      <c r="OTM43" s="479"/>
      <c r="OTN43" s="479"/>
      <c r="OTO43" s="479"/>
      <c r="OTP43" s="479"/>
      <c r="OTQ43" s="479"/>
      <c r="OTR43" s="479"/>
      <c r="OTS43" s="479"/>
      <c r="OTT43" s="479"/>
      <c r="OTU43" s="479"/>
      <c r="OTV43" s="479"/>
      <c r="OTW43" s="479"/>
      <c r="OTX43" s="479"/>
      <c r="OTY43" s="479"/>
      <c r="OTZ43" s="479"/>
      <c r="OUA43" s="479"/>
      <c r="OUB43" s="479"/>
      <c r="OUC43" s="479"/>
      <c r="OUD43" s="479"/>
      <c r="OUE43" s="479"/>
      <c r="OUF43" s="479"/>
      <c r="OUG43" s="479"/>
      <c r="OUH43" s="479"/>
      <c r="OUI43" s="479"/>
      <c r="OUJ43" s="479"/>
      <c r="OUK43" s="479"/>
      <c r="OUL43" s="479"/>
      <c r="OUM43" s="479"/>
      <c r="OUN43" s="479"/>
      <c r="OUO43" s="479"/>
      <c r="OUP43" s="479"/>
      <c r="OUQ43" s="479"/>
      <c r="OUR43" s="479"/>
      <c r="OUS43" s="479"/>
      <c r="OUT43" s="479"/>
      <c r="OUU43" s="479"/>
      <c r="OUV43" s="479"/>
      <c r="OUW43" s="479"/>
      <c r="OUX43" s="479"/>
      <c r="OUY43" s="479"/>
      <c r="OUZ43" s="479"/>
      <c r="OVA43" s="479"/>
      <c r="OVB43" s="479"/>
      <c r="OVC43" s="479"/>
      <c r="OVD43" s="479"/>
      <c r="OVE43" s="479"/>
      <c r="OVF43" s="479"/>
      <c r="OVG43" s="479"/>
      <c r="OVH43" s="479"/>
      <c r="OVI43" s="479"/>
      <c r="OVJ43" s="479"/>
      <c r="OVK43" s="479"/>
      <c r="OVL43" s="479"/>
      <c r="OVM43" s="479"/>
      <c r="OVN43" s="479"/>
      <c r="OVO43" s="479"/>
      <c r="OVP43" s="479"/>
      <c r="OVQ43" s="479"/>
      <c r="OVR43" s="479"/>
      <c r="OVS43" s="479"/>
      <c r="OVT43" s="479"/>
      <c r="OVU43" s="479"/>
      <c r="OVV43" s="479"/>
      <c r="OVW43" s="479"/>
      <c r="OVX43" s="479"/>
      <c r="OVY43" s="479"/>
      <c r="OVZ43" s="479"/>
      <c r="OWA43" s="479"/>
      <c r="OWB43" s="479"/>
      <c r="OWC43" s="479"/>
      <c r="OWD43" s="479"/>
      <c r="OWE43" s="479"/>
      <c r="OWF43" s="479"/>
      <c r="OWG43" s="479"/>
      <c r="OWH43" s="479"/>
      <c r="OWI43" s="479"/>
      <c r="OWJ43" s="479"/>
      <c r="OWK43" s="479"/>
      <c r="OWL43" s="479"/>
      <c r="OWM43" s="479"/>
      <c r="OWN43" s="479"/>
      <c r="OWO43" s="479"/>
      <c r="OWP43" s="479"/>
      <c r="OWQ43" s="479"/>
      <c r="OWR43" s="479"/>
      <c r="OWS43" s="479"/>
      <c r="OWT43" s="479"/>
      <c r="OWU43" s="479"/>
      <c r="OWV43" s="479"/>
      <c r="OWW43" s="479"/>
      <c r="OWX43" s="479"/>
      <c r="OWY43" s="479"/>
      <c r="OWZ43" s="479"/>
      <c r="OXA43" s="479"/>
      <c r="OXB43" s="479"/>
      <c r="OXC43" s="479"/>
      <c r="OXD43" s="479"/>
      <c r="OXE43" s="479"/>
      <c r="OXF43" s="479"/>
      <c r="OXG43" s="479"/>
      <c r="OXH43" s="479"/>
      <c r="OXI43" s="479"/>
      <c r="OXJ43" s="479"/>
      <c r="OXK43" s="479"/>
      <c r="OXL43" s="479"/>
      <c r="OXM43" s="479"/>
      <c r="OXN43" s="479"/>
      <c r="OXO43" s="479"/>
      <c r="OXP43" s="479"/>
      <c r="OXQ43" s="479"/>
      <c r="OXR43" s="479"/>
      <c r="OXS43" s="479"/>
      <c r="OXT43" s="479"/>
      <c r="OXU43" s="479"/>
      <c r="OXV43" s="479"/>
      <c r="OXW43" s="479"/>
      <c r="OXX43" s="479"/>
      <c r="OXY43" s="479"/>
      <c r="OXZ43" s="479"/>
      <c r="OYA43" s="479"/>
      <c r="OYB43" s="479"/>
      <c r="OYC43" s="479"/>
      <c r="OYD43" s="479"/>
      <c r="OYE43" s="479"/>
      <c r="OYF43" s="479"/>
      <c r="OYG43" s="479"/>
      <c r="OYH43" s="479"/>
      <c r="OYI43" s="479"/>
      <c r="OYJ43" s="479"/>
      <c r="OYK43" s="479"/>
      <c r="OYL43" s="479"/>
      <c r="OYM43" s="479"/>
      <c r="OYN43" s="479"/>
      <c r="OYO43" s="479"/>
      <c r="OYP43" s="479"/>
      <c r="OYQ43" s="479"/>
      <c r="OYR43" s="479"/>
      <c r="OYS43" s="479"/>
      <c r="OYT43" s="479"/>
      <c r="OYU43" s="479"/>
      <c r="OYV43" s="479"/>
      <c r="OYW43" s="479"/>
      <c r="OYX43" s="479"/>
      <c r="OYY43" s="479"/>
      <c r="OYZ43" s="479"/>
      <c r="OZA43" s="479"/>
      <c r="OZB43" s="479"/>
      <c r="OZC43" s="479"/>
      <c r="OZD43" s="479"/>
      <c r="OZE43" s="479"/>
      <c r="OZF43" s="479"/>
      <c r="OZG43" s="479"/>
      <c r="OZH43" s="479"/>
      <c r="OZI43" s="479"/>
      <c r="OZJ43" s="479"/>
      <c r="OZK43" s="479"/>
      <c r="OZL43" s="479"/>
      <c r="OZM43" s="479"/>
      <c r="OZN43" s="479"/>
      <c r="OZO43" s="479"/>
      <c r="OZP43" s="479"/>
      <c r="OZQ43" s="479"/>
      <c r="OZR43" s="479"/>
      <c r="OZS43" s="479"/>
      <c r="OZT43" s="479"/>
      <c r="OZU43" s="479"/>
      <c r="OZV43" s="479"/>
      <c r="OZW43" s="479"/>
      <c r="OZX43" s="479"/>
      <c r="OZY43" s="479"/>
      <c r="OZZ43" s="479"/>
      <c r="PAA43" s="479"/>
      <c r="PAB43" s="479"/>
      <c r="PAC43" s="479"/>
      <c r="PAD43" s="479"/>
      <c r="PAE43" s="479"/>
      <c r="PAF43" s="479"/>
      <c r="PAG43" s="479"/>
      <c r="PAH43" s="479"/>
      <c r="PAI43" s="479"/>
      <c r="PAJ43" s="479"/>
      <c r="PAK43" s="479"/>
      <c r="PAL43" s="479"/>
      <c r="PAM43" s="479"/>
      <c r="PAN43" s="479"/>
      <c r="PAO43" s="479"/>
      <c r="PAP43" s="479"/>
      <c r="PAQ43" s="479"/>
      <c r="PAR43" s="479"/>
      <c r="PAS43" s="479"/>
      <c r="PAT43" s="479"/>
      <c r="PAU43" s="479"/>
      <c r="PAV43" s="479"/>
      <c r="PAW43" s="479"/>
      <c r="PAX43" s="479"/>
      <c r="PAY43" s="479"/>
      <c r="PAZ43" s="479"/>
      <c r="PBA43" s="479"/>
      <c r="PBB43" s="479"/>
      <c r="PBC43" s="479"/>
      <c r="PBD43" s="479"/>
      <c r="PBE43" s="479"/>
      <c r="PBF43" s="479"/>
      <c r="PBG43" s="479"/>
      <c r="PBH43" s="479"/>
      <c r="PBI43" s="479"/>
      <c r="PBJ43" s="479"/>
      <c r="PBK43" s="479"/>
      <c r="PBL43" s="479"/>
      <c r="PBM43" s="479"/>
      <c r="PBN43" s="479"/>
      <c r="PBO43" s="479"/>
      <c r="PBP43" s="479"/>
      <c r="PBQ43" s="479"/>
      <c r="PBR43" s="479"/>
      <c r="PBS43" s="479"/>
      <c r="PBT43" s="479"/>
      <c r="PBU43" s="479"/>
      <c r="PBV43" s="479"/>
      <c r="PBW43" s="479"/>
      <c r="PBX43" s="479"/>
      <c r="PBY43" s="479"/>
      <c r="PBZ43" s="479"/>
      <c r="PCA43" s="479"/>
      <c r="PCB43" s="479"/>
      <c r="PCC43" s="479"/>
      <c r="PCD43" s="479"/>
      <c r="PCE43" s="479"/>
      <c r="PCF43" s="479"/>
      <c r="PCG43" s="479"/>
      <c r="PCH43" s="479"/>
      <c r="PCI43" s="479"/>
      <c r="PCJ43" s="479"/>
      <c r="PCK43" s="479"/>
      <c r="PCL43" s="479"/>
      <c r="PCM43" s="479"/>
      <c r="PCN43" s="479"/>
      <c r="PCO43" s="479"/>
      <c r="PCP43" s="479"/>
      <c r="PCQ43" s="479"/>
      <c r="PCR43" s="479"/>
      <c r="PCS43" s="479"/>
      <c r="PCT43" s="479"/>
      <c r="PCU43" s="479"/>
      <c r="PCV43" s="479"/>
      <c r="PCW43" s="479"/>
      <c r="PCX43" s="479"/>
      <c r="PCY43" s="479"/>
      <c r="PCZ43" s="479"/>
      <c r="PDA43" s="479"/>
      <c r="PDB43" s="479"/>
      <c r="PDC43" s="479"/>
      <c r="PDD43" s="479"/>
      <c r="PDE43" s="479"/>
      <c r="PDF43" s="479"/>
      <c r="PDG43" s="479"/>
      <c r="PDH43" s="479"/>
      <c r="PDI43" s="479"/>
      <c r="PDJ43" s="479"/>
      <c r="PDK43" s="479"/>
      <c r="PDL43" s="479"/>
      <c r="PDM43" s="479"/>
      <c r="PDN43" s="479"/>
      <c r="PDO43" s="479"/>
      <c r="PDP43" s="479"/>
      <c r="PDQ43" s="479"/>
      <c r="PDR43" s="479"/>
      <c r="PDS43" s="479"/>
      <c r="PDT43" s="479"/>
      <c r="PDU43" s="479"/>
      <c r="PDV43" s="479"/>
      <c r="PDW43" s="479"/>
      <c r="PDX43" s="479"/>
      <c r="PDY43" s="479"/>
      <c r="PDZ43" s="479"/>
      <c r="PEA43" s="479"/>
      <c r="PEB43" s="479"/>
      <c r="PEC43" s="479"/>
      <c r="PED43" s="479"/>
      <c r="PEE43" s="479"/>
      <c r="PEF43" s="479"/>
      <c r="PEG43" s="479"/>
      <c r="PEH43" s="479"/>
      <c r="PEI43" s="479"/>
      <c r="PEJ43" s="479"/>
      <c r="PEK43" s="479"/>
      <c r="PEL43" s="479"/>
      <c r="PEM43" s="479"/>
      <c r="PEN43" s="479"/>
      <c r="PEO43" s="479"/>
      <c r="PEP43" s="479"/>
      <c r="PEQ43" s="479"/>
      <c r="PER43" s="479"/>
      <c r="PES43" s="479"/>
      <c r="PET43" s="479"/>
      <c r="PEU43" s="479"/>
      <c r="PEV43" s="479"/>
      <c r="PEW43" s="479"/>
      <c r="PEX43" s="479"/>
      <c r="PEY43" s="479"/>
      <c r="PEZ43" s="479"/>
      <c r="PFA43" s="479"/>
      <c r="PFB43" s="479"/>
      <c r="PFC43" s="479"/>
      <c r="PFD43" s="479"/>
      <c r="PFE43" s="479"/>
      <c r="PFF43" s="479"/>
      <c r="PFG43" s="479"/>
      <c r="PFH43" s="479"/>
      <c r="PFI43" s="479"/>
      <c r="PFJ43" s="479"/>
      <c r="PFK43" s="479"/>
      <c r="PFL43" s="479"/>
      <c r="PFM43" s="479"/>
      <c r="PFN43" s="479"/>
      <c r="PFO43" s="479"/>
      <c r="PFP43" s="479"/>
      <c r="PFQ43" s="479"/>
      <c r="PFR43" s="479"/>
      <c r="PFS43" s="479"/>
      <c r="PFT43" s="479"/>
      <c r="PFU43" s="479"/>
      <c r="PFV43" s="479"/>
      <c r="PFW43" s="479"/>
      <c r="PFX43" s="479"/>
      <c r="PFY43" s="479"/>
      <c r="PFZ43" s="479"/>
      <c r="PGA43" s="479"/>
      <c r="PGB43" s="479"/>
      <c r="PGC43" s="479"/>
      <c r="PGD43" s="479"/>
      <c r="PGE43" s="479"/>
      <c r="PGF43" s="479"/>
      <c r="PGG43" s="479"/>
      <c r="PGH43" s="479"/>
      <c r="PGI43" s="479"/>
      <c r="PGJ43" s="479"/>
      <c r="PGK43" s="479"/>
      <c r="PGL43" s="479"/>
      <c r="PGM43" s="479"/>
      <c r="PGN43" s="479"/>
      <c r="PGO43" s="479"/>
      <c r="PGP43" s="479"/>
      <c r="PGQ43" s="479"/>
      <c r="PGR43" s="479"/>
      <c r="PGS43" s="479"/>
      <c r="PGT43" s="479"/>
      <c r="PGU43" s="479"/>
      <c r="PGV43" s="479"/>
      <c r="PGW43" s="479"/>
      <c r="PGX43" s="479"/>
      <c r="PGY43" s="479"/>
      <c r="PGZ43" s="479"/>
      <c r="PHA43" s="479"/>
      <c r="PHB43" s="479"/>
      <c r="PHC43" s="479"/>
      <c r="PHD43" s="479"/>
      <c r="PHE43" s="479"/>
      <c r="PHF43" s="479"/>
      <c r="PHG43" s="479"/>
      <c r="PHH43" s="479"/>
      <c r="PHI43" s="479"/>
      <c r="PHJ43" s="479"/>
      <c r="PHK43" s="479"/>
      <c r="PHL43" s="479"/>
      <c r="PHM43" s="479"/>
      <c r="PHN43" s="479"/>
      <c r="PHO43" s="479"/>
      <c r="PHP43" s="479"/>
      <c r="PHQ43" s="479"/>
      <c r="PHR43" s="479"/>
      <c r="PHS43" s="479"/>
      <c r="PHT43" s="479"/>
      <c r="PHU43" s="479"/>
      <c r="PHV43" s="479"/>
      <c r="PHW43" s="479"/>
      <c r="PHX43" s="479"/>
      <c r="PHY43" s="479"/>
      <c r="PHZ43" s="479"/>
      <c r="PIA43" s="479"/>
      <c r="PIB43" s="479"/>
      <c r="PIC43" s="479"/>
      <c r="PID43" s="479"/>
      <c r="PIE43" s="479"/>
      <c r="PIF43" s="479"/>
      <c r="PIG43" s="479"/>
      <c r="PIH43" s="479"/>
      <c r="PII43" s="479"/>
      <c r="PIJ43" s="479"/>
      <c r="PIK43" s="479"/>
      <c r="PIL43" s="479"/>
      <c r="PIM43" s="479"/>
      <c r="PIN43" s="479"/>
      <c r="PIO43" s="479"/>
      <c r="PIP43" s="479"/>
      <c r="PIQ43" s="479"/>
      <c r="PIR43" s="479"/>
      <c r="PIS43" s="479"/>
      <c r="PIT43" s="479"/>
      <c r="PIU43" s="479"/>
      <c r="PIV43" s="479"/>
      <c r="PIW43" s="479"/>
      <c r="PIX43" s="479"/>
      <c r="PIY43" s="479"/>
      <c r="PIZ43" s="479"/>
      <c r="PJA43" s="479"/>
      <c r="PJB43" s="479"/>
      <c r="PJC43" s="479"/>
      <c r="PJD43" s="479"/>
      <c r="PJE43" s="479"/>
      <c r="PJF43" s="479"/>
      <c r="PJG43" s="479"/>
      <c r="PJH43" s="479"/>
      <c r="PJI43" s="479"/>
      <c r="PJJ43" s="479"/>
      <c r="PJK43" s="479"/>
      <c r="PJL43" s="479"/>
      <c r="PJM43" s="479"/>
      <c r="PJN43" s="479"/>
      <c r="PJO43" s="479"/>
      <c r="PJP43" s="479"/>
      <c r="PJQ43" s="479"/>
      <c r="PJR43" s="479"/>
      <c r="PJS43" s="479"/>
      <c r="PJT43" s="479"/>
      <c r="PJU43" s="479"/>
      <c r="PJV43" s="479"/>
      <c r="PJW43" s="479"/>
      <c r="PJX43" s="479"/>
      <c r="PJY43" s="479"/>
      <c r="PJZ43" s="479"/>
      <c r="PKA43" s="479"/>
      <c r="PKB43" s="479"/>
      <c r="PKC43" s="479"/>
      <c r="PKD43" s="479"/>
      <c r="PKE43" s="479"/>
      <c r="PKF43" s="479"/>
      <c r="PKG43" s="479"/>
      <c r="PKH43" s="479"/>
      <c r="PKI43" s="479"/>
      <c r="PKJ43" s="479"/>
      <c r="PKK43" s="479"/>
      <c r="PKL43" s="479"/>
      <c r="PKM43" s="479"/>
      <c r="PKN43" s="479"/>
      <c r="PKO43" s="479"/>
      <c r="PKP43" s="479"/>
      <c r="PKQ43" s="479"/>
      <c r="PKR43" s="479"/>
      <c r="PKS43" s="479"/>
      <c r="PKT43" s="479"/>
      <c r="PKU43" s="479"/>
      <c r="PKV43" s="479"/>
      <c r="PKW43" s="479"/>
      <c r="PKX43" s="479"/>
      <c r="PKY43" s="479"/>
      <c r="PKZ43" s="479"/>
      <c r="PLA43" s="479"/>
      <c r="PLB43" s="479"/>
      <c r="PLC43" s="479"/>
      <c r="PLD43" s="479"/>
      <c r="PLE43" s="479"/>
      <c r="PLF43" s="479"/>
      <c r="PLG43" s="479"/>
      <c r="PLH43" s="479"/>
      <c r="PLI43" s="479"/>
      <c r="PLJ43" s="479"/>
      <c r="PLK43" s="479"/>
      <c r="PLL43" s="479"/>
      <c r="PLM43" s="479"/>
      <c r="PLN43" s="479"/>
      <c r="PLO43" s="479"/>
      <c r="PLP43" s="479"/>
      <c r="PLQ43" s="479"/>
      <c r="PLR43" s="479"/>
      <c r="PLS43" s="479"/>
      <c r="PLT43" s="479"/>
      <c r="PLU43" s="479"/>
      <c r="PLV43" s="479"/>
      <c r="PLW43" s="479"/>
      <c r="PLX43" s="479"/>
      <c r="PLY43" s="479"/>
      <c r="PLZ43" s="479"/>
      <c r="PMA43" s="479"/>
      <c r="PMB43" s="479"/>
      <c r="PMC43" s="479"/>
      <c r="PMD43" s="479"/>
      <c r="PME43" s="479"/>
      <c r="PMF43" s="479"/>
      <c r="PMG43" s="479"/>
      <c r="PMH43" s="479"/>
      <c r="PMI43" s="479"/>
      <c r="PMJ43" s="479"/>
      <c r="PMK43" s="479"/>
      <c r="PML43" s="479"/>
      <c r="PMM43" s="479"/>
      <c r="PMN43" s="479"/>
      <c r="PMO43" s="479"/>
      <c r="PMP43" s="479"/>
      <c r="PMQ43" s="479"/>
      <c r="PMR43" s="479"/>
      <c r="PMS43" s="479"/>
      <c r="PMT43" s="479"/>
      <c r="PMU43" s="479"/>
      <c r="PMV43" s="479"/>
      <c r="PMW43" s="479"/>
      <c r="PMX43" s="479"/>
      <c r="PMY43" s="479"/>
      <c r="PMZ43" s="479"/>
      <c r="PNA43" s="479"/>
      <c r="PNB43" s="479"/>
      <c r="PNC43" s="479"/>
      <c r="PND43" s="479"/>
      <c r="PNE43" s="479"/>
      <c r="PNF43" s="479"/>
      <c r="PNG43" s="479"/>
      <c r="PNH43" s="479"/>
      <c r="PNI43" s="479"/>
      <c r="PNJ43" s="479"/>
      <c r="PNK43" s="479"/>
      <c r="PNL43" s="479"/>
      <c r="PNM43" s="479"/>
      <c r="PNN43" s="479"/>
      <c r="PNO43" s="479"/>
      <c r="PNP43" s="479"/>
      <c r="PNQ43" s="479"/>
      <c r="PNR43" s="479"/>
      <c r="PNS43" s="479"/>
      <c r="PNT43" s="479"/>
      <c r="PNU43" s="479"/>
      <c r="PNV43" s="479"/>
      <c r="PNW43" s="479"/>
      <c r="PNX43" s="479"/>
      <c r="PNY43" s="479"/>
      <c r="PNZ43" s="479"/>
      <c r="POA43" s="479"/>
      <c r="POB43" s="479"/>
      <c r="POC43" s="479"/>
      <c r="POD43" s="479"/>
      <c r="POE43" s="479"/>
      <c r="POF43" s="479"/>
      <c r="POG43" s="479"/>
      <c r="POH43" s="479"/>
      <c r="POI43" s="479"/>
      <c r="POJ43" s="479"/>
      <c r="POK43" s="479"/>
      <c r="POL43" s="479"/>
      <c r="POM43" s="479"/>
      <c r="PON43" s="479"/>
      <c r="POO43" s="479"/>
      <c r="POP43" s="479"/>
      <c r="POQ43" s="479"/>
      <c r="POR43" s="479"/>
      <c r="POS43" s="479"/>
      <c r="POT43" s="479"/>
      <c r="POU43" s="479"/>
      <c r="POV43" s="479"/>
      <c r="POW43" s="479"/>
      <c r="POX43" s="479"/>
      <c r="POY43" s="479"/>
      <c r="POZ43" s="479"/>
      <c r="PPA43" s="479"/>
      <c r="PPB43" s="479"/>
      <c r="PPC43" s="479"/>
      <c r="PPD43" s="479"/>
      <c r="PPE43" s="479"/>
      <c r="PPF43" s="479"/>
      <c r="PPG43" s="479"/>
      <c r="PPH43" s="479"/>
      <c r="PPI43" s="479"/>
      <c r="PPJ43" s="479"/>
      <c r="PPK43" s="479"/>
      <c r="PPL43" s="479"/>
      <c r="PPM43" s="479"/>
      <c r="PPN43" s="479"/>
      <c r="PPO43" s="479"/>
      <c r="PPP43" s="479"/>
      <c r="PPQ43" s="479"/>
      <c r="PPR43" s="479"/>
      <c r="PPS43" s="479"/>
      <c r="PPT43" s="479"/>
      <c r="PPU43" s="479"/>
      <c r="PPV43" s="479"/>
      <c r="PPW43" s="479"/>
      <c r="PPX43" s="479"/>
      <c r="PPY43" s="479"/>
      <c r="PPZ43" s="479"/>
      <c r="PQA43" s="479"/>
      <c r="PQB43" s="479"/>
      <c r="PQC43" s="479"/>
      <c r="PQD43" s="479"/>
      <c r="PQE43" s="479"/>
      <c r="PQF43" s="479"/>
      <c r="PQG43" s="479"/>
      <c r="PQH43" s="479"/>
      <c r="PQI43" s="479"/>
      <c r="PQJ43" s="479"/>
      <c r="PQK43" s="479"/>
      <c r="PQL43" s="479"/>
      <c r="PQM43" s="479"/>
      <c r="PQN43" s="479"/>
      <c r="PQO43" s="479"/>
      <c r="PQP43" s="479"/>
      <c r="PQQ43" s="479"/>
      <c r="PQR43" s="479"/>
      <c r="PQS43" s="479"/>
      <c r="PQT43" s="479"/>
      <c r="PQU43" s="479"/>
      <c r="PQV43" s="479"/>
      <c r="PQW43" s="479"/>
      <c r="PQX43" s="479"/>
      <c r="PQY43" s="479"/>
      <c r="PQZ43" s="479"/>
      <c r="PRA43" s="479"/>
      <c r="PRB43" s="479"/>
      <c r="PRC43" s="479"/>
      <c r="PRD43" s="479"/>
      <c r="PRE43" s="479"/>
      <c r="PRF43" s="479"/>
      <c r="PRG43" s="479"/>
      <c r="PRH43" s="479"/>
      <c r="PRI43" s="479"/>
      <c r="PRJ43" s="479"/>
      <c r="PRK43" s="479"/>
      <c r="PRL43" s="479"/>
      <c r="PRM43" s="479"/>
      <c r="PRN43" s="479"/>
      <c r="PRO43" s="479"/>
      <c r="PRP43" s="479"/>
      <c r="PRQ43" s="479"/>
      <c r="PRR43" s="479"/>
      <c r="PRS43" s="479"/>
      <c r="PRT43" s="479"/>
      <c r="PRU43" s="479"/>
      <c r="PRV43" s="479"/>
      <c r="PRW43" s="479"/>
      <c r="PRX43" s="479"/>
      <c r="PRY43" s="479"/>
      <c r="PRZ43" s="479"/>
      <c r="PSA43" s="479"/>
      <c r="PSB43" s="479"/>
      <c r="PSC43" s="479"/>
      <c r="PSD43" s="479"/>
      <c r="PSE43" s="479"/>
      <c r="PSF43" s="479"/>
      <c r="PSG43" s="479"/>
      <c r="PSH43" s="479"/>
      <c r="PSI43" s="479"/>
      <c r="PSJ43" s="479"/>
      <c r="PSK43" s="479"/>
      <c r="PSL43" s="479"/>
      <c r="PSM43" s="479"/>
      <c r="PSN43" s="479"/>
      <c r="PSO43" s="479"/>
      <c r="PSP43" s="479"/>
      <c r="PSQ43" s="479"/>
      <c r="PSR43" s="479"/>
      <c r="PSS43" s="479"/>
      <c r="PST43" s="479"/>
      <c r="PSU43" s="479"/>
      <c r="PSV43" s="479"/>
      <c r="PSW43" s="479"/>
      <c r="PSX43" s="479"/>
      <c r="PSY43" s="479"/>
      <c r="PSZ43" s="479"/>
      <c r="PTA43" s="479"/>
      <c r="PTB43" s="479"/>
      <c r="PTC43" s="479"/>
      <c r="PTD43" s="479"/>
      <c r="PTE43" s="479"/>
      <c r="PTF43" s="479"/>
      <c r="PTG43" s="479"/>
      <c r="PTH43" s="479"/>
      <c r="PTI43" s="479"/>
      <c r="PTJ43" s="479"/>
      <c r="PTK43" s="479"/>
      <c r="PTL43" s="479"/>
      <c r="PTM43" s="479"/>
      <c r="PTN43" s="479"/>
      <c r="PTO43" s="479"/>
      <c r="PTP43" s="479"/>
      <c r="PTQ43" s="479"/>
      <c r="PTR43" s="479"/>
      <c r="PTS43" s="479"/>
      <c r="PTT43" s="479"/>
      <c r="PTU43" s="479"/>
      <c r="PTV43" s="479"/>
      <c r="PTW43" s="479"/>
      <c r="PTX43" s="479"/>
      <c r="PTY43" s="479"/>
      <c r="PTZ43" s="479"/>
      <c r="PUA43" s="479"/>
      <c r="PUB43" s="479"/>
      <c r="PUC43" s="479"/>
      <c r="PUD43" s="479"/>
      <c r="PUE43" s="479"/>
      <c r="PUF43" s="479"/>
      <c r="PUG43" s="479"/>
      <c r="PUH43" s="479"/>
      <c r="PUI43" s="479"/>
      <c r="PUJ43" s="479"/>
      <c r="PUK43" s="479"/>
      <c r="PUL43" s="479"/>
      <c r="PUM43" s="479"/>
      <c r="PUN43" s="479"/>
      <c r="PUO43" s="479"/>
      <c r="PUP43" s="479"/>
      <c r="PUQ43" s="479"/>
      <c r="PUR43" s="479"/>
      <c r="PUS43" s="479"/>
      <c r="PUT43" s="479"/>
      <c r="PUU43" s="479"/>
      <c r="PUV43" s="479"/>
      <c r="PUW43" s="479"/>
      <c r="PUX43" s="479"/>
      <c r="PUY43" s="479"/>
      <c r="PUZ43" s="479"/>
      <c r="PVA43" s="479"/>
      <c r="PVB43" s="479"/>
      <c r="PVC43" s="479"/>
      <c r="PVD43" s="479"/>
      <c r="PVE43" s="479"/>
      <c r="PVF43" s="479"/>
      <c r="PVG43" s="479"/>
      <c r="PVH43" s="479"/>
      <c r="PVI43" s="479"/>
      <c r="PVJ43" s="479"/>
      <c r="PVK43" s="479"/>
      <c r="PVL43" s="479"/>
      <c r="PVM43" s="479"/>
      <c r="PVN43" s="479"/>
      <c r="PVO43" s="479"/>
      <c r="PVP43" s="479"/>
      <c r="PVQ43" s="479"/>
      <c r="PVR43" s="479"/>
      <c r="PVS43" s="479"/>
      <c r="PVT43" s="479"/>
      <c r="PVU43" s="479"/>
      <c r="PVV43" s="479"/>
      <c r="PVW43" s="479"/>
      <c r="PVX43" s="479"/>
      <c r="PVY43" s="479"/>
      <c r="PVZ43" s="479"/>
      <c r="PWA43" s="479"/>
      <c r="PWB43" s="479"/>
      <c r="PWC43" s="479"/>
      <c r="PWD43" s="479"/>
      <c r="PWE43" s="479"/>
      <c r="PWF43" s="479"/>
      <c r="PWG43" s="479"/>
      <c r="PWH43" s="479"/>
      <c r="PWI43" s="479"/>
      <c r="PWJ43" s="479"/>
      <c r="PWK43" s="479"/>
      <c r="PWL43" s="479"/>
      <c r="PWM43" s="479"/>
      <c r="PWN43" s="479"/>
      <c r="PWO43" s="479"/>
      <c r="PWP43" s="479"/>
      <c r="PWQ43" s="479"/>
      <c r="PWR43" s="479"/>
      <c r="PWS43" s="479"/>
      <c r="PWT43" s="479"/>
      <c r="PWU43" s="479"/>
      <c r="PWV43" s="479"/>
      <c r="PWW43" s="479"/>
      <c r="PWX43" s="479"/>
      <c r="PWY43" s="479"/>
      <c r="PWZ43" s="479"/>
      <c r="PXA43" s="479"/>
      <c r="PXB43" s="479"/>
      <c r="PXC43" s="479"/>
      <c r="PXD43" s="479"/>
      <c r="PXE43" s="479"/>
      <c r="PXF43" s="479"/>
      <c r="PXG43" s="479"/>
      <c r="PXH43" s="479"/>
      <c r="PXI43" s="479"/>
      <c r="PXJ43" s="479"/>
      <c r="PXK43" s="479"/>
      <c r="PXL43" s="479"/>
      <c r="PXM43" s="479"/>
      <c r="PXN43" s="479"/>
      <c r="PXO43" s="479"/>
      <c r="PXP43" s="479"/>
      <c r="PXQ43" s="479"/>
      <c r="PXR43" s="479"/>
      <c r="PXS43" s="479"/>
      <c r="PXT43" s="479"/>
      <c r="PXU43" s="479"/>
      <c r="PXV43" s="479"/>
      <c r="PXW43" s="479"/>
      <c r="PXX43" s="479"/>
      <c r="PXY43" s="479"/>
      <c r="PXZ43" s="479"/>
      <c r="PYA43" s="479"/>
      <c r="PYB43" s="479"/>
      <c r="PYC43" s="479"/>
      <c r="PYD43" s="479"/>
      <c r="PYE43" s="479"/>
      <c r="PYF43" s="479"/>
      <c r="PYG43" s="479"/>
      <c r="PYH43" s="479"/>
      <c r="PYI43" s="479"/>
      <c r="PYJ43" s="479"/>
      <c r="PYK43" s="479"/>
      <c r="PYL43" s="479"/>
      <c r="PYM43" s="479"/>
      <c r="PYN43" s="479"/>
      <c r="PYO43" s="479"/>
      <c r="PYP43" s="479"/>
      <c r="PYQ43" s="479"/>
      <c r="PYR43" s="479"/>
      <c r="PYS43" s="479"/>
      <c r="PYT43" s="479"/>
      <c r="PYU43" s="479"/>
      <c r="PYV43" s="479"/>
      <c r="PYW43" s="479"/>
      <c r="PYX43" s="479"/>
      <c r="PYY43" s="479"/>
      <c r="PYZ43" s="479"/>
      <c r="PZA43" s="479"/>
      <c r="PZB43" s="479"/>
      <c r="PZC43" s="479"/>
      <c r="PZD43" s="479"/>
      <c r="PZE43" s="479"/>
      <c r="PZF43" s="479"/>
      <c r="PZG43" s="479"/>
      <c r="PZH43" s="479"/>
      <c r="PZI43" s="479"/>
      <c r="PZJ43" s="479"/>
      <c r="PZK43" s="479"/>
      <c r="PZL43" s="479"/>
      <c r="PZM43" s="479"/>
      <c r="PZN43" s="479"/>
      <c r="PZO43" s="479"/>
      <c r="PZP43" s="479"/>
      <c r="PZQ43" s="479"/>
      <c r="PZR43" s="479"/>
      <c r="PZS43" s="479"/>
      <c r="PZT43" s="479"/>
      <c r="PZU43" s="479"/>
      <c r="PZV43" s="479"/>
      <c r="PZW43" s="479"/>
      <c r="PZX43" s="479"/>
      <c r="PZY43" s="479"/>
      <c r="PZZ43" s="479"/>
      <c r="QAA43" s="479"/>
      <c r="QAB43" s="479"/>
      <c r="QAC43" s="479"/>
      <c r="QAD43" s="479"/>
      <c r="QAE43" s="479"/>
      <c r="QAF43" s="479"/>
      <c r="QAG43" s="479"/>
      <c r="QAH43" s="479"/>
      <c r="QAI43" s="479"/>
      <c r="QAJ43" s="479"/>
      <c r="QAK43" s="479"/>
      <c r="QAL43" s="479"/>
      <c r="QAM43" s="479"/>
      <c r="QAN43" s="479"/>
      <c r="QAO43" s="479"/>
      <c r="QAP43" s="479"/>
      <c r="QAQ43" s="479"/>
      <c r="QAR43" s="479"/>
      <c r="QAS43" s="479"/>
      <c r="QAT43" s="479"/>
      <c r="QAU43" s="479"/>
      <c r="QAV43" s="479"/>
      <c r="QAW43" s="479"/>
      <c r="QAX43" s="479"/>
      <c r="QAY43" s="479"/>
      <c r="QAZ43" s="479"/>
      <c r="QBA43" s="479"/>
      <c r="QBB43" s="479"/>
      <c r="QBC43" s="479"/>
      <c r="QBD43" s="479"/>
      <c r="QBE43" s="479"/>
      <c r="QBF43" s="479"/>
      <c r="QBG43" s="479"/>
      <c r="QBH43" s="479"/>
      <c r="QBI43" s="479"/>
      <c r="QBJ43" s="479"/>
      <c r="QBK43" s="479"/>
      <c r="QBL43" s="479"/>
      <c r="QBM43" s="479"/>
      <c r="QBN43" s="479"/>
      <c r="QBO43" s="479"/>
      <c r="QBP43" s="479"/>
      <c r="QBQ43" s="479"/>
      <c r="QBR43" s="479"/>
      <c r="QBS43" s="479"/>
      <c r="QBT43" s="479"/>
      <c r="QBU43" s="479"/>
      <c r="QBV43" s="479"/>
      <c r="QBW43" s="479"/>
      <c r="QBX43" s="479"/>
      <c r="QBY43" s="479"/>
      <c r="QBZ43" s="479"/>
      <c r="QCA43" s="479"/>
      <c r="QCB43" s="479"/>
      <c r="QCC43" s="479"/>
      <c r="QCD43" s="479"/>
      <c r="QCE43" s="479"/>
      <c r="QCF43" s="479"/>
      <c r="QCG43" s="479"/>
      <c r="QCH43" s="479"/>
      <c r="QCI43" s="479"/>
      <c r="QCJ43" s="479"/>
      <c r="QCK43" s="479"/>
      <c r="QCL43" s="479"/>
      <c r="QCM43" s="479"/>
      <c r="QCN43" s="479"/>
      <c r="QCO43" s="479"/>
      <c r="QCP43" s="479"/>
      <c r="QCQ43" s="479"/>
      <c r="QCR43" s="479"/>
      <c r="QCS43" s="479"/>
      <c r="QCT43" s="479"/>
      <c r="QCU43" s="479"/>
      <c r="QCV43" s="479"/>
      <c r="QCW43" s="479"/>
      <c r="QCX43" s="479"/>
      <c r="QCY43" s="479"/>
      <c r="QCZ43" s="479"/>
      <c r="QDA43" s="479"/>
      <c r="QDB43" s="479"/>
      <c r="QDC43" s="479"/>
      <c r="QDD43" s="479"/>
      <c r="QDE43" s="479"/>
      <c r="QDF43" s="479"/>
      <c r="QDG43" s="479"/>
      <c r="QDH43" s="479"/>
      <c r="QDI43" s="479"/>
      <c r="QDJ43" s="479"/>
      <c r="QDK43" s="479"/>
      <c r="QDL43" s="479"/>
      <c r="QDM43" s="479"/>
      <c r="QDN43" s="479"/>
      <c r="QDO43" s="479"/>
      <c r="QDP43" s="479"/>
      <c r="QDQ43" s="479"/>
      <c r="QDR43" s="479"/>
      <c r="QDS43" s="479"/>
      <c r="QDT43" s="479"/>
      <c r="QDU43" s="479"/>
      <c r="QDV43" s="479"/>
      <c r="QDW43" s="479"/>
      <c r="QDX43" s="479"/>
      <c r="QDY43" s="479"/>
      <c r="QDZ43" s="479"/>
      <c r="QEA43" s="479"/>
      <c r="QEB43" s="479"/>
      <c r="QEC43" s="479"/>
      <c r="QED43" s="479"/>
      <c r="QEE43" s="479"/>
      <c r="QEF43" s="479"/>
      <c r="QEG43" s="479"/>
      <c r="QEH43" s="479"/>
      <c r="QEI43" s="479"/>
      <c r="QEJ43" s="479"/>
      <c r="QEK43" s="479"/>
      <c r="QEL43" s="479"/>
      <c r="QEM43" s="479"/>
      <c r="QEN43" s="479"/>
      <c r="QEO43" s="479"/>
      <c r="QEP43" s="479"/>
      <c r="QEQ43" s="479"/>
      <c r="QER43" s="479"/>
      <c r="QES43" s="479"/>
      <c r="QET43" s="479"/>
      <c r="QEU43" s="479"/>
      <c r="QEV43" s="479"/>
      <c r="QEW43" s="479"/>
      <c r="QEX43" s="479"/>
      <c r="QEY43" s="479"/>
      <c r="QEZ43" s="479"/>
      <c r="QFA43" s="479"/>
      <c r="QFB43" s="479"/>
      <c r="QFC43" s="479"/>
      <c r="QFD43" s="479"/>
      <c r="QFE43" s="479"/>
      <c r="QFF43" s="479"/>
      <c r="QFG43" s="479"/>
      <c r="QFH43" s="479"/>
      <c r="QFI43" s="479"/>
      <c r="QFJ43" s="479"/>
      <c r="QFK43" s="479"/>
      <c r="QFL43" s="479"/>
      <c r="QFM43" s="479"/>
      <c r="QFN43" s="479"/>
      <c r="QFO43" s="479"/>
      <c r="QFP43" s="479"/>
      <c r="QFQ43" s="479"/>
      <c r="QFR43" s="479"/>
      <c r="QFS43" s="479"/>
      <c r="QFT43" s="479"/>
      <c r="QFU43" s="479"/>
      <c r="QFV43" s="479"/>
      <c r="QFW43" s="479"/>
      <c r="QFX43" s="479"/>
      <c r="QFY43" s="479"/>
      <c r="QFZ43" s="479"/>
      <c r="QGA43" s="479"/>
      <c r="QGB43" s="479"/>
      <c r="QGC43" s="479"/>
      <c r="QGD43" s="479"/>
      <c r="QGE43" s="479"/>
      <c r="QGF43" s="479"/>
      <c r="QGG43" s="479"/>
      <c r="QGH43" s="479"/>
      <c r="QGI43" s="479"/>
      <c r="QGJ43" s="479"/>
      <c r="QGK43" s="479"/>
      <c r="QGL43" s="479"/>
      <c r="QGM43" s="479"/>
      <c r="QGN43" s="479"/>
      <c r="QGO43" s="479"/>
      <c r="QGP43" s="479"/>
      <c r="QGQ43" s="479"/>
      <c r="QGR43" s="479"/>
      <c r="QGS43" s="479"/>
      <c r="QGT43" s="479"/>
      <c r="QGU43" s="479"/>
      <c r="QGV43" s="479"/>
      <c r="QGW43" s="479"/>
      <c r="QGX43" s="479"/>
      <c r="QGY43" s="479"/>
      <c r="QGZ43" s="479"/>
      <c r="QHA43" s="479"/>
      <c r="QHB43" s="479"/>
      <c r="QHC43" s="479"/>
      <c r="QHD43" s="479"/>
      <c r="QHE43" s="479"/>
      <c r="QHF43" s="479"/>
      <c r="QHG43" s="479"/>
      <c r="QHH43" s="479"/>
      <c r="QHI43" s="479"/>
      <c r="QHJ43" s="479"/>
      <c r="QHK43" s="479"/>
      <c r="QHL43" s="479"/>
      <c r="QHM43" s="479"/>
      <c r="QHN43" s="479"/>
      <c r="QHO43" s="479"/>
      <c r="QHP43" s="479"/>
      <c r="QHQ43" s="479"/>
      <c r="QHR43" s="479"/>
      <c r="QHS43" s="479"/>
      <c r="QHT43" s="479"/>
      <c r="QHU43" s="479"/>
      <c r="QHV43" s="479"/>
      <c r="QHW43" s="479"/>
      <c r="QHX43" s="479"/>
      <c r="QHY43" s="479"/>
      <c r="QHZ43" s="479"/>
      <c r="QIA43" s="479"/>
      <c r="QIB43" s="479"/>
      <c r="QIC43" s="479"/>
      <c r="QID43" s="479"/>
      <c r="QIE43" s="479"/>
      <c r="QIF43" s="479"/>
      <c r="QIG43" s="479"/>
      <c r="QIH43" s="479"/>
      <c r="QII43" s="479"/>
      <c r="QIJ43" s="479"/>
      <c r="QIK43" s="479"/>
      <c r="QIL43" s="479"/>
      <c r="QIM43" s="479"/>
      <c r="QIN43" s="479"/>
      <c r="QIO43" s="479"/>
      <c r="QIP43" s="479"/>
      <c r="QIQ43" s="479"/>
      <c r="QIR43" s="479"/>
      <c r="QIS43" s="479"/>
      <c r="QIT43" s="479"/>
      <c r="QIU43" s="479"/>
      <c r="QIV43" s="479"/>
      <c r="QIW43" s="479"/>
      <c r="QIX43" s="479"/>
      <c r="QIY43" s="479"/>
      <c r="QIZ43" s="479"/>
      <c r="QJA43" s="479"/>
      <c r="QJB43" s="479"/>
      <c r="QJC43" s="479"/>
      <c r="QJD43" s="479"/>
      <c r="QJE43" s="479"/>
      <c r="QJF43" s="479"/>
      <c r="QJG43" s="479"/>
      <c r="QJH43" s="479"/>
      <c r="QJI43" s="479"/>
      <c r="QJJ43" s="479"/>
      <c r="QJK43" s="479"/>
      <c r="QJL43" s="479"/>
      <c r="QJM43" s="479"/>
      <c r="QJN43" s="479"/>
      <c r="QJO43" s="479"/>
      <c r="QJP43" s="479"/>
      <c r="QJQ43" s="479"/>
      <c r="QJR43" s="479"/>
      <c r="QJS43" s="479"/>
      <c r="QJT43" s="479"/>
      <c r="QJU43" s="479"/>
      <c r="QJV43" s="479"/>
      <c r="QJW43" s="479"/>
      <c r="QJX43" s="479"/>
      <c r="QJY43" s="479"/>
      <c r="QJZ43" s="479"/>
      <c r="QKA43" s="479"/>
      <c r="QKB43" s="479"/>
      <c r="QKC43" s="479"/>
      <c r="QKD43" s="479"/>
      <c r="QKE43" s="479"/>
      <c r="QKF43" s="479"/>
      <c r="QKG43" s="479"/>
      <c r="QKH43" s="479"/>
      <c r="QKI43" s="479"/>
      <c r="QKJ43" s="479"/>
      <c r="QKK43" s="479"/>
      <c r="QKL43" s="479"/>
      <c r="QKM43" s="479"/>
      <c r="QKN43" s="479"/>
      <c r="QKO43" s="479"/>
      <c r="QKP43" s="479"/>
      <c r="QKQ43" s="479"/>
      <c r="QKR43" s="479"/>
      <c r="QKS43" s="479"/>
      <c r="QKT43" s="479"/>
      <c r="QKU43" s="479"/>
      <c r="QKV43" s="479"/>
      <c r="QKW43" s="479"/>
      <c r="QKX43" s="479"/>
      <c r="QKY43" s="479"/>
      <c r="QKZ43" s="479"/>
      <c r="QLA43" s="479"/>
      <c r="QLB43" s="479"/>
      <c r="QLC43" s="479"/>
      <c r="QLD43" s="479"/>
      <c r="QLE43" s="479"/>
      <c r="QLF43" s="479"/>
      <c r="QLG43" s="479"/>
      <c r="QLH43" s="479"/>
      <c r="QLI43" s="479"/>
      <c r="QLJ43" s="479"/>
      <c r="QLK43" s="479"/>
      <c r="QLL43" s="479"/>
      <c r="QLM43" s="479"/>
      <c r="QLN43" s="479"/>
      <c r="QLO43" s="479"/>
      <c r="QLP43" s="479"/>
      <c r="QLQ43" s="479"/>
      <c r="QLR43" s="479"/>
      <c r="QLS43" s="479"/>
      <c r="QLT43" s="479"/>
      <c r="QLU43" s="479"/>
      <c r="QLV43" s="479"/>
      <c r="QLW43" s="479"/>
      <c r="QLX43" s="479"/>
      <c r="QLY43" s="479"/>
      <c r="QLZ43" s="479"/>
      <c r="QMA43" s="479"/>
      <c r="QMB43" s="479"/>
      <c r="QMC43" s="479"/>
      <c r="QMD43" s="479"/>
      <c r="QME43" s="479"/>
      <c r="QMF43" s="479"/>
      <c r="QMG43" s="479"/>
      <c r="QMH43" s="479"/>
      <c r="QMI43" s="479"/>
      <c r="QMJ43" s="479"/>
      <c r="QMK43" s="479"/>
      <c r="QML43" s="479"/>
      <c r="QMM43" s="479"/>
      <c r="QMN43" s="479"/>
      <c r="QMO43" s="479"/>
      <c r="QMP43" s="479"/>
      <c r="QMQ43" s="479"/>
      <c r="QMR43" s="479"/>
      <c r="QMS43" s="479"/>
      <c r="QMT43" s="479"/>
      <c r="QMU43" s="479"/>
      <c r="QMV43" s="479"/>
      <c r="QMW43" s="479"/>
      <c r="QMX43" s="479"/>
      <c r="QMY43" s="479"/>
      <c r="QMZ43" s="479"/>
      <c r="QNA43" s="479"/>
      <c r="QNB43" s="479"/>
      <c r="QNC43" s="479"/>
      <c r="QND43" s="479"/>
      <c r="QNE43" s="479"/>
      <c r="QNF43" s="479"/>
      <c r="QNG43" s="479"/>
      <c r="QNH43" s="479"/>
      <c r="QNI43" s="479"/>
      <c r="QNJ43" s="479"/>
      <c r="QNK43" s="479"/>
      <c r="QNL43" s="479"/>
      <c r="QNM43" s="479"/>
      <c r="QNN43" s="479"/>
      <c r="QNO43" s="479"/>
      <c r="QNP43" s="479"/>
      <c r="QNQ43" s="479"/>
      <c r="QNR43" s="479"/>
      <c r="QNS43" s="479"/>
      <c r="QNT43" s="479"/>
      <c r="QNU43" s="479"/>
      <c r="QNV43" s="479"/>
      <c r="QNW43" s="479"/>
      <c r="QNX43" s="479"/>
      <c r="QNY43" s="479"/>
      <c r="QNZ43" s="479"/>
      <c r="QOA43" s="479"/>
      <c r="QOB43" s="479"/>
      <c r="QOC43" s="479"/>
      <c r="QOD43" s="479"/>
      <c r="QOE43" s="479"/>
      <c r="QOF43" s="479"/>
      <c r="QOG43" s="479"/>
      <c r="QOH43" s="479"/>
      <c r="QOI43" s="479"/>
      <c r="QOJ43" s="479"/>
      <c r="QOK43" s="479"/>
      <c r="QOL43" s="479"/>
      <c r="QOM43" s="479"/>
      <c r="QON43" s="479"/>
      <c r="QOO43" s="479"/>
      <c r="QOP43" s="479"/>
      <c r="QOQ43" s="479"/>
      <c r="QOR43" s="479"/>
      <c r="QOS43" s="479"/>
      <c r="QOT43" s="479"/>
      <c r="QOU43" s="479"/>
      <c r="QOV43" s="479"/>
      <c r="QOW43" s="479"/>
      <c r="QOX43" s="479"/>
      <c r="QOY43" s="479"/>
      <c r="QOZ43" s="479"/>
      <c r="QPA43" s="479"/>
      <c r="QPB43" s="479"/>
      <c r="QPC43" s="479"/>
      <c r="QPD43" s="479"/>
      <c r="QPE43" s="479"/>
      <c r="QPF43" s="479"/>
      <c r="QPG43" s="479"/>
      <c r="QPH43" s="479"/>
      <c r="QPI43" s="479"/>
      <c r="QPJ43" s="479"/>
      <c r="QPK43" s="479"/>
      <c r="QPL43" s="479"/>
      <c r="QPM43" s="479"/>
      <c r="QPN43" s="479"/>
      <c r="QPO43" s="479"/>
      <c r="QPP43" s="479"/>
      <c r="QPQ43" s="479"/>
      <c r="QPR43" s="479"/>
      <c r="QPS43" s="479"/>
      <c r="QPT43" s="479"/>
      <c r="QPU43" s="479"/>
      <c r="QPV43" s="479"/>
      <c r="QPW43" s="479"/>
      <c r="QPX43" s="479"/>
      <c r="QPY43" s="479"/>
      <c r="QPZ43" s="479"/>
      <c r="QQA43" s="479"/>
      <c r="QQB43" s="479"/>
      <c r="QQC43" s="479"/>
      <c r="QQD43" s="479"/>
      <c r="QQE43" s="479"/>
      <c r="QQF43" s="479"/>
      <c r="QQG43" s="479"/>
      <c r="QQH43" s="479"/>
      <c r="QQI43" s="479"/>
      <c r="QQJ43" s="479"/>
      <c r="QQK43" s="479"/>
      <c r="QQL43" s="479"/>
      <c r="QQM43" s="479"/>
      <c r="QQN43" s="479"/>
      <c r="QQO43" s="479"/>
      <c r="QQP43" s="479"/>
      <c r="QQQ43" s="479"/>
      <c r="QQR43" s="479"/>
      <c r="QQS43" s="479"/>
      <c r="QQT43" s="479"/>
      <c r="QQU43" s="479"/>
      <c r="QQV43" s="479"/>
      <c r="QQW43" s="479"/>
      <c r="QQX43" s="479"/>
      <c r="QQY43" s="479"/>
      <c r="QQZ43" s="479"/>
      <c r="QRA43" s="479"/>
      <c r="QRB43" s="479"/>
      <c r="QRC43" s="479"/>
      <c r="QRD43" s="479"/>
      <c r="QRE43" s="479"/>
      <c r="QRF43" s="479"/>
      <c r="QRG43" s="479"/>
      <c r="QRH43" s="479"/>
      <c r="QRI43" s="479"/>
      <c r="QRJ43" s="479"/>
      <c r="QRK43" s="479"/>
      <c r="QRL43" s="479"/>
      <c r="QRM43" s="479"/>
      <c r="QRN43" s="479"/>
      <c r="QRO43" s="479"/>
      <c r="QRP43" s="479"/>
      <c r="QRQ43" s="479"/>
      <c r="QRR43" s="479"/>
      <c r="QRS43" s="479"/>
      <c r="QRT43" s="479"/>
      <c r="QRU43" s="479"/>
      <c r="QRV43" s="479"/>
      <c r="QRW43" s="479"/>
      <c r="QRX43" s="479"/>
      <c r="QRY43" s="479"/>
      <c r="QRZ43" s="479"/>
      <c r="QSA43" s="479"/>
      <c r="QSB43" s="479"/>
      <c r="QSC43" s="479"/>
      <c r="QSD43" s="479"/>
      <c r="QSE43" s="479"/>
      <c r="QSF43" s="479"/>
      <c r="QSG43" s="479"/>
      <c r="QSH43" s="479"/>
      <c r="QSI43" s="479"/>
      <c r="QSJ43" s="479"/>
      <c r="QSK43" s="479"/>
      <c r="QSL43" s="479"/>
      <c r="QSM43" s="479"/>
      <c r="QSN43" s="479"/>
      <c r="QSO43" s="479"/>
      <c r="QSP43" s="479"/>
      <c r="QSQ43" s="479"/>
      <c r="QSR43" s="479"/>
      <c r="QSS43" s="479"/>
      <c r="QST43" s="479"/>
      <c r="QSU43" s="479"/>
      <c r="QSV43" s="479"/>
      <c r="QSW43" s="479"/>
      <c r="QSX43" s="479"/>
      <c r="QSY43" s="479"/>
      <c r="QSZ43" s="479"/>
      <c r="QTA43" s="479"/>
      <c r="QTB43" s="479"/>
      <c r="QTC43" s="479"/>
      <c r="QTD43" s="479"/>
      <c r="QTE43" s="479"/>
      <c r="QTF43" s="479"/>
      <c r="QTG43" s="479"/>
      <c r="QTH43" s="479"/>
      <c r="QTI43" s="479"/>
      <c r="QTJ43" s="479"/>
      <c r="QTK43" s="479"/>
      <c r="QTL43" s="479"/>
      <c r="QTM43" s="479"/>
      <c r="QTN43" s="479"/>
      <c r="QTO43" s="479"/>
      <c r="QTP43" s="479"/>
      <c r="QTQ43" s="479"/>
      <c r="QTR43" s="479"/>
      <c r="QTS43" s="479"/>
      <c r="QTT43" s="479"/>
      <c r="QTU43" s="479"/>
      <c r="QTV43" s="479"/>
      <c r="QTW43" s="479"/>
      <c r="QTX43" s="479"/>
      <c r="QTY43" s="479"/>
      <c r="QTZ43" s="479"/>
      <c r="QUA43" s="479"/>
      <c r="QUB43" s="479"/>
      <c r="QUC43" s="479"/>
      <c r="QUD43" s="479"/>
      <c r="QUE43" s="479"/>
      <c r="QUF43" s="479"/>
      <c r="QUG43" s="479"/>
      <c r="QUH43" s="479"/>
      <c r="QUI43" s="479"/>
      <c r="QUJ43" s="479"/>
      <c r="QUK43" s="479"/>
      <c r="QUL43" s="479"/>
      <c r="QUM43" s="479"/>
      <c r="QUN43" s="479"/>
      <c r="QUO43" s="479"/>
      <c r="QUP43" s="479"/>
      <c r="QUQ43" s="479"/>
      <c r="QUR43" s="479"/>
      <c r="QUS43" s="479"/>
      <c r="QUT43" s="479"/>
      <c r="QUU43" s="479"/>
      <c r="QUV43" s="479"/>
      <c r="QUW43" s="479"/>
      <c r="QUX43" s="479"/>
      <c r="QUY43" s="479"/>
      <c r="QUZ43" s="479"/>
      <c r="QVA43" s="479"/>
      <c r="QVB43" s="479"/>
      <c r="QVC43" s="479"/>
      <c r="QVD43" s="479"/>
      <c r="QVE43" s="479"/>
      <c r="QVF43" s="479"/>
      <c r="QVG43" s="479"/>
      <c r="QVH43" s="479"/>
      <c r="QVI43" s="479"/>
      <c r="QVJ43" s="479"/>
      <c r="QVK43" s="479"/>
      <c r="QVL43" s="479"/>
      <c r="QVM43" s="479"/>
      <c r="QVN43" s="479"/>
      <c r="QVO43" s="479"/>
      <c r="QVP43" s="479"/>
      <c r="QVQ43" s="479"/>
      <c r="QVR43" s="479"/>
      <c r="QVS43" s="479"/>
      <c r="QVT43" s="479"/>
      <c r="QVU43" s="479"/>
      <c r="QVV43" s="479"/>
      <c r="QVW43" s="479"/>
      <c r="QVX43" s="479"/>
      <c r="QVY43" s="479"/>
      <c r="QVZ43" s="479"/>
      <c r="QWA43" s="479"/>
      <c r="QWB43" s="479"/>
      <c r="QWC43" s="479"/>
      <c r="QWD43" s="479"/>
      <c r="QWE43" s="479"/>
      <c r="QWF43" s="479"/>
      <c r="QWG43" s="479"/>
      <c r="QWH43" s="479"/>
      <c r="QWI43" s="479"/>
      <c r="QWJ43" s="479"/>
      <c r="QWK43" s="479"/>
      <c r="QWL43" s="479"/>
      <c r="QWM43" s="479"/>
      <c r="QWN43" s="479"/>
      <c r="QWO43" s="479"/>
      <c r="QWP43" s="479"/>
      <c r="QWQ43" s="479"/>
      <c r="QWR43" s="479"/>
      <c r="QWS43" s="479"/>
      <c r="QWT43" s="479"/>
      <c r="QWU43" s="479"/>
      <c r="QWV43" s="479"/>
      <c r="QWW43" s="479"/>
      <c r="QWX43" s="479"/>
      <c r="QWY43" s="479"/>
      <c r="QWZ43" s="479"/>
      <c r="QXA43" s="479"/>
      <c r="QXB43" s="479"/>
      <c r="QXC43" s="479"/>
      <c r="QXD43" s="479"/>
      <c r="QXE43" s="479"/>
      <c r="QXF43" s="479"/>
      <c r="QXG43" s="479"/>
      <c r="QXH43" s="479"/>
      <c r="QXI43" s="479"/>
      <c r="QXJ43" s="479"/>
      <c r="QXK43" s="479"/>
      <c r="QXL43" s="479"/>
      <c r="QXM43" s="479"/>
      <c r="QXN43" s="479"/>
      <c r="QXO43" s="479"/>
      <c r="QXP43" s="479"/>
      <c r="QXQ43" s="479"/>
      <c r="QXR43" s="479"/>
      <c r="QXS43" s="479"/>
      <c r="QXT43" s="479"/>
      <c r="QXU43" s="479"/>
      <c r="QXV43" s="479"/>
      <c r="QXW43" s="479"/>
      <c r="QXX43" s="479"/>
      <c r="QXY43" s="479"/>
      <c r="QXZ43" s="479"/>
      <c r="QYA43" s="479"/>
      <c r="QYB43" s="479"/>
      <c r="QYC43" s="479"/>
      <c r="QYD43" s="479"/>
      <c r="QYE43" s="479"/>
      <c r="QYF43" s="479"/>
      <c r="QYG43" s="479"/>
      <c r="QYH43" s="479"/>
      <c r="QYI43" s="479"/>
      <c r="QYJ43" s="479"/>
      <c r="QYK43" s="479"/>
      <c r="QYL43" s="479"/>
      <c r="QYM43" s="479"/>
      <c r="QYN43" s="479"/>
      <c r="QYO43" s="479"/>
      <c r="QYP43" s="479"/>
      <c r="QYQ43" s="479"/>
      <c r="QYR43" s="479"/>
      <c r="QYS43" s="479"/>
      <c r="QYT43" s="479"/>
      <c r="QYU43" s="479"/>
      <c r="QYV43" s="479"/>
      <c r="QYW43" s="479"/>
      <c r="QYX43" s="479"/>
      <c r="QYY43" s="479"/>
      <c r="QYZ43" s="479"/>
      <c r="QZA43" s="479"/>
      <c r="QZB43" s="479"/>
      <c r="QZC43" s="479"/>
      <c r="QZD43" s="479"/>
      <c r="QZE43" s="479"/>
      <c r="QZF43" s="479"/>
      <c r="QZG43" s="479"/>
      <c r="QZH43" s="479"/>
      <c r="QZI43" s="479"/>
      <c r="QZJ43" s="479"/>
      <c r="QZK43" s="479"/>
      <c r="QZL43" s="479"/>
      <c r="QZM43" s="479"/>
      <c r="QZN43" s="479"/>
      <c r="QZO43" s="479"/>
      <c r="QZP43" s="479"/>
      <c r="QZQ43" s="479"/>
      <c r="QZR43" s="479"/>
      <c r="QZS43" s="479"/>
      <c r="QZT43" s="479"/>
      <c r="QZU43" s="479"/>
      <c r="QZV43" s="479"/>
      <c r="QZW43" s="479"/>
      <c r="QZX43" s="479"/>
      <c r="QZY43" s="479"/>
      <c r="QZZ43" s="479"/>
      <c r="RAA43" s="479"/>
      <c r="RAB43" s="479"/>
      <c r="RAC43" s="479"/>
      <c r="RAD43" s="479"/>
      <c r="RAE43" s="479"/>
      <c r="RAF43" s="479"/>
      <c r="RAG43" s="479"/>
      <c r="RAH43" s="479"/>
      <c r="RAI43" s="479"/>
      <c r="RAJ43" s="479"/>
      <c r="RAK43" s="479"/>
      <c r="RAL43" s="479"/>
      <c r="RAM43" s="479"/>
      <c r="RAN43" s="479"/>
      <c r="RAO43" s="479"/>
      <c r="RAP43" s="479"/>
      <c r="RAQ43" s="479"/>
      <c r="RAR43" s="479"/>
      <c r="RAS43" s="479"/>
      <c r="RAT43" s="479"/>
      <c r="RAU43" s="479"/>
      <c r="RAV43" s="479"/>
      <c r="RAW43" s="479"/>
      <c r="RAX43" s="479"/>
      <c r="RAY43" s="479"/>
      <c r="RAZ43" s="479"/>
      <c r="RBA43" s="479"/>
      <c r="RBB43" s="479"/>
      <c r="RBC43" s="479"/>
      <c r="RBD43" s="479"/>
      <c r="RBE43" s="479"/>
      <c r="RBF43" s="479"/>
      <c r="RBG43" s="479"/>
      <c r="RBH43" s="479"/>
      <c r="RBI43" s="479"/>
      <c r="RBJ43" s="479"/>
      <c r="RBK43" s="479"/>
      <c r="RBL43" s="479"/>
      <c r="RBM43" s="479"/>
      <c r="RBN43" s="479"/>
      <c r="RBO43" s="479"/>
      <c r="RBP43" s="479"/>
      <c r="RBQ43" s="479"/>
      <c r="RBR43" s="479"/>
      <c r="RBS43" s="479"/>
      <c r="RBT43" s="479"/>
      <c r="RBU43" s="479"/>
      <c r="RBV43" s="479"/>
      <c r="RBW43" s="479"/>
      <c r="RBX43" s="479"/>
      <c r="RBY43" s="479"/>
      <c r="RBZ43" s="479"/>
      <c r="RCA43" s="479"/>
      <c r="RCB43" s="479"/>
      <c r="RCC43" s="479"/>
      <c r="RCD43" s="479"/>
      <c r="RCE43" s="479"/>
      <c r="RCF43" s="479"/>
      <c r="RCG43" s="479"/>
      <c r="RCH43" s="479"/>
      <c r="RCI43" s="479"/>
      <c r="RCJ43" s="479"/>
      <c r="RCK43" s="479"/>
      <c r="RCL43" s="479"/>
      <c r="RCM43" s="479"/>
      <c r="RCN43" s="479"/>
      <c r="RCO43" s="479"/>
      <c r="RCP43" s="479"/>
      <c r="RCQ43" s="479"/>
      <c r="RCR43" s="479"/>
      <c r="RCS43" s="479"/>
      <c r="RCT43" s="479"/>
      <c r="RCU43" s="479"/>
      <c r="RCV43" s="479"/>
      <c r="RCW43" s="479"/>
      <c r="RCX43" s="479"/>
      <c r="RCY43" s="479"/>
      <c r="RCZ43" s="479"/>
      <c r="RDA43" s="479"/>
      <c r="RDB43" s="479"/>
      <c r="RDC43" s="479"/>
      <c r="RDD43" s="479"/>
      <c r="RDE43" s="479"/>
      <c r="RDF43" s="479"/>
      <c r="RDG43" s="479"/>
      <c r="RDH43" s="479"/>
      <c r="RDI43" s="479"/>
      <c r="RDJ43" s="479"/>
      <c r="RDK43" s="479"/>
      <c r="RDL43" s="479"/>
      <c r="RDM43" s="479"/>
      <c r="RDN43" s="479"/>
      <c r="RDO43" s="479"/>
      <c r="RDP43" s="479"/>
      <c r="RDQ43" s="479"/>
      <c r="RDR43" s="479"/>
      <c r="RDS43" s="479"/>
      <c r="RDT43" s="479"/>
      <c r="RDU43" s="479"/>
      <c r="RDV43" s="479"/>
      <c r="RDW43" s="479"/>
      <c r="RDX43" s="479"/>
      <c r="RDY43" s="479"/>
      <c r="RDZ43" s="479"/>
      <c r="REA43" s="479"/>
      <c r="REB43" s="479"/>
      <c r="REC43" s="479"/>
      <c r="RED43" s="479"/>
      <c r="REE43" s="479"/>
      <c r="REF43" s="479"/>
      <c r="REG43" s="479"/>
      <c r="REH43" s="479"/>
      <c r="REI43" s="479"/>
      <c r="REJ43" s="479"/>
      <c r="REK43" s="479"/>
      <c r="REL43" s="479"/>
      <c r="REM43" s="479"/>
      <c r="REN43" s="479"/>
      <c r="REO43" s="479"/>
      <c r="REP43" s="479"/>
      <c r="REQ43" s="479"/>
      <c r="RER43" s="479"/>
      <c r="RES43" s="479"/>
      <c r="RET43" s="479"/>
      <c r="REU43" s="479"/>
      <c r="REV43" s="479"/>
      <c r="REW43" s="479"/>
      <c r="REX43" s="479"/>
      <c r="REY43" s="479"/>
      <c r="REZ43" s="479"/>
      <c r="RFA43" s="479"/>
      <c r="RFB43" s="479"/>
      <c r="RFC43" s="479"/>
      <c r="RFD43" s="479"/>
      <c r="RFE43" s="479"/>
      <c r="RFF43" s="479"/>
      <c r="RFG43" s="479"/>
      <c r="RFH43" s="479"/>
      <c r="RFI43" s="479"/>
      <c r="RFJ43" s="479"/>
      <c r="RFK43" s="479"/>
      <c r="RFL43" s="479"/>
      <c r="RFM43" s="479"/>
      <c r="RFN43" s="479"/>
      <c r="RFO43" s="479"/>
      <c r="RFP43" s="479"/>
      <c r="RFQ43" s="479"/>
      <c r="RFR43" s="479"/>
      <c r="RFS43" s="479"/>
      <c r="RFT43" s="479"/>
      <c r="RFU43" s="479"/>
      <c r="RFV43" s="479"/>
      <c r="RFW43" s="479"/>
      <c r="RFX43" s="479"/>
      <c r="RFY43" s="479"/>
      <c r="RFZ43" s="479"/>
      <c r="RGA43" s="479"/>
      <c r="RGB43" s="479"/>
      <c r="RGC43" s="479"/>
      <c r="RGD43" s="479"/>
      <c r="RGE43" s="479"/>
      <c r="RGF43" s="479"/>
      <c r="RGG43" s="479"/>
      <c r="RGH43" s="479"/>
      <c r="RGI43" s="479"/>
      <c r="RGJ43" s="479"/>
      <c r="RGK43" s="479"/>
      <c r="RGL43" s="479"/>
      <c r="RGM43" s="479"/>
      <c r="RGN43" s="479"/>
      <c r="RGO43" s="479"/>
      <c r="RGP43" s="479"/>
      <c r="RGQ43" s="479"/>
      <c r="RGR43" s="479"/>
      <c r="RGS43" s="479"/>
      <c r="RGT43" s="479"/>
      <c r="RGU43" s="479"/>
      <c r="RGV43" s="479"/>
      <c r="RGW43" s="479"/>
      <c r="RGX43" s="479"/>
      <c r="RGY43" s="479"/>
      <c r="RGZ43" s="479"/>
      <c r="RHA43" s="479"/>
      <c r="RHB43" s="479"/>
      <c r="RHC43" s="479"/>
      <c r="RHD43" s="479"/>
      <c r="RHE43" s="479"/>
      <c r="RHF43" s="479"/>
      <c r="RHG43" s="479"/>
      <c r="RHH43" s="479"/>
      <c r="RHI43" s="479"/>
      <c r="RHJ43" s="479"/>
      <c r="RHK43" s="479"/>
      <c r="RHL43" s="479"/>
      <c r="RHM43" s="479"/>
      <c r="RHN43" s="479"/>
      <c r="RHO43" s="479"/>
      <c r="RHP43" s="479"/>
      <c r="RHQ43" s="479"/>
      <c r="RHR43" s="479"/>
      <c r="RHS43" s="479"/>
      <c r="RHT43" s="479"/>
      <c r="RHU43" s="479"/>
      <c r="RHV43" s="479"/>
      <c r="RHW43" s="479"/>
      <c r="RHX43" s="479"/>
      <c r="RHY43" s="479"/>
      <c r="RHZ43" s="479"/>
      <c r="RIA43" s="479"/>
      <c r="RIB43" s="479"/>
      <c r="RIC43" s="479"/>
      <c r="RID43" s="479"/>
      <c r="RIE43" s="479"/>
      <c r="RIF43" s="479"/>
      <c r="RIG43" s="479"/>
      <c r="RIH43" s="479"/>
      <c r="RII43" s="479"/>
      <c r="RIJ43" s="479"/>
      <c r="RIK43" s="479"/>
      <c r="RIL43" s="479"/>
      <c r="RIM43" s="479"/>
      <c r="RIN43" s="479"/>
      <c r="RIO43" s="479"/>
      <c r="RIP43" s="479"/>
      <c r="RIQ43" s="479"/>
      <c r="RIR43" s="479"/>
      <c r="RIS43" s="479"/>
      <c r="RIT43" s="479"/>
      <c r="RIU43" s="479"/>
      <c r="RIV43" s="479"/>
      <c r="RIW43" s="479"/>
      <c r="RIX43" s="479"/>
      <c r="RIY43" s="479"/>
      <c r="RIZ43" s="479"/>
      <c r="RJA43" s="479"/>
      <c r="RJB43" s="479"/>
      <c r="RJC43" s="479"/>
      <c r="RJD43" s="479"/>
      <c r="RJE43" s="479"/>
      <c r="RJF43" s="479"/>
      <c r="RJG43" s="479"/>
      <c r="RJH43" s="479"/>
      <c r="RJI43" s="479"/>
      <c r="RJJ43" s="479"/>
      <c r="RJK43" s="479"/>
      <c r="RJL43" s="479"/>
      <c r="RJM43" s="479"/>
      <c r="RJN43" s="479"/>
      <c r="RJO43" s="479"/>
      <c r="RJP43" s="479"/>
      <c r="RJQ43" s="479"/>
      <c r="RJR43" s="479"/>
      <c r="RJS43" s="479"/>
      <c r="RJT43" s="479"/>
      <c r="RJU43" s="479"/>
      <c r="RJV43" s="479"/>
      <c r="RJW43" s="479"/>
      <c r="RJX43" s="479"/>
      <c r="RJY43" s="479"/>
      <c r="RJZ43" s="479"/>
      <c r="RKA43" s="479"/>
      <c r="RKB43" s="479"/>
      <c r="RKC43" s="479"/>
      <c r="RKD43" s="479"/>
      <c r="RKE43" s="479"/>
      <c r="RKF43" s="479"/>
      <c r="RKG43" s="479"/>
      <c r="RKH43" s="479"/>
      <c r="RKI43" s="479"/>
      <c r="RKJ43" s="479"/>
      <c r="RKK43" s="479"/>
      <c r="RKL43" s="479"/>
      <c r="RKM43" s="479"/>
      <c r="RKN43" s="479"/>
      <c r="RKO43" s="479"/>
      <c r="RKP43" s="479"/>
      <c r="RKQ43" s="479"/>
      <c r="RKR43" s="479"/>
      <c r="RKS43" s="479"/>
      <c r="RKT43" s="479"/>
      <c r="RKU43" s="479"/>
      <c r="RKV43" s="479"/>
      <c r="RKW43" s="479"/>
      <c r="RKX43" s="479"/>
      <c r="RKY43" s="479"/>
      <c r="RKZ43" s="479"/>
      <c r="RLA43" s="479"/>
      <c r="RLB43" s="479"/>
      <c r="RLC43" s="479"/>
      <c r="RLD43" s="479"/>
      <c r="RLE43" s="479"/>
      <c r="RLF43" s="479"/>
      <c r="RLG43" s="479"/>
      <c r="RLH43" s="479"/>
      <c r="RLI43" s="479"/>
      <c r="RLJ43" s="479"/>
      <c r="RLK43" s="479"/>
      <c r="RLL43" s="479"/>
      <c r="RLM43" s="479"/>
      <c r="RLN43" s="479"/>
      <c r="RLO43" s="479"/>
      <c r="RLP43" s="479"/>
      <c r="RLQ43" s="479"/>
      <c r="RLR43" s="479"/>
      <c r="RLS43" s="479"/>
      <c r="RLT43" s="479"/>
      <c r="RLU43" s="479"/>
      <c r="RLV43" s="479"/>
      <c r="RLW43" s="479"/>
      <c r="RLX43" s="479"/>
      <c r="RLY43" s="479"/>
      <c r="RLZ43" s="479"/>
      <c r="RMA43" s="479"/>
      <c r="RMB43" s="479"/>
      <c r="RMC43" s="479"/>
      <c r="RMD43" s="479"/>
      <c r="RME43" s="479"/>
      <c r="RMF43" s="479"/>
      <c r="RMG43" s="479"/>
      <c r="RMH43" s="479"/>
      <c r="RMI43" s="479"/>
      <c r="RMJ43" s="479"/>
      <c r="RMK43" s="479"/>
      <c r="RML43" s="479"/>
      <c r="RMM43" s="479"/>
      <c r="RMN43" s="479"/>
      <c r="RMO43" s="479"/>
      <c r="RMP43" s="479"/>
      <c r="RMQ43" s="479"/>
      <c r="RMR43" s="479"/>
      <c r="RMS43" s="479"/>
      <c r="RMT43" s="479"/>
      <c r="RMU43" s="479"/>
      <c r="RMV43" s="479"/>
      <c r="RMW43" s="479"/>
      <c r="RMX43" s="479"/>
      <c r="RMY43" s="479"/>
      <c r="RMZ43" s="479"/>
      <c r="RNA43" s="479"/>
      <c r="RNB43" s="479"/>
      <c r="RNC43" s="479"/>
      <c r="RND43" s="479"/>
      <c r="RNE43" s="479"/>
      <c r="RNF43" s="479"/>
      <c r="RNG43" s="479"/>
      <c r="RNH43" s="479"/>
      <c r="RNI43" s="479"/>
      <c r="RNJ43" s="479"/>
      <c r="RNK43" s="479"/>
      <c r="RNL43" s="479"/>
      <c r="RNM43" s="479"/>
      <c r="RNN43" s="479"/>
      <c r="RNO43" s="479"/>
      <c r="RNP43" s="479"/>
      <c r="RNQ43" s="479"/>
      <c r="RNR43" s="479"/>
      <c r="RNS43" s="479"/>
      <c r="RNT43" s="479"/>
      <c r="RNU43" s="479"/>
      <c r="RNV43" s="479"/>
      <c r="RNW43" s="479"/>
      <c r="RNX43" s="479"/>
      <c r="RNY43" s="479"/>
      <c r="RNZ43" s="479"/>
      <c r="ROA43" s="479"/>
      <c r="ROB43" s="479"/>
      <c r="ROC43" s="479"/>
      <c r="ROD43" s="479"/>
      <c r="ROE43" s="479"/>
      <c r="ROF43" s="479"/>
      <c r="ROG43" s="479"/>
      <c r="ROH43" s="479"/>
      <c r="ROI43" s="479"/>
      <c r="ROJ43" s="479"/>
      <c r="ROK43" s="479"/>
      <c r="ROL43" s="479"/>
      <c r="ROM43" s="479"/>
      <c r="RON43" s="479"/>
      <c r="ROO43" s="479"/>
      <c r="ROP43" s="479"/>
      <c r="ROQ43" s="479"/>
      <c r="ROR43" s="479"/>
      <c r="ROS43" s="479"/>
      <c r="ROT43" s="479"/>
      <c r="ROU43" s="479"/>
      <c r="ROV43" s="479"/>
      <c r="ROW43" s="479"/>
      <c r="ROX43" s="479"/>
      <c r="ROY43" s="479"/>
      <c r="ROZ43" s="479"/>
      <c r="RPA43" s="479"/>
      <c r="RPB43" s="479"/>
      <c r="RPC43" s="479"/>
      <c r="RPD43" s="479"/>
      <c r="RPE43" s="479"/>
      <c r="RPF43" s="479"/>
      <c r="RPG43" s="479"/>
      <c r="RPH43" s="479"/>
      <c r="RPI43" s="479"/>
      <c r="RPJ43" s="479"/>
      <c r="RPK43" s="479"/>
      <c r="RPL43" s="479"/>
      <c r="RPM43" s="479"/>
      <c r="RPN43" s="479"/>
      <c r="RPO43" s="479"/>
      <c r="RPP43" s="479"/>
      <c r="RPQ43" s="479"/>
      <c r="RPR43" s="479"/>
      <c r="RPS43" s="479"/>
      <c r="RPT43" s="479"/>
      <c r="RPU43" s="479"/>
      <c r="RPV43" s="479"/>
      <c r="RPW43" s="479"/>
      <c r="RPX43" s="479"/>
      <c r="RPY43" s="479"/>
      <c r="RPZ43" s="479"/>
      <c r="RQA43" s="479"/>
      <c r="RQB43" s="479"/>
      <c r="RQC43" s="479"/>
      <c r="RQD43" s="479"/>
      <c r="RQE43" s="479"/>
      <c r="RQF43" s="479"/>
      <c r="RQG43" s="479"/>
      <c r="RQH43" s="479"/>
      <c r="RQI43" s="479"/>
      <c r="RQJ43" s="479"/>
      <c r="RQK43" s="479"/>
      <c r="RQL43" s="479"/>
      <c r="RQM43" s="479"/>
      <c r="RQN43" s="479"/>
      <c r="RQO43" s="479"/>
      <c r="RQP43" s="479"/>
      <c r="RQQ43" s="479"/>
      <c r="RQR43" s="479"/>
      <c r="RQS43" s="479"/>
      <c r="RQT43" s="479"/>
      <c r="RQU43" s="479"/>
      <c r="RQV43" s="479"/>
      <c r="RQW43" s="479"/>
      <c r="RQX43" s="479"/>
      <c r="RQY43" s="479"/>
      <c r="RQZ43" s="479"/>
      <c r="RRA43" s="479"/>
      <c r="RRB43" s="479"/>
      <c r="RRC43" s="479"/>
      <c r="RRD43" s="479"/>
      <c r="RRE43" s="479"/>
      <c r="RRF43" s="479"/>
      <c r="RRG43" s="479"/>
      <c r="RRH43" s="479"/>
      <c r="RRI43" s="479"/>
      <c r="RRJ43" s="479"/>
      <c r="RRK43" s="479"/>
      <c r="RRL43" s="479"/>
      <c r="RRM43" s="479"/>
      <c r="RRN43" s="479"/>
      <c r="RRO43" s="479"/>
      <c r="RRP43" s="479"/>
      <c r="RRQ43" s="479"/>
      <c r="RRR43" s="479"/>
      <c r="RRS43" s="479"/>
      <c r="RRT43" s="479"/>
      <c r="RRU43" s="479"/>
      <c r="RRV43" s="479"/>
      <c r="RRW43" s="479"/>
      <c r="RRX43" s="479"/>
      <c r="RRY43" s="479"/>
      <c r="RRZ43" s="479"/>
      <c r="RSA43" s="479"/>
      <c r="RSB43" s="479"/>
      <c r="RSC43" s="479"/>
      <c r="RSD43" s="479"/>
      <c r="RSE43" s="479"/>
      <c r="RSF43" s="479"/>
      <c r="RSG43" s="479"/>
      <c r="RSH43" s="479"/>
      <c r="RSI43" s="479"/>
      <c r="RSJ43" s="479"/>
      <c r="RSK43" s="479"/>
      <c r="RSL43" s="479"/>
      <c r="RSM43" s="479"/>
      <c r="RSN43" s="479"/>
      <c r="RSO43" s="479"/>
      <c r="RSP43" s="479"/>
      <c r="RSQ43" s="479"/>
      <c r="RSR43" s="479"/>
      <c r="RSS43" s="479"/>
      <c r="RST43" s="479"/>
      <c r="RSU43" s="479"/>
      <c r="RSV43" s="479"/>
      <c r="RSW43" s="479"/>
      <c r="RSX43" s="479"/>
      <c r="RSY43" s="479"/>
      <c r="RSZ43" s="479"/>
      <c r="RTA43" s="479"/>
      <c r="RTB43" s="479"/>
      <c r="RTC43" s="479"/>
      <c r="RTD43" s="479"/>
      <c r="RTE43" s="479"/>
      <c r="RTF43" s="479"/>
      <c r="RTG43" s="479"/>
      <c r="RTH43" s="479"/>
      <c r="RTI43" s="479"/>
      <c r="RTJ43" s="479"/>
      <c r="RTK43" s="479"/>
      <c r="RTL43" s="479"/>
      <c r="RTM43" s="479"/>
      <c r="RTN43" s="479"/>
      <c r="RTO43" s="479"/>
      <c r="RTP43" s="479"/>
      <c r="RTQ43" s="479"/>
      <c r="RTR43" s="479"/>
      <c r="RTS43" s="479"/>
      <c r="RTT43" s="479"/>
      <c r="RTU43" s="479"/>
      <c r="RTV43" s="479"/>
      <c r="RTW43" s="479"/>
      <c r="RTX43" s="479"/>
      <c r="RTY43" s="479"/>
      <c r="RTZ43" s="479"/>
      <c r="RUA43" s="479"/>
      <c r="RUB43" s="479"/>
      <c r="RUC43" s="479"/>
      <c r="RUD43" s="479"/>
      <c r="RUE43" s="479"/>
      <c r="RUF43" s="479"/>
      <c r="RUG43" s="479"/>
      <c r="RUH43" s="479"/>
      <c r="RUI43" s="479"/>
      <c r="RUJ43" s="479"/>
      <c r="RUK43" s="479"/>
      <c r="RUL43" s="479"/>
      <c r="RUM43" s="479"/>
      <c r="RUN43" s="479"/>
      <c r="RUO43" s="479"/>
      <c r="RUP43" s="479"/>
      <c r="RUQ43" s="479"/>
      <c r="RUR43" s="479"/>
      <c r="RUS43" s="479"/>
      <c r="RUT43" s="479"/>
      <c r="RUU43" s="479"/>
      <c r="RUV43" s="479"/>
      <c r="RUW43" s="479"/>
      <c r="RUX43" s="479"/>
      <c r="RUY43" s="479"/>
      <c r="RUZ43" s="479"/>
      <c r="RVA43" s="479"/>
      <c r="RVB43" s="479"/>
      <c r="RVC43" s="479"/>
      <c r="RVD43" s="479"/>
      <c r="RVE43" s="479"/>
      <c r="RVF43" s="479"/>
      <c r="RVG43" s="479"/>
      <c r="RVH43" s="479"/>
      <c r="RVI43" s="479"/>
      <c r="RVJ43" s="479"/>
      <c r="RVK43" s="479"/>
      <c r="RVL43" s="479"/>
      <c r="RVM43" s="479"/>
      <c r="RVN43" s="479"/>
      <c r="RVO43" s="479"/>
      <c r="RVP43" s="479"/>
      <c r="RVQ43" s="479"/>
      <c r="RVR43" s="479"/>
      <c r="RVS43" s="479"/>
      <c r="RVT43" s="479"/>
      <c r="RVU43" s="479"/>
      <c r="RVV43" s="479"/>
      <c r="RVW43" s="479"/>
      <c r="RVX43" s="479"/>
      <c r="RVY43" s="479"/>
      <c r="RVZ43" s="479"/>
      <c r="RWA43" s="479"/>
      <c r="RWB43" s="479"/>
      <c r="RWC43" s="479"/>
      <c r="RWD43" s="479"/>
      <c r="RWE43" s="479"/>
      <c r="RWF43" s="479"/>
      <c r="RWG43" s="479"/>
      <c r="RWH43" s="479"/>
      <c r="RWI43" s="479"/>
      <c r="RWJ43" s="479"/>
      <c r="RWK43" s="479"/>
      <c r="RWL43" s="479"/>
      <c r="RWM43" s="479"/>
      <c r="RWN43" s="479"/>
      <c r="RWO43" s="479"/>
      <c r="RWP43" s="479"/>
      <c r="RWQ43" s="479"/>
      <c r="RWR43" s="479"/>
      <c r="RWS43" s="479"/>
      <c r="RWT43" s="479"/>
      <c r="RWU43" s="479"/>
      <c r="RWV43" s="479"/>
      <c r="RWW43" s="479"/>
      <c r="RWX43" s="479"/>
      <c r="RWY43" s="479"/>
      <c r="RWZ43" s="479"/>
      <c r="RXA43" s="479"/>
      <c r="RXB43" s="479"/>
      <c r="RXC43" s="479"/>
      <c r="RXD43" s="479"/>
      <c r="RXE43" s="479"/>
      <c r="RXF43" s="479"/>
      <c r="RXG43" s="479"/>
      <c r="RXH43" s="479"/>
      <c r="RXI43" s="479"/>
      <c r="RXJ43" s="479"/>
      <c r="RXK43" s="479"/>
      <c r="RXL43" s="479"/>
      <c r="RXM43" s="479"/>
      <c r="RXN43" s="479"/>
      <c r="RXO43" s="479"/>
      <c r="RXP43" s="479"/>
      <c r="RXQ43" s="479"/>
      <c r="RXR43" s="479"/>
      <c r="RXS43" s="479"/>
      <c r="RXT43" s="479"/>
      <c r="RXU43" s="479"/>
      <c r="RXV43" s="479"/>
      <c r="RXW43" s="479"/>
      <c r="RXX43" s="479"/>
      <c r="RXY43" s="479"/>
      <c r="RXZ43" s="479"/>
      <c r="RYA43" s="479"/>
      <c r="RYB43" s="479"/>
      <c r="RYC43" s="479"/>
      <c r="RYD43" s="479"/>
      <c r="RYE43" s="479"/>
      <c r="RYF43" s="479"/>
      <c r="RYG43" s="479"/>
      <c r="RYH43" s="479"/>
      <c r="RYI43" s="479"/>
      <c r="RYJ43" s="479"/>
      <c r="RYK43" s="479"/>
      <c r="RYL43" s="479"/>
      <c r="RYM43" s="479"/>
      <c r="RYN43" s="479"/>
      <c r="RYO43" s="479"/>
      <c r="RYP43" s="479"/>
      <c r="RYQ43" s="479"/>
      <c r="RYR43" s="479"/>
      <c r="RYS43" s="479"/>
      <c r="RYT43" s="479"/>
      <c r="RYU43" s="479"/>
      <c r="RYV43" s="479"/>
      <c r="RYW43" s="479"/>
      <c r="RYX43" s="479"/>
      <c r="RYY43" s="479"/>
      <c r="RYZ43" s="479"/>
      <c r="RZA43" s="479"/>
      <c r="RZB43" s="479"/>
      <c r="RZC43" s="479"/>
      <c r="RZD43" s="479"/>
      <c r="RZE43" s="479"/>
      <c r="RZF43" s="479"/>
      <c r="RZG43" s="479"/>
      <c r="RZH43" s="479"/>
      <c r="RZI43" s="479"/>
      <c r="RZJ43" s="479"/>
      <c r="RZK43" s="479"/>
      <c r="RZL43" s="479"/>
      <c r="RZM43" s="479"/>
      <c r="RZN43" s="479"/>
      <c r="RZO43" s="479"/>
      <c r="RZP43" s="479"/>
      <c r="RZQ43" s="479"/>
      <c r="RZR43" s="479"/>
      <c r="RZS43" s="479"/>
      <c r="RZT43" s="479"/>
      <c r="RZU43" s="479"/>
      <c r="RZV43" s="479"/>
      <c r="RZW43" s="479"/>
      <c r="RZX43" s="479"/>
      <c r="RZY43" s="479"/>
      <c r="RZZ43" s="479"/>
      <c r="SAA43" s="479"/>
      <c r="SAB43" s="479"/>
      <c r="SAC43" s="479"/>
      <c r="SAD43" s="479"/>
      <c r="SAE43" s="479"/>
      <c r="SAF43" s="479"/>
      <c r="SAG43" s="479"/>
      <c r="SAH43" s="479"/>
      <c r="SAI43" s="479"/>
      <c r="SAJ43" s="479"/>
      <c r="SAK43" s="479"/>
      <c r="SAL43" s="479"/>
      <c r="SAM43" s="479"/>
      <c r="SAN43" s="479"/>
      <c r="SAO43" s="479"/>
      <c r="SAP43" s="479"/>
      <c r="SAQ43" s="479"/>
      <c r="SAR43" s="479"/>
      <c r="SAS43" s="479"/>
      <c r="SAT43" s="479"/>
      <c r="SAU43" s="479"/>
      <c r="SAV43" s="479"/>
      <c r="SAW43" s="479"/>
      <c r="SAX43" s="479"/>
      <c r="SAY43" s="479"/>
      <c r="SAZ43" s="479"/>
      <c r="SBA43" s="479"/>
      <c r="SBB43" s="479"/>
      <c r="SBC43" s="479"/>
      <c r="SBD43" s="479"/>
      <c r="SBE43" s="479"/>
      <c r="SBF43" s="479"/>
      <c r="SBG43" s="479"/>
      <c r="SBH43" s="479"/>
      <c r="SBI43" s="479"/>
      <c r="SBJ43" s="479"/>
      <c r="SBK43" s="479"/>
      <c r="SBL43" s="479"/>
      <c r="SBM43" s="479"/>
      <c r="SBN43" s="479"/>
      <c r="SBO43" s="479"/>
      <c r="SBP43" s="479"/>
      <c r="SBQ43" s="479"/>
      <c r="SBR43" s="479"/>
      <c r="SBS43" s="479"/>
      <c r="SBT43" s="479"/>
      <c r="SBU43" s="479"/>
      <c r="SBV43" s="479"/>
      <c r="SBW43" s="479"/>
      <c r="SBX43" s="479"/>
      <c r="SBY43" s="479"/>
      <c r="SBZ43" s="479"/>
      <c r="SCA43" s="479"/>
      <c r="SCB43" s="479"/>
      <c r="SCC43" s="479"/>
      <c r="SCD43" s="479"/>
      <c r="SCE43" s="479"/>
      <c r="SCF43" s="479"/>
      <c r="SCG43" s="479"/>
      <c r="SCH43" s="479"/>
      <c r="SCI43" s="479"/>
      <c r="SCJ43" s="479"/>
      <c r="SCK43" s="479"/>
      <c r="SCL43" s="479"/>
      <c r="SCM43" s="479"/>
      <c r="SCN43" s="479"/>
      <c r="SCO43" s="479"/>
      <c r="SCP43" s="479"/>
      <c r="SCQ43" s="479"/>
      <c r="SCR43" s="479"/>
      <c r="SCS43" s="479"/>
      <c r="SCT43" s="479"/>
      <c r="SCU43" s="479"/>
      <c r="SCV43" s="479"/>
      <c r="SCW43" s="479"/>
      <c r="SCX43" s="479"/>
      <c r="SCY43" s="479"/>
      <c r="SCZ43" s="479"/>
      <c r="SDA43" s="479"/>
      <c r="SDB43" s="479"/>
      <c r="SDC43" s="479"/>
      <c r="SDD43" s="479"/>
      <c r="SDE43" s="479"/>
      <c r="SDF43" s="479"/>
      <c r="SDG43" s="479"/>
      <c r="SDH43" s="479"/>
      <c r="SDI43" s="479"/>
      <c r="SDJ43" s="479"/>
      <c r="SDK43" s="479"/>
      <c r="SDL43" s="479"/>
      <c r="SDM43" s="479"/>
      <c r="SDN43" s="479"/>
      <c r="SDO43" s="479"/>
      <c r="SDP43" s="479"/>
      <c r="SDQ43" s="479"/>
      <c r="SDR43" s="479"/>
      <c r="SDS43" s="479"/>
      <c r="SDT43" s="479"/>
      <c r="SDU43" s="479"/>
      <c r="SDV43" s="479"/>
      <c r="SDW43" s="479"/>
      <c r="SDX43" s="479"/>
      <c r="SDY43" s="479"/>
      <c r="SDZ43" s="479"/>
      <c r="SEA43" s="479"/>
      <c r="SEB43" s="479"/>
      <c r="SEC43" s="479"/>
      <c r="SED43" s="479"/>
      <c r="SEE43" s="479"/>
      <c r="SEF43" s="479"/>
      <c r="SEG43" s="479"/>
      <c r="SEH43" s="479"/>
      <c r="SEI43" s="479"/>
      <c r="SEJ43" s="479"/>
      <c r="SEK43" s="479"/>
      <c r="SEL43" s="479"/>
      <c r="SEM43" s="479"/>
      <c r="SEN43" s="479"/>
      <c r="SEO43" s="479"/>
      <c r="SEP43" s="479"/>
      <c r="SEQ43" s="479"/>
      <c r="SER43" s="479"/>
      <c r="SES43" s="479"/>
      <c r="SET43" s="479"/>
      <c r="SEU43" s="479"/>
      <c r="SEV43" s="479"/>
      <c r="SEW43" s="479"/>
      <c r="SEX43" s="479"/>
      <c r="SEY43" s="479"/>
      <c r="SEZ43" s="479"/>
      <c r="SFA43" s="479"/>
      <c r="SFB43" s="479"/>
      <c r="SFC43" s="479"/>
      <c r="SFD43" s="479"/>
      <c r="SFE43" s="479"/>
      <c r="SFF43" s="479"/>
      <c r="SFG43" s="479"/>
      <c r="SFH43" s="479"/>
      <c r="SFI43" s="479"/>
      <c r="SFJ43" s="479"/>
      <c r="SFK43" s="479"/>
      <c r="SFL43" s="479"/>
      <c r="SFM43" s="479"/>
      <c r="SFN43" s="479"/>
      <c r="SFO43" s="479"/>
      <c r="SFP43" s="479"/>
      <c r="SFQ43" s="479"/>
      <c r="SFR43" s="479"/>
      <c r="SFS43" s="479"/>
      <c r="SFT43" s="479"/>
      <c r="SFU43" s="479"/>
      <c r="SFV43" s="479"/>
      <c r="SFW43" s="479"/>
      <c r="SFX43" s="479"/>
      <c r="SFY43" s="479"/>
      <c r="SFZ43" s="479"/>
      <c r="SGA43" s="479"/>
      <c r="SGB43" s="479"/>
      <c r="SGC43" s="479"/>
      <c r="SGD43" s="479"/>
      <c r="SGE43" s="479"/>
      <c r="SGF43" s="479"/>
      <c r="SGG43" s="479"/>
      <c r="SGH43" s="479"/>
      <c r="SGI43" s="479"/>
      <c r="SGJ43" s="479"/>
      <c r="SGK43" s="479"/>
      <c r="SGL43" s="479"/>
      <c r="SGM43" s="479"/>
      <c r="SGN43" s="479"/>
      <c r="SGO43" s="479"/>
      <c r="SGP43" s="479"/>
      <c r="SGQ43" s="479"/>
      <c r="SGR43" s="479"/>
      <c r="SGS43" s="479"/>
      <c r="SGT43" s="479"/>
      <c r="SGU43" s="479"/>
      <c r="SGV43" s="479"/>
      <c r="SGW43" s="479"/>
      <c r="SGX43" s="479"/>
      <c r="SGY43" s="479"/>
      <c r="SGZ43" s="479"/>
      <c r="SHA43" s="479"/>
      <c r="SHB43" s="479"/>
      <c r="SHC43" s="479"/>
      <c r="SHD43" s="479"/>
      <c r="SHE43" s="479"/>
      <c r="SHF43" s="479"/>
      <c r="SHG43" s="479"/>
      <c r="SHH43" s="479"/>
      <c r="SHI43" s="479"/>
      <c r="SHJ43" s="479"/>
      <c r="SHK43" s="479"/>
      <c r="SHL43" s="479"/>
      <c r="SHM43" s="479"/>
      <c r="SHN43" s="479"/>
      <c r="SHO43" s="479"/>
      <c r="SHP43" s="479"/>
      <c r="SHQ43" s="479"/>
      <c r="SHR43" s="479"/>
      <c r="SHS43" s="479"/>
      <c r="SHT43" s="479"/>
      <c r="SHU43" s="479"/>
      <c r="SHV43" s="479"/>
      <c r="SHW43" s="479"/>
      <c r="SHX43" s="479"/>
      <c r="SHY43" s="479"/>
      <c r="SHZ43" s="479"/>
      <c r="SIA43" s="479"/>
      <c r="SIB43" s="479"/>
      <c r="SIC43" s="479"/>
      <c r="SID43" s="479"/>
      <c r="SIE43" s="479"/>
      <c r="SIF43" s="479"/>
      <c r="SIG43" s="479"/>
      <c r="SIH43" s="479"/>
      <c r="SII43" s="479"/>
      <c r="SIJ43" s="479"/>
      <c r="SIK43" s="479"/>
      <c r="SIL43" s="479"/>
      <c r="SIM43" s="479"/>
      <c r="SIN43" s="479"/>
      <c r="SIO43" s="479"/>
      <c r="SIP43" s="479"/>
      <c r="SIQ43" s="479"/>
      <c r="SIR43" s="479"/>
      <c r="SIS43" s="479"/>
      <c r="SIT43" s="479"/>
      <c r="SIU43" s="479"/>
      <c r="SIV43" s="479"/>
      <c r="SIW43" s="479"/>
      <c r="SIX43" s="479"/>
      <c r="SIY43" s="479"/>
      <c r="SIZ43" s="479"/>
      <c r="SJA43" s="479"/>
      <c r="SJB43" s="479"/>
      <c r="SJC43" s="479"/>
      <c r="SJD43" s="479"/>
      <c r="SJE43" s="479"/>
      <c r="SJF43" s="479"/>
      <c r="SJG43" s="479"/>
      <c r="SJH43" s="479"/>
      <c r="SJI43" s="479"/>
      <c r="SJJ43" s="479"/>
      <c r="SJK43" s="479"/>
      <c r="SJL43" s="479"/>
      <c r="SJM43" s="479"/>
      <c r="SJN43" s="479"/>
      <c r="SJO43" s="479"/>
      <c r="SJP43" s="479"/>
      <c r="SJQ43" s="479"/>
      <c r="SJR43" s="479"/>
      <c r="SJS43" s="479"/>
      <c r="SJT43" s="479"/>
      <c r="SJU43" s="479"/>
      <c r="SJV43" s="479"/>
      <c r="SJW43" s="479"/>
      <c r="SJX43" s="479"/>
      <c r="SJY43" s="479"/>
      <c r="SJZ43" s="479"/>
      <c r="SKA43" s="479"/>
      <c r="SKB43" s="479"/>
      <c r="SKC43" s="479"/>
      <c r="SKD43" s="479"/>
      <c r="SKE43" s="479"/>
      <c r="SKF43" s="479"/>
      <c r="SKG43" s="479"/>
      <c r="SKH43" s="479"/>
      <c r="SKI43" s="479"/>
      <c r="SKJ43" s="479"/>
      <c r="SKK43" s="479"/>
      <c r="SKL43" s="479"/>
      <c r="SKM43" s="479"/>
      <c r="SKN43" s="479"/>
      <c r="SKO43" s="479"/>
      <c r="SKP43" s="479"/>
      <c r="SKQ43" s="479"/>
      <c r="SKR43" s="479"/>
      <c r="SKS43" s="479"/>
      <c r="SKT43" s="479"/>
      <c r="SKU43" s="479"/>
      <c r="SKV43" s="479"/>
      <c r="SKW43" s="479"/>
      <c r="SKX43" s="479"/>
      <c r="SKY43" s="479"/>
      <c r="SKZ43" s="479"/>
      <c r="SLA43" s="479"/>
      <c r="SLB43" s="479"/>
      <c r="SLC43" s="479"/>
      <c r="SLD43" s="479"/>
      <c r="SLE43" s="479"/>
      <c r="SLF43" s="479"/>
      <c r="SLG43" s="479"/>
      <c r="SLH43" s="479"/>
      <c r="SLI43" s="479"/>
      <c r="SLJ43" s="479"/>
      <c r="SLK43" s="479"/>
      <c r="SLL43" s="479"/>
      <c r="SLM43" s="479"/>
      <c r="SLN43" s="479"/>
      <c r="SLO43" s="479"/>
      <c r="SLP43" s="479"/>
      <c r="SLQ43" s="479"/>
      <c r="SLR43" s="479"/>
      <c r="SLS43" s="479"/>
      <c r="SLT43" s="479"/>
      <c r="SLU43" s="479"/>
      <c r="SLV43" s="479"/>
      <c r="SLW43" s="479"/>
      <c r="SLX43" s="479"/>
      <c r="SLY43" s="479"/>
      <c r="SLZ43" s="479"/>
      <c r="SMA43" s="479"/>
      <c r="SMB43" s="479"/>
      <c r="SMC43" s="479"/>
      <c r="SMD43" s="479"/>
      <c r="SME43" s="479"/>
      <c r="SMF43" s="479"/>
      <c r="SMG43" s="479"/>
      <c r="SMH43" s="479"/>
      <c r="SMI43" s="479"/>
      <c r="SMJ43" s="479"/>
      <c r="SMK43" s="479"/>
      <c r="SML43" s="479"/>
      <c r="SMM43" s="479"/>
      <c r="SMN43" s="479"/>
      <c r="SMO43" s="479"/>
      <c r="SMP43" s="479"/>
      <c r="SMQ43" s="479"/>
      <c r="SMR43" s="479"/>
      <c r="SMS43" s="479"/>
      <c r="SMT43" s="479"/>
      <c r="SMU43" s="479"/>
      <c r="SMV43" s="479"/>
      <c r="SMW43" s="479"/>
      <c r="SMX43" s="479"/>
      <c r="SMY43" s="479"/>
      <c r="SMZ43" s="479"/>
      <c r="SNA43" s="479"/>
      <c r="SNB43" s="479"/>
      <c r="SNC43" s="479"/>
      <c r="SND43" s="479"/>
      <c r="SNE43" s="479"/>
      <c r="SNF43" s="479"/>
      <c r="SNG43" s="479"/>
      <c r="SNH43" s="479"/>
      <c r="SNI43" s="479"/>
      <c r="SNJ43" s="479"/>
      <c r="SNK43" s="479"/>
      <c r="SNL43" s="479"/>
      <c r="SNM43" s="479"/>
      <c r="SNN43" s="479"/>
      <c r="SNO43" s="479"/>
      <c r="SNP43" s="479"/>
      <c r="SNQ43" s="479"/>
      <c r="SNR43" s="479"/>
      <c r="SNS43" s="479"/>
      <c r="SNT43" s="479"/>
      <c r="SNU43" s="479"/>
      <c r="SNV43" s="479"/>
      <c r="SNW43" s="479"/>
      <c r="SNX43" s="479"/>
      <c r="SNY43" s="479"/>
      <c r="SNZ43" s="479"/>
      <c r="SOA43" s="479"/>
      <c r="SOB43" s="479"/>
      <c r="SOC43" s="479"/>
      <c r="SOD43" s="479"/>
      <c r="SOE43" s="479"/>
      <c r="SOF43" s="479"/>
      <c r="SOG43" s="479"/>
      <c r="SOH43" s="479"/>
      <c r="SOI43" s="479"/>
      <c r="SOJ43" s="479"/>
      <c r="SOK43" s="479"/>
      <c r="SOL43" s="479"/>
      <c r="SOM43" s="479"/>
      <c r="SON43" s="479"/>
      <c r="SOO43" s="479"/>
      <c r="SOP43" s="479"/>
      <c r="SOQ43" s="479"/>
      <c r="SOR43" s="479"/>
      <c r="SOS43" s="479"/>
      <c r="SOT43" s="479"/>
      <c r="SOU43" s="479"/>
      <c r="SOV43" s="479"/>
      <c r="SOW43" s="479"/>
      <c r="SOX43" s="479"/>
      <c r="SOY43" s="479"/>
      <c r="SOZ43" s="479"/>
      <c r="SPA43" s="479"/>
      <c r="SPB43" s="479"/>
      <c r="SPC43" s="479"/>
      <c r="SPD43" s="479"/>
      <c r="SPE43" s="479"/>
      <c r="SPF43" s="479"/>
      <c r="SPG43" s="479"/>
      <c r="SPH43" s="479"/>
      <c r="SPI43" s="479"/>
      <c r="SPJ43" s="479"/>
      <c r="SPK43" s="479"/>
      <c r="SPL43" s="479"/>
      <c r="SPM43" s="479"/>
      <c r="SPN43" s="479"/>
      <c r="SPO43" s="479"/>
      <c r="SPP43" s="479"/>
      <c r="SPQ43" s="479"/>
      <c r="SPR43" s="479"/>
      <c r="SPS43" s="479"/>
      <c r="SPT43" s="479"/>
      <c r="SPU43" s="479"/>
      <c r="SPV43" s="479"/>
      <c r="SPW43" s="479"/>
      <c r="SPX43" s="479"/>
      <c r="SPY43" s="479"/>
      <c r="SPZ43" s="479"/>
      <c r="SQA43" s="479"/>
      <c r="SQB43" s="479"/>
      <c r="SQC43" s="479"/>
      <c r="SQD43" s="479"/>
      <c r="SQE43" s="479"/>
      <c r="SQF43" s="479"/>
      <c r="SQG43" s="479"/>
      <c r="SQH43" s="479"/>
      <c r="SQI43" s="479"/>
      <c r="SQJ43" s="479"/>
      <c r="SQK43" s="479"/>
      <c r="SQL43" s="479"/>
      <c r="SQM43" s="479"/>
      <c r="SQN43" s="479"/>
      <c r="SQO43" s="479"/>
      <c r="SQP43" s="479"/>
      <c r="SQQ43" s="479"/>
      <c r="SQR43" s="479"/>
      <c r="SQS43" s="479"/>
      <c r="SQT43" s="479"/>
      <c r="SQU43" s="479"/>
      <c r="SQV43" s="479"/>
      <c r="SQW43" s="479"/>
      <c r="SQX43" s="479"/>
      <c r="SQY43" s="479"/>
      <c r="SQZ43" s="479"/>
      <c r="SRA43" s="479"/>
      <c r="SRB43" s="479"/>
      <c r="SRC43" s="479"/>
      <c r="SRD43" s="479"/>
      <c r="SRE43" s="479"/>
      <c r="SRF43" s="479"/>
      <c r="SRG43" s="479"/>
      <c r="SRH43" s="479"/>
      <c r="SRI43" s="479"/>
      <c r="SRJ43" s="479"/>
      <c r="SRK43" s="479"/>
      <c r="SRL43" s="479"/>
      <c r="SRM43" s="479"/>
      <c r="SRN43" s="479"/>
      <c r="SRO43" s="479"/>
      <c r="SRP43" s="479"/>
      <c r="SRQ43" s="479"/>
      <c r="SRR43" s="479"/>
      <c r="SRS43" s="479"/>
      <c r="SRT43" s="479"/>
      <c r="SRU43" s="479"/>
      <c r="SRV43" s="479"/>
      <c r="SRW43" s="479"/>
      <c r="SRX43" s="479"/>
      <c r="SRY43" s="479"/>
      <c r="SRZ43" s="479"/>
      <c r="SSA43" s="479"/>
      <c r="SSB43" s="479"/>
      <c r="SSC43" s="479"/>
      <c r="SSD43" s="479"/>
      <c r="SSE43" s="479"/>
      <c r="SSF43" s="479"/>
      <c r="SSG43" s="479"/>
      <c r="SSH43" s="479"/>
      <c r="SSI43" s="479"/>
      <c r="SSJ43" s="479"/>
      <c r="SSK43" s="479"/>
      <c r="SSL43" s="479"/>
      <c r="SSM43" s="479"/>
      <c r="SSN43" s="479"/>
      <c r="SSO43" s="479"/>
      <c r="SSP43" s="479"/>
      <c r="SSQ43" s="479"/>
      <c r="SSR43" s="479"/>
      <c r="SSS43" s="479"/>
      <c r="SST43" s="479"/>
      <c r="SSU43" s="479"/>
      <c r="SSV43" s="479"/>
      <c r="SSW43" s="479"/>
      <c r="SSX43" s="479"/>
      <c r="SSY43" s="479"/>
      <c r="SSZ43" s="479"/>
      <c r="STA43" s="479"/>
      <c r="STB43" s="479"/>
      <c r="STC43" s="479"/>
      <c r="STD43" s="479"/>
      <c r="STE43" s="479"/>
      <c r="STF43" s="479"/>
      <c r="STG43" s="479"/>
      <c r="STH43" s="479"/>
      <c r="STI43" s="479"/>
      <c r="STJ43" s="479"/>
      <c r="STK43" s="479"/>
      <c r="STL43" s="479"/>
      <c r="STM43" s="479"/>
      <c r="STN43" s="479"/>
      <c r="STO43" s="479"/>
      <c r="STP43" s="479"/>
      <c r="STQ43" s="479"/>
      <c r="STR43" s="479"/>
      <c r="STS43" s="479"/>
      <c r="STT43" s="479"/>
      <c r="STU43" s="479"/>
      <c r="STV43" s="479"/>
      <c r="STW43" s="479"/>
      <c r="STX43" s="479"/>
      <c r="STY43" s="479"/>
      <c r="STZ43" s="479"/>
      <c r="SUA43" s="479"/>
      <c r="SUB43" s="479"/>
      <c r="SUC43" s="479"/>
      <c r="SUD43" s="479"/>
      <c r="SUE43" s="479"/>
      <c r="SUF43" s="479"/>
      <c r="SUG43" s="479"/>
      <c r="SUH43" s="479"/>
      <c r="SUI43" s="479"/>
      <c r="SUJ43" s="479"/>
      <c r="SUK43" s="479"/>
      <c r="SUL43" s="479"/>
      <c r="SUM43" s="479"/>
      <c r="SUN43" s="479"/>
      <c r="SUO43" s="479"/>
      <c r="SUP43" s="479"/>
      <c r="SUQ43" s="479"/>
      <c r="SUR43" s="479"/>
      <c r="SUS43" s="479"/>
      <c r="SUT43" s="479"/>
      <c r="SUU43" s="479"/>
      <c r="SUV43" s="479"/>
      <c r="SUW43" s="479"/>
      <c r="SUX43" s="479"/>
      <c r="SUY43" s="479"/>
      <c r="SUZ43" s="479"/>
      <c r="SVA43" s="479"/>
      <c r="SVB43" s="479"/>
      <c r="SVC43" s="479"/>
      <c r="SVD43" s="479"/>
      <c r="SVE43" s="479"/>
      <c r="SVF43" s="479"/>
      <c r="SVG43" s="479"/>
      <c r="SVH43" s="479"/>
      <c r="SVI43" s="479"/>
      <c r="SVJ43" s="479"/>
      <c r="SVK43" s="479"/>
      <c r="SVL43" s="479"/>
      <c r="SVM43" s="479"/>
      <c r="SVN43" s="479"/>
      <c r="SVO43" s="479"/>
      <c r="SVP43" s="479"/>
      <c r="SVQ43" s="479"/>
      <c r="SVR43" s="479"/>
      <c r="SVS43" s="479"/>
      <c r="SVT43" s="479"/>
      <c r="SVU43" s="479"/>
      <c r="SVV43" s="479"/>
      <c r="SVW43" s="479"/>
      <c r="SVX43" s="479"/>
      <c r="SVY43" s="479"/>
      <c r="SVZ43" s="479"/>
      <c r="SWA43" s="479"/>
      <c r="SWB43" s="479"/>
      <c r="SWC43" s="479"/>
      <c r="SWD43" s="479"/>
      <c r="SWE43" s="479"/>
      <c r="SWF43" s="479"/>
      <c r="SWG43" s="479"/>
      <c r="SWH43" s="479"/>
      <c r="SWI43" s="479"/>
      <c r="SWJ43" s="479"/>
      <c r="SWK43" s="479"/>
      <c r="SWL43" s="479"/>
      <c r="SWM43" s="479"/>
      <c r="SWN43" s="479"/>
      <c r="SWO43" s="479"/>
      <c r="SWP43" s="479"/>
      <c r="SWQ43" s="479"/>
      <c r="SWR43" s="479"/>
      <c r="SWS43" s="479"/>
      <c r="SWT43" s="479"/>
      <c r="SWU43" s="479"/>
      <c r="SWV43" s="479"/>
      <c r="SWW43" s="479"/>
      <c r="SWX43" s="479"/>
      <c r="SWY43" s="479"/>
      <c r="SWZ43" s="479"/>
      <c r="SXA43" s="479"/>
      <c r="SXB43" s="479"/>
      <c r="SXC43" s="479"/>
      <c r="SXD43" s="479"/>
      <c r="SXE43" s="479"/>
      <c r="SXF43" s="479"/>
      <c r="SXG43" s="479"/>
      <c r="SXH43" s="479"/>
      <c r="SXI43" s="479"/>
      <c r="SXJ43" s="479"/>
      <c r="SXK43" s="479"/>
      <c r="SXL43" s="479"/>
      <c r="SXM43" s="479"/>
      <c r="SXN43" s="479"/>
      <c r="SXO43" s="479"/>
      <c r="SXP43" s="479"/>
      <c r="SXQ43" s="479"/>
      <c r="SXR43" s="479"/>
      <c r="SXS43" s="479"/>
      <c r="SXT43" s="479"/>
      <c r="SXU43" s="479"/>
      <c r="SXV43" s="479"/>
      <c r="SXW43" s="479"/>
      <c r="SXX43" s="479"/>
      <c r="SXY43" s="479"/>
      <c r="SXZ43" s="479"/>
      <c r="SYA43" s="479"/>
      <c r="SYB43" s="479"/>
      <c r="SYC43" s="479"/>
      <c r="SYD43" s="479"/>
      <c r="SYE43" s="479"/>
      <c r="SYF43" s="479"/>
      <c r="SYG43" s="479"/>
      <c r="SYH43" s="479"/>
      <c r="SYI43" s="479"/>
      <c r="SYJ43" s="479"/>
      <c r="SYK43" s="479"/>
      <c r="SYL43" s="479"/>
      <c r="SYM43" s="479"/>
      <c r="SYN43" s="479"/>
      <c r="SYO43" s="479"/>
      <c r="SYP43" s="479"/>
      <c r="SYQ43" s="479"/>
      <c r="SYR43" s="479"/>
      <c r="SYS43" s="479"/>
      <c r="SYT43" s="479"/>
      <c r="SYU43" s="479"/>
      <c r="SYV43" s="479"/>
      <c r="SYW43" s="479"/>
      <c r="SYX43" s="479"/>
      <c r="SYY43" s="479"/>
      <c r="SYZ43" s="479"/>
      <c r="SZA43" s="479"/>
      <c r="SZB43" s="479"/>
      <c r="SZC43" s="479"/>
      <c r="SZD43" s="479"/>
      <c r="SZE43" s="479"/>
      <c r="SZF43" s="479"/>
      <c r="SZG43" s="479"/>
      <c r="SZH43" s="479"/>
      <c r="SZI43" s="479"/>
      <c r="SZJ43" s="479"/>
      <c r="SZK43" s="479"/>
      <c r="SZL43" s="479"/>
      <c r="SZM43" s="479"/>
      <c r="SZN43" s="479"/>
      <c r="SZO43" s="479"/>
      <c r="SZP43" s="479"/>
      <c r="SZQ43" s="479"/>
      <c r="SZR43" s="479"/>
      <c r="SZS43" s="479"/>
      <c r="SZT43" s="479"/>
      <c r="SZU43" s="479"/>
      <c r="SZV43" s="479"/>
      <c r="SZW43" s="479"/>
      <c r="SZX43" s="479"/>
      <c r="SZY43" s="479"/>
      <c r="SZZ43" s="479"/>
      <c r="TAA43" s="479"/>
      <c r="TAB43" s="479"/>
      <c r="TAC43" s="479"/>
      <c r="TAD43" s="479"/>
      <c r="TAE43" s="479"/>
      <c r="TAF43" s="479"/>
      <c r="TAG43" s="479"/>
      <c r="TAH43" s="479"/>
      <c r="TAI43" s="479"/>
      <c r="TAJ43" s="479"/>
      <c r="TAK43" s="479"/>
      <c r="TAL43" s="479"/>
      <c r="TAM43" s="479"/>
      <c r="TAN43" s="479"/>
      <c r="TAO43" s="479"/>
      <c r="TAP43" s="479"/>
      <c r="TAQ43" s="479"/>
      <c r="TAR43" s="479"/>
      <c r="TAS43" s="479"/>
      <c r="TAT43" s="479"/>
      <c r="TAU43" s="479"/>
      <c r="TAV43" s="479"/>
      <c r="TAW43" s="479"/>
      <c r="TAX43" s="479"/>
      <c r="TAY43" s="479"/>
      <c r="TAZ43" s="479"/>
      <c r="TBA43" s="479"/>
      <c r="TBB43" s="479"/>
      <c r="TBC43" s="479"/>
      <c r="TBD43" s="479"/>
      <c r="TBE43" s="479"/>
      <c r="TBF43" s="479"/>
      <c r="TBG43" s="479"/>
      <c r="TBH43" s="479"/>
      <c r="TBI43" s="479"/>
      <c r="TBJ43" s="479"/>
      <c r="TBK43" s="479"/>
      <c r="TBL43" s="479"/>
      <c r="TBM43" s="479"/>
      <c r="TBN43" s="479"/>
      <c r="TBO43" s="479"/>
      <c r="TBP43" s="479"/>
      <c r="TBQ43" s="479"/>
      <c r="TBR43" s="479"/>
      <c r="TBS43" s="479"/>
      <c r="TBT43" s="479"/>
      <c r="TBU43" s="479"/>
      <c r="TBV43" s="479"/>
      <c r="TBW43" s="479"/>
      <c r="TBX43" s="479"/>
      <c r="TBY43" s="479"/>
      <c r="TBZ43" s="479"/>
      <c r="TCA43" s="479"/>
      <c r="TCB43" s="479"/>
      <c r="TCC43" s="479"/>
      <c r="TCD43" s="479"/>
      <c r="TCE43" s="479"/>
      <c r="TCF43" s="479"/>
      <c r="TCG43" s="479"/>
      <c r="TCH43" s="479"/>
      <c r="TCI43" s="479"/>
      <c r="TCJ43" s="479"/>
      <c r="TCK43" s="479"/>
      <c r="TCL43" s="479"/>
      <c r="TCM43" s="479"/>
      <c r="TCN43" s="479"/>
      <c r="TCO43" s="479"/>
      <c r="TCP43" s="479"/>
      <c r="TCQ43" s="479"/>
      <c r="TCR43" s="479"/>
      <c r="TCS43" s="479"/>
      <c r="TCT43" s="479"/>
      <c r="TCU43" s="479"/>
      <c r="TCV43" s="479"/>
      <c r="TCW43" s="479"/>
      <c r="TCX43" s="479"/>
      <c r="TCY43" s="479"/>
      <c r="TCZ43" s="479"/>
      <c r="TDA43" s="479"/>
      <c r="TDB43" s="479"/>
      <c r="TDC43" s="479"/>
      <c r="TDD43" s="479"/>
      <c r="TDE43" s="479"/>
      <c r="TDF43" s="479"/>
      <c r="TDG43" s="479"/>
      <c r="TDH43" s="479"/>
      <c r="TDI43" s="479"/>
      <c r="TDJ43" s="479"/>
      <c r="TDK43" s="479"/>
      <c r="TDL43" s="479"/>
      <c r="TDM43" s="479"/>
      <c r="TDN43" s="479"/>
      <c r="TDO43" s="479"/>
      <c r="TDP43" s="479"/>
      <c r="TDQ43" s="479"/>
      <c r="TDR43" s="479"/>
      <c r="TDS43" s="479"/>
      <c r="TDT43" s="479"/>
      <c r="TDU43" s="479"/>
      <c r="TDV43" s="479"/>
      <c r="TDW43" s="479"/>
      <c r="TDX43" s="479"/>
      <c r="TDY43" s="479"/>
      <c r="TDZ43" s="479"/>
      <c r="TEA43" s="479"/>
      <c r="TEB43" s="479"/>
      <c r="TEC43" s="479"/>
      <c r="TED43" s="479"/>
      <c r="TEE43" s="479"/>
      <c r="TEF43" s="479"/>
      <c r="TEG43" s="479"/>
      <c r="TEH43" s="479"/>
      <c r="TEI43" s="479"/>
      <c r="TEJ43" s="479"/>
      <c r="TEK43" s="479"/>
      <c r="TEL43" s="479"/>
      <c r="TEM43" s="479"/>
      <c r="TEN43" s="479"/>
      <c r="TEO43" s="479"/>
      <c r="TEP43" s="479"/>
      <c r="TEQ43" s="479"/>
      <c r="TER43" s="479"/>
      <c r="TES43" s="479"/>
      <c r="TET43" s="479"/>
      <c r="TEU43" s="479"/>
      <c r="TEV43" s="479"/>
      <c r="TEW43" s="479"/>
      <c r="TEX43" s="479"/>
      <c r="TEY43" s="479"/>
      <c r="TEZ43" s="479"/>
      <c r="TFA43" s="479"/>
      <c r="TFB43" s="479"/>
      <c r="TFC43" s="479"/>
      <c r="TFD43" s="479"/>
      <c r="TFE43" s="479"/>
      <c r="TFF43" s="479"/>
      <c r="TFG43" s="479"/>
      <c r="TFH43" s="479"/>
      <c r="TFI43" s="479"/>
      <c r="TFJ43" s="479"/>
      <c r="TFK43" s="479"/>
      <c r="TFL43" s="479"/>
      <c r="TFM43" s="479"/>
      <c r="TFN43" s="479"/>
      <c r="TFO43" s="479"/>
      <c r="TFP43" s="479"/>
      <c r="TFQ43" s="479"/>
      <c r="TFR43" s="479"/>
      <c r="TFS43" s="479"/>
      <c r="TFT43" s="479"/>
      <c r="TFU43" s="479"/>
      <c r="TFV43" s="479"/>
      <c r="TFW43" s="479"/>
      <c r="TFX43" s="479"/>
      <c r="TFY43" s="479"/>
      <c r="TFZ43" s="479"/>
      <c r="TGA43" s="479"/>
      <c r="TGB43" s="479"/>
      <c r="TGC43" s="479"/>
      <c r="TGD43" s="479"/>
      <c r="TGE43" s="479"/>
      <c r="TGF43" s="479"/>
      <c r="TGG43" s="479"/>
      <c r="TGH43" s="479"/>
      <c r="TGI43" s="479"/>
      <c r="TGJ43" s="479"/>
      <c r="TGK43" s="479"/>
      <c r="TGL43" s="479"/>
      <c r="TGM43" s="479"/>
      <c r="TGN43" s="479"/>
      <c r="TGO43" s="479"/>
      <c r="TGP43" s="479"/>
      <c r="TGQ43" s="479"/>
      <c r="TGR43" s="479"/>
      <c r="TGS43" s="479"/>
      <c r="TGT43" s="479"/>
      <c r="TGU43" s="479"/>
      <c r="TGV43" s="479"/>
      <c r="TGW43" s="479"/>
      <c r="TGX43" s="479"/>
      <c r="TGY43" s="479"/>
      <c r="TGZ43" s="479"/>
      <c r="THA43" s="479"/>
      <c r="THB43" s="479"/>
      <c r="THC43" s="479"/>
      <c r="THD43" s="479"/>
      <c r="THE43" s="479"/>
      <c r="THF43" s="479"/>
      <c r="THG43" s="479"/>
      <c r="THH43" s="479"/>
      <c r="THI43" s="479"/>
      <c r="THJ43" s="479"/>
      <c r="THK43" s="479"/>
      <c r="THL43" s="479"/>
      <c r="THM43" s="479"/>
      <c r="THN43" s="479"/>
      <c r="THO43" s="479"/>
      <c r="THP43" s="479"/>
      <c r="THQ43" s="479"/>
      <c r="THR43" s="479"/>
      <c r="THS43" s="479"/>
      <c r="THT43" s="479"/>
      <c r="THU43" s="479"/>
      <c r="THV43" s="479"/>
      <c r="THW43" s="479"/>
      <c r="THX43" s="479"/>
      <c r="THY43" s="479"/>
      <c r="THZ43" s="479"/>
      <c r="TIA43" s="479"/>
      <c r="TIB43" s="479"/>
      <c r="TIC43" s="479"/>
      <c r="TID43" s="479"/>
      <c r="TIE43" s="479"/>
      <c r="TIF43" s="479"/>
      <c r="TIG43" s="479"/>
      <c r="TIH43" s="479"/>
      <c r="TII43" s="479"/>
      <c r="TIJ43" s="479"/>
      <c r="TIK43" s="479"/>
      <c r="TIL43" s="479"/>
      <c r="TIM43" s="479"/>
      <c r="TIN43" s="479"/>
      <c r="TIO43" s="479"/>
      <c r="TIP43" s="479"/>
      <c r="TIQ43" s="479"/>
      <c r="TIR43" s="479"/>
      <c r="TIS43" s="479"/>
      <c r="TIT43" s="479"/>
      <c r="TIU43" s="479"/>
      <c r="TIV43" s="479"/>
      <c r="TIW43" s="479"/>
      <c r="TIX43" s="479"/>
      <c r="TIY43" s="479"/>
      <c r="TIZ43" s="479"/>
      <c r="TJA43" s="479"/>
      <c r="TJB43" s="479"/>
      <c r="TJC43" s="479"/>
      <c r="TJD43" s="479"/>
      <c r="TJE43" s="479"/>
      <c r="TJF43" s="479"/>
      <c r="TJG43" s="479"/>
      <c r="TJH43" s="479"/>
      <c r="TJI43" s="479"/>
      <c r="TJJ43" s="479"/>
      <c r="TJK43" s="479"/>
      <c r="TJL43" s="479"/>
      <c r="TJM43" s="479"/>
      <c r="TJN43" s="479"/>
      <c r="TJO43" s="479"/>
      <c r="TJP43" s="479"/>
      <c r="TJQ43" s="479"/>
      <c r="TJR43" s="479"/>
      <c r="TJS43" s="479"/>
      <c r="TJT43" s="479"/>
      <c r="TJU43" s="479"/>
      <c r="TJV43" s="479"/>
      <c r="TJW43" s="479"/>
      <c r="TJX43" s="479"/>
      <c r="TJY43" s="479"/>
      <c r="TJZ43" s="479"/>
      <c r="TKA43" s="479"/>
      <c r="TKB43" s="479"/>
      <c r="TKC43" s="479"/>
      <c r="TKD43" s="479"/>
      <c r="TKE43" s="479"/>
      <c r="TKF43" s="479"/>
      <c r="TKG43" s="479"/>
      <c r="TKH43" s="479"/>
      <c r="TKI43" s="479"/>
      <c r="TKJ43" s="479"/>
      <c r="TKK43" s="479"/>
      <c r="TKL43" s="479"/>
      <c r="TKM43" s="479"/>
      <c r="TKN43" s="479"/>
      <c r="TKO43" s="479"/>
      <c r="TKP43" s="479"/>
      <c r="TKQ43" s="479"/>
      <c r="TKR43" s="479"/>
      <c r="TKS43" s="479"/>
      <c r="TKT43" s="479"/>
      <c r="TKU43" s="479"/>
      <c r="TKV43" s="479"/>
      <c r="TKW43" s="479"/>
      <c r="TKX43" s="479"/>
      <c r="TKY43" s="479"/>
      <c r="TKZ43" s="479"/>
      <c r="TLA43" s="479"/>
      <c r="TLB43" s="479"/>
      <c r="TLC43" s="479"/>
      <c r="TLD43" s="479"/>
      <c r="TLE43" s="479"/>
      <c r="TLF43" s="479"/>
      <c r="TLG43" s="479"/>
      <c r="TLH43" s="479"/>
      <c r="TLI43" s="479"/>
      <c r="TLJ43" s="479"/>
      <c r="TLK43" s="479"/>
      <c r="TLL43" s="479"/>
      <c r="TLM43" s="479"/>
      <c r="TLN43" s="479"/>
      <c r="TLO43" s="479"/>
      <c r="TLP43" s="479"/>
      <c r="TLQ43" s="479"/>
      <c r="TLR43" s="479"/>
      <c r="TLS43" s="479"/>
      <c r="TLT43" s="479"/>
      <c r="TLU43" s="479"/>
      <c r="TLV43" s="479"/>
      <c r="TLW43" s="479"/>
      <c r="TLX43" s="479"/>
      <c r="TLY43" s="479"/>
      <c r="TLZ43" s="479"/>
      <c r="TMA43" s="479"/>
      <c r="TMB43" s="479"/>
      <c r="TMC43" s="479"/>
      <c r="TMD43" s="479"/>
      <c r="TME43" s="479"/>
      <c r="TMF43" s="479"/>
      <c r="TMG43" s="479"/>
      <c r="TMH43" s="479"/>
      <c r="TMI43" s="479"/>
      <c r="TMJ43" s="479"/>
      <c r="TMK43" s="479"/>
      <c r="TML43" s="479"/>
      <c r="TMM43" s="479"/>
      <c r="TMN43" s="479"/>
      <c r="TMO43" s="479"/>
      <c r="TMP43" s="479"/>
      <c r="TMQ43" s="479"/>
      <c r="TMR43" s="479"/>
      <c r="TMS43" s="479"/>
      <c r="TMT43" s="479"/>
      <c r="TMU43" s="479"/>
      <c r="TMV43" s="479"/>
      <c r="TMW43" s="479"/>
      <c r="TMX43" s="479"/>
      <c r="TMY43" s="479"/>
      <c r="TMZ43" s="479"/>
      <c r="TNA43" s="479"/>
      <c r="TNB43" s="479"/>
      <c r="TNC43" s="479"/>
      <c r="TND43" s="479"/>
      <c r="TNE43" s="479"/>
      <c r="TNF43" s="479"/>
      <c r="TNG43" s="479"/>
      <c r="TNH43" s="479"/>
      <c r="TNI43" s="479"/>
      <c r="TNJ43" s="479"/>
      <c r="TNK43" s="479"/>
      <c r="TNL43" s="479"/>
      <c r="TNM43" s="479"/>
      <c r="TNN43" s="479"/>
      <c r="TNO43" s="479"/>
      <c r="TNP43" s="479"/>
      <c r="TNQ43" s="479"/>
      <c r="TNR43" s="479"/>
      <c r="TNS43" s="479"/>
      <c r="TNT43" s="479"/>
      <c r="TNU43" s="479"/>
      <c r="TNV43" s="479"/>
      <c r="TNW43" s="479"/>
      <c r="TNX43" s="479"/>
      <c r="TNY43" s="479"/>
      <c r="TNZ43" s="479"/>
      <c r="TOA43" s="479"/>
      <c r="TOB43" s="479"/>
      <c r="TOC43" s="479"/>
      <c r="TOD43" s="479"/>
      <c r="TOE43" s="479"/>
      <c r="TOF43" s="479"/>
      <c r="TOG43" s="479"/>
      <c r="TOH43" s="479"/>
      <c r="TOI43" s="479"/>
      <c r="TOJ43" s="479"/>
      <c r="TOK43" s="479"/>
      <c r="TOL43" s="479"/>
      <c r="TOM43" s="479"/>
      <c r="TON43" s="479"/>
      <c r="TOO43" s="479"/>
      <c r="TOP43" s="479"/>
      <c r="TOQ43" s="479"/>
      <c r="TOR43" s="479"/>
      <c r="TOS43" s="479"/>
      <c r="TOT43" s="479"/>
      <c r="TOU43" s="479"/>
      <c r="TOV43" s="479"/>
      <c r="TOW43" s="479"/>
      <c r="TOX43" s="479"/>
      <c r="TOY43" s="479"/>
      <c r="TOZ43" s="479"/>
      <c r="TPA43" s="479"/>
      <c r="TPB43" s="479"/>
      <c r="TPC43" s="479"/>
      <c r="TPD43" s="479"/>
      <c r="TPE43" s="479"/>
      <c r="TPF43" s="479"/>
      <c r="TPG43" s="479"/>
      <c r="TPH43" s="479"/>
      <c r="TPI43" s="479"/>
      <c r="TPJ43" s="479"/>
      <c r="TPK43" s="479"/>
      <c r="TPL43" s="479"/>
      <c r="TPM43" s="479"/>
      <c r="TPN43" s="479"/>
      <c r="TPO43" s="479"/>
      <c r="TPP43" s="479"/>
      <c r="TPQ43" s="479"/>
      <c r="TPR43" s="479"/>
      <c r="TPS43" s="479"/>
      <c r="TPT43" s="479"/>
      <c r="TPU43" s="479"/>
      <c r="TPV43" s="479"/>
      <c r="TPW43" s="479"/>
      <c r="TPX43" s="479"/>
      <c r="TPY43" s="479"/>
      <c r="TPZ43" s="479"/>
      <c r="TQA43" s="479"/>
      <c r="TQB43" s="479"/>
      <c r="TQC43" s="479"/>
      <c r="TQD43" s="479"/>
      <c r="TQE43" s="479"/>
      <c r="TQF43" s="479"/>
      <c r="TQG43" s="479"/>
      <c r="TQH43" s="479"/>
      <c r="TQI43" s="479"/>
      <c r="TQJ43" s="479"/>
      <c r="TQK43" s="479"/>
      <c r="TQL43" s="479"/>
      <c r="TQM43" s="479"/>
      <c r="TQN43" s="479"/>
      <c r="TQO43" s="479"/>
      <c r="TQP43" s="479"/>
      <c r="TQQ43" s="479"/>
      <c r="TQR43" s="479"/>
      <c r="TQS43" s="479"/>
      <c r="TQT43" s="479"/>
      <c r="TQU43" s="479"/>
      <c r="TQV43" s="479"/>
      <c r="TQW43" s="479"/>
      <c r="TQX43" s="479"/>
      <c r="TQY43" s="479"/>
      <c r="TQZ43" s="479"/>
      <c r="TRA43" s="479"/>
      <c r="TRB43" s="479"/>
      <c r="TRC43" s="479"/>
      <c r="TRD43" s="479"/>
      <c r="TRE43" s="479"/>
      <c r="TRF43" s="479"/>
      <c r="TRG43" s="479"/>
      <c r="TRH43" s="479"/>
      <c r="TRI43" s="479"/>
      <c r="TRJ43" s="479"/>
      <c r="TRK43" s="479"/>
      <c r="TRL43" s="479"/>
      <c r="TRM43" s="479"/>
      <c r="TRN43" s="479"/>
      <c r="TRO43" s="479"/>
      <c r="TRP43" s="479"/>
      <c r="TRQ43" s="479"/>
      <c r="TRR43" s="479"/>
      <c r="TRS43" s="479"/>
      <c r="TRT43" s="479"/>
      <c r="TRU43" s="479"/>
      <c r="TRV43" s="479"/>
      <c r="TRW43" s="479"/>
      <c r="TRX43" s="479"/>
      <c r="TRY43" s="479"/>
      <c r="TRZ43" s="479"/>
      <c r="TSA43" s="479"/>
      <c r="TSB43" s="479"/>
      <c r="TSC43" s="479"/>
      <c r="TSD43" s="479"/>
      <c r="TSE43" s="479"/>
      <c r="TSF43" s="479"/>
      <c r="TSG43" s="479"/>
      <c r="TSH43" s="479"/>
      <c r="TSI43" s="479"/>
      <c r="TSJ43" s="479"/>
      <c r="TSK43" s="479"/>
      <c r="TSL43" s="479"/>
      <c r="TSM43" s="479"/>
      <c r="TSN43" s="479"/>
      <c r="TSO43" s="479"/>
      <c r="TSP43" s="479"/>
      <c r="TSQ43" s="479"/>
      <c r="TSR43" s="479"/>
      <c r="TSS43" s="479"/>
      <c r="TST43" s="479"/>
      <c r="TSU43" s="479"/>
      <c r="TSV43" s="479"/>
      <c r="TSW43" s="479"/>
      <c r="TSX43" s="479"/>
      <c r="TSY43" s="479"/>
      <c r="TSZ43" s="479"/>
      <c r="TTA43" s="479"/>
      <c r="TTB43" s="479"/>
      <c r="TTC43" s="479"/>
      <c r="TTD43" s="479"/>
      <c r="TTE43" s="479"/>
      <c r="TTF43" s="479"/>
      <c r="TTG43" s="479"/>
      <c r="TTH43" s="479"/>
      <c r="TTI43" s="479"/>
      <c r="TTJ43" s="479"/>
      <c r="TTK43" s="479"/>
      <c r="TTL43" s="479"/>
      <c r="TTM43" s="479"/>
      <c r="TTN43" s="479"/>
      <c r="TTO43" s="479"/>
      <c r="TTP43" s="479"/>
      <c r="TTQ43" s="479"/>
      <c r="TTR43" s="479"/>
      <c r="TTS43" s="479"/>
      <c r="TTT43" s="479"/>
      <c r="TTU43" s="479"/>
      <c r="TTV43" s="479"/>
      <c r="TTW43" s="479"/>
      <c r="TTX43" s="479"/>
      <c r="TTY43" s="479"/>
      <c r="TTZ43" s="479"/>
      <c r="TUA43" s="479"/>
      <c r="TUB43" s="479"/>
      <c r="TUC43" s="479"/>
      <c r="TUD43" s="479"/>
      <c r="TUE43" s="479"/>
      <c r="TUF43" s="479"/>
      <c r="TUG43" s="479"/>
      <c r="TUH43" s="479"/>
      <c r="TUI43" s="479"/>
      <c r="TUJ43" s="479"/>
      <c r="TUK43" s="479"/>
      <c r="TUL43" s="479"/>
      <c r="TUM43" s="479"/>
      <c r="TUN43" s="479"/>
      <c r="TUO43" s="479"/>
      <c r="TUP43" s="479"/>
      <c r="TUQ43" s="479"/>
      <c r="TUR43" s="479"/>
      <c r="TUS43" s="479"/>
      <c r="TUT43" s="479"/>
      <c r="TUU43" s="479"/>
      <c r="TUV43" s="479"/>
      <c r="TUW43" s="479"/>
      <c r="TUX43" s="479"/>
      <c r="TUY43" s="479"/>
      <c r="TUZ43" s="479"/>
      <c r="TVA43" s="479"/>
      <c r="TVB43" s="479"/>
      <c r="TVC43" s="479"/>
      <c r="TVD43" s="479"/>
      <c r="TVE43" s="479"/>
      <c r="TVF43" s="479"/>
      <c r="TVG43" s="479"/>
      <c r="TVH43" s="479"/>
      <c r="TVI43" s="479"/>
      <c r="TVJ43" s="479"/>
      <c r="TVK43" s="479"/>
      <c r="TVL43" s="479"/>
      <c r="TVM43" s="479"/>
      <c r="TVN43" s="479"/>
      <c r="TVO43" s="479"/>
      <c r="TVP43" s="479"/>
      <c r="TVQ43" s="479"/>
      <c r="TVR43" s="479"/>
      <c r="TVS43" s="479"/>
      <c r="TVT43" s="479"/>
      <c r="TVU43" s="479"/>
      <c r="TVV43" s="479"/>
      <c r="TVW43" s="479"/>
      <c r="TVX43" s="479"/>
      <c r="TVY43" s="479"/>
      <c r="TVZ43" s="479"/>
      <c r="TWA43" s="479"/>
      <c r="TWB43" s="479"/>
      <c r="TWC43" s="479"/>
      <c r="TWD43" s="479"/>
      <c r="TWE43" s="479"/>
      <c r="TWF43" s="479"/>
      <c r="TWG43" s="479"/>
      <c r="TWH43" s="479"/>
      <c r="TWI43" s="479"/>
      <c r="TWJ43" s="479"/>
      <c r="TWK43" s="479"/>
      <c r="TWL43" s="479"/>
      <c r="TWM43" s="479"/>
      <c r="TWN43" s="479"/>
      <c r="TWO43" s="479"/>
      <c r="TWP43" s="479"/>
      <c r="TWQ43" s="479"/>
      <c r="TWR43" s="479"/>
      <c r="TWS43" s="479"/>
      <c r="TWT43" s="479"/>
      <c r="TWU43" s="479"/>
      <c r="TWV43" s="479"/>
      <c r="TWW43" s="479"/>
      <c r="TWX43" s="479"/>
      <c r="TWY43" s="479"/>
      <c r="TWZ43" s="479"/>
      <c r="TXA43" s="479"/>
      <c r="TXB43" s="479"/>
      <c r="TXC43" s="479"/>
      <c r="TXD43" s="479"/>
      <c r="TXE43" s="479"/>
      <c r="TXF43" s="479"/>
      <c r="TXG43" s="479"/>
      <c r="TXH43" s="479"/>
      <c r="TXI43" s="479"/>
      <c r="TXJ43" s="479"/>
      <c r="TXK43" s="479"/>
      <c r="TXL43" s="479"/>
      <c r="TXM43" s="479"/>
      <c r="TXN43" s="479"/>
      <c r="TXO43" s="479"/>
      <c r="TXP43" s="479"/>
      <c r="TXQ43" s="479"/>
      <c r="TXR43" s="479"/>
      <c r="TXS43" s="479"/>
      <c r="TXT43" s="479"/>
      <c r="TXU43" s="479"/>
      <c r="TXV43" s="479"/>
      <c r="TXW43" s="479"/>
      <c r="TXX43" s="479"/>
      <c r="TXY43" s="479"/>
      <c r="TXZ43" s="479"/>
      <c r="TYA43" s="479"/>
      <c r="TYB43" s="479"/>
      <c r="TYC43" s="479"/>
      <c r="TYD43" s="479"/>
      <c r="TYE43" s="479"/>
      <c r="TYF43" s="479"/>
      <c r="TYG43" s="479"/>
      <c r="TYH43" s="479"/>
      <c r="TYI43" s="479"/>
      <c r="TYJ43" s="479"/>
      <c r="TYK43" s="479"/>
      <c r="TYL43" s="479"/>
      <c r="TYM43" s="479"/>
      <c r="TYN43" s="479"/>
      <c r="TYO43" s="479"/>
      <c r="TYP43" s="479"/>
      <c r="TYQ43" s="479"/>
      <c r="TYR43" s="479"/>
      <c r="TYS43" s="479"/>
      <c r="TYT43" s="479"/>
      <c r="TYU43" s="479"/>
      <c r="TYV43" s="479"/>
      <c r="TYW43" s="479"/>
      <c r="TYX43" s="479"/>
      <c r="TYY43" s="479"/>
      <c r="TYZ43" s="479"/>
      <c r="TZA43" s="479"/>
      <c r="TZB43" s="479"/>
      <c r="TZC43" s="479"/>
      <c r="TZD43" s="479"/>
      <c r="TZE43" s="479"/>
      <c r="TZF43" s="479"/>
      <c r="TZG43" s="479"/>
      <c r="TZH43" s="479"/>
      <c r="TZI43" s="479"/>
      <c r="TZJ43" s="479"/>
      <c r="TZK43" s="479"/>
      <c r="TZL43" s="479"/>
      <c r="TZM43" s="479"/>
      <c r="TZN43" s="479"/>
      <c r="TZO43" s="479"/>
      <c r="TZP43" s="479"/>
      <c r="TZQ43" s="479"/>
      <c r="TZR43" s="479"/>
      <c r="TZS43" s="479"/>
      <c r="TZT43" s="479"/>
      <c r="TZU43" s="479"/>
      <c r="TZV43" s="479"/>
      <c r="TZW43" s="479"/>
      <c r="TZX43" s="479"/>
      <c r="TZY43" s="479"/>
      <c r="TZZ43" s="479"/>
      <c r="UAA43" s="479"/>
      <c r="UAB43" s="479"/>
      <c r="UAC43" s="479"/>
      <c r="UAD43" s="479"/>
      <c r="UAE43" s="479"/>
      <c r="UAF43" s="479"/>
      <c r="UAG43" s="479"/>
      <c r="UAH43" s="479"/>
      <c r="UAI43" s="479"/>
      <c r="UAJ43" s="479"/>
      <c r="UAK43" s="479"/>
      <c r="UAL43" s="479"/>
      <c r="UAM43" s="479"/>
      <c r="UAN43" s="479"/>
      <c r="UAO43" s="479"/>
      <c r="UAP43" s="479"/>
      <c r="UAQ43" s="479"/>
      <c r="UAR43" s="479"/>
      <c r="UAS43" s="479"/>
      <c r="UAT43" s="479"/>
      <c r="UAU43" s="479"/>
      <c r="UAV43" s="479"/>
      <c r="UAW43" s="479"/>
      <c r="UAX43" s="479"/>
      <c r="UAY43" s="479"/>
      <c r="UAZ43" s="479"/>
      <c r="UBA43" s="479"/>
      <c r="UBB43" s="479"/>
      <c r="UBC43" s="479"/>
      <c r="UBD43" s="479"/>
      <c r="UBE43" s="479"/>
      <c r="UBF43" s="479"/>
      <c r="UBG43" s="479"/>
      <c r="UBH43" s="479"/>
      <c r="UBI43" s="479"/>
      <c r="UBJ43" s="479"/>
      <c r="UBK43" s="479"/>
      <c r="UBL43" s="479"/>
      <c r="UBM43" s="479"/>
      <c r="UBN43" s="479"/>
      <c r="UBO43" s="479"/>
      <c r="UBP43" s="479"/>
      <c r="UBQ43" s="479"/>
      <c r="UBR43" s="479"/>
      <c r="UBS43" s="479"/>
      <c r="UBT43" s="479"/>
      <c r="UBU43" s="479"/>
      <c r="UBV43" s="479"/>
      <c r="UBW43" s="479"/>
      <c r="UBX43" s="479"/>
      <c r="UBY43" s="479"/>
      <c r="UBZ43" s="479"/>
      <c r="UCA43" s="479"/>
      <c r="UCB43" s="479"/>
      <c r="UCC43" s="479"/>
      <c r="UCD43" s="479"/>
      <c r="UCE43" s="479"/>
      <c r="UCF43" s="479"/>
      <c r="UCG43" s="479"/>
      <c r="UCH43" s="479"/>
      <c r="UCI43" s="479"/>
      <c r="UCJ43" s="479"/>
      <c r="UCK43" s="479"/>
      <c r="UCL43" s="479"/>
      <c r="UCM43" s="479"/>
      <c r="UCN43" s="479"/>
      <c r="UCO43" s="479"/>
      <c r="UCP43" s="479"/>
      <c r="UCQ43" s="479"/>
      <c r="UCR43" s="479"/>
      <c r="UCS43" s="479"/>
      <c r="UCT43" s="479"/>
      <c r="UCU43" s="479"/>
      <c r="UCV43" s="479"/>
      <c r="UCW43" s="479"/>
      <c r="UCX43" s="479"/>
      <c r="UCY43" s="479"/>
      <c r="UCZ43" s="479"/>
      <c r="UDA43" s="479"/>
      <c r="UDB43" s="479"/>
      <c r="UDC43" s="479"/>
      <c r="UDD43" s="479"/>
      <c r="UDE43" s="479"/>
      <c r="UDF43" s="479"/>
      <c r="UDG43" s="479"/>
      <c r="UDH43" s="479"/>
      <c r="UDI43" s="479"/>
      <c r="UDJ43" s="479"/>
      <c r="UDK43" s="479"/>
      <c r="UDL43" s="479"/>
      <c r="UDM43" s="479"/>
      <c r="UDN43" s="479"/>
      <c r="UDO43" s="479"/>
      <c r="UDP43" s="479"/>
      <c r="UDQ43" s="479"/>
      <c r="UDR43" s="479"/>
      <c r="UDS43" s="479"/>
      <c r="UDT43" s="479"/>
      <c r="UDU43" s="479"/>
      <c r="UDV43" s="479"/>
      <c r="UDW43" s="479"/>
      <c r="UDX43" s="479"/>
      <c r="UDY43" s="479"/>
      <c r="UDZ43" s="479"/>
      <c r="UEA43" s="479"/>
      <c r="UEB43" s="479"/>
      <c r="UEC43" s="479"/>
      <c r="UED43" s="479"/>
      <c r="UEE43" s="479"/>
      <c r="UEF43" s="479"/>
      <c r="UEG43" s="479"/>
      <c r="UEH43" s="479"/>
      <c r="UEI43" s="479"/>
      <c r="UEJ43" s="479"/>
      <c r="UEK43" s="479"/>
      <c r="UEL43" s="479"/>
      <c r="UEM43" s="479"/>
      <c r="UEN43" s="479"/>
      <c r="UEO43" s="479"/>
      <c r="UEP43" s="479"/>
      <c r="UEQ43" s="479"/>
      <c r="UER43" s="479"/>
      <c r="UES43" s="479"/>
      <c r="UET43" s="479"/>
      <c r="UEU43" s="479"/>
      <c r="UEV43" s="479"/>
      <c r="UEW43" s="479"/>
      <c r="UEX43" s="479"/>
      <c r="UEY43" s="479"/>
      <c r="UEZ43" s="479"/>
      <c r="UFA43" s="479"/>
      <c r="UFB43" s="479"/>
      <c r="UFC43" s="479"/>
      <c r="UFD43" s="479"/>
      <c r="UFE43" s="479"/>
      <c r="UFF43" s="479"/>
      <c r="UFG43" s="479"/>
      <c r="UFH43" s="479"/>
      <c r="UFI43" s="479"/>
      <c r="UFJ43" s="479"/>
      <c r="UFK43" s="479"/>
      <c r="UFL43" s="479"/>
      <c r="UFM43" s="479"/>
      <c r="UFN43" s="479"/>
      <c r="UFO43" s="479"/>
      <c r="UFP43" s="479"/>
      <c r="UFQ43" s="479"/>
      <c r="UFR43" s="479"/>
      <c r="UFS43" s="479"/>
      <c r="UFT43" s="479"/>
      <c r="UFU43" s="479"/>
      <c r="UFV43" s="479"/>
      <c r="UFW43" s="479"/>
      <c r="UFX43" s="479"/>
      <c r="UFY43" s="479"/>
      <c r="UFZ43" s="479"/>
      <c r="UGA43" s="479"/>
      <c r="UGB43" s="479"/>
      <c r="UGC43" s="479"/>
      <c r="UGD43" s="479"/>
      <c r="UGE43" s="479"/>
      <c r="UGF43" s="479"/>
      <c r="UGG43" s="479"/>
      <c r="UGH43" s="479"/>
      <c r="UGI43" s="479"/>
      <c r="UGJ43" s="479"/>
      <c r="UGK43" s="479"/>
      <c r="UGL43" s="479"/>
      <c r="UGM43" s="479"/>
      <c r="UGN43" s="479"/>
      <c r="UGO43" s="479"/>
      <c r="UGP43" s="479"/>
      <c r="UGQ43" s="479"/>
      <c r="UGR43" s="479"/>
      <c r="UGS43" s="479"/>
      <c r="UGT43" s="479"/>
      <c r="UGU43" s="479"/>
      <c r="UGV43" s="479"/>
      <c r="UGW43" s="479"/>
      <c r="UGX43" s="479"/>
      <c r="UGY43" s="479"/>
      <c r="UGZ43" s="479"/>
      <c r="UHA43" s="479"/>
      <c r="UHB43" s="479"/>
      <c r="UHC43" s="479"/>
      <c r="UHD43" s="479"/>
      <c r="UHE43" s="479"/>
      <c r="UHF43" s="479"/>
      <c r="UHG43" s="479"/>
      <c r="UHH43" s="479"/>
      <c r="UHI43" s="479"/>
      <c r="UHJ43" s="479"/>
      <c r="UHK43" s="479"/>
      <c r="UHL43" s="479"/>
      <c r="UHM43" s="479"/>
      <c r="UHN43" s="479"/>
      <c r="UHO43" s="479"/>
      <c r="UHP43" s="479"/>
      <c r="UHQ43" s="479"/>
      <c r="UHR43" s="479"/>
      <c r="UHS43" s="479"/>
      <c r="UHT43" s="479"/>
      <c r="UHU43" s="479"/>
      <c r="UHV43" s="479"/>
      <c r="UHW43" s="479"/>
      <c r="UHX43" s="479"/>
      <c r="UHY43" s="479"/>
      <c r="UHZ43" s="479"/>
      <c r="UIA43" s="479"/>
      <c r="UIB43" s="479"/>
      <c r="UIC43" s="479"/>
      <c r="UID43" s="479"/>
      <c r="UIE43" s="479"/>
      <c r="UIF43" s="479"/>
      <c r="UIG43" s="479"/>
      <c r="UIH43" s="479"/>
      <c r="UII43" s="479"/>
      <c r="UIJ43" s="479"/>
      <c r="UIK43" s="479"/>
      <c r="UIL43" s="479"/>
      <c r="UIM43" s="479"/>
      <c r="UIN43" s="479"/>
      <c r="UIO43" s="479"/>
      <c r="UIP43" s="479"/>
      <c r="UIQ43" s="479"/>
      <c r="UIR43" s="479"/>
      <c r="UIS43" s="479"/>
      <c r="UIT43" s="479"/>
      <c r="UIU43" s="479"/>
      <c r="UIV43" s="479"/>
      <c r="UIW43" s="479"/>
      <c r="UIX43" s="479"/>
      <c r="UIY43" s="479"/>
      <c r="UIZ43" s="479"/>
      <c r="UJA43" s="479"/>
      <c r="UJB43" s="479"/>
      <c r="UJC43" s="479"/>
      <c r="UJD43" s="479"/>
      <c r="UJE43" s="479"/>
      <c r="UJF43" s="479"/>
      <c r="UJG43" s="479"/>
      <c r="UJH43" s="479"/>
      <c r="UJI43" s="479"/>
      <c r="UJJ43" s="479"/>
      <c r="UJK43" s="479"/>
      <c r="UJL43" s="479"/>
      <c r="UJM43" s="479"/>
      <c r="UJN43" s="479"/>
      <c r="UJO43" s="479"/>
      <c r="UJP43" s="479"/>
      <c r="UJQ43" s="479"/>
      <c r="UJR43" s="479"/>
      <c r="UJS43" s="479"/>
      <c r="UJT43" s="479"/>
      <c r="UJU43" s="479"/>
      <c r="UJV43" s="479"/>
      <c r="UJW43" s="479"/>
      <c r="UJX43" s="479"/>
      <c r="UJY43" s="479"/>
      <c r="UJZ43" s="479"/>
      <c r="UKA43" s="479"/>
      <c r="UKB43" s="479"/>
      <c r="UKC43" s="479"/>
      <c r="UKD43" s="479"/>
      <c r="UKE43" s="479"/>
      <c r="UKF43" s="479"/>
      <c r="UKG43" s="479"/>
      <c r="UKH43" s="479"/>
      <c r="UKI43" s="479"/>
      <c r="UKJ43" s="479"/>
      <c r="UKK43" s="479"/>
      <c r="UKL43" s="479"/>
      <c r="UKM43" s="479"/>
      <c r="UKN43" s="479"/>
      <c r="UKO43" s="479"/>
      <c r="UKP43" s="479"/>
      <c r="UKQ43" s="479"/>
      <c r="UKR43" s="479"/>
      <c r="UKS43" s="479"/>
      <c r="UKT43" s="479"/>
      <c r="UKU43" s="479"/>
      <c r="UKV43" s="479"/>
      <c r="UKW43" s="479"/>
      <c r="UKX43" s="479"/>
      <c r="UKY43" s="479"/>
      <c r="UKZ43" s="479"/>
      <c r="ULA43" s="479"/>
      <c r="ULB43" s="479"/>
      <c r="ULC43" s="479"/>
      <c r="ULD43" s="479"/>
      <c r="ULE43" s="479"/>
      <c r="ULF43" s="479"/>
      <c r="ULG43" s="479"/>
      <c r="ULH43" s="479"/>
      <c r="ULI43" s="479"/>
      <c r="ULJ43" s="479"/>
      <c r="ULK43" s="479"/>
      <c r="ULL43" s="479"/>
      <c r="ULM43" s="479"/>
      <c r="ULN43" s="479"/>
      <c r="ULO43" s="479"/>
      <c r="ULP43" s="479"/>
      <c r="ULQ43" s="479"/>
      <c r="ULR43" s="479"/>
      <c r="ULS43" s="479"/>
      <c r="ULT43" s="479"/>
      <c r="ULU43" s="479"/>
      <c r="ULV43" s="479"/>
      <c r="ULW43" s="479"/>
      <c r="ULX43" s="479"/>
      <c r="ULY43" s="479"/>
      <c r="ULZ43" s="479"/>
      <c r="UMA43" s="479"/>
      <c r="UMB43" s="479"/>
      <c r="UMC43" s="479"/>
      <c r="UMD43" s="479"/>
      <c r="UME43" s="479"/>
      <c r="UMF43" s="479"/>
      <c r="UMG43" s="479"/>
      <c r="UMH43" s="479"/>
      <c r="UMI43" s="479"/>
      <c r="UMJ43" s="479"/>
      <c r="UMK43" s="479"/>
      <c r="UML43" s="479"/>
      <c r="UMM43" s="479"/>
      <c r="UMN43" s="479"/>
      <c r="UMO43" s="479"/>
      <c r="UMP43" s="479"/>
      <c r="UMQ43" s="479"/>
      <c r="UMR43" s="479"/>
      <c r="UMS43" s="479"/>
      <c r="UMT43" s="479"/>
      <c r="UMU43" s="479"/>
      <c r="UMV43" s="479"/>
      <c r="UMW43" s="479"/>
      <c r="UMX43" s="479"/>
      <c r="UMY43" s="479"/>
      <c r="UMZ43" s="479"/>
      <c r="UNA43" s="479"/>
      <c r="UNB43" s="479"/>
      <c r="UNC43" s="479"/>
      <c r="UND43" s="479"/>
      <c r="UNE43" s="479"/>
      <c r="UNF43" s="479"/>
      <c r="UNG43" s="479"/>
      <c r="UNH43" s="479"/>
      <c r="UNI43" s="479"/>
      <c r="UNJ43" s="479"/>
      <c r="UNK43" s="479"/>
      <c r="UNL43" s="479"/>
      <c r="UNM43" s="479"/>
      <c r="UNN43" s="479"/>
      <c r="UNO43" s="479"/>
      <c r="UNP43" s="479"/>
      <c r="UNQ43" s="479"/>
      <c r="UNR43" s="479"/>
      <c r="UNS43" s="479"/>
      <c r="UNT43" s="479"/>
      <c r="UNU43" s="479"/>
      <c r="UNV43" s="479"/>
      <c r="UNW43" s="479"/>
      <c r="UNX43" s="479"/>
      <c r="UNY43" s="479"/>
      <c r="UNZ43" s="479"/>
      <c r="UOA43" s="479"/>
      <c r="UOB43" s="479"/>
      <c r="UOC43" s="479"/>
      <c r="UOD43" s="479"/>
      <c r="UOE43" s="479"/>
      <c r="UOF43" s="479"/>
      <c r="UOG43" s="479"/>
      <c r="UOH43" s="479"/>
      <c r="UOI43" s="479"/>
      <c r="UOJ43" s="479"/>
      <c r="UOK43" s="479"/>
      <c r="UOL43" s="479"/>
      <c r="UOM43" s="479"/>
      <c r="UON43" s="479"/>
      <c r="UOO43" s="479"/>
      <c r="UOP43" s="479"/>
      <c r="UOQ43" s="479"/>
      <c r="UOR43" s="479"/>
      <c r="UOS43" s="479"/>
      <c r="UOT43" s="479"/>
      <c r="UOU43" s="479"/>
      <c r="UOV43" s="479"/>
      <c r="UOW43" s="479"/>
      <c r="UOX43" s="479"/>
      <c r="UOY43" s="479"/>
      <c r="UOZ43" s="479"/>
      <c r="UPA43" s="479"/>
      <c r="UPB43" s="479"/>
      <c r="UPC43" s="479"/>
      <c r="UPD43" s="479"/>
      <c r="UPE43" s="479"/>
      <c r="UPF43" s="479"/>
      <c r="UPG43" s="479"/>
      <c r="UPH43" s="479"/>
      <c r="UPI43" s="479"/>
      <c r="UPJ43" s="479"/>
      <c r="UPK43" s="479"/>
      <c r="UPL43" s="479"/>
      <c r="UPM43" s="479"/>
      <c r="UPN43" s="479"/>
      <c r="UPO43" s="479"/>
      <c r="UPP43" s="479"/>
      <c r="UPQ43" s="479"/>
      <c r="UPR43" s="479"/>
      <c r="UPS43" s="479"/>
      <c r="UPT43" s="479"/>
      <c r="UPU43" s="479"/>
      <c r="UPV43" s="479"/>
      <c r="UPW43" s="479"/>
      <c r="UPX43" s="479"/>
      <c r="UPY43" s="479"/>
      <c r="UPZ43" s="479"/>
      <c r="UQA43" s="479"/>
      <c r="UQB43" s="479"/>
      <c r="UQC43" s="479"/>
      <c r="UQD43" s="479"/>
      <c r="UQE43" s="479"/>
      <c r="UQF43" s="479"/>
      <c r="UQG43" s="479"/>
      <c r="UQH43" s="479"/>
      <c r="UQI43" s="479"/>
      <c r="UQJ43" s="479"/>
      <c r="UQK43" s="479"/>
      <c r="UQL43" s="479"/>
      <c r="UQM43" s="479"/>
      <c r="UQN43" s="479"/>
      <c r="UQO43" s="479"/>
      <c r="UQP43" s="479"/>
      <c r="UQQ43" s="479"/>
      <c r="UQR43" s="479"/>
      <c r="UQS43" s="479"/>
      <c r="UQT43" s="479"/>
      <c r="UQU43" s="479"/>
      <c r="UQV43" s="479"/>
      <c r="UQW43" s="479"/>
      <c r="UQX43" s="479"/>
      <c r="UQY43" s="479"/>
      <c r="UQZ43" s="479"/>
      <c r="URA43" s="479"/>
      <c r="URB43" s="479"/>
      <c r="URC43" s="479"/>
      <c r="URD43" s="479"/>
      <c r="URE43" s="479"/>
      <c r="URF43" s="479"/>
      <c r="URG43" s="479"/>
      <c r="URH43" s="479"/>
      <c r="URI43" s="479"/>
      <c r="URJ43" s="479"/>
      <c r="URK43" s="479"/>
      <c r="URL43" s="479"/>
      <c r="URM43" s="479"/>
      <c r="URN43" s="479"/>
      <c r="URO43" s="479"/>
      <c r="URP43" s="479"/>
      <c r="URQ43" s="479"/>
      <c r="URR43" s="479"/>
      <c r="URS43" s="479"/>
      <c r="URT43" s="479"/>
      <c r="URU43" s="479"/>
      <c r="URV43" s="479"/>
      <c r="URW43" s="479"/>
      <c r="URX43" s="479"/>
      <c r="URY43" s="479"/>
      <c r="URZ43" s="479"/>
      <c r="USA43" s="479"/>
      <c r="USB43" s="479"/>
      <c r="USC43" s="479"/>
      <c r="USD43" s="479"/>
      <c r="USE43" s="479"/>
      <c r="USF43" s="479"/>
      <c r="USG43" s="479"/>
      <c r="USH43" s="479"/>
      <c r="USI43" s="479"/>
      <c r="USJ43" s="479"/>
      <c r="USK43" s="479"/>
      <c r="USL43" s="479"/>
      <c r="USM43" s="479"/>
      <c r="USN43" s="479"/>
      <c r="USO43" s="479"/>
      <c r="USP43" s="479"/>
      <c r="USQ43" s="479"/>
      <c r="USR43" s="479"/>
      <c r="USS43" s="479"/>
      <c r="UST43" s="479"/>
      <c r="USU43" s="479"/>
      <c r="USV43" s="479"/>
      <c r="USW43" s="479"/>
      <c r="USX43" s="479"/>
      <c r="USY43" s="479"/>
      <c r="USZ43" s="479"/>
      <c r="UTA43" s="479"/>
      <c r="UTB43" s="479"/>
      <c r="UTC43" s="479"/>
      <c r="UTD43" s="479"/>
      <c r="UTE43" s="479"/>
      <c r="UTF43" s="479"/>
      <c r="UTG43" s="479"/>
      <c r="UTH43" s="479"/>
      <c r="UTI43" s="479"/>
      <c r="UTJ43" s="479"/>
      <c r="UTK43" s="479"/>
      <c r="UTL43" s="479"/>
      <c r="UTM43" s="479"/>
      <c r="UTN43" s="479"/>
      <c r="UTO43" s="479"/>
      <c r="UTP43" s="479"/>
      <c r="UTQ43" s="479"/>
      <c r="UTR43" s="479"/>
      <c r="UTS43" s="479"/>
      <c r="UTT43" s="479"/>
      <c r="UTU43" s="479"/>
      <c r="UTV43" s="479"/>
      <c r="UTW43" s="479"/>
      <c r="UTX43" s="479"/>
      <c r="UTY43" s="479"/>
      <c r="UTZ43" s="479"/>
      <c r="UUA43" s="479"/>
      <c r="UUB43" s="479"/>
      <c r="UUC43" s="479"/>
      <c r="UUD43" s="479"/>
      <c r="UUE43" s="479"/>
      <c r="UUF43" s="479"/>
      <c r="UUG43" s="479"/>
      <c r="UUH43" s="479"/>
      <c r="UUI43" s="479"/>
      <c r="UUJ43" s="479"/>
      <c r="UUK43" s="479"/>
      <c r="UUL43" s="479"/>
      <c r="UUM43" s="479"/>
      <c r="UUN43" s="479"/>
      <c r="UUO43" s="479"/>
      <c r="UUP43" s="479"/>
      <c r="UUQ43" s="479"/>
      <c r="UUR43" s="479"/>
      <c r="UUS43" s="479"/>
      <c r="UUT43" s="479"/>
      <c r="UUU43" s="479"/>
      <c r="UUV43" s="479"/>
      <c r="UUW43" s="479"/>
      <c r="UUX43" s="479"/>
      <c r="UUY43" s="479"/>
      <c r="UUZ43" s="479"/>
      <c r="UVA43" s="479"/>
      <c r="UVB43" s="479"/>
      <c r="UVC43" s="479"/>
      <c r="UVD43" s="479"/>
      <c r="UVE43" s="479"/>
      <c r="UVF43" s="479"/>
      <c r="UVG43" s="479"/>
      <c r="UVH43" s="479"/>
      <c r="UVI43" s="479"/>
      <c r="UVJ43" s="479"/>
      <c r="UVK43" s="479"/>
      <c r="UVL43" s="479"/>
      <c r="UVM43" s="479"/>
      <c r="UVN43" s="479"/>
      <c r="UVO43" s="479"/>
      <c r="UVP43" s="479"/>
      <c r="UVQ43" s="479"/>
      <c r="UVR43" s="479"/>
      <c r="UVS43" s="479"/>
      <c r="UVT43" s="479"/>
      <c r="UVU43" s="479"/>
      <c r="UVV43" s="479"/>
      <c r="UVW43" s="479"/>
      <c r="UVX43" s="479"/>
      <c r="UVY43" s="479"/>
      <c r="UVZ43" s="479"/>
      <c r="UWA43" s="479"/>
      <c r="UWB43" s="479"/>
      <c r="UWC43" s="479"/>
      <c r="UWD43" s="479"/>
      <c r="UWE43" s="479"/>
      <c r="UWF43" s="479"/>
      <c r="UWG43" s="479"/>
      <c r="UWH43" s="479"/>
      <c r="UWI43" s="479"/>
      <c r="UWJ43" s="479"/>
      <c r="UWK43" s="479"/>
      <c r="UWL43" s="479"/>
      <c r="UWM43" s="479"/>
      <c r="UWN43" s="479"/>
      <c r="UWO43" s="479"/>
      <c r="UWP43" s="479"/>
      <c r="UWQ43" s="479"/>
      <c r="UWR43" s="479"/>
      <c r="UWS43" s="479"/>
      <c r="UWT43" s="479"/>
      <c r="UWU43" s="479"/>
      <c r="UWV43" s="479"/>
      <c r="UWW43" s="479"/>
      <c r="UWX43" s="479"/>
      <c r="UWY43" s="479"/>
      <c r="UWZ43" s="479"/>
      <c r="UXA43" s="479"/>
      <c r="UXB43" s="479"/>
      <c r="UXC43" s="479"/>
      <c r="UXD43" s="479"/>
      <c r="UXE43" s="479"/>
      <c r="UXF43" s="479"/>
      <c r="UXG43" s="479"/>
      <c r="UXH43" s="479"/>
      <c r="UXI43" s="479"/>
      <c r="UXJ43" s="479"/>
      <c r="UXK43" s="479"/>
      <c r="UXL43" s="479"/>
      <c r="UXM43" s="479"/>
      <c r="UXN43" s="479"/>
      <c r="UXO43" s="479"/>
      <c r="UXP43" s="479"/>
      <c r="UXQ43" s="479"/>
      <c r="UXR43" s="479"/>
      <c r="UXS43" s="479"/>
      <c r="UXT43" s="479"/>
      <c r="UXU43" s="479"/>
      <c r="UXV43" s="479"/>
      <c r="UXW43" s="479"/>
      <c r="UXX43" s="479"/>
      <c r="UXY43" s="479"/>
      <c r="UXZ43" s="479"/>
      <c r="UYA43" s="479"/>
      <c r="UYB43" s="479"/>
      <c r="UYC43" s="479"/>
      <c r="UYD43" s="479"/>
      <c r="UYE43" s="479"/>
      <c r="UYF43" s="479"/>
      <c r="UYG43" s="479"/>
      <c r="UYH43" s="479"/>
      <c r="UYI43" s="479"/>
      <c r="UYJ43" s="479"/>
      <c r="UYK43" s="479"/>
      <c r="UYL43" s="479"/>
      <c r="UYM43" s="479"/>
      <c r="UYN43" s="479"/>
      <c r="UYO43" s="479"/>
      <c r="UYP43" s="479"/>
      <c r="UYQ43" s="479"/>
      <c r="UYR43" s="479"/>
      <c r="UYS43" s="479"/>
      <c r="UYT43" s="479"/>
      <c r="UYU43" s="479"/>
      <c r="UYV43" s="479"/>
      <c r="UYW43" s="479"/>
      <c r="UYX43" s="479"/>
      <c r="UYY43" s="479"/>
      <c r="UYZ43" s="479"/>
      <c r="UZA43" s="479"/>
      <c r="UZB43" s="479"/>
      <c r="UZC43" s="479"/>
      <c r="UZD43" s="479"/>
      <c r="UZE43" s="479"/>
      <c r="UZF43" s="479"/>
      <c r="UZG43" s="479"/>
      <c r="UZH43" s="479"/>
      <c r="UZI43" s="479"/>
      <c r="UZJ43" s="479"/>
      <c r="UZK43" s="479"/>
      <c r="UZL43" s="479"/>
      <c r="UZM43" s="479"/>
      <c r="UZN43" s="479"/>
      <c r="UZO43" s="479"/>
      <c r="UZP43" s="479"/>
      <c r="UZQ43" s="479"/>
      <c r="UZR43" s="479"/>
      <c r="UZS43" s="479"/>
      <c r="UZT43" s="479"/>
      <c r="UZU43" s="479"/>
      <c r="UZV43" s="479"/>
      <c r="UZW43" s="479"/>
      <c r="UZX43" s="479"/>
      <c r="UZY43" s="479"/>
      <c r="UZZ43" s="479"/>
      <c r="VAA43" s="479"/>
      <c r="VAB43" s="479"/>
      <c r="VAC43" s="479"/>
      <c r="VAD43" s="479"/>
      <c r="VAE43" s="479"/>
      <c r="VAF43" s="479"/>
      <c r="VAG43" s="479"/>
      <c r="VAH43" s="479"/>
      <c r="VAI43" s="479"/>
      <c r="VAJ43" s="479"/>
      <c r="VAK43" s="479"/>
      <c r="VAL43" s="479"/>
      <c r="VAM43" s="479"/>
      <c r="VAN43" s="479"/>
      <c r="VAO43" s="479"/>
      <c r="VAP43" s="479"/>
      <c r="VAQ43" s="479"/>
      <c r="VAR43" s="479"/>
      <c r="VAS43" s="479"/>
      <c r="VAT43" s="479"/>
      <c r="VAU43" s="479"/>
      <c r="VAV43" s="479"/>
      <c r="VAW43" s="479"/>
      <c r="VAX43" s="479"/>
      <c r="VAY43" s="479"/>
      <c r="VAZ43" s="479"/>
      <c r="VBA43" s="479"/>
      <c r="VBB43" s="479"/>
      <c r="VBC43" s="479"/>
      <c r="VBD43" s="479"/>
      <c r="VBE43" s="479"/>
      <c r="VBF43" s="479"/>
      <c r="VBG43" s="479"/>
      <c r="VBH43" s="479"/>
      <c r="VBI43" s="479"/>
      <c r="VBJ43" s="479"/>
      <c r="VBK43" s="479"/>
      <c r="VBL43" s="479"/>
      <c r="VBM43" s="479"/>
      <c r="VBN43" s="479"/>
      <c r="VBO43" s="479"/>
      <c r="VBP43" s="479"/>
      <c r="VBQ43" s="479"/>
      <c r="VBR43" s="479"/>
      <c r="VBS43" s="479"/>
      <c r="VBT43" s="479"/>
      <c r="VBU43" s="479"/>
      <c r="VBV43" s="479"/>
      <c r="VBW43" s="479"/>
      <c r="VBX43" s="479"/>
      <c r="VBY43" s="479"/>
      <c r="VBZ43" s="479"/>
      <c r="VCA43" s="479"/>
      <c r="VCB43" s="479"/>
      <c r="VCC43" s="479"/>
      <c r="VCD43" s="479"/>
      <c r="VCE43" s="479"/>
      <c r="VCF43" s="479"/>
      <c r="VCG43" s="479"/>
      <c r="VCH43" s="479"/>
      <c r="VCI43" s="479"/>
      <c r="VCJ43" s="479"/>
      <c r="VCK43" s="479"/>
      <c r="VCL43" s="479"/>
      <c r="VCM43" s="479"/>
      <c r="VCN43" s="479"/>
      <c r="VCO43" s="479"/>
      <c r="VCP43" s="479"/>
      <c r="VCQ43" s="479"/>
      <c r="VCR43" s="479"/>
      <c r="VCS43" s="479"/>
      <c r="VCT43" s="479"/>
      <c r="VCU43" s="479"/>
      <c r="VCV43" s="479"/>
      <c r="VCW43" s="479"/>
      <c r="VCX43" s="479"/>
      <c r="VCY43" s="479"/>
      <c r="VCZ43" s="479"/>
      <c r="VDA43" s="479"/>
      <c r="VDB43" s="479"/>
      <c r="VDC43" s="479"/>
      <c r="VDD43" s="479"/>
      <c r="VDE43" s="479"/>
      <c r="VDF43" s="479"/>
      <c r="VDG43" s="479"/>
      <c r="VDH43" s="479"/>
      <c r="VDI43" s="479"/>
      <c r="VDJ43" s="479"/>
      <c r="VDK43" s="479"/>
      <c r="VDL43" s="479"/>
      <c r="VDM43" s="479"/>
      <c r="VDN43" s="479"/>
      <c r="VDO43" s="479"/>
      <c r="VDP43" s="479"/>
      <c r="VDQ43" s="479"/>
      <c r="VDR43" s="479"/>
      <c r="VDS43" s="479"/>
      <c r="VDT43" s="479"/>
      <c r="VDU43" s="479"/>
      <c r="VDV43" s="479"/>
      <c r="VDW43" s="479"/>
      <c r="VDX43" s="479"/>
      <c r="VDY43" s="479"/>
      <c r="VDZ43" s="479"/>
      <c r="VEA43" s="479"/>
      <c r="VEB43" s="479"/>
      <c r="VEC43" s="479"/>
      <c r="VED43" s="479"/>
      <c r="VEE43" s="479"/>
      <c r="VEF43" s="479"/>
      <c r="VEG43" s="479"/>
      <c r="VEH43" s="479"/>
      <c r="VEI43" s="479"/>
      <c r="VEJ43" s="479"/>
      <c r="VEK43" s="479"/>
      <c r="VEL43" s="479"/>
      <c r="VEM43" s="479"/>
      <c r="VEN43" s="479"/>
      <c r="VEO43" s="479"/>
      <c r="VEP43" s="479"/>
      <c r="VEQ43" s="479"/>
      <c r="VER43" s="479"/>
      <c r="VES43" s="479"/>
      <c r="VET43" s="479"/>
      <c r="VEU43" s="479"/>
      <c r="VEV43" s="479"/>
      <c r="VEW43" s="479"/>
      <c r="VEX43" s="479"/>
      <c r="VEY43" s="479"/>
      <c r="VEZ43" s="479"/>
      <c r="VFA43" s="479"/>
      <c r="VFB43" s="479"/>
      <c r="VFC43" s="479"/>
      <c r="VFD43" s="479"/>
      <c r="VFE43" s="479"/>
      <c r="VFF43" s="479"/>
      <c r="VFG43" s="479"/>
      <c r="VFH43" s="479"/>
      <c r="VFI43" s="479"/>
      <c r="VFJ43" s="479"/>
      <c r="VFK43" s="479"/>
      <c r="VFL43" s="479"/>
      <c r="VFM43" s="479"/>
      <c r="VFN43" s="479"/>
      <c r="VFO43" s="479"/>
      <c r="VFP43" s="479"/>
      <c r="VFQ43" s="479"/>
      <c r="VFR43" s="479"/>
      <c r="VFS43" s="479"/>
      <c r="VFT43" s="479"/>
      <c r="VFU43" s="479"/>
      <c r="VFV43" s="479"/>
      <c r="VFW43" s="479"/>
      <c r="VFX43" s="479"/>
      <c r="VFY43" s="479"/>
      <c r="VFZ43" s="479"/>
      <c r="VGA43" s="479"/>
      <c r="VGB43" s="479"/>
      <c r="VGC43" s="479"/>
      <c r="VGD43" s="479"/>
      <c r="VGE43" s="479"/>
      <c r="VGF43" s="479"/>
      <c r="VGG43" s="479"/>
      <c r="VGH43" s="479"/>
      <c r="VGI43" s="479"/>
      <c r="VGJ43" s="479"/>
      <c r="VGK43" s="479"/>
      <c r="VGL43" s="479"/>
      <c r="VGM43" s="479"/>
      <c r="VGN43" s="479"/>
      <c r="VGO43" s="479"/>
      <c r="VGP43" s="479"/>
      <c r="VGQ43" s="479"/>
      <c r="VGR43" s="479"/>
      <c r="VGS43" s="479"/>
      <c r="VGT43" s="479"/>
      <c r="VGU43" s="479"/>
      <c r="VGV43" s="479"/>
      <c r="VGW43" s="479"/>
      <c r="VGX43" s="479"/>
      <c r="VGY43" s="479"/>
      <c r="VGZ43" s="479"/>
      <c r="VHA43" s="479"/>
      <c r="VHB43" s="479"/>
      <c r="VHC43" s="479"/>
      <c r="VHD43" s="479"/>
      <c r="VHE43" s="479"/>
      <c r="VHF43" s="479"/>
      <c r="VHG43" s="479"/>
      <c r="VHH43" s="479"/>
      <c r="VHI43" s="479"/>
      <c r="VHJ43" s="479"/>
      <c r="VHK43" s="479"/>
      <c r="VHL43" s="479"/>
      <c r="VHM43" s="479"/>
      <c r="VHN43" s="479"/>
      <c r="VHO43" s="479"/>
      <c r="VHP43" s="479"/>
      <c r="VHQ43" s="479"/>
      <c r="VHR43" s="479"/>
      <c r="VHS43" s="479"/>
      <c r="VHT43" s="479"/>
      <c r="VHU43" s="479"/>
      <c r="VHV43" s="479"/>
      <c r="VHW43" s="479"/>
      <c r="VHX43" s="479"/>
      <c r="VHY43" s="479"/>
      <c r="VHZ43" s="479"/>
      <c r="VIA43" s="479"/>
      <c r="VIB43" s="479"/>
      <c r="VIC43" s="479"/>
      <c r="VID43" s="479"/>
      <c r="VIE43" s="479"/>
      <c r="VIF43" s="479"/>
      <c r="VIG43" s="479"/>
      <c r="VIH43" s="479"/>
      <c r="VII43" s="479"/>
      <c r="VIJ43" s="479"/>
      <c r="VIK43" s="479"/>
      <c r="VIL43" s="479"/>
      <c r="VIM43" s="479"/>
      <c r="VIN43" s="479"/>
      <c r="VIO43" s="479"/>
      <c r="VIP43" s="479"/>
      <c r="VIQ43" s="479"/>
      <c r="VIR43" s="479"/>
      <c r="VIS43" s="479"/>
      <c r="VIT43" s="479"/>
      <c r="VIU43" s="479"/>
      <c r="VIV43" s="479"/>
      <c r="VIW43" s="479"/>
      <c r="VIX43" s="479"/>
      <c r="VIY43" s="479"/>
      <c r="VIZ43" s="479"/>
      <c r="VJA43" s="479"/>
      <c r="VJB43" s="479"/>
      <c r="VJC43" s="479"/>
      <c r="VJD43" s="479"/>
      <c r="VJE43" s="479"/>
      <c r="VJF43" s="479"/>
      <c r="VJG43" s="479"/>
      <c r="VJH43" s="479"/>
      <c r="VJI43" s="479"/>
      <c r="VJJ43" s="479"/>
      <c r="VJK43" s="479"/>
      <c r="VJL43" s="479"/>
      <c r="VJM43" s="479"/>
      <c r="VJN43" s="479"/>
      <c r="VJO43" s="479"/>
      <c r="VJP43" s="479"/>
      <c r="VJQ43" s="479"/>
      <c r="VJR43" s="479"/>
      <c r="VJS43" s="479"/>
      <c r="VJT43" s="479"/>
      <c r="VJU43" s="479"/>
      <c r="VJV43" s="479"/>
      <c r="VJW43" s="479"/>
      <c r="VJX43" s="479"/>
      <c r="VJY43" s="479"/>
      <c r="VJZ43" s="479"/>
      <c r="VKA43" s="479"/>
      <c r="VKB43" s="479"/>
      <c r="VKC43" s="479"/>
      <c r="VKD43" s="479"/>
      <c r="VKE43" s="479"/>
      <c r="VKF43" s="479"/>
      <c r="VKG43" s="479"/>
      <c r="VKH43" s="479"/>
      <c r="VKI43" s="479"/>
      <c r="VKJ43" s="479"/>
      <c r="VKK43" s="479"/>
      <c r="VKL43" s="479"/>
      <c r="VKM43" s="479"/>
      <c r="VKN43" s="479"/>
      <c r="VKO43" s="479"/>
      <c r="VKP43" s="479"/>
      <c r="VKQ43" s="479"/>
      <c r="VKR43" s="479"/>
      <c r="VKS43" s="479"/>
      <c r="VKT43" s="479"/>
      <c r="VKU43" s="479"/>
      <c r="VKV43" s="479"/>
      <c r="VKW43" s="479"/>
      <c r="VKX43" s="479"/>
      <c r="VKY43" s="479"/>
      <c r="VKZ43" s="479"/>
      <c r="VLA43" s="479"/>
      <c r="VLB43" s="479"/>
      <c r="VLC43" s="479"/>
      <c r="VLD43" s="479"/>
      <c r="VLE43" s="479"/>
      <c r="VLF43" s="479"/>
      <c r="VLG43" s="479"/>
      <c r="VLH43" s="479"/>
      <c r="VLI43" s="479"/>
      <c r="VLJ43" s="479"/>
      <c r="VLK43" s="479"/>
      <c r="VLL43" s="479"/>
      <c r="VLM43" s="479"/>
      <c r="VLN43" s="479"/>
      <c r="VLO43" s="479"/>
      <c r="VLP43" s="479"/>
      <c r="VLQ43" s="479"/>
      <c r="VLR43" s="479"/>
      <c r="VLS43" s="479"/>
      <c r="VLT43" s="479"/>
      <c r="VLU43" s="479"/>
      <c r="VLV43" s="479"/>
      <c r="VLW43" s="479"/>
      <c r="VLX43" s="479"/>
      <c r="VLY43" s="479"/>
      <c r="VLZ43" s="479"/>
      <c r="VMA43" s="479"/>
      <c r="VMB43" s="479"/>
      <c r="VMC43" s="479"/>
      <c r="VMD43" s="479"/>
      <c r="VME43" s="479"/>
      <c r="VMF43" s="479"/>
      <c r="VMG43" s="479"/>
      <c r="VMH43" s="479"/>
      <c r="VMI43" s="479"/>
      <c r="VMJ43" s="479"/>
      <c r="VMK43" s="479"/>
      <c r="VML43" s="479"/>
      <c r="VMM43" s="479"/>
      <c r="VMN43" s="479"/>
      <c r="VMO43" s="479"/>
      <c r="VMP43" s="479"/>
      <c r="VMQ43" s="479"/>
      <c r="VMR43" s="479"/>
      <c r="VMS43" s="479"/>
      <c r="VMT43" s="479"/>
      <c r="VMU43" s="479"/>
      <c r="VMV43" s="479"/>
      <c r="VMW43" s="479"/>
      <c r="VMX43" s="479"/>
      <c r="VMY43" s="479"/>
      <c r="VMZ43" s="479"/>
      <c r="VNA43" s="479"/>
      <c r="VNB43" s="479"/>
      <c r="VNC43" s="479"/>
      <c r="VND43" s="479"/>
      <c r="VNE43" s="479"/>
      <c r="VNF43" s="479"/>
      <c r="VNG43" s="479"/>
      <c r="VNH43" s="479"/>
      <c r="VNI43" s="479"/>
      <c r="VNJ43" s="479"/>
      <c r="VNK43" s="479"/>
      <c r="VNL43" s="479"/>
      <c r="VNM43" s="479"/>
      <c r="VNN43" s="479"/>
      <c r="VNO43" s="479"/>
      <c r="VNP43" s="479"/>
      <c r="VNQ43" s="479"/>
      <c r="VNR43" s="479"/>
      <c r="VNS43" s="479"/>
      <c r="VNT43" s="479"/>
      <c r="VNU43" s="479"/>
      <c r="VNV43" s="479"/>
      <c r="VNW43" s="479"/>
      <c r="VNX43" s="479"/>
      <c r="VNY43" s="479"/>
      <c r="VNZ43" s="479"/>
      <c r="VOA43" s="479"/>
      <c r="VOB43" s="479"/>
      <c r="VOC43" s="479"/>
      <c r="VOD43" s="479"/>
      <c r="VOE43" s="479"/>
      <c r="VOF43" s="479"/>
      <c r="VOG43" s="479"/>
      <c r="VOH43" s="479"/>
      <c r="VOI43" s="479"/>
      <c r="VOJ43" s="479"/>
      <c r="VOK43" s="479"/>
      <c r="VOL43" s="479"/>
      <c r="VOM43" s="479"/>
      <c r="VON43" s="479"/>
      <c r="VOO43" s="479"/>
      <c r="VOP43" s="479"/>
      <c r="VOQ43" s="479"/>
      <c r="VOR43" s="479"/>
      <c r="VOS43" s="479"/>
      <c r="VOT43" s="479"/>
      <c r="VOU43" s="479"/>
      <c r="VOV43" s="479"/>
      <c r="VOW43" s="479"/>
      <c r="VOX43" s="479"/>
      <c r="VOY43" s="479"/>
      <c r="VOZ43" s="479"/>
      <c r="VPA43" s="479"/>
      <c r="VPB43" s="479"/>
      <c r="VPC43" s="479"/>
      <c r="VPD43" s="479"/>
      <c r="VPE43" s="479"/>
      <c r="VPF43" s="479"/>
      <c r="VPG43" s="479"/>
      <c r="VPH43" s="479"/>
      <c r="VPI43" s="479"/>
      <c r="VPJ43" s="479"/>
      <c r="VPK43" s="479"/>
      <c r="VPL43" s="479"/>
      <c r="VPM43" s="479"/>
      <c r="VPN43" s="479"/>
      <c r="VPO43" s="479"/>
      <c r="VPP43" s="479"/>
      <c r="VPQ43" s="479"/>
      <c r="VPR43" s="479"/>
      <c r="VPS43" s="479"/>
      <c r="VPT43" s="479"/>
      <c r="VPU43" s="479"/>
      <c r="VPV43" s="479"/>
      <c r="VPW43" s="479"/>
      <c r="VPX43" s="479"/>
      <c r="VPY43" s="479"/>
      <c r="VPZ43" s="479"/>
      <c r="VQA43" s="479"/>
      <c r="VQB43" s="479"/>
      <c r="VQC43" s="479"/>
      <c r="VQD43" s="479"/>
      <c r="VQE43" s="479"/>
      <c r="VQF43" s="479"/>
      <c r="VQG43" s="479"/>
      <c r="VQH43" s="479"/>
      <c r="VQI43" s="479"/>
      <c r="VQJ43" s="479"/>
      <c r="VQK43" s="479"/>
      <c r="VQL43" s="479"/>
      <c r="VQM43" s="479"/>
      <c r="VQN43" s="479"/>
      <c r="VQO43" s="479"/>
      <c r="VQP43" s="479"/>
      <c r="VQQ43" s="479"/>
      <c r="VQR43" s="479"/>
      <c r="VQS43" s="479"/>
      <c r="VQT43" s="479"/>
      <c r="VQU43" s="479"/>
      <c r="VQV43" s="479"/>
      <c r="VQW43" s="479"/>
      <c r="VQX43" s="479"/>
      <c r="VQY43" s="479"/>
      <c r="VQZ43" s="479"/>
      <c r="VRA43" s="479"/>
      <c r="VRB43" s="479"/>
      <c r="VRC43" s="479"/>
      <c r="VRD43" s="479"/>
      <c r="VRE43" s="479"/>
      <c r="VRF43" s="479"/>
      <c r="VRG43" s="479"/>
      <c r="VRH43" s="479"/>
      <c r="VRI43" s="479"/>
      <c r="VRJ43" s="479"/>
      <c r="VRK43" s="479"/>
      <c r="VRL43" s="479"/>
      <c r="VRM43" s="479"/>
      <c r="VRN43" s="479"/>
      <c r="VRO43" s="479"/>
      <c r="VRP43" s="479"/>
      <c r="VRQ43" s="479"/>
      <c r="VRR43" s="479"/>
      <c r="VRS43" s="479"/>
      <c r="VRT43" s="479"/>
      <c r="VRU43" s="479"/>
      <c r="VRV43" s="479"/>
      <c r="VRW43" s="479"/>
      <c r="VRX43" s="479"/>
      <c r="VRY43" s="479"/>
      <c r="VRZ43" s="479"/>
      <c r="VSA43" s="479"/>
      <c r="VSB43" s="479"/>
      <c r="VSC43" s="479"/>
      <c r="VSD43" s="479"/>
      <c r="VSE43" s="479"/>
      <c r="VSF43" s="479"/>
      <c r="VSG43" s="479"/>
      <c r="VSH43" s="479"/>
      <c r="VSI43" s="479"/>
      <c r="VSJ43" s="479"/>
      <c r="VSK43" s="479"/>
      <c r="VSL43" s="479"/>
      <c r="VSM43" s="479"/>
      <c r="VSN43" s="479"/>
      <c r="VSO43" s="479"/>
      <c r="VSP43" s="479"/>
      <c r="VSQ43" s="479"/>
      <c r="VSR43" s="479"/>
      <c r="VSS43" s="479"/>
      <c r="VST43" s="479"/>
      <c r="VSU43" s="479"/>
      <c r="VSV43" s="479"/>
      <c r="VSW43" s="479"/>
      <c r="VSX43" s="479"/>
      <c r="VSY43" s="479"/>
      <c r="VSZ43" s="479"/>
      <c r="VTA43" s="479"/>
      <c r="VTB43" s="479"/>
      <c r="VTC43" s="479"/>
      <c r="VTD43" s="479"/>
      <c r="VTE43" s="479"/>
      <c r="VTF43" s="479"/>
      <c r="VTG43" s="479"/>
      <c r="VTH43" s="479"/>
      <c r="VTI43" s="479"/>
      <c r="VTJ43" s="479"/>
      <c r="VTK43" s="479"/>
      <c r="VTL43" s="479"/>
      <c r="VTM43" s="479"/>
      <c r="VTN43" s="479"/>
      <c r="VTO43" s="479"/>
      <c r="VTP43" s="479"/>
      <c r="VTQ43" s="479"/>
      <c r="VTR43" s="479"/>
      <c r="VTS43" s="479"/>
      <c r="VTT43" s="479"/>
      <c r="VTU43" s="479"/>
      <c r="VTV43" s="479"/>
      <c r="VTW43" s="479"/>
      <c r="VTX43" s="479"/>
      <c r="VTY43" s="479"/>
      <c r="VTZ43" s="479"/>
      <c r="VUA43" s="479"/>
      <c r="VUB43" s="479"/>
      <c r="VUC43" s="479"/>
      <c r="VUD43" s="479"/>
      <c r="VUE43" s="479"/>
      <c r="VUF43" s="479"/>
      <c r="VUG43" s="479"/>
      <c r="VUH43" s="479"/>
      <c r="VUI43" s="479"/>
      <c r="VUJ43" s="479"/>
      <c r="VUK43" s="479"/>
      <c r="VUL43" s="479"/>
      <c r="VUM43" s="479"/>
      <c r="VUN43" s="479"/>
      <c r="VUO43" s="479"/>
      <c r="VUP43" s="479"/>
      <c r="VUQ43" s="479"/>
      <c r="VUR43" s="479"/>
      <c r="VUS43" s="479"/>
      <c r="VUT43" s="479"/>
      <c r="VUU43" s="479"/>
      <c r="VUV43" s="479"/>
      <c r="VUW43" s="479"/>
      <c r="VUX43" s="479"/>
      <c r="VUY43" s="479"/>
      <c r="VUZ43" s="479"/>
      <c r="VVA43" s="479"/>
      <c r="VVB43" s="479"/>
      <c r="VVC43" s="479"/>
      <c r="VVD43" s="479"/>
      <c r="VVE43" s="479"/>
      <c r="VVF43" s="479"/>
      <c r="VVG43" s="479"/>
      <c r="VVH43" s="479"/>
      <c r="VVI43" s="479"/>
      <c r="VVJ43" s="479"/>
      <c r="VVK43" s="479"/>
      <c r="VVL43" s="479"/>
      <c r="VVM43" s="479"/>
      <c r="VVN43" s="479"/>
      <c r="VVO43" s="479"/>
      <c r="VVP43" s="479"/>
      <c r="VVQ43" s="479"/>
      <c r="VVR43" s="479"/>
      <c r="VVS43" s="479"/>
      <c r="VVT43" s="479"/>
      <c r="VVU43" s="479"/>
      <c r="VVV43" s="479"/>
      <c r="VVW43" s="479"/>
      <c r="VVX43" s="479"/>
      <c r="VVY43" s="479"/>
      <c r="VVZ43" s="479"/>
      <c r="VWA43" s="479"/>
      <c r="VWB43" s="479"/>
      <c r="VWC43" s="479"/>
      <c r="VWD43" s="479"/>
      <c r="VWE43" s="479"/>
      <c r="VWF43" s="479"/>
      <c r="VWG43" s="479"/>
      <c r="VWH43" s="479"/>
      <c r="VWI43" s="479"/>
      <c r="VWJ43" s="479"/>
      <c r="VWK43" s="479"/>
      <c r="VWL43" s="479"/>
      <c r="VWM43" s="479"/>
      <c r="VWN43" s="479"/>
      <c r="VWO43" s="479"/>
      <c r="VWP43" s="479"/>
      <c r="VWQ43" s="479"/>
      <c r="VWR43" s="479"/>
      <c r="VWS43" s="479"/>
      <c r="VWT43" s="479"/>
      <c r="VWU43" s="479"/>
      <c r="VWV43" s="479"/>
      <c r="VWW43" s="479"/>
      <c r="VWX43" s="479"/>
      <c r="VWY43" s="479"/>
      <c r="VWZ43" s="479"/>
      <c r="VXA43" s="479"/>
      <c r="VXB43" s="479"/>
      <c r="VXC43" s="479"/>
      <c r="VXD43" s="479"/>
      <c r="VXE43" s="479"/>
      <c r="VXF43" s="479"/>
      <c r="VXG43" s="479"/>
      <c r="VXH43" s="479"/>
      <c r="VXI43" s="479"/>
      <c r="VXJ43" s="479"/>
      <c r="VXK43" s="479"/>
      <c r="VXL43" s="479"/>
      <c r="VXM43" s="479"/>
      <c r="VXN43" s="479"/>
      <c r="VXO43" s="479"/>
      <c r="VXP43" s="479"/>
      <c r="VXQ43" s="479"/>
      <c r="VXR43" s="479"/>
      <c r="VXS43" s="479"/>
      <c r="VXT43" s="479"/>
      <c r="VXU43" s="479"/>
      <c r="VXV43" s="479"/>
      <c r="VXW43" s="479"/>
      <c r="VXX43" s="479"/>
      <c r="VXY43" s="479"/>
      <c r="VXZ43" s="479"/>
      <c r="VYA43" s="479"/>
      <c r="VYB43" s="479"/>
      <c r="VYC43" s="479"/>
      <c r="VYD43" s="479"/>
      <c r="VYE43" s="479"/>
      <c r="VYF43" s="479"/>
      <c r="VYG43" s="479"/>
      <c r="VYH43" s="479"/>
      <c r="VYI43" s="479"/>
      <c r="VYJ43" s="479"/>
      <c r="VYK43" s="479"/>
      <c r="VYL43" s="479"/>
      <c r="VYM43" s="479"/>
      <c r="VYN43" s="479"/>
      <c r="VYO43" s="479"/>
      <c r="VYP43" s="479"/>
      <c r="VYQ43" s="479"/>
      <c r="VYR43" s="479"/>
      <c r="VYS43" s="479"/>
      <c r="VYT43" s="479"/>
      <c r="VYU43" s="479"/>
      <c r="VYV43" s="479"/>
      <c r="VYW43" s="479"/>
      <c r="VYX43" s="479"/>
      <c r="VYY43" s="479"/>
      <c r="VYZ43" s="479"/>
      <c r="VZA43" s="479"/>
      <c r="VZB43" s="479"/>
      <c r="VZC43" s="479"/>
      <c r="VZD43" s="479"/>
      <c r="VZE43" s="479"/>
      <c r="VZF43" s="479"/>
      <c r="VZG43" s="479"/>
      <c r="VZH43" s="479"/>
      <c r="VZI43" s="479"/>
      <c r="VZJ43" s="479"/>
      <c r="VZK43" s="479"/>
      <c r="VZL43" s="479"/>
      <c r="VZM43" s="479"/>
      <c r="VZN43" s="479"/>
      <c r="VZO43" s="479"/>
      <c r="VZP43" s="479"/>
      <c r="VZQ43" s="479"/>
      <c r="VZR43" s="479"/>
      <c r="VZS43" s="479"/>
      <c r="VZT43" s="479"/>
      <c r="VZU43" s="479"/>
      <c r="VZV43" s="479"/>
      <c r="VZW43" s="479"/>
      <c r="VZX43" s="479"/>
      <c r="VZY43" s="479"/>
      <c r="VZZ43" s="479"/>
      <c r="WAA43" s="479"/>
      <c r="WAB43" s="479"/>
      <c r="WAC43" s="479"/>
      <c r="WAD43" s="479"/>
      <c r="WAE43" s="479"/>
      <c r="WAF43" s="479"/>
      <c r="WAG43" s="479"/>
      <c r="WAH43" s="479"/>
      <c r="WAI43" s="479"/>
      <c r="WAJ43" s="479"/>
      <c r="WAK43" s="479"/>
      <c r="WAL43" s="479"/>
      <c r="WAM43" s="479"/>
      <c r="WAN43" s="479"/>
      <c r="WAO43" s="479"/>
      <c r="WAP43" s="479"/>
      <c r="WAQ43" s="479"/>
      <c r="WAR43" s="479"/>
      <c r="WAS43" s="479"/>
      <c r="WAT43" s="479"/>
      <c r="WAU43" s="479"/>
      <c r="WAV43" s="479"/>
      <c r="WAW43" s="479"/>
      <c r="WAX43" s="479"/>
      <c r="WAY43" s="479"/>
      <c r="WAZ43" s="479"/>
      <c r="WBA43" s="479"/>
      <c r="WBB43" s="479"/>
      <c r="WBC43" s="479"/>
      <c r="WBD43" s="479"/>
      <c r="WBE43" s="479"/>
      <c r="WBF43" s="479"/>
      <c r="WBG43" s="479"/>
      <c r="WBH43" s="479"/>
      <c r="WBI43" s="479"/>
      <c r="WBJ43" s="479"/>
      <c r="WBK43" s="479"/>
      <c r="WBL43" s="479"/>
      <c r="WBM43" s="479"/>
      <c r="WBN43" s="479"/>
      <c r="WBO43" s="479"/>
      <c r="WBP43" s="479"/>
      <c r="WBQ43" s="479"/>
      <c r="WBR43" s="479"/>
      <c r="WBS43" s="479"/>
      <c r="WBT43" s="479"/>
      <c r="WBU43" s="479"/>
      <c r="WBV43" s="479"/>
      <c r="WBW43" s="479"/>
      <c r="WBX43" s="479"/>
      <c r="WBY43" s="479"/>
      <c r="WBZ43" s="479"/>
      <c r="WCA43" s="479"/>
      <c r="WCB43" s="479"/>
      <c r="WCC43" s="479"/>
      <c r="WCD43" s="479"/>
      <c r="WCE43" s="479"/>
      <c r="WCF43" s="479"/>
      <c r="WCG43" s="479"/>
      <c r="WCH43" s="479"/>
      <c r="WCI43" s="479"/>
      <c r="WCJ43" s="479"/>
      <c r="WCK43" s="479"/>
      <c r="WCL43" s="479"/>
      <c r="WCM43" s="479"/>
      <c r="WCN43" s="479"/>
      <c r="WCO43" s="479"/>
      <c r="WCP43" s="479"/>
      <c r="WCQ43" s="479"/>
      <c r="WCR43" s="479"/>
      <c r="WCS43" s="479"/>
      <c r="WCT43" s="479"/>
      <c r="WCU43" s="479"/>
      <c r="WCV43" s="479"/>
      <c r="WCW43" s="479"/>
      <c r="WCX43" s="479"/>
      <c r="WCY43" s="479"/>
      <c r="WCZ43" s="479"/>
      <c r="WDA43" s="479"/>
      <c r="WDB43" s="479"/>
      <c r="WDC43" s="479"/>
      <c r="WDD43" s="479"/>
      <c r="WDE43" s="479"/>
      <c r="WDF43" s="479"/>
      <c r="WDG43" s="479"/>
      <c r="WDH43" s="479"/>
      <c r="WDI43" s="479"/>
      <c r="WDJ43" s="479"/>
      <c r="WDK43" s="479"/>
      <c r="WDL43" s="479"/>
      <c r="WDM43" s="479"/>
      <c r="WDN43" s="479"/>
      <c r="WDO43" s="479"/>
      <c r="WDP43" s="479"/>
      <c r="WDQ43" s="479"/>
      <c r="WDR43" s="479"/>
      <c r="WDS43" s="479"/>
      <c r="WDT43" s="479"/>
      <c r="WDU43" s="479"/>
      <c r="WDV43" s="479"/>
      <c r="WDW43" s="479"/>
      <c r="WDX43" s="479"/>
      <c r="WDY43" s="479"/>
      <c r="WDZ43" s="479"/>
      <c r="WEA43" s="479"/>
      <c r="WEB43" s="479"/>
      <c r="WEC43" s="479"/>
      <c r="WED43" s="479"/>
      <c r="WEE43" s="479"/>
      <c r="WEF43" s="479"/>
      <c r="WEG43" s="479"/>
      <c r="WEH43" s="479"/>
      <c r="WEI43" s="479"/>
      <c r="WEJ43" s="479"/>
      <c r="WEK43" s="479"/>
      <c r="WEL43" s="479"/>
      <c r="WEM43" s="479"/>
      <c r="WEN43" s="479"/>
      <c r="WEO43" s="479"/>
      <c r="WEP43" s="479"/>
      <c r="WEQ43" s="479"/>
      <c r="WER43" s="479"/>
      <c r="WES43" s="479"/>
      <c r="WET43" s="479"/>
      <c r="WEU43" s="479"/>
      <c r="WEV43" s="479"/>
      <c r="WEW43" s="479"/>
      <c r="WEX43" s="479"/>
      <c r="WEY43" s="479"/>
      <c r="WEZ43" s="479"/>
      <c r="WFA43" s="479"/>
      <c r="WFB43" s="479"/>
      <c r="WFC43" s="479"/>
      <c r="WFD43" s="479"/>
      <c r="WFE43" s="479"/>
      <c r="WFF43" s="479"/>
      <c r="WFG43" s="479"/>
      <c r="WFH43" s="479"/>
      <c r="WFI43" s="479"/>
      <c r="WFJ43" s="479"/>
      <c r="WFK43" s="479"/>
      <c r="WFL43" s="479"/>
      <c r="WFM43" s="479"/>
      <c r="WFN43" s="479"/>
      <c r="WFO43" s="479"/>
      <c r="WFP43" s="479"/>
      <c r="WFQ43" s="479"/>
      <c r="WFR43" s="479"/>
      <c r="WFS43" s="479"/>
      <c r="WFT43" s="479"/>
      <c r="WFU43" s="479"/>
      <c r="WFV43" s="479"/>
      <c r="WFW43" s="479"/>
      <c r="WFX43" s="479"/>
      <c r="WFY43" s="479"/>
      <c r="WFZ43" s="479"/>
      <c r="WGA43" s="479"/>
      <c r="WGB43" s="479"/>
      <c r="WGC43" s="479"/>
      <c r="WGD43" s="479"/>
      <c r="WGE43" s="479"/>
      <c r="WGF43" s="479"/>
      <c r="WGG43" s="479"/>
      <c r="WGH43" s="479"/>
      <c r="WGI43" s="479"/>
      <c r="WGJ43" s="479"/>
      <c r="WGK43" s="479"/>
      <c r="WGL43" s="479"/>
      <c r="WGM43" s="479"/>
      <c r="WGN43" s="479"/>
      <c r="WGO43" s="479"/>
      <c r="WGP43" s="479"/>
      <c r="WGQ43" s="479"/>
      <c r="WGR43" s="479"/>
      <c r="WGS43" s="479"/>
      <c r="WGT43" s="479"/>
      <c r="WGU43" s="479"/>
      <c r="WGV43" s="479"/>
      <c r="WGW43" s="479"/>
      <c r="WGX43" s="479"/>
      <c r="WGY43" s="479"/>
      <c r="WGZ43" s="479"/>
      <c r="WHA43" s="479"/>
      <c r="WHB43" s="479"/>
      <c r="WHC43" s="479"/>
      <c r="WHD43" s="479"/>
      <c r="WHE43" s="479"/>
      <c r="WHF43" s="479"/>
      <c r="WHG43" s="479"/>
      <c r="WHH43" s="479"/>
      <c r="WHI43" s="479"/>
      <c r="WHJ43" s="479"/>
      <c r="WHK43" s="479"/>
      <c r="WHL43" s="479"/>
      <c r="WHM43" s="479"/>
      <c r="WHN43" s="479"/>
      <c r="WHO43" s="479"/>
      <c r="WHP43" s="479"/>
      <c r="WHQ43" s="479"/>
      <c r="WHR43" s="479"/>
      <c r="WHS43" s="479"/>
      <c r="WHT43" s="479"/>
      <c r="WHU43" s="479"/>
      <c r="WHV43" s="479"/>
      <c r="WHW43" s="479"/>
      <c r="WHX43" s="479"/>
      <c r="WHY43" s="479"/>
      <c r="WHZ43" s="479"/>
      <c r="WIA43" s="479"/>
      <c r="WIB43" s="479"/>
      <c r="WIC43" s="479"/>
      <c r="WID43" s="479"/>
      <c r="WIE43" s="479"/>
      <c r="WIF43" s="479"/>
      <c r="WIG43" s="479"/>
      <c r="WIH43" s="479"/>
      <c r="WII43" s="479"/>
      <c r="WIJ43" s="479"/>
      <c r="WIK43" s="479"/>
      <c r="WIL43" s="479"/>
      <c r="WIM43" s="479"/>
      <c r="WIN43" s="479"/>
      <c r="WIO43" s="479"/>
      <c r="WIP43" s="479"/>
      <c r="WIQ43" s="479"/>
      <c r="WIR43" s="479"/>
      <c r="WIS43" s="479"/>
      <c r="WIT43" s="479"/>
      <c r="WIU43" s="479"/>
      <c r="WIV43" s="479"/>
      <c r="WIW43" s="479"/>
      <c r="WIX43" s="479"/>
      <c r="WIY43" s="479"/>
      <c r="WIZ43" s="479"/>
      <c r="WJA43" s="479"/>
      <c r="WJB43" s="479"/>
      <c r="WJC43" s="479"/>
      <c r="WJD43" s="479"/>
      <c r="WJE43" s="479"/>
      <c r="WJF43" s="479"/>
      <c r="WJG43" s="479"/>
      <c r="WJH43" s="479"/>
      <c r="WJI43" s="479"/>
      <c r="WJJ43" s="479"/>
      <c r="WJK43" s="479"/>
      <c r="WJL43" s="479"/>
      <c r="WJM43" s="479"/>
      <c r="WJN43" s="479"/>
      <c r="WJO43" s="479"/>
      <c r="WJP43" s="479"/>
      <c r="WJQ43" s="479"/>
      <c r="WJR43" s="479"/>
      <c r="WJS43" s="479"/>
      <c r="WJT43" s="479"/>
      <c r="WJU43" s="479"/>
      <c r="WJV43" s="479"/>
      <c r="WJW43" s="479"/>
      <c r="WJX43" s="479"/>
      <c r="WJY43" s="479"/>
      <c r="WJZ43" s="479"/>
      <c r="WKA43" s="479"/>
      <c r="WKB43" s="479"/>
      <c r="WKC43" s="479"/>
      <c r="WKD43" s="479"/>
      <c r="WKE43" s="479"/>
      <c r="WKF43" s="479"/>
      <c r="WKG43" s="479"/>
      <c r="WKH43" s="479"/>
      <c r="WKI43" s="479"/>
      <c r="WKJ43" s="479"/>
      <c r="WKK43" s="479"/>
      <c r="WKL43" s="479"/>
      <c r="WKM43" s="479"/>
      <c r="WKN43" s="479"/>
      <c r="WKO43" s="479"/>
      <c r="WKP43" s="479"/>
      <c r="WKQ43" s="479"/>
      <c r="WKR43" s="479"/>
      <c r="WKS43" s="479"/>
      <c r="WKT43" s="479"/>
      <c r="WKU43" s="479"/>
      <c r="WKV43" s="479"/>
      <c r="WKW43" s="479"/>
      <c r="WKX43" s="479"/>
      <c r="WKY43" s="479"/>
      <c r="WKZ43" s="479"/>
      <c r="WLA43" s="479"/>
      <c r="WLB43" s="479"/>
      <c r="WLC43" s="479"/>
      <c r="WLD43" s="479"/>
      <c r="WLE43" s="479"/>
      <c r="WLF43" s="479"/>
      <c r="WLG43" s="479"/>
      <c r="WLH43" s="479"/>
      <c r="WLI43" s="479"/>
      <c r="WLJ43" s="479"/>
      <c r="WLK43" s="479"/>
      <c r="WLL43" s="479"/>
      <c r="WLM43" s="479"/>
      <c r="WLN43" s="479"/>
      <c r="WLO43" s="479"/>
      <c r="WLP43" s="479"/>
      <c r="WLQ43" s="479"/>
      <c r="WLR43" s="479"/>
      <c r="WLS43" s="479"/>
      <c r="WLT43" s="479"/>
      <c r="WLU43" s="479"/>
      <c r="WLV43" s="479"/>
      <c r="WLW43" s="479"/>
      <c r="WLX43" s="479"/>
      <c r="WLY43" s="479"/>
      <c r="WLZ43" s="479"/>
      <c r="WMA43" s="479"/>
      <c r="WMB43" s="479"/>
      <c r="WMC43" s="479"/>
      <c r="WMD43" s="479"/>
      <c r="WME43" s="479"/>
      <c r="WMF43" s="479"/>
      <c r="WMG43" s="479"/>
      <c r="WMH43" s="479"/>
      <c r="WMI43" s="479"/>
      <c r="WMJ43" s="479"/>
      <c r="WMK43" s="479"/>
      <c r="WML43" s="479"/>
      <c r="WMM43" s="479"/>
      <c r="WMN43" s="479"/>
      <c r="WMO43" s="479"/>
      <c r="WMP43" s="479"/>
      <c r="WMQ43" s="479"/>
      <c r="WMR43" s="479"/>
      <c r="WMS43" s="479"/>
      <c r="WMT43" s="479"/>
      <c r="WMU43" s="479"/>
      <c r="WMV43" s="479"/>
      <c r="WMW43" s="479"/>
      <c r="WMX43" s="479"/>
      <c r="WMY43" s="479"/>
      <c r="WMZ43" s="479"/>
      <c r="WNA43" s="479"/>
      <c r="WNB43" s="479"/>
      <c r="WNC43" s="479"/>
      <c r="WND43" s="479"/>
      <c r="WNE43" s="479"/>
      <c r="WNF43" s="479"/>
      <c r="WNG43" s="479"/>
      <c r="WNH43" s="479"/>
      <c r="WNI43" s="479"/>
      <c r="WNJ43" s="479"/>
      <c r="WNK43" s="479"/>
      <c r="WNL43" s="479"/>
      <c r="WNM43" s="479"/>
      <c r="WNN43" s="479"/>
      <c r="WNO43" s="479"/>
      <c r="WNP43" s="479"/>
      <c r="WNQ43" s="479"/>
      <c r="WNR43" s="479"/>
      <c r="WNS43" s="479"/>
      <c r="WNT43" s="479"/>
      <c r="WNU43" s="479"/>
      <c r="WNV43" s="479"/>
      <c r="WNW43" s="479"/>
      <c r="WNX43" s="479"/>
      <c r="WNY43" s="479"/>
      <c r="WNZ43" s="479"/>
      <c r="WOA43" s="479"/>
      <c r="WOB43" s="479"/>
      <c r="WOC43" s="479"/>
      <c r="WOD43" s="479"/>
      <c r="WOE43" s="479"/>
      <c r="WOF43" s="479"/>
      <c r="WOG43" s="479"/>
      <c r="WOH43" s="479"/>
      <c r="WOI43" s="479"/>
      <c r="WOJ43" s="479"/>
      <c r="WOK43" s="479"/>
      <c r="WOL43" s="479"/>
      <c r="WOM43" s="479"/>
      <c r="WON43" s="479"/>
      <c r="WOO43" s="479"/>
      <c r="WOP43" s="479"/>
      <c r="WOQ43" s="479"/>
      <c r="WOR43" s="479"/>
      <c r="WOS43" s="479"/>
      <c r="WOT43" s="479"/>
      <c r="WOU43" s="479"/>
      <c r="WOV43" s="479"/>
      <c r="WOW43" s="479"/>
      <c r="WOX43" s="479"/>
      <c r="WOY43" s="479"/>
      <c r="WOZ43" s="479"/>
      <c r="WPA43" s="479"/>
      <c r="WPB43" s="479"/>
      <c r="WPC43" s="479"/>
      <c r="WPD43" s="479"/>
      <c r="WPE43" s="479"/>
      <c r="WPF43" s="479"/>
      <c r="WPG43" s="479"/>
      <c r="WPH43" s="479"/>
      <c r="WPI43" s="479"/>
      <c r="WPJ43" s="479"/>
      <c r="WPK43" s="479"/>
      <c r="WPL43" s="479"/>
      <c r="WPM43" s="479"/>
      <c r="WPN43" s="479"/>
      <c r="WPO43" s="479"/>
      <c r="WPP43" s="479"/>
      <c r="WPQ43" s="479"/>
      <c r="WPR43" s="479"/>
      <c r="WPS43" s="479"/>
      <c r="WPT43" s="479"/>
      <c r="WPU43" s="479"/>
      <c r="WPV43" s="479"/>
      <c r="WPW43" s="479"/>
      <c r="WPX43" s="479"/>
      <c r="WPY43" s="479"/>
      <c r="WPZ43" s="479"/>
      <c r="WQA43" s="479"/>
      <c r="WQB43" s="479"/>
      <c r="WQC43" s="479"/>
      <c r="WQD43" s="479"/>
      <c r="WQE43" s="479"/>
      <c r="WQF43" s="479"/>
      <c r="WQG43" s="479"/>
      <c r="WQH43" s="479"/>
      <c r="WQI43" s="479"/>
      <c r="WQJ43" s="479"/>
      <c r="WQK43" s="479"/>
      <c r="WQL43" s="479"/>
      <c r="WQM43" s="479"/>
      <c r="WQN43" s="479"/>
      <c r="WQO43" s="479"/>
      <c r="WQP43" s="479"/>
      <c r="WQQ43" s="479"/>
      <c r="WQR43" s="479"/>
      <c r="WQS43" s="479"/>
      <c r="WQT43" s="479"/>
      <c r="WQU43" s="479"/>
      <c r="WQV43" s="479"/>
      <c r="WQW43" s="479"/>
      <c r="WQX43" s="479"/>
      <c r="WQY43" s="479"/>
      <c r="WQZ43" s="479"/>
      <c r="WRA43" s="479"/>
      <c r="WRB43" s="479"/>
      <c r="WRC43" s="479"/>
      <c r="WRD43" s="479"/>
      <c r="WRE43" s="479"/>
      <c r="WRF43" s="479"/>
      <c r="WRG43" s="479"/>
      <c r="WRH43" s="479"/>
      <c r="WRI43" s="479"/>
      <c r="WRJ43" s="479"/>
      <c r="WRK43" s="479"/>
      <c r="WRL43" s="479"/>
      <c r="WRM43" s="479"/>
      <c r="WRN43" s="479"/>
      <c r="WRO43" s="479"/>
      <c r="WRP43" s="479"/>
      <c r="WRQ43" s="479"/>
      <c r="WRR43" s="479"/>
      <c r="WRS43" s="479"/>
      <c r="WRT43" s="479"/>
      <c r="WRU43" s="479"/>
      <c r="WRV43" s="479"/>
      <c r="WRW43" s="479"/>
      <c r="WRX43" s="479"/>
      <c r="WRY43" s="479"/>
      <c r="WRZ43" s="479"/>
      <c r="WSA43" s="479"/>
      <c r="WSB43" s="479"/>
      <c r="WSC43" s="479"/>
      <c r="WSD43" s="479"/>
      <c r="WSE43" s="479"/>
      <c r="WSF43" s="479"/>
      <c r="WSG43" s="479"/>
      <c r="WSH43" s="479"/>
      <c r="WSI43" s="479"/>
      <c r="WSJ43" s="479"/>
      <c r="WSK43" s="479"/>
      <c r="WSL43" s="479"/>
      <c r="WSM43" s="479"/>
      <c r="WSN43" s="479"/>
      <c r="WSO43" s="479"/>
      <c r="WSP43" s="479"/>
      <c r="WSQ43" s="479"/>
      <c r="WSR43" s="479"/>
      <c r="WSS43" s="479"/>
      <c r="WST43" s="479"/>
      <c r="WSU43" s="479"/>
      <c r="WSV43" s="479"/>
      <c r="WSW43" s="479"/>
      <c r="WSX43" s="479"/>
      <c r="WSY43" s="479"/>
      <c r="WSZ43" s="479"/>
      <c r="WTA43" s="479"/>
      <c r="WTB43" s="479"/>
      <c r="WTC43" s="479"/>
      <c r="WTD43" s="479"/>
      <c r="WTE43" s="479"/>
      <c r="WTF43" s="479"/>
      <c r="WTG43" s="479"/>
      <c r="WTH43" s="479"/>
      <c r="WTI43" s="479"/>
      <c r="WTJ43" s="479"/>
      <c r="WTK43" s="479"/>
      <c r="WTL43" s="479"/>
      <c r="WTM43" s="479"/>
      <c r="WTN43" s="479"/>
      <c r="WTO43" s="479"/>
      <c r="WTP43" s="479"/>
      <c r="WTQ43" s="479"/>
      <c r="WTR43" s="479"/>
      <c r="WTS43" s="479"/>
      <c r="WTT43" s="479"/>
      <c r="WTU43" s="479"/>
      <c r="WTV43" s="479"/>
      <c r="WTW43" s="479"/>
      <c r="WTX43" s="479"/>
      <c r="WTY43" s="479"/>
      <c r="WTZ43" s="479"/>
      <c r="WUA43" s="479"/>
      <c r="WUB43" s="479"/>
      <c r="WUC43" s="479"/>
      <c r="WUD43" s="479"/>
      <c r="WUE43" s="479"/>
      <c r="WUF43" s="479"/>
      <c r="WUG43" s="479"/>
      <c r="WUH43" s="479"/>
      <c r="WUI43" s="479"/>
      <c r="WUJ43" s="479"/>
      <c r="WUK43" s="479"/>
      <c r="WUL43" s="479"/>
      <c r="WUM43" s="479"/>
      <c r="WUN43" s="479"/>
      <c r="WUO43" s="479"/>
      <c r="WUP43" s="479"/>
      <c r="WUQ43" s="479"/>
      <c r="WUR43" s="479"/>
      <c r="WUS43" s="479"/>
      <c r="WUT43" s="479"/>
      <c r="WUU43" s="479"/>
      <c r="WUV43" s="479"/>
      <c r="WUW43" s="479"/>
      <c r="WUX43" s="479"/>
      <c r="WUY43" s="479"/>
      <c r="WUZ43" s="479"/>
      <c r="WVA43" s="479"/>
      <c r="WVB43" s="479"/>
      <c r="WVC43" s="479"/>
      <c r="WVD43" s="479"/>
      <c r="WVE43" s="479"/>
      <c r="WVF43" s="479"/>
      <c r="WVG43" s="479"/>
      <c r="WVH43" s="479"/>
      <c r="WVI43" s="479"/>
      <c r="WVJ43" s="479"/>
      <c r="WVK43" s="479"/>
      <c r="WVL43" s="479"/>
      <c r="WVM43" s="479"/>
      <c r="WVN43" s="479"/>
      <c r="WVO43" s="479"/>
      <c r="WVP43" s="479"/>
      <c r="WVQ43" s="479"/>
      <c r="WVR43" s="479"/>
      <c r="WVS43" s="479"/>
      <c r="WVT43" s="479"/>
      <c r="WVU43" s="479"/>
      <c r="WVV43" s="479"/>
      <c r="WVW43" s="479"/>
      <c r="WVX43" s="479"/>
      <c r="WVY43" s="479"/>
      <c r="WVZ43" s="479"/>
      <c r="WWA43" s="479"/>
      <c r="WWB43" s="479"/>
      <c r="WWC43" s="479"/>
      <c r="WWD43" s="479"/>
      <c r="WWE43" s="479"/>
      <c r="WWF43" s="479"/>
      <c r="WWG43" s="479"/>
      <c r="WWH43" s="479"/>
      <c r="WWI43" s="479"/>
      <c r="WWJ43" s="479"/>
      <c r="WWK43" s="479"/>
      <c r="WWL43" s="479"/>
      <c r="WWM43" s="479"/>
      <c r="WWN43" s="479"/>
      <c r="WWO43" s="479"/>
      <c r="WWP43" s="479"/>
      <c r="WWQ43" s="479"/>
      <c r="WWR43" s="479"/>
      <c r="WWS43" s="479"/>
      <c r="WWT43" s="479"/>
      <c r="WWU43" s="479"/>
      <c r="WWV43" s="479"/>
      <c r="WWW43" s="479"/>
      <c r="WWX43" s="479"/>
      <c r="WWY43" s="479"/>
      <c r="WWZ43" s="479"/>
      <c r="WXA43" s="479"/>
      <c r="WXB43" s="479"/>
      <c r="WXC43" s="479"/>
      <c r="WXD43" s="479"/>
      <c r="WXE43" s="479"/>
      <c r="WXF43" s="479"/>
      <c r="WXG43" s="479"/>
      <c r="WXH43" s="479"/>
      <c r="WXI43" s="479"/>
      <c r="WXJ43" s="479"/>
      <c r="WXK43" s="479"/>
      <c r="WXL43" s="479"/>
      <c r="WXM43" s="479"/>
      <c r="WXN43" s="479"/>
      <c r="WXO43" s="479"/>
      <c r="WXP43" s="479"/>
      <c r="WXQ43" s="479"/>
      <c r="WXR43" s="479"/>
      <c r="WXS43" s="479"/>
      <c r="WXT43" s="479"/>
      <c r="WXU43" s="479"/>
      <c r="WXV43" s="479"/>
      <c r="WXW43" s="479"/>
      <c r="WXX43" s="479"/>
      <c r="WXY43" s="479"/>
      <c r="WXZ43" s="479"/>
      <c r="WYA43" s="479"/>
      <c r="WYB43" s="479"/>
      <c r="WYC43" s="479"/>
      <c r="WYD43" s="479"/>
      <c r="WYE43" s="479"/>
      <c r="WYF43" s="479"/>
      <c r="WYG43" s="479"/>
      <c r="WYH43" s="479"/>
      <c r="WYI43" s="479"/>
      <c r="WYJ43" s="479"/>
      <c r="WYK43" s="479"/>
      <c r="WYL43" s="479"/>
      <c r="WYM43" s="479"/>
      <c r="WYN43" s="479"/>
      <c r="WYO43" s="479"/>
      <c r="WYP43" s="479"/>
      <c r="WYQ43" s="479"/>
      <c r="WYR43" s="479"/>
      <c r="WYS43" s="479"/>
      <c r="WYT43" s="479"/>
      <c r="WYU43" s="479"/>
      <c r="WYV43" s="479"/>
      <c r="WYW43" s="479"/>
      <c r="WYX43" s="479"/>
      <c r="WYY43" s="479"/>
      <c r="WYZ43" s="479"/>
      <c r="WZA43" s="479"/>
      <c r="WZB43" s="479"/>
      <c r="WZC43" s="479"/>
      <c r="WZD43" s="479"/>
      <c r="WZE43" s="479"/>
      <c r="WZF43" s="479"/>
      <c r="WZG43" s="479"/>
      <c r="WZH43" s="479"/>
      <c r="WZI43" s="479"/>
      <c r="WZJ43" s="479"/>
      <c r="WZK43" s="479"/>
      <c r="WZL43" s="479"/>
      <c r="WZM43" s="479"/>
      <c r="WZN43" s="479"/>
      <c r="WZO43" s="479"/>
      <c r="WZP43" s="479"/>
      <c r="WZQ43" s="479"/>
      <c r="WZR43" s="479"/>
      <c r="WZS43" s="479"/>
      <c r="WZT43" s="479"/>
      <c r="WZU43" s="479"/>
      <c r="WZV43" s="479"/>
      <c r="WZW43" s="479"/>
      <c r="WZX43" s="479"/>
      <c r="WZY43" s="479"/>
      <c r="WZZ43" s="479"/>
      <c r="XAA43" s="479"/>
      <c r="XAB43" s="479"/>
      <c r="XAC43" s="479"/>
      <c r="XAD43" s="479"/>
      <c r="XAE43" s="479"/>
      <c r="XAF43" s="479"/>
      <c r="XAG43" s="479"/>
      <c r="XAH43" s="479"/>
      <c r="XAI43" s="479"/>
      <c r="XAJ43" s="479"/>
      <c r="XAK43" s="479"/>
      <c r="XAL43" s="479"/>
      <c r="XAM43" s="479"/>
      <c r="XAN43" s="479"/>
      <c r="XAO43" s="479"/>
      <c r="XAP43" s="479"/>
      <c r="XAQ43" s="479"/>
      <c r="XAR43" s="479"/>
      <c r="XAS43" s="479"/>
      <c r="XAT43" s="479"/>
      <c r="XAU43" s="479"/>
      <c r="XAV43" s="479"/>
      <c r="XAW43" s="479"/>
      <c r="XAX43" s="479"/>
      <c r="XAY43" s="479"/>
      <c r="XAZ43" s="479"/>
      <c r="XBA43" s="479"/>
      <c r="XBB43" s="479"/>
      <c r="XBC43" s="479"/>
      <c r="XBD43" s="479"/>
      <c r="XBE43" s="479"/>
      <c r="XBF43" s="479"/>
      <c r="XBG43" s="479"/>
      <c r="XBH43" s="479"/>
      <c r="XBI43" s="479"/>
      <c r="XBJ43" s="479"/>
      <c r="XBK43" s="479"/>
      <c r="XBL43" s="479"/>
      <c r="XBM43" s="479"/>
      <c r="XBN43" s="479"/>
      <c r="XBO43" s="479"/>
      <c r="XBP43" s="479"/>
      <c r="XBQ43" s="479"/>
      <c r="XBR43" s="479"/>
      <c r="XBS43" s="479"/>
      <c r="XBT43" s="479"/>
      <c r="XBU43" s="479"/>
      <c r="XBV43" s="479"/>
      <c r="XBW43" s="479"/>
      <c r="XBX43" s="479"/>
      <c r="XBY43" s="479"/>
      <c r="XBZ43" s="479"/>
      <c r="XCA43" s="479"/>
      <c r="XCB43" s="479"/>
      <c r="XCC43" s="479"/>
      <c r="XCD43" s="479"/>
      <c r="XCE43" s="479"/>
      <c r="XCF43" s="479"/>
      <c r="XCG43" s="479"/>
      <c r="XCH43" s="479"/>
      <c r="XCI43" s="479"/>
      <c r="XCJ43" s="479"/>
      <c r="XCK43" s="479"/>
      <c r="XCL43" s="479"/>
      <c r="XCM43" s="479"/>
      <c r="XCN43" s="479"/>
      <c r="XCO43" s="479"/>
      <c r="XCP43" s="479"/>
      <c r="XCQ43" s="479"/>
      <c r="XCR43" s="479"/>
      <c r="XCS43" s="479"/>
      <c r="XCT43" s="479"/>
      <c r="XCU43" s="479"/>
      <c r="XCV43" s="479"/>
      <c r="XCW43" s="479"/>
      <c r="XCX43" s="479"/>
      <c r="XCY43" s="479"/>
      <c r="XCZ43" s="479"/>
      <c r="XDA43" s="479"/>
      <c r="XDB43" s="479"/>
      <c r="XDC43" s="479"/>
      <c r="XDD43" s="479"/>
      <c r="XDE43" s="479"/>
      <c r="XDF43" s="479"/>
      <c r="XDG43" s="479"/>
      <c r="XDH43" s="479"/>
      <c r="XDI43" s="479"/>
      <c r="XDJ43" s="479"/>
      <c r="XDK43" s="479"/>
      <c r="XDL43" s="479"/>
      <c r="XDM43" s="479"/>
      <c r="XDN43" s="479"/>
      <c r="XDO43" s="479"/>
      <c r="XDP43" s="479"/>
      <c r="XDQ43" s="479"/>
      <c r="XDR43" s="479"/>
      <c r="XDS43" s="479"/>
      <c r="XDT43" s="479"/>
      <c r="XDU43" s="479"/>
      <c r="XDV43" s="479"/>
      <c r="XDW43" s="479"/>
      <c r="XDX43" s="479"/>
      <c r="XDY43" s="479"/>
      <c r="XDZ43" s="479"/>
      <c r="XEA43" s="479"/>
      <c r="XEB43" s="479"/>
      <c r="XEC43" s="479"/>
      <c r="XED43" s="479"/>
      <c r="XEE43" s="479"/>
      <c r="XEF43" s="479"/>
      <c r="XEG43" s="479"/>
      <c r="XEH43" s="479"/>
      <c r="XEI43" s="479"/>
      <c r="XEJ43" s="479"/>
      <c r="XEK43" s="479"/>
      <c r="XEL43" s="479"/>
      <c r="XEM43" s="479"/>
      <c r="XEN43" s="479"/>
      <c r="XEO43" s="479"/>
      <c r="XEP43" s="479"/>
      <c r="XEQ43" s="479"/>
      <c r="XER43" s="479"/>
      <c r="XES43" s="479"/>
      <c r="XET43" s="479"/>
      <c r="XEU43" s="479"/>
      <c r="XEV43" s="479"/>
      <c r="XEW43" s="479"/>
      <c r="XEX43" s="479"/>
      <c r="XEY43" s="479"/>
      <c r="XEZ43" s="479"/>
      <c r="XFA43" s="479"/>
      <c r="XFB43" s="479"/>
      <c r="XFC43" s="479"/>
      <c r="XFD43" s="479"/>
    </row>
    <row r="44" spans="1:16384" s="464" customFormat="1" ht="15">
      <c r="B44" s="471" t="s">
        <v>216</v>
      </c>
      <c r="D44" s="470"/>
      <c r="E44" s="470"/>
      <c r="F44" s="470"/>
      <c r="G44" s="470"/>
      <c r="H44" s="466"/>
      <c r="I44" s="466"/>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row>
    <row r="45" spans="1:16384" s="464" customFormat="1" ht="15">
      <c r="B45" s="458" t="s">
        <v>606</v>
      </c>
      <c r="D45" s="470"/>
      <c r="E45" s="467">
        <f t="shared" ref="E45:H48" si="3">E31/E5</f>
        <v>0.3716491568167255</v>
      </c>
      <c r="F45" s="467">
        <f t="shared" si="3"/>
        <v>0.35022329019335835</v>
      </c>
      <c r="G45" s="467">
        <f t="shared" si="3"/>
        <v>0.36405977235151588</v>
      </c>
      <c r="H45" s="467">
        <f t="shared" si="3"/>
        <v>0.36177044590278434</v>
      </c>
      <c r="I45" s="466"/>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row>
    <row r="46" spans="1:16384" s="464" customFormat="1" ht="15">
      <c r="B46" s="458" t="s">
        <v>608</v>
      </c>
      <c r="D46" s="470"/>
      <c r="E46" s="467">
        <f t="shared" si="3"/>
        <v>0.68615972062942376</v>
      </c>
      <c r="F46" s="467">
        <f t="shared" si="3"/>
        <v>0.67950053350947615</v>
      </c>
      <c r="G46" s="467">
        <f t="shared" si="3"/>
        <v>0.68981006098871445</v>
      </c>
      <c r="H46" s="467">
        <f t="shared" si="3"/>
        <v>0.67295671089287756</v>
      </c>
      <c r="I46" s="466"/>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row>
    <row r="47" spans="1:16384" s="464" customFormat="1" ht="15">
      <c r="B47" s="458" t="s">
        <v>215</v>
      </c>
      <c r="D47" s="470"/>
      <c r="E47" s="467">
        <f t="shared" si="3"/>
        <v>0.41840766422435927</v>
      </c>
      <c r="F47" s="467">
        <f t="shared" si="3"/>
        <v>0.43253171311130356</v>
      </c>
      <c r="G47" s="467">
        <f t="shared" si="3"/>
        <v>0.43206912126075875</v>
      </c>
      <c r="H47" s="467">
        <f t="shared" si="3"/>
        <v>0.41955753878179219</v>
      </c>
      <c r="I47" s="466"/>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row>
    <row r="48" spans="1:16384" s="464" customFormat="1" ht="15">
      <c r="B48" s="458" t="s">
        <v>214</v>
      </c>
      <c r="D48" s="470"/>
      <c r="E48" s="467">
        <f t="shared" si="3"/>
        <v>0.27059351347781924</v>
      </c>
      <c r="F48" s="467">
        <f t="shared" si="3"/>
        <v>0.26255813953488372</v>
      </c>
      <c r="G48" s="467">
        <f t="shared" si="3"/>
        <v>0.26755659214781363</v>
      </c>
      <c r="H48" s="467">
        <f t="shared" si="3"/>
        <v>0.24584307612366849</v>
      </c>
      <c r="I48" s="466"/>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row>
    <row r="49" spans="2:32" s="465" customFormat="1">
      <c r="B49" s="458" t="s">
        <v>213</v>
      </c>
      <c r="D49" s="469"/>
      <c r="E49" s="469" t="s">
        <v>716</v>
      </c>
      <c r="F49" s="469" t="s">
        <v>716</v>
      </c>
      <c r="G49" s="469" t="s">
        <v>716</v>
      </c>
      <c r="H49" s="469" t="s">
        <v>716</v>
      </c>
      <c r="I49" s="466"/>
    </row>
    <row r="50" spans="2:32" s="465" customFormat="1">
      <c r="B50" s="458" t="s">
        <v>212</v>
      </c>
      <c r="D50" s="469"/>
      <c r="E50" s="469" t="s">
        <v>716</v>
      </c>
      <c r="F50" s="469" t="s">
        <v>716</v>
      </c>
      <c r="G50" s="469" t="s">
        <v>716</v>
      </c>
      <c r="H50" s="469" t="s">
        <v>716</v>
      </c>
      <c r="I50" s="466"/>
    </row>
    <row r="51" spans="2:32" s="465" customFormat="1">
      <c r="B51" s="458" t="s">
        <v>211</v>
      </c>
      <c r="D51" s="469"/>
      <c r="E51" s="469" t="s">
        <v>716</v>
      </c>
      <c r="F51" s="469" t="s">
        <v>716</v>
      </c>
      <c r="G51" s="469" t="s">
        <v>716</v>
      </c>
      <c r="H51" s="469" t="s">
        <v>716</v>
      </c>
      <c r="I51" s="466"/>
    </row>
    <row r="52" spans="2:32" s="465" customFormat="1">
      <c r="B52" s="458"/>
      <c r="D52" s="469"/>
      <c r="E52" s="469"/>
      <c r="F52" s="469"/>
      <c r="G52" s="469"/>
      <c r="H52" s="469"/>
      <c r="I52" s="466"/>
    </row>
    <row r="53" spans="2:32" s="464" customFormat="1" ht="15">
      <c r="B53" s="468" t="s">
        <v>622</v>
      </c>
      <c r="D53" s="467"/>
      <c r="E53" s="467">
        <f>E41/E16</f>
        <v>0.18666081817107028</v>
      </c>
      <c r="F53" s="467">
        <f>F41/F16</f>
        <v>0.19393379058310273</v>
      </c>
      <c r="G53" s="467">
        <f>G41/G16</f>
        <v>0.213231114161716</v>
      </c>
      <c r="H53" s="467">
        <f>H41/H16</f>
        <v>0.18162527527984751</v>
      </c>
      <c r="I53" s="466"/>
      <c r="J53" s="465"/>
      <c r="K53" s="465"/>
      <c r="L53" s="465"/>
      <c r="M53" s="465"/>
      <c r="N53" s="465"/>
      <c r="O53" s="465"/>
      <c r="P53" s="465"/>
      <c r="Q53" s="465"/>
      <c r="R53" s="465"/>
      <c r="S53" s="465"/>
      <c r="T53" s="465"/>
      <c r="U53" s="465"/>
      <c r="V53" s="465"/>
      <c r="W53" s="465"/>
      <c r="X53" s="465"/>
      <c r="Y53" s="465"/>
      <c r="Z53" s="465"/>
      <c r="AA53" s="465"/>
      <c r="AB53" s="465"/>
      <c r="AC53" s="465"/>
      <c r="AD53" s="465"/>
      <c r="AE53" s="465"/>
      <c r="AF53" s="465"/>
    </row>
    <row r="54" spans="2:32">
      <c r="B54" s="458"/>
      <c r="C54" s="456"/>
      <c r="D54" s="457"/>
      <c r="E54" s="460"/>
      <c r="F54" s="457"/>
      <c r="G54" s="457"/>
      <c r="H54" s="457"/>
      <c r="I54" s="460"/>
      <c r="J54" s="456"/>
      <c r="K54" s="456"/>
      <c r="L54" s="456"/>
      <c r="M54" s="459"/>
      <c r="N54" s="456"/>
    </row>
    <row r="55" spans="2:32">
      <c r="B55" s="498" t="s">
        <v>234</v>
      </c>
      <c r="C55" s="456" t="s">
        <v>331</v>
      </c>
      <c r="D55" s="457" t="s">
        <v>331</v>
      </c>
      <c r="E55" s="500">
        <v>178598</v>
      </c>
      <c r="F55" s="499">
        <v>917</v>
      </c>
      <c r="G55" s="499">
        <v>90467</v>
      </c>
      <c r="H55" s="499">
        <v>5803</v>
      </c>
      <c r="I55" s="460"/>
      <c r="J55" s="456"/>
      <c r="K55" s="456"/>
      <c r="L55" s="456"/>
      <c r="M55" s="459"/>
      <c r="N55" s="456"/>
    </row>
    <row r="56" spans="2:32">
      <c r="B56" s="498" t="s">
        <v>233</v>
      </c>
      <c r="C56" s="456" t="s">
        <v>331</v>
      </c>
      <c r="D56" s="457" t="s">
        <v>331</v>
      </c>
      <c r="E56" s="500">
        <v>-3496005</v>
      </c>
      <c r="F56" s="499"/>
      <c r="G56" s="501" t="s">
        <v>331</v>
      </c>
      <c r="H56" s="501" t="s">
        <v>331</v>
      </c>
      <c r="I56" s="460"/>
      <c r="J56" s="456"/>
      <c r="K56" s="456"/>
      <c r="L56" s="456"/>
      <c r="M56" s="459"/>
      <c r="N56" s="456"/>
    </row>
    <row r="57" spans="2:32">
      <c r="B57" s="498" t="s">
        <v>333</v>
      </c>
      <c r="C57" s="456" t="s">
        <v>331</v>
      </c>
      <c r="D57" s="457" t="s">
        <v>331</v>
      </c>
      <c r="E57" s="500">
        <v>817146</v>
      </c>
      <c r="F57" s="499">
        <v>236809</v>
      </c>
      <c r="G57" s="499">
        <v>235643</v>
      </c>
      <c r="H57" s="499">
        <v>228414</v>
      </c>
      <c r="I57" s="457"/>
      <c r="J57" s="456"/>
      <c r="K57" s="456"/>
      <c r="L57" s="456"/>
      <c r="M57" s="456"/>
      <c r="N57" s="456"/>
    </row>
    <row r="58" spans="2:32">
      <c r="B58" s="498"/>
      <c r="C58" s="456"/>
      <c r="D58" s="457"/>
      <c r="E58" s="457"/>
      <c r="F58" s="457"/>
      <c r="G58" s="457"/>
      <c r="H58" s="457"/>
      <c r="I58" s="457"/>
      <c r="J58" s="456"/>
      <c r="K58" s="456"/>
      <c r="L58" s="456"/>
      <c r="M58" s="456"/>
      <c r="N58" s="456"/>
    </row>
    <row r="59" spans="2:32" ht="15">
      <c r="B59" s="462"/>
      <c r="C59" s="456"/>
      <c r="D59" s="457"/>
      <c r="E59" s="460"/>
      <c r="F59" s="460"/>
      <c r="G59" s="457" t="s">
        <v>331</v>
      </c>
      <c r="H59" s="457"/>
      <c r="I59" s="460"/>
      <c r="J59" s="456"/>
      <c r="K59" s="456"/>
      <c r="L59" s="456"/>
      <c r="M59" s="459"/>
      <c r="N59" s="456"/>
    </row>
    <row r="60" spans="2:32">
      <c r="B60" s="456"/>
      <c r="C60" s="456"/>
      <c r="D60" s="457"/>
      <c r="E60" s="457"/>
      <c r="F60" s="457"/>
      <c r="G60" s="457" t="s">
        <v>331</v>
      </c>
      <c r="H60" s="457"/>
      <c r="I60" s="457"/>
      <c r="J60" s="456"/>
      <c r="K60" s="456"/>
      <c r="L60" s="456"/>
      <c r="M60" s="456"/>
      <c r="N60" s="456"/>
    </row>
    <row r="61" spans="2:32">
      <c r="B61" s="458"/>
      <c r="C61" s="456"/>
      <c r="D61" s="457"/>
      <c r="E61" s="460"/>
      <c r="F61" s="460"/>
      <c r="G61" s="457" t="s">
        <v>331</v>
      </c>
      <c r="H61" s="457"/>
      <c r="I61" s="460"/>
      <c r="J61" s="458"/>
      <c r="K61" s="456"/>
      <c r="L61" s="456"/>
      <c r="M61" s="459"/>
      <c r="N61" s="458"/>
    </row>
    <row r="62" spans="2:32">
      <c r="B62" s="456"/>
      <c r="C62" s="456"/>
      <c r="D62" s="457"/>
      <c r="E62" s="457"/>
      <c r="F62" s="457"/>
      <c r="G62" s="457" t="s">
        <v>331</v>
      </c>
      <c r="H62" s="457"/>
      <c r="I62" s="457"/>
      <c r="J62" s="456"/>
      <c r="K62" s="456"/>
      <c r="L62" s="456"/>
      <c r="M62" s="456"/>
      <c r="N62" s="456"/>
    </row>
    <row r="63" spans="2:32">
      <c r="B63" s="458"/>
      <c r="C63" s="456"/>
      <c r="D63" s="457"/>
      <c r="E63" s="457"/>
      <c r="F63" s="457"/>
      <c r="G63" s="457" t="s">
        <v>331</v>
      </c>
      <c r="H63" s="457"/>
      <c r="I63" s="457"/>
      <c r="J63" s="456"/>
      <c r="K63" s="456"/>
      <c r="L63" s="456"/>
      <c r="M63" s="456"/>
      <c r="N63" s="456"/>
    </row>
    <row r="64" spans="2:32">
      <c r="B64" s="458"/>
      <c r="C64" s="456"/>
      <c r="D64" s="457"/>
      <c r="E64" s="460"/>
      <c r="F64" s="457"/>
      <c r="G64" s="457" t="s">
        <v>331</v>
      </c>
      <c r="H64" s="457"/>
      <c r="I64" s="460"/>
      <c r="J64" s="456"/>
      <c r="K64" s="456"/>
      <c r="L64" s="456"/>
      <c r="M64" s="459"/>
      <c r="N64" s="456"/>
    </row>
    <row r="65" spans="2:14">
      <c r="B65" s="458"/>
      <c r="C65" s="456"/>
      <c r="D65" s="457"/>
      <c r="E65" s="460"/>
      <c r="F65" s="457"/>
      <c r="G65" s="457" t="s">
        <v>331</v>
      </c>
      <c r="H65" s="457"/>
      <c r="I65" s="460"/>
      <c r="J65" s="458"/>
      <c r="K65" s="456"/>
      <c r="L65" s="456"/>
      <c r="M65" s="459"/>
      <c r="N65" s="458"/>
    </row>
    <row r="66" spans="2:14">
      <c r="B66" s="458"/>
      <c r="C66" s="456"/>
      <c r="D66" s="457"/>
      <c r="E66" s="460"/>
      <c r="F66" s="457"/>
      <c r="G66" s="457" t="s">
        <v>331</v>
      </c>
      <c r="H66" s="457"/>
      <c r="I66" s="460"/>
      <c r="J66" s="458"/>
      <c r="K66" s="456"/>
      <c r="L66" s="456"/>
      <c r="M66" s="459"/>
      <c r="N66" s="458"/>
    </row>
    <row r="67" spans="2:14">
      <c r="B67" s="458"/>
      <c r="C67" s="456"/>
      <c r="D67" s="457"/>
      <c r="E67" s="457"/>
      <c r="F67" s="457"/>
      <c r="G67" s="457" t="s">
        <v>331</v>
      </c>
      <c r="H67" s="457"/>
      <c r="I67" s="460"/>
      <c r="J67" s="458"/>
      <c r="K67" s="456"/>
      <c r="L67" s="456"/>
      <c r="M67" s="459"/>
      <c r="N67" s="458"/>
    </row>
    <row r="68" spans="2:14">
      <c r="B68" s="458"/>
      <c r="D68" s="461"/>
      <c r="E68" s="461"/>
      <c r="F68" s="461"/>
      <c r="G68" s="461"/>
      <c r="H68" s="461"/>
      <c r="I68" s="461"/>
    </row>
    <row r="69" spans="2:14">
      <c r="B69" s="458"/>
      <c r="C69" s="456"/>
      <c r="D69" s="457"/>
      <c r="E69" s="460"/>
      <c r="F69" s="457"/>
      <c r="G69" s="457" t="s">
        <v>331</v>
      </c>
      <c r="H69" s="457"/>
      <c r="I69" s="460"/>
      <c r="J69" s="456"/>
      <c r="K69" s="456"/>
      <c r="L69" s="456"/>
      <c r="M69" s="459"/>
      <c r="N69" s="458"/>
    </row>
    <row r="70" spans="2:14">
      <c r="B70" s="458"/>
      <c r="D70" s="461"/>
      <c r="E70" s="461"/>
      <c r="F70" s="461"/>
      <c r="G70" s="461"/>
      <c r="H70" s="461"/>
      <c r="I70" s="461"/>
    </row>
    <row r="71" spans="2:14">
      <c r="B71" s="456"/>
      <c r="C71" s="456"/>
      <c r="D71" s="457"/>
      <c r="E71" s="457"/>
      <c r="F71" s="457"/>
      <c r="G71" s="457" t="s">
        <v>331</v>
      </c>
      <c r="H71" s="457"/>
      <c r="I71" s="457"/>
      <c r="J71" s="456"/>
      <c r="K71" s="456"/>
      <c r="L71" s="456"/>
      <c r="M71" s="456"/>
      <c r="N71" s="456"/>
    </row>
    <row r="72" spans="2:14">
      <c r="B72" s="458"/>
      <c r="C72" s="456"/>
      <c r="D72" s="457"/>
      <c r="E72" s="460"/>
      <c r="F72" s="457"/>
      <c r="G72" s="457" t="s">
        <v>331</v>
      </c>
      <c r="H72" s="457"/>
      <c r="I72" s="460"/>
      <c r="J72" s="458"/>
      <c r="K72" s="456"/>
      <c r="L72" s="456"/>
      <c r="M72" s="459"/>
      <c r="N72" s="458"/>
    </row>
    <row r="73" spans="2:14">
      <c r="B73" s="456"/>
      <c r="C73" s="456"/>
      <c r="D73" s="457"/>
      <c r="E73" s="457"/>
      <c r="F73" s="457"/>
      <c r="G73" s="457" t="s">
        <v>331</v>
      </c>
      <c r="H73" s="457"/>
      <c r="I73" s="457"/>
      <c r="J73" s="456"/>
      <c r="K73" s="456"/>
      <c r="L73" s="456"/>
      <c r="M73" s="456"/>
      <c r="N73" s="456"/>
    </row>
    <row r="74" spans="2:14">
      <c r="B74" s="458"/>
      <c r="C74" s="456"/>
      <c r="D74" s="1281"/>
      <c r="E74" s="1282"/>
      <c r="F74" s="457"/>
      <c r="G74" s="457" t="s">
        <v>331</v>
      </c>
      <c r="H74" s="1281"/>
      <c r="I74" s="1282"/>
      <c r="J74" s="458"/>
      <c r="K74" s="456"/>
      <c r="L74" s="1283"/>
      <c r="M74" s="1284"/>
      <c r="N74" s="458"/>
    </row>
    <row r="75" spans="2:14">
      <c r="B75" s="456"/>
      <c r="C75" s="456"/>
      <c r="D75" s="457"/>
      <c r="E75" s="457"/>
      <c r="F75" s="457"/>
      <c r="G75" s="457" t="s">
        <v>331</v>
      </c>
      <c r="H75" s="457"/>
      <c r="I75" s="457"/>
      <c r="J75" s="456"/>
      <c r="K75" s="456"/>
      <c r="L75" s="456"/>
      <c r="M75" s="456"/>
      <c r="N75" s="456"/>
    </row>
  </sheetData>
  <mergeCells count="3">
    <mergeCell ref="D74:E74"/>
    <mergeCell ref="H74:I74"/>
    <mergeCell ref="L74:M74"/>
  </mergeCells>
  <phoneticPr fontId="107" type="noConversion"/>
  <pageMargins left="0.39370100000000002" right="0.39370100000000002" top="0.39370100000000002" bottom="0.39370100000000002" header="0.5" footer="0.5"/>
  <headerFooter alignWithMargins="0"/>
  <legacyDrawing r:id="rId1"/>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sheetPr codeName="Sheet17" enableFormatConditionsCalculation="0"/>
  <dimension ref="A2:XFD71"/>
  <sheetViews>
    <sheetView showGridLines="0" zoomScaleNormal="100" workbookViewId="0">
      <pane ySplit="3" topLeftCell="A4" activePane="bottomLeft" state="frozen"/>
      <selection activeCell="B1" sqref="B1"/>
      <selection pane="bottomLeft" activeCell="B1" sqref="B1"/>
    </sheetView>
  </sheetViews>
  <sheetFormatPr defaultColWidth="8.85546875" defaultRowHeight="14.25" outlineLevelRow="1" outlineLevelCol="1"/>
  <cols>
    <col min="1" max="1" width="5.7109375" style="455" customWidth="1"/>
    <col min="2" max="2" width="53.28515625" style="455" customWidth="1"/>
    <col min="3" max="4" width="10.28515625" style="455" customWidth="1"/>
    <col min="5" max="5" width="13.140625" style="455" customWidth="1"/>
    <col min="6" max="8" width="12.7109375" style="455" customWidth="1" outlineLevel="1"/>
    <col min="9" max="9" width="13.140625" style="455" customWidth="1" outlineLevel="1"/>
    <col min="10" max="10" width="10.28515625" style="455" customWidth="1"/>
    <col min="11" max="12" width="18.85546875" style="455" customWidth="1"/>
    <col min="13" max="13" width="13.140625" style="455" customWidth="1"/>
    <col min="14" max="257" width="10.28515625" style="455" customWidth="1"/>
    <col min="258" max="258" width="53.28515625" style="455" customWidth="1"/>
    <col min="259" max="260" width="10.28515625" style="455" customWidth="1"/>
    <col min="261" max="261" width="13.140625" style="455" customWidth="1"/>
    <col min="262" max="264" width="10.28515625" style="455" customWidth="1"/>
    <col min="265" max="265" width="13.140625" style="455" customWidth="1"/>
    <col min="266" max="268" width="10.28515625" style="455" customWidth="1"/>
    <col min="269" max="269" width="13.140625" style="455" customWidth="1"/>
    <col min="270" max="513" width="10.28515625" style="455" customWidth="1"/>
    <col min="514" max="514" width="53.28515625" style="455" customWidth="1"/>
    <col min="515" max="516" width="10.28515625" style="455" customWidth="1"/>
    <col min="517" max="517" width="13.140625" style="455" customWidth="1"/>
    <col min="518" max="520" width="10.28515625" style="455" customWidth="1"/>
    <col min="521" max="521" width="13.140625" style="455" customWidth="1"/>
    <col min="522" max="524" width="10.28515625" style="455" customWidth="1"/>
    <col min="525" max="525" width="13.140625" style="455" customWidth="1"/>
    <col min="526" max="769" width="10.28515625" style="455" customWidth="1"/>
    <col min="770" max="770" width="53.28515625" style="455" customWidth="1"/>
    <col min="771" max="772" width="10.28515625" style="455" customWidth="1"/>
    <col min="773" max="773" width="13.140625" style="455" customWidth="1"/>
    <col min="774" max="776" width="10.28515625" style="455" customWidth="1"/>
    <col min="777" max="777" width="13.140625" style="455" customWidth="1"/>
    <col min="778" max="780" width="10.28515625" style="455" customWidth="1"/>
    <col min="781" max="781" width="13.140625" style="455" customWidth="1"/>
    <col min="782" max="1025" width="10.28515625" style="455" customWidth="1"/>
    <col min="1026" max="1026" width="53.28515625" style="455" customWidth="1"/>
    <col min="1027" max="1028" width="10.28515625" style="455" customWidth="1"/>
    <col min="1029" max="1029" width="13.140625" style="455" customWidth="1"/>
    <col min="1030" max="1032" width="10.28515625" style="455" customWidth="1"/>
    <col min="1033" max="1033" width="13.140625" style="455" customWidth="1"/>
    <col min="1034" max="1036" width="10.28515625" style="455" customWidth="1"/>
    <col min="1037" max="1037" width="13.140625" style="455" customWidth="1"/>
    <col min="1038" max="1281" width="10.28515625" style="455" customWidth="1"/>
    <col min="1282" max="1282" width="53.28515625" style="455" customWidth="1"/>
    <col min="1283" max="1284" width="10.28515625" style="455" customWidth="1"/>
    <col min="1285" max="1285" width="13.140625" style="455" customWidth="1"/>
    <col min="1286" max="1288" width="10.28515625" style="455" customWidth="1"/>
    <col min="1289" max="1289" width="13.140625" style="455" customWidth="1"/>
    <col min="1290" max="1292" width="10.28515625" style="455" customWidth="1"/>
    <col min="1293" max="1293" width="13.140625" style="455" customWidth="1"/>
    <col min="1294" max="1537" width="10.28515625" style="455" customWidth="1"/>
    <col min="1538" max="1538" width="53.28515625" style="455" customWidth="1"/>
    <col min="1539" max="1540" width="10.28515625" style="455" customWidth="1"/>
    <col min="1541" max="1541" width="13.140625" style="455" customWidth="1"/>
    <col min="1542" max="1544" width="10.28515625" style="455" customWidth="1"/>
    <col min="1545" max="1545" width="13.140625" style="455" customWidth="1"/>
    <col min="1546" max="1548" width="10.28515625" style="455" customWidth="1"/>
    <col min="1549" max="1549" width="13.140625" style="455" customWidth="1"/>
    <col min="1550" max="1793" width="10.28515625" style="455" customWidth="1"/>
    <col min="1794" max="1794" width="53.28515625" style="455" customWidth="1"/>
    <col min="1795" max="1796" width="10.28515625" style="455" customWidth="1"/>
    <col min="1797" max="1797" width="13.140625" style="455" customWidth="1"/>
    <col min="1798" max="1800" width="10.28515625" style="455" customWidth="1"/>
    <col min="1801" max="1801" width="13.140625" style="455" customWidth="1"/>
    <col min="1802" max="1804" width="10.28515625" style="455" customWidth="1"/>
    <col min="1805" max="1805" width="13.140625" style="455" customWidth="1"/>
    <col min="1806" max="2049" width="10.28515625" style="455" customWidth="1"/>
    <col min="2050" max="2050" width="53.28515625" style="455" customWidth="1"/>
    <col min="2051" max="2052" width="10.28515625" style="455" customWidth="1"/>
    <col min="2053" max="2053" width="13.140625" style="455" customWidth="1"/>
    <col min="2054" max="2056" width="10.28515625" style="455" customWidth="1"/>
    <col min="2057" max="2057" width="13.140625" style="455" customWidth="1"/>
    <col min="2058" max="2060" width="10.28515625" style="455" customWidth="1"/>
    <col min="2061" max="2061" width="13.140625" style="455" customWidth="1"/>
    <col min="2062" max="2305" width="10.28515625" style="455" customWidth="1"/>
    <col min="2306" max="2306" width="53.28515625" style="455" customWidth="1"/>
    <col min="2307" max="2308" width="10.28515625" style="455" customWidth="1"/>
    <col min="2309" max="2309" width="13.140625" style="455" customWidth="1"/>
    <col min="2310" max="2312" width="10.28515625" style="455" customWidth="1"/>
    <col min="2313" max="2313" width="13.140625" style="455" customWidth="1"/>
    <col min="2314" max="2316" width="10.28515625" style="455" customWidth="1"/>
    <col min="2317" max="2317" width="13.140625" style="455" customWidth="1"/>
    <col min="2318" max="2561" width="10.28515625" style="455" customWidth="1"/>
    <col min="2562" max="2562" width="53.28515625" style="455" customWidth="1"/>
    <col min="2563" max="2564" width="10.28515625" style="455" customWidth="1"/>
    <col min="2565" max="2565" width="13.140625" style="455" customWidth="1"/>
    <col min="2566" max="2568" width="10.28515625" style="455" customWidth="1"/>
    <col min="2569" max="2569" width="13.140625" style="455" customWidth="1"/>
    <col min="2570" max="2572" width="10.28515625" style="455" customWidth="1"/>
    <col min="2573" max="2573" width="13.140625" style="455" customWidth="1"/>
    <col min="2574" max="2817" width="10.28515625" style="455" customWidth="1"/>
    <col min="2818" max="2818" width="53.28515625" style="455" customWidth="1"/>
    <col min="2819" max="2820" width="10.28515625" style="455" customWidth="1"/>
    <col min="2821" max="2821" width="13.140625" style="455" customWidth="1"/>
    <col min="2822" max="2824" width="10.28515625" style="455" customWidth="1"/>
    <col min="2825" max="2825" width="13.140625" style="455" customWidth="1"/>
    <col min="2826" max="2828" width="10.28515625" style="455" customWidth="1"/>
    <col min="2829" max="2829" width="13.140625" style="455" customWidth="1"/>
    <col min="2830" max="3073" width="10.28515625" style="455" customWidth="1"/>
    <col min="3074" max="3074" width="53.28515625" style="455" customWidth="1"/>
    <col min="3075" max="3076" width="10.28515625" style="455" customWidth="1"/>
    <col min="3077" max="3077" width="13.140625" style="455" customWidth="1"/>
    <col min="3078" max="3080" width="10.28515625" style="455" customWidth="1"/>
    <col min="3081" max="3081" width="13.140625" style="455" customWidth="1"/>
    <col min="3082" max="3084" width="10.28515625" style="455" customWidth="1"/>
    <col min="3085" max="3085" width="13.140625" style="455" customWidth="1"/>
    <col min="3086" max="3329" width="10.28515625" style="455" customWidth="1"/>
    <col min="3330" max="3330" width="53.28515625" style="455" customWidth="1"/>
    <col min="3331" max="3332" width="10.28515625" style="455" customWidth="1"/>
    <col min="3333" max="3333" width="13.140625" style="455" customWidth="1"/>
    <col min="3334" max="3336" width="10.28515625" style="455" customWidth="1"/>
    <col min="3337" max="3337" width="13.140625" style="455" customWidth="1"/>
    <col min="3338" max="3340" width="10.28515625" style="455" customWidth="1"/>
    <col min="3341" max="3341" width="13.140625" style="455" customWidth="1"/>
    <col min="3342" max="3585" width="10.28515625" style="455" customWidth="1"/>
    <col min="3586" max="3586" width="53.28515625" style="455" customWidth="1"/>
    <col min="3587" max="3588" width="10.28515625" style="455" customWidth="1"/>
    <col min="3589" max="3589" width="13.140625" style="455" customWidth="1"/>
    <col min="3590" max="3592" width="10.28515625" style="455" customWidth="1"/>
    <col min="3593" max="3593" width="13.140625" style="455" customWidth="1"/>
    <col min="3594" max="3596" width="10.28515625" style="455" customWidth="1"/>
    <col min="3597" max="3597" width="13.140625" style="455" customWidth="1"/>
    <col min="3598" max="3841" width="10.28515625" style="455" customWidth="1"/>
    <col min="3842" max="3842" width="53.28515625" style="455" customWidth="1"/>
    <col min="3843" max="3844" width="10.28515625" style="455" customWidth="1"/>
    <col min="3845" max="3845" width="13.140625" style="455" customWidth="1"/>
    <col min="3846" max="3848" width="10.28515625" style="455" customWidth="1"/>
    <col min="3849" max="3849" width="13.140625" style="455" customWidth="1"/>
    <col min="3850" max="3852" width="10.28515625" style="455" customWidth="1"/>
    <col min="3853" max="3853" width="13.140625" style="455" customWidth="1"/>
    <col min="3854" max="4097" width="10.28515625" style="455" customWidth="1"/>
    <col min="4098" max="4098" width="53.28515625" style="455" customWidth="1"/>
    <col min="4099" max="4100" width="10.28515625" style="455" customWidth="1"/>
    <col min="4101" max="4101" width="13.140625" style="455" customWidth="1"/>
    <col min="4102" max="4104" width="10.28515625" style="455" customWidth="1"/>
    <col min="4105" max="4105" width="13.140625" style="455" customWidth="1"/>
    <col min="4106" max="4108" width="10.28515625" style="455" customWidth="1"/>
    <col min="4109" max="4109" width="13.140625" style="455" customWidth="1"/>
    <col min="4110" max="4353" width="10.28515625" style="455" customWidth="1"/>
    <col min="4354" max="4354" width="53.28515625" style="455" customWidth="1"/>
    <col min="4355" max="4356" width="10.28515625" style="455" customWidth="1"/>
    <col min="4357" max="4357" width="13.140625" style="455" customWidth="1"/>
    <col min="4358" max="4360" width="10.28515625" style="455" customWidth="1"/>
    <col min="4361" max="4361" width="13.140625" style="455" customWidth="1"/>
    <col min="4362" max="4364" width="10.28515625" style="455" customWidth="1"/>
    <col min="4365" max="4365" width="13.140625" style="455" customWidth="1"/>
    <col min="4366" max="4609" width="10.28515625" style="455" customWidth="1"/>
    <col min="4610" max="4610" width="53.28515625" style="455" customWidth="1"/>
    <col min="4611" max="4612" width="10.28515625" style="455" customWidth="1"/>
    <col min="4613" max="4613" width="13.140625" style="455" customWidth="1"/>
    <col min="4614" max="4616" width="10.28515625" style="455" customWidth="1"/>
    <col min="4617" max="4617" width="13.140625" style="455" customWidth="1"/>
    <col min="4618" max="4620" width="10.28515625" style="455" customWidth="1"/>
    <col min="4621" max="4621" width="13.140625" style="455" customWidth="1"/>
    <col min="4622" max="4865" width="10.28515625" style="455" customWidth="1"/>
    <col min="4866" max="4866" width="53.28515625" style="455" customWidth="1"/>
    <col min="4867" max="4868" width="10.28515625" style="455" customWidth="1"/>
    <col min="4869" max="4869" width="13.140625" style="455" customWidth="1"/>
    <col min="4870" max="4872" width="10.28515625" style="455" customWidth="1"/>
    <col min="4873" max="4873" width="13.140625" style="455" customWidth="1"/>
    <col min="4874" max="4876" width="10.28515625" style="455" customWidth="1"/>
    <col min="4877" max="4877" width="13.140625" style="455" customWidth="1"/>
    <col min="4878" max="5121" width="10.28515625" style="455" customWidth="1"/>
    <col min="5122" max="5122" width="53.28515625" style="455" customWidth="1"/>
    <col min="5123" max="5124" width="10.28515625" style="455" customWidth="1"/>
    <col min="5125" max="5125" width="13.140625" style="455" customWidth="1"/>
    <col min="5126" max="5128" width="10.28515625" style="455" customWidth="1"/>
    <col min="5129" max="5129" width="13.140625" style="455" customWidth="1"/>
    <col min="5130" max="5132" width="10.28515625" style="455" customWidth="1"/>
    <col min="5133" max="5133" width="13.140625" style="455" customWidth="1"/>
    <col min="5134" max="5377" width="10.28515625" style="455" customWidth="1"/>
    <col min="5378" max="5378" width="53.28515625" style="455" customWidth="1"/>
    <col min="5379" max="5380" width="10.28515625" style="455" customWidth="1"/>
    <col min="5381" max="5381" width="13.140625" style="455" customWidth="1"/>
    <col min="5382" max="5384" width="10.28515625" style="455" customWidth="1"/>
    <col min="5385" max="5385" width="13.140625" style="455" customWidth="1"/>
    <col min="5386" max="5388" width="10.28515625" style="455" customWidth="1"/>
    <col min="5389" max="5389" width="13.140625" style="455" customWidth="1"/>
    <col min="5390" max="5633" width="10.28515625" style="455" customWidth="1"/>
    <col min="5634" max="5634" width="53.28515625" style="455" customWidth="1"/>
    <col min="5635" max="5636" width="10.28515625" style="455" customWidth="1"/>
    <col min="5637" max="5637" width="13.140625" style="455" customWidth="1"/>
    <col min="5638" max="5640" width="10.28515625" style="455" customWidth="1"/>
    <col min="5641" max="5641" width="13.140625" style="455" customWidth="1"/>
    <col min="5642" max="5644" width="10.28515625" style="455" customWidth="1"/>
    <col min="5645" max="5645" width="13.140625" style="455" customWidth="1"/>
    <col min="5646" max="5889" width="10.28515625" style="455" customWidth="1"/>
    <col min="5890" max="5890" width="53.28515625" style="455" customWidth="1"/>
    <col min="5891" max="5892" width="10.28515625" style="455" customWidth="1"/>
    <col min="5893" max="5893" width="13.140625" style="455" customWidth="1"/>
    <col min="5894" max="5896" width="10.28515625" style="455" customWidth="1"/>
    <col min="5897" max="5897" width="13.140625" style="455" customWidth="1"/>
    <col min="5898" max="5900" width="10.28515625" style="455" customWidth="1"/>
    <col min="5901" max="5901" width="13.140625" style="455" customWidth="1"/>
    <col min="5902" max="6145" width="10.28515625" style="455" customWidth="1"/>
    <col min="6146" max="6146" width="53.28515625" style="455" customWidth="1"/>
    <col min="6147" max="6148" width="10.28515625" style="455" customWidth="1"/>
    <col min="6149" max="6149" width="13.140625" style="455" customWidth="1"/>
    <col min="6150" max="6152" width="10.28515625" style="455" customWidth="1"/>
    <col min="6153" max="6153" width="13.140625" style="455" customWidth="1"/>
    <col min="6154" max="6156" width="10.28515625" style="455" customWidth="1"/>
    <col min="6157" max="6157" width="13.140625" style="455" customWidth="1"/>
    <col min="6158" max="6401" width="10.28515625" style="455" customWidth="1"/>
    <col min="6402" max="6402" width="53.28515625" style="455" customWidth="1"/>
    <col min="6403" max="6404" width="10.28515625" style="455" customWidth="1"/>
    <col min="6405" max="6405" width="13.140625" style="455" customWidth="1"/>
    <col min="6406" max="6408" width="10.28515625" style="455" customWidth="1"/>
    <col min="6409" max="6409" width="13.140625" style="455" customWidth="1"/>
    <col min="6410" max="6412" width="10.28515625" style="455" customWidth="1"/>
    <col min="6413" max="6413" width="13.140625" style="455" customWidth="1"/>
    <col min="6414" max="6657" width="10.28515625" style="455" customWidth="1"/>
    <col min="6658" max="6658" width="53.28515625" style="455" customWidth="1"/>
    <col min="6659" max="6660" width="10.28515625" style="455" customWidth="1"/>
    <col min="6661" max="6661" width="13.140625" style="455" customWidth="1"/>
    <col min="6662" max="6664" width="10.28515625" style="455" customWidth="1"/>
    <col min="6665" max="6665" width="13.140625" style="455" customWidth="1"/>
    <col min="6666" max="6668" width="10.28515625" style="455" customWidth="1"/>
    <col min="6669" max="6669" width="13.140625" style="455" customWidth="1"/>
    <col min="6670" max="6913" width="10.28515625" style="455" customWidth="1"/>
    <col min="6914" max="6914" width="53.28515625" style="455" customWidth="1"/>
    <col min="6915" max="6916" width="10.28515625" style="455" customWidth="1"/>
    <col min="6917" max="6917" width="13.140625" style="455" customWidth="1"/>
    <col min="6918" max="6920" width="10.28515625" style="455" customWidth="1"/>
    <col min="6921" max="6921" width="13.140625" style="455" customWidth="1"/>
    <col min="6922" max="6924" width="10.28515625" style="455" customWidth="1"/>
    <col min="6925" max="6925" width="13.140625" style="455" customWidth="1"/>
    <col min="6926" max="7169" width="10.28515625" style="455" customWidth="1"/>
    <col min="7170" max="7170" width="53.28515625" style="455" customWidth="1"/>
    <col min="7171" max="7172" width="10.28515625" style="455" customWidth="1"/>
    <col min="7173" max="7173" width="13.140625" style="455" customWidth="1"/>
    <col min="7174" max="7176" width="10.28515625" style="455" customWidth="1"/>
    <col min="7177" max="7177" width="13.140625" style="455" customWidth="1"/>
    <col min="7178" max="7180" width="10.28515625" style="455" customWidth="1"/>
    <col min="7181" max="7181" width="13.140625" style="455" customWidth="1"/>
    <col min="7182" max="7425" width="10.28515625" style="455" customWidth="1"/>
    <col min="7426" max="7426" width="53.28515625" style="455" customWidth="1"/>
    <col min="7427" max="7428" width="10.28515625" style="455" customWidth="1"/>
    <col min="7429" max="7429" width="13.140625" style="455" customWidth="1"/>
    <col min="7430" max="7432" width="10.28515625" style="455" customWidth="1"/>
    <col min="7433" max="7433" width="13.140625" style="455" customWidth="1"/>
    <col min="7434" max="7436" width="10.28515625" style="455" customWidth="1"/>
    <col min="7437" max="7437" width="13.140625" style="455" customWidth="1"/>
    <col min="7438" max="7681" width="10.28515625" style="455" customWidth="1"/>
    <col min="7682" max="7682" width="53.28515625" style="455" customWidth="1"/>
    <col min="7683" max="7684" width="10.28515625" style="455" customWidth="1"/>
    <col min="7685" max="7685" width="13.140625" style="455" customWidth="1"/>
    <col min="7686" max="7688" width="10.28515625" style="455" customWidth="1"/>
    <col min="7689" max="7689" width="13.140625" style="455" customWidth="1"/>
    <col min="7690" max="7692" width="10.28515625" style="455" customWidth="1"/>
    <col min="7693" max="7693" width="13.140625" style="455" customWidth="1"/>
    <col min="7694" max="7937" width="10.28515625" style="455" customWidth="1"/>
    <col min="7938" max="7938" width="53.28515625" style="455" customWidth="1"/>
    <col min="7939" max="7940" width="10.28515625" style="455" customWidth="1"/>
    <col min="7941" max="7941" width="13.140625" style="455" customWidth="1"/>
    <col min="7942" max="7944" width="10.28515625" style="455" customWidth="1"/>
    <col min="7945" max="7945" width="13.140625" style="455" customWidth="1"/>
    <col min="7946" max="7948" width="10.28515625" style="455" customWidth="1"/>
    <col min="7949" max="7949" width="13.140625" style="455" customWidth="1"/>
    <col min="7950" max="8193" width="10.28515625" style="455" customWidth="1"/>
    <col min="8194" max="8194" width="53.28515625" style="455" customWidth="1"/>
    <col min="8195" max="8196" width="10.28515625" style="455" customWidth="1"/>
    <col min="8197" max="8197" width="13.140625" style="455" customWidth="1"/>
    <col min="8198" max="8200" width="10.28515625" style="455" customWidth="1"/>
    <col min="8201" max="8201" width="13.140625" style="455" customWidth="1"/>
    <col min="8202" max="8204" width="10.28515625" style="455" customWidth="1"/>
    <col min="8205" max="8205" width="13.140625" style="455" customWidth="1"/>
    <col min="8206" max="8449" width="10.28515625" style="455" customWidth="1"/>
    <col min="8450" max="8450" width="53.28515625" style="455" customWidth="1"/>
    <col min="8451" max="8452" width="10.28515625" style="455" customWidth="1"/>
    <col min="8453" max="8453" width="13.140625" style="455" customWidth="1"/>
    <col min="8454" max="8456" width="10.28515625" style="455" customWidth="1"/>
    <col min="8457" max="8457" width="13.140625" style="455" customWidth="1"/>
    <col min="8458" max="8460" width="10.28515625" style="455" customWidth="1"/>
    <col min="8461" max="8461" width="13.140625" style="455" customWidth="1"/>
    <col min="8462" max="8705" width="10.28515625" style="455" customWidth="1"/>
    <col min="8706" max="8706" width="53.28515625" style="455" customWidth="1"/>
    <col min="8707" max="8708" width="10.28515625" style="455" customWidth="1"/>
    <col min="8709" max="8709" width="13.140625" style="455" customWidth="1"/>
    <col min="8710" max="8712" width="10.28515625" style="455" customWidth="1"/>
    <col min="8713" max="8713" width="13.140625" style="455" customWidth="1"/>
    <col min="8714" max="8716" width="10.28515625" style="455" customWidth="1"/>
    <col min="8717" max="8717" width="13.140625" style="455" customWidth="1"/>
    <col min="8718" max="8961" width="10.28515625" style="455" customWidth="1"/>
    <col min="8962" max="8962" width="53.28515625" style="455" customWidth="1"/>
    <col min="8963" max="8964" width="10.28515625" style="455" customWidth="1"/>
    <col min="8965" max="8965" width="13.140625" style="455" customWidth="1"/>
    <col min="8966" max="8968" width="10.28515625" style="455" customWidth="1"/>
    <col min="8969" max="8969" width="13.140625" style="455" customWidth="1"/>
    <col min="8970" max="8972" width="10.28515625" style="455" customWidth="1"/>
    <col min="8973" max="8973" width="13.140625" style="455" customWidth="1"/>
    <col min="8974" max="9217" width="10.28515625" style="455" customWidth="1"/>
    <col min="9218" max="9218" width="53.28515625" style="455" customWidth="1"/>
    <col min="9219" max="9220" width="10.28515625" style="455" customWidth="1"/>
    <col min="9221" max="9221" width="13.140625" style="455" customWidth="1"/>
    <col min="9222" max="9224" width="10.28515625" style="455" customWidth="1"/>
    <col min="9225" max="9225" width="13.140625" style="455" customWidth="1"/>
    <col min="9226" max="9228" width="10.28515625" style="455" customWidth="1"/>
    <col min="9229" max="9229" width="13.140625" style="455" customWidth="1"/>
    <col min="9230" max="9473" width="10.28515625" style="455" customWidth="1"/>
    <col min="9474" max="9474" width="53.28515625" style="455" customWidth="1"/>
    <col min="9475" max="9476" width="10.28515625" style="455" customWidth="1"/>
    <col min="9477" max="9477" width="13.140625" style="455" customWidth="1"/>
    <col min="9478" max="9480" width="10.28515625" style="455" customWidth="1"/>
    <col min="9481" max="9481" width="13.140625" style="455" customWidth="1"/>
    <col min="9482" max="9484" width="10.28515625" style="455" customWidth="1"/>
    <col min="9485" max="9485" width="13.140625" style="455" customWidth="1"/>
    <col min="9486" max="9729" width="10.28515625" style="455" customWidth="1"/>
    <col min="9730" max="9730" width="53.28515625" style="455" customWidth="1"/>
    <col min="9731" max="9732" width="10.28515625" style="455" customWidth="1"/>
    <col min="9733" max="9733" width="13.140625" style="455" customWidth="1"/>
    <col min="9734" max="9736" width="10.28515625" style="455" customWidth="1"/>
    <col min="9737" max="9737" width="13.140625" style="455" customWidth="1"/>
    <col min="9738" max="9740" width="10.28515625" style="455" customWidth="1"/>
    <col min="9741" max="9741" width="13.140625" style="455" customWidth="1"/>
    <col min="9742" max="9985" width="10.28515625" style="455" customWidth="1"/>
    <col min="9986" max="9986" width="53.28515625" style="455" customWidth="1"/>
    <col min="9987" max="9988" width="10.28515625" style="455" customWidth="1"/>
    <col min="9989" max="9989" width="13.140625" style="455" customWidth="1"/>
    <col min="9990" max="9992" width="10.28515625" style="455" customWidth="1"/>
    <col min="9993" max="9993" width="13.140625" style="455" customWidth="1"/>
    <col min="9994" max="9996" width="10.28515625" style="455" customWidth="1"/>
    <col min="9997" max="9997" width="13.140625" style="455" customWidth="1"/>
    <col min="9998" max="10241" width="10.28515625" style="455" customWidth="1"/>
    <col min="10242" max="10242" width="53.28515625" style="455" customWidth="1"/>
    <col min="10243" max="10244" width="10.28515625" style="455" customWidth="1"/>
    <col min="10245" max="10245" width="13.140625" style="455" customWidth="1"/>
    <col min="10246" max="10248" width="10.28515625" style="455" customWidth="1"/>
    <col min="10249" max="10249" width="13.140625" style="455" customWidth="1"/>
    <col min="10250" max="10252" width="10.28515625" style="455" customWidth="1"/>
    <col min="10253" max="10253" width="13.140625" style="455" customWidth="1"/>
    <col min="10254" max="10497" width="10.28515625" style="455" customWidth="1"/>
    <col min="10498" max="10498" width="53.28515625" style="455" customWidth="1"/>
    <col min="10499" max="10500" width="10.28515625" style="455" customWidth="1"/>
    <col min="10501" max="10501" width="13.140625" style="455" customWidth="1"/>
    <col min="10502" max="10504" width="10.28515625" style="455" customWidth="1"/>
    <col min="10505" max="10505" width="13.140625" style="455" customWidth="1"/>
    <col min="10506" max="10508" width="10.28515625" style="455" customWidth="1"/>
    <col min="10509" max="10509" width="13.140625" style="455" customWidth="1"/>
    <col min="10510" max="10753" width="10.28515625" style="455" customWidth="1"/>
    <col min="10754" max="10754" width="53.28515625" style="455" customWidth="1"/>
    <col min="10755" max="10756" width="10.28515625" style="455" customWidth="1"/>
    <col min="10757" max="10757" width="13.140625" style="455" customWidth="1"/>
    <col min="10758" max="10760" width="10.28515625" style="455" customWidth="1"/>
    <col min="10761" max="10761" width="13.140625" style="455" customWidth="1"/>
    <col min="10762" max="10764" width="10.28515625" style="455" customWidth="1"/>
    <col min="10765" max="10765" width="13.140625" style="455" customWidth="1"/>
    <col min="10766" max="11009" width="10.28515625" style="455" customWidth="1"/>
    <col min="11010" max="11010" width="53.28515625" style="455" customWidth="1"/>
    <col min="11011" max="11012" width="10.28515625" style="455" customWidth="1"/>
    <col min="11013" max="11013" width="13.140625" style="455" customWidth="1"/>
    <col min="11014" max="11016" width="10.28515625" style="455" customWidth="1"/>
    <col min="11017" max="11017" width="13.140625" style="455" customWidth="1"/>
    <col min="11018" max="11020" width="10.28515625" style="455" customWidth="1"/>
    <col min="11021" max="11021" width="13.140625" style="455" customWidth="1"/>
    <col min="11022" max="11265" width="10.28515625" style="455" customWidth="1"/>
    <col min="11266" max="11266" width="53.28515625" style="455" customWidth="1"/>
    <col min="11267" max="11268" width="10.28515625" style="455" customWidth="1"/>
    <col min="11269" max="11269" width="13.140625" style="455" customWidth="1"/>
    <col min="11270" max="11272" width="10.28515625" style="455" customWidth="1"/>
    <col min="11273" max="11273" width="13.140625" style="455" customWidth="1"/>
    <col min="11274" max="11276" width="10.28515625" style="455" customWidth="1"/>
    <col min="11277" max="11277" width="13.140625" style="455" customWidth="1"/>
    <col min="11278" max="11521" width="10.28515625" style="455" customWidth="1"/>
    <col min="11522" max="11522" width="53.28515625" style="455" customWidth="1"/>
    <col min="11523" max="11524" width="10.28515625" style="455" customWidth="1"/>
    <col min="11525" max="11525" width="13.140625" style="455" customWidth="1"/>
    <col min="11526" max="11528" width="10.28515625" style="455" customWidth="1"/>
    <col min="11529" max="11529" width="13.140625" style="455" customWidth="1"/>
    <col min="11530" max="11532" width="10.28515625" style="455" customWidth="1"/>
    <col min="11533" max="11533" width="13.140625" style="455" customWidth="1"/>
    <col min="11534" max="11777" width="10.28515625" style="455" customWidth="1"/>
    <col min="11778" max="11778" width="53.28515625" style="455" customWidth="1"/>
    <col min="11779" max="11780" width="10.28515625" style="455" customWidth="1"/>
    <col min="11781" max="11781" width="13.140625" style="455" customWidth="1"/>
    <col min="11782" max="11784" width="10.28515625" style="455" customWidth="1"/>
    <col min="11785" max="11785" width="13.140625" style="455" customWidth="1"/>
    <col min="11786" max="11788" width="10.28515625" style="455" customWidth="1"/>
    <col min="11789" max="11789" width="13.140625" style="455" customWidth="1"/>
    <col min="11790" max="12033" width="10.28515625" style="455" customWidth="1"/>
    <col min="12034" max="12034" width="53.28515625" style="455" customWidth="1"/>
    <col min="12035" max="12036" width="10.28515625" style="455" customWidth="1"/>
    <col min="12037" max="12037" width="13.140625" style="455" customWidth="1"/>
    <col min="12038" max="12040" width="10.28515625" style="455" customWidth="1"/>
    <col min="12041" max="12041" width="13.140625" style="455" customWidth="1"/>
    <col min="12042" max="12044" width="10.28515625" style="455" customWidth="1"/>
    <col min="12045" max="12045" width="13.140625" style="455" customWidth="1"/>
    <col min="12046" max="12289" width="10.28515625" style="455" customWidth="1"/>
    <col min="12290" max="12290" width="53.28515625" style="455" customWidth="1"/>
    <col min="12291" max="12292" width="10.28515625" style="455" customWidth="1"/>
    <col min="12293" max="12293" width="13.140625" style="455" customWidth="1"/>
    <col min="12294" max="12296" width="10.28515625" style="455" customWidth="1"/>
    <col min="12297" max="12297" width="13.140625" style="455" customWidth="1"/>
    <col min="12298" max="12300" width="10.28515625" style="455" customWidth="1"/>
    <col min="12301" max="12301" width="13.140625" style="455" customWidth="1"/>
    <col min="12302" max="12545" width="10.28515625" style="455" customWidth="1"/>
    <col min="12546" max="12546" width="53.28515625" style="455" customWidth="1"/>
    <col min="12547" max="12548" width="10.28515625" style="455" customWidth="1"/>
    <col min="12549" max="12549" width="13.140625" style="455" customWidth="1"/>
    <col min="12550" max="12552" width="10.28515625" style="455" customWidth="1"/>
    <col min="12553" max="12553" width="13.140625" style="455" customWidth="1"/>
    <col min="12554" max="12556" width="10.28515625" style="455" customWidth="1"/>
    <col min="12557" max="12557" width="13.140625" style="455" customWidth="1"/>
    <col min="12558" max="12801" width="10.28515625" style="455" customWidth="1"/>
    <col min="12802" max="12802" width="53.28515625" style="455" customWidth="1"/>
    <col min="12803" max="12804" width="10.28515625" style="455" customWidth="1"/>
    <col min="12805" max="12805" width="13.140625" style="455" customWidth="1"/>
    <col min="12806" max="12808" width="10.28515625" style="455" customWidth="1"/>
    <col min="12809" max="12809" width="13.140625" style="455" customWidth="1"/>
    <col min="12810" max="12812" width="10.28515625" style="455" customWidth="1"/>
    <col min="12813" max="12813" width="13.140625" style="455" customWidth="1"/>
    <col min="12814" max="13057" width="10.28515625" style="455" customWidth="1"/>
    <col min="13058" max="13058" width="53.28515625" style="455" customWidth="1"/>
    <col min="13059" max="13060" width="10.28515625" style="455" customWidth="1"/>
    <col min="13061" max="13061" width="13.140625" style="455" customWidth="1"/>
    <col min="13062" max="13064" width="10.28515625" style="455" customWidth="1"/>
    <col min="13065" max="13065" width="13.140625" style="455" customWidth="1"/>
    <col min="13066" max="13068" width="10.28515625" style="455" customWidth="1"/>
    <col min="13069" max="13069" width="13.140625" style="455" customWidth="1"/>
    <col min="13070" max="13313" width="10.28515625" style="455" customWidth="1"/>
    <col min="13314" max="13314" width="53.28515625" style="455" customWidth="1"/>
    <col min="13315" max="13316" width="10.28515625" style="455" customWidth="1"/>
    <col min="13317" max="13317" width="13.140625" style="455" customWidth="1"/>
    <col min="13318" max="13320" width="10.28515625" style="455" customWidth="1"/>
    <col min="13321" max="13321" width="13.140625" style="455" customWidth="1"/>
    <col min="13322" max="13324" width="10.28515625" style="455" customWidth="1"/>
    <col min="13325" max="13325" width="13.140625" style="455" customWidth="1"/>
    <col min="13326" max="13569" width="10.28515625" style="455" customWidth="1"/>
    <col min="13570" max="13570" width="53.28515625" style="455" customWidth="1"/>
    <col min="13571" max="13572" width="10.28515625" style="455" customWidth="1"/>
    <col min="13573" max="13573" width="13.140625" style="455" customWidth="1"/>
    <col min="13574" max="13576" width="10.28515625" style="455" customWidth="1"/>
    <col min="13577" max="13577" width="13.140625" style="455" customWidth="1"/>
    <col min="13578" max="13580" width="10.28515625" style="455" customWidth="1"/>
    <col min="13581" max="13581" width="13.140625" style="455" customWidth="1"/>
    <col min="13582" max="13825" width="10.28515625" style="455" customWidth="1"/>
    <col min="13826" max="13826" width="53.28515625" style="455" customWidth="1"/>
    <col min="13827" max="13828" width="10.28515625" style="455" customWidth="1"/>
    <col min="13829" max="13829" width="13.140625" style="455" customWidth="1"/>
    <col min="13830" max="13832" width="10.28515625" style="455" customWidth="1"/>
    <col min="13833" max="13833" width="13.140625" style="455" customWidth="1"/>
    <col min="13834" max="13836" width="10.28515625" style="455" customWidth="1"/>
    <col min="13837" max="13837" width="13.140625" style="455" customWidth="1"/>
    <col min="13838" max="14081" width="10.28515625" style="455" customWidth="1"/>
    <col min="14082" max="14082" width="53.28515625" style="455" customWidth="1"/>
    <col min="14083" max="14084" width="10.28515625" style="455" customWidth="1"/>
    <col min="14085" max="14085" width="13.140625" style="455" customWidth="1"/>
    <col min="14086" max="14088" width="10.28515625" style="455" customWidth="1"/>
    <col min="14089" max="14089" width="13.140625" style="455" customWidth="1"/>
    <col min="14090" max="14092" width="10.28515625" style="455" customWidth="1"/>
    <col min="14093" max="14093" width="13.140625" style="455" customWidth="1"/>
    <col min="14094" max="14337" width="10.28515625" style="455" customWidth="1"/>
    <col min="14338" max="14338" width="53.28515625" style="455" customWidth="1"/>
    <col min="14339" max="14340" width="10.28515625" style="455" customWidth="1"/>
    <col min="14341" max="14341" width="13.140625" style="455" customWidth="1"/>
    <col min="14342" max="14344" width="10.28515625" style="455" customWidth="1"/>
    <col min="14345" max="14345" width="13.140625" style="455" customWidth="1"/>
    <col min="14346" max="14348" width="10.28515625" style="455" customWidth="1"/>
    <col min="14349" max="14349" width="13.140625" style="455" customWidth="1"/>
    <col min="14350" max="14593" width="10.28515625" style="455" customWidth="1"/>
    <col min="14594" max="14594" width="53.28515625" style="455" customWidth="1"/>
    <col min="14595" max="14596" width="10.28515625" style="455" customWidth="1"/>
    <col min="14597" max="14597" width="13.140625" style="455" customWidth="1"/>
    <col min="14598" max="14600" width="10.28515625" style="455" customWidth="1"/>
    <col min="14601" max="14601" width="13.140625" style="455" customWidth="1"/>
    <col min="14602" max="14604" width="10.28515625" style="455" customWidth="1"/>
    <col min="14605" max="14605" width="13.140625" style="455" customWidth="1"/>
    <col min="14606" max="14849" width="10.28515625" style="455" customWidth="1"/>
    <col min="14850" max="14850" width="53.28515625" style="455" customWidth="1"/>
    <col min="14851" max="14852" width="10.28515625" style="455" customWidth="1"/>
    <col min="14853" max="14853" width="13.140625" style="455" customWidth="1"/>
    <col min="14854" max="14856" width="10.28515625" style="455" customWidth="1"/>
    <col min="14857" max="14857" width="13.140625" style="455" customWidth="1"/>
    <col min="14858" max="14860" width="10.28515625" style="455" customWidth="1"/>
    <col min="14861" max="14861" width="13.140625" style="455" customWidth="1"/>
    <col min="14862" max="15105" width="10.28515625" style="455" customWidth="1"/>
    <col min="15106" max="15106" width="53.28515625" style="455" customWidth="1"/>
    <col min="15107" max="15108" width="10.28515625" style="455" customWidth="1"/>
    <col min="15109" max="15109" width="13.140625" style="455" customWidth="1"/>
    <col min="15110" max="15112" width="10.28515625" style="455" customWidth="1"/>
    <col min="15113" max="15113" width="13.140625" style="455" customWidth="1"/>
    <col min="15114" max="15116" width="10.28515625" style="455" customWidth="1"/>
    <col min="15117" max="15117" width="13.140625" style="455" customWidth="1"/>
    <col min="15118" max="15361" width="10.28515625" style="455" customWidth="1"/>
    <col min="15362" max="15362" width="53.28515625" style="455" customWidth="1"/>
    <col min="15363" max="15364" width="10.28515625" style="455" customWidth="1"/>
    <col min="15365" max="15365" width="13.140625" style="455" customWidth="1"/>
    <col min="15366" max="15368" width="10.28515625" style="455" customWidth="1"/>
    <col min="15369" max="15369" width="13.140625" style="455" customWidth="1"/>
    <col min="15370" max="15372" width="10.28515625" style="455" customWidth="1"/>
    <col min="15373" max="15373" width="13.140625" style="455" customWidth="1"/>
    <col min="15374" max="15617" width="10.28515625" style="455" customWidth="1"/>
    <col min="15618" max="15618" width="53.28515625" style="455" customWidth="1"/>
    <col min="15619" max="15620" width="10.28515625" style="455" customWidth="1"/>
    <col min="15621" max="15621" width="13.140625" style="455" customWidth="1"/>
    <col min="15622" max="15624" width="10.28515625" style="455" customWidth="1"/>
    <col min="15625" max="15625" width="13.140625" style="455" customWidth="1"/>
    <col min="15626" max="15628" width="10.28515625" style="455" customWidth="1"/>
    <col min="15629" max="15629" width="13.140625" style="455" customWidth="1"/>
    <col min="15630" max="15873" width="10.28515625" style="455" customWidth="1"/>
    <col min="15874" max="15874" width="53.28515625" style="455" customWidth="1"/>
    <col min="15875" max="15876" width="10.28515625" style="455" customWidth="1"/>
    <col min="15877" max="15877" width="13.140625" style="455" customWidth="1"/>
    <col min="15878" max="15880" width="10.28515625" style="455" customWidth="1"/>
    <col min="15881" max="15881" width="13.140625" style="455" customWidth="1"/>
    <col min="15882" max="15884" width="10.28515625" style="455" customWidth="1"/>
    <col min="15885" max="15885" width="13.140625" style="455" customWidth="1"/>
    <col min="15886" max="16129" width="10.28515625" style="455" customWidth="1"/>
    <col min="16130" max="16130" width="53.28515625" style="455" customWidth="1"/>
    <col min="16131" max="16132" width="10.28515625" style="455" customWidth="1"/>
    <col min="16133" max="16133" width="13.140625" style="455" customWidth="1"/>
    <col min="16134" max="16136" width="10.28515625" style="455" customWidth="1"/>
    <col min="16137" max="16137" width="13.140625" style="455" customWidth="1"/>
    <col min="16138" max="16140" width="10.28515625" style="455" customWidth="1"/>
    <col min="16141" max="16141" width="13.140625" style="455" customWidth="1"/>
    <col min="16142" max="16384" width="10.28515625" style="455" customWidth="1"/>
  </cols>
  <sheetData>
    <row r="2" spans="2:14" ht="15">
      <c r="B2" s="497" t="s">
        <v>253</v>
      </c>
      <c r="C2" s="496" t="s">
        <v>331</v>
      </c>
      <c r="D2" s="495" t="s">
        <v>331</v>
      </c>
      <c r="E2" s="494"/>
      <c r="F2" s="494"/>
      <c r="G2" s="494"/>
      <c r="H2" s="494"/>
      <c r="I2" s="494"/>
      <c r="J2" s="494"/>
      <c r="K2" s="494"/>
      <c r="L2" s="494"/>
    </row>
    <row r="3" spans="2:14" s="488" customFormat="1" ht="15">
      <c r="B3" s="493"/>
      <c r="C3" s="493" t="s">
        <v>331</v>
      </c>
      <c r="D3" s="492"/>
      <c r="E3" s="491" t="s">
        <v>231</v>
      </c>
      <c r="F3" s="490" t="s">
        <v>230</v>
      </c>
      <c r="G3" s="490" t="s">
        <v>229</v>
      </c>
      <c r="H3" s="490" t="s">
        <v>228</v>
      </c>
      <c r="I3" s="491" t="s">
        <v>227</v>
      </c>
      <c r="J3" s="490" t="s">
        <v>226</v>
      </c>
      <c r="K3" s="490" t="s">
        <v>241</v>
      </c>
      <c r="L3" s="489" t="s">
        <v>240</v>
      </c>
      <c r="M3" s="525"/>
      <c r="N3" s="525"/>
    </row>
    <row r="4" spans="2:14" ht="15">
      <c r="B4" s="462" t="s">
        <v>223</v>
      </c>
      <c r="C4" s="456" t="s">
        <v>331</v>
      </c>
      <c r="D4" s="456" t="s">
        <v>331</v>
      </c>
      <c r="E4" s="456" t="s">
        <v>331</v>
      </c>
      <c r="F4" s="456" t="s">
        <v>331</v>
      </c>
      <c r="G4" s="456" t="s">
        <v>331</v>
      </c>
      <c r="H4" s="456"/>
      <c r="I4" s="456"/>
      <c r="J4" s="456"/>
      <c r="K4" s="456"/>
      <c r="L4" s="456"/>
      <c r="M4" s="456"/>
      <c r="N4" s="456"/>
    </row>
    <row r="5" spans="2:14" ht="15">
      <c r="B5" s="458" t="s">
        <v>606</v>
      </c>
      <c r="C5" s="456" t="s">
        <v>331</v>
      </c>
      <c r="D5" s="487"/>
      <c r="E5" s="524">
        <v>7437002</v>
      </c>
      <c r="F5" s="524">
        <v>2266493</v>
      </c>
      <c r="G5" s="524">
        <v>2067424</v>
      </c>
      <c r="H5" s="524">
        <v>2201030</v>
      </c>
      <c r="I5" s="523"/>
      <c r="J5" s="456"/>
      <c r="K5" s="460"/>
      <c r="L5" s="460"/>
      <c r="M5" s="485"/>
      <c r="N5" s="456"/>
    </row>
    <row r="6" spans="2:14" ht="15">
      <c r="B6" s="458" t="s">
        <v>608</v>
      </c>
      <c r="C6" s="456" t="s">
        <v>331</v>
      </c>
      <c r="D6" s="457" t="s">
        <v>331</v>
      </c>
      <c r="E6" s="519">
        <v>1000035</v>
      </c>
      <c r="F6" s="519">
        <v>267727</v>
      </c>
      <c r="G6" s="519">
        <v>275311</v>
      </c>
      <c r="H6" s="519">
        <v>287849</v>
      </c>
      <c r="I6" s="522"/>
      <c r="J6" s="456"/>
      <c r="K6" s="460"/>
      <c r="L6" s="460"/>
      <c r="M6" s="459"/>
      <c r="N6" s="456"/>
    </row>
    <row r="7" spans="2:14" ht="15">
      <c r="B7" s="458" t="s">
        <v>215</v>
      </c>
      <c r="C7" s="456" t="s">
        <v>331</v>
      </c>
      <c r="D7" s="457" t="s">
        <v>331</v>
      </c>
      <c r="E7" s="519">
        <v>598823</v>
      </c>
      <c r="F7" s="519">
        <v>153455</v>
      </c>
      <c r="G7" s="519">
        <v>159744</v>
      </c>
      <c r="H7" s="519">
        <v>142685</v>
      </c>
      <c r="I7" s="522"/>
      <c r="J7" s="456"/>
      <c r="K7" s="460"/>
      <c r="L7" s="460"/>
      <c r="M7" s="459"/>
      <c r="N7" s="456"/>
    </row>
    <row r="8" spans="2:14" ht="15">
      <c r="B8" s="458" t="s">
        <v>247</v>
      </c>
      <c r="C8" s="456" t="s">
        <v>331</v>
      </c>
      <c r="D8" s="457" t="s">
        <v>331</v>
      </c>
      <c r="E8" s="519">
        <v>325123</v>
      </c>
      <c r="F8" s="519">
        <v>71418</v>
      </c>
      <c r="G8" s="519">
        <v>93740</v>
      </c>
      <c r="H8" s="519">
        <v>103232</v>
      </c>
      <c r="I8" s="522"/>
      <c r="J8" s="456"/>
      <c r="K8" s="460"/>
      <c r="L8" s="460"/>
      <c r="M8" s="459"/>
      <c r="N8" s="456"/>
    </row>
    <row r="9" spans="2:14" ht="15">
      <c r="B9" s="458" t="s">
        <v>252</v>
      </c>
      <c r="C9" s="456"/>
      <c r="D9" s="457"/>
      <c r="E9" s="519">
        <v>501351</v>
      </c>
      <c r="F9" s="519">
        <v>129717</v>
      </c>
      <c r="G9" s="519">
        <v>116834</v>
      </c>
      <c r="H9" s="519">
        <v>117129</v>
      </c>
      <c r="I9" s="522"/>
      <c r="J9" s="456"/>
      <c r="K9" s="460"/>
      <c r="L9" s="460"/>
      <c r="M9" s="459"/>
      <c r="N9" s="456"/>
    </row>
    <row r="10" spans="2:14">
      <c r="B10" s="456" t="s">
        <v>331</v>
      </c>
      <c r="C10" s="456" t="s">
        <v>331</v>
      </c>
      <c r="D10" s="457" t="s">
        <v>331</v>
      </c>
      <c r="E10" s="457" t="s">
        <v>331</v>
      </c>
      <c r="F10" s="457" t="s">
        <v>331</v>
      </c>
      <c r="G10" s="457" t="s">
        <v>331</v>
      </c>
      <c r="H10" s="457"/>
      <c r="I10" s="457"/>
      <c r="J10" s="456"/>
      <c r="K10" s="457"/>
      <c r="L10" s="457"/>
      <c r="M10" s="456"/>
      <c r="N10" s="456"/>
    </row>
    <row r="11" spans="2:14">
      <c r="B11" s="458" t="s">
        <v>222</v>
      </c>
      <c r="C11" s="456" t="s">
        <v>331</v>
      </c>
      <c r="D11" s="457" t="s">
        <v>331</v>
      </c>
      <c r="E11" s="460">
        <f>SUM(E5:E9)</f>
        <v>9862334</v>
      </c>
      <c r="F11" s="460">
        <f>SUM(F5:F9)</f>
        <v>2888810</v>
      </c>
      <c r="G11" s="460">
        <f>SUM(G5:G9)</f>
        <v>2713053</v>
      </c>
      <c r="H11" s="460">
        <f>SUM(H5:H9)</f>
        <v>2851925</v>
      </c>
      <c r="I11" s="460"/>
      <c r="J11" s="460"/>
      <c r="K11" s="460"/>
      <c r="L11" s="460"/>
      <c r="M11" s="459"/>
      <c r="N11" s="456"/>
    </row>
    <row r="12" spans="2:14">
      <c r="B12" s="458" t="s">
        <v>221</v>
      </c>
      <c r="C12" s="456" t="s">
        <v>331</v>
      </c>
      <c r="D12" s="457" t="s">
        <v>331</v>
      </c>
      <c r="E12" s="460">
        <v>-451589</v>
      </c>
      <c r="F12" s="460">
        <v>-126068</v>
      </c>
      <c r="G12" s="460">
        <v>-131147</v>
      </c>
      <c r="H12" s="460">
        <v>-142443</v>
      </c>
      <c r="I12" s="460"/>
      <c r="J12" s="458"/>
      <c r="K12" s="460"/>
      <c r="L12" s="460"/>
      <c r="M12" s="459"/>
      <c r="N12" s="458"/>
    </row>
    <row r="13" spans="2:14">
      <c r="B13" s="456" t="s">
        <v>331</v>
      </c>
      <c r="C13" s="456" t="s">
        <v>331</v>
      </c>
      <c r="D13" s="457" t="s">
        <v>331</v>
      </c>
      <c r="E13" s="457" t="s">
        <v>331</v>
      </c>
      <c r="F13" s="457" t="s">
        <v>331</v>
      </c>
      <c r="G13" s="457" t="s">
        <v>331</v>
      </c>
      <c r="H13" s="457"/>
      <c r="I13" s="457"/>
      <c r="J13" s="456"/>
      <c r="K13" s="456"/>
      <c r="L13" s="456"/>
      <c r="M13" s="456"/>
      <c r="N13" s="456"/>
    </row>
    <row r="14" spans="2:14">
      <c r="B14" s="458" t="s">
        <v>220</v>
      </c>
      <c r="C14" s="456" t="s">
        <v>331</v>
      </c>
      <c r="D14" s="457" t="s">
        <v>331</v>
      </c>
      <c r="E14" s="460">
        <f>E11+E12</f>
        <v>9410745</v>
      </c>
      <c r="F14" s="460">
        <f>F11+F12</f>
        <v>2762742</v>
      </c>
      <c r="G14" s="460">
        <f>G11+G12</f>
        <v>2581906</v>
      </c>
      <c r="H14" s="460">
        <f>H11+H12</f>
        <v>2709482</v>
      </c>
      <c r="I14" s="460"/>
      <c r="J14" s="460"/>
      <c r="K14" s="460"/>
      <c r="L14" s="460"/>
      <c r="M14" s="459"/>
      <c r="N14" s="456"/>
    </row>
    <row r="15" spans="2:14">
      <c r="B15" s="456" t="s">
        <v>331</v>
      </c>
      <c r="C15" s="456" t="s">
        <v>331</v>
      </c>
      <c r="D15" s="457" t="s">
        <v>331</v>
      </c>
      <c r="E15" s="457" t="s">
        <v>331</v>
      </c>
      <c r="F15" s="457" t="s">
        <v>331</v>
      </c>
      <c r="G15" s="457" t="s">
        <v>331</v>
      </c>
      <c r="H15" s="457"/>
      <c r="I15" s="457"/>
      <c r="J15" s="456"/>
      <c r="K15" s="456"/>
      <c r="L15" s="456"/>
      <c r="M15" s="456"/>
      <c r="N15" s="456"/>
    </row>
    <row r="16" spans="2:14" ht="15">
      <c r="B16" s="462" t="s">
        <v>219</v>
      </c>
      <c r="C16" s="456" t="s">
        <v>331</v>
      </c>
      <c r="D16" s="457" t="s">
        <v>331</v>
      </c>
      <c r="E16" s="457">
        <v>-1</v>
      </c>
      <c r="F16" s="457" t="s">
        <v>331</v>
      </c>
      <c r="G16" s="457" t="s">
        <v>331</v>
      </c>
      <c r="H16" s="457"/>
      <c r="I16" s="457"/>
      <c r="J16" s="456"/>
      <c r="K16" s="456"/>
      <c r="L16" s="456"/>
      <c r="M16" s="456"/>
      <c r="N16" s="456"/>
    </row>
    <row r="17" spans="2:16384">
      <c r="B17" s="520" t="s">
        <v>606</v>
      </c>
      <c r="C17" s="456" t="s">
        <v>331</v>
      </c>
      <c r="D17" s="457" t="s">
        <v>331</v>
      </c>
      <c r="E17" s="460">
        <v>-4007887</v>
      </c>
      <c r="F17" s="460">
        <v>-1207551</v>
      </c>
      <c r="G17" s="460">
        <v>-1187458</v>
      </c>
      <c r="H17" s="460">
        <v>-1278162</v>
      </c>
      <c r="I17" s="460"/>
      <c r="J17" s="456"/>
      <c r="K17" s="456"/>
      <c r="L17" s="456"/>
      <c r="M17" s="459"/>
      <c r="N17" s="456"/>
    </row>
    <row r="18" spans="2:16384">
      <c r="B18" s="520" t="s">
        <v>608</v>
      </c>
      <c r="C18" s="456" t="s">
        <v>331</v>
      </c>
      <c r="D18" s="457" t="s">
        <v>331</v>
      </c>
      <c r="E18" s="460">
        <v>-210052</v>
      </c>
      <c r="F18" s="460">
        <v>-52786</v>
      </c>
      <c r="G18" s="460">
        <v>-60513</v>
      </c>
      <c r="H18" s="460">
        <v>-58911</v>
      </c>
      <c r="I18" s="460"/>
      <c r="J18" s="456"/>
      <c r="K18" s="456"/>
      <c r="L18" s="456"/>
      <c r="M18" s="459"/>
      <c r="N18" s="456"/>
    </row>
    <row r="19" spans="2:16384">
      <c r="B19" s="520" t="s">
        <v>215</v>
      </c>
      <c r="C19" s="456" t="s">
        <v>331</v>
      </c>
      <c r="D19" s="457" t="s">
        <v>331</v>
      </c>
      <c r="E19" s="460">
        <v>-307446</v>
      </c>
      <c r="F19" s="460">
        <v>-78301</v>
      </c>
      <c r="G19" s="460">
        <v>-81973</v>
      </c>
      <c r="H19" s="460">
        <v>-77748</v>
      </c>
      <c r="I19" s="460"/>
      <c r="J19" s="456"/>
      <c r="K19" s="456"/>
      <c r="L19" s="456"/>
      <c r="M19" s="459"/>
      <c r="N19" s="456"/>
    </row>
    <row r="20" spans="2:16384">
      <c r="B20" s="520" t="s">
        <v>247</v>
      </c>
      <c r="C20" s="456" t="s">
        <v>331</v>
      </c>
      <c r="D20" s="457" t="s">
        <v>331</v>
      </c>
      <c r="E20" s="460">
        <v>-59183</v>
      </c>
      <c r="F20" s="460">
        <v>-16301</v>
      </c>
      <c r="G20" s="460">
        <v>-17798</v>
      </c>
      <c r="H20" s="460">
        <v>-16666</v>
      </c>
      <c r="I20" s="460"/>
      <c r="J20" s="456"/>
      <c r="K20" s="456"/>
      <c r="L20" s="456"/>
      <c r="M20" s="459"/>
      <c r="N20" s="456"/>
    </row>
    <row r="21" spans="2:16384">
      <c r="B21" s="520" t="s">
        <v>246</v>
      </c>
      <c r="C21" s="456" t="s">
        <v>331</v>
      </c>
      <c r="D21" s="457" t="s">
        <v>331</v>
      </c>
      <c r="E21" s="460">
        <v>-338109</v>
      </c>
      <c r="F21" s="460">
        <v>-79524</v>
      </c>
      <c r="G21" s="460">
        <v>-78403</v>
      </c>
      <c r="H21" s="460">
        <v>-66867</v>
      </c>
      <c r="I21" s="460"/>
      <c r="J21" s="456"/>
      <c r="K21" s="456"/>
      <c r="L21" s="456"/>
      <c r="M21" s="459"/>
      <c r="N21" s="456"/>
    </row>
    <row r="22" spans="2:16384">
      <c r="B22" s="520" t="s">
        <v>212</v>
      </c>
      <c r="C22" s="456" t="s">
        <v>331</v>
      </c>
      <c r="D22" s="457" t="s">
        <v>331</v>
      </c>
      <c r="E22" s="460">
        <v>-150456</v>
      </c>
      <c r="F22" s="460">
        <v>-52218</v>
      </c>
      <c r="G22" s="460">
        <v>-58374</v>
      </c>
      <c r="H22" s="460">
        <v>-72805</v>
      </c>
      <c r="I22" s="460"/>
      <c r="J22" s="456"/>
      <c r="K22" s="456"/>
      <c r="L22" s="456"/>
      <c r="M22" s="459"/>
      <c r="N22" s="456"/>
    </row>
    <row r="23" spans="2:16384">
      <c r="B23" s="520" t="s">
        <v>213</v>
      </c>
      <c r="C23" s="456" t="s">
        <v>331</v>
      </c>
      <c r="D23" s="457" t="s">
        <v>331</v>
      </c>
      <c r="E23" s="460">
        <v>-836924</v>
      </c>
      <c r="F23" s="460">
        <v>-218717</v>
      </c>
      <c r="G23" s="460">
        <v>-259038</v>
      </c>
      <c r="H23" s="460">
        <v>-268832</v>
      </c>
      <c r="I23" s="460"/>
      <c r="J23" s="456"/>
      <c r="K23" s="456"/>
      <c r="L23" s="456"/>
      <c r="M23" s="459"/>
      <c r="N23" s="456"/>
    </row>
    <row r="24" spans="2:16384">
      <c r="B24" s="520" t="s">
        <v>251</v>
      </c>
      <c r="C24" s="456" t="s">
        <v>331</v>
      </c>
      <c r="D24" s="457" t="s">
        <v>331</v>
      </c>
      <c r="E24" s="460">
        <v>-185694</v>
      </c>
      <c r="F24" s="460">
        <v>-48955</v>
      </c>
      <c r="G24" s="460">
        <v>-58592</v>
      </c>
      <c r="H24" s="460">
        <v>-54617</v>
      </c>
      <c r="I24" s="460"/>
      <c r="J24" s="456"/>
      <c r="K24" s="456"/>
      <c r="L24" s="456"/>
      <c r="M24" s="459"/>
      <c r="N24" s="456"/>
    </row>
    <row r="25" spans="2:16384">
      <c r="B25" s="520" t="s">
        <v>250</v>
      </c>
      <c r="C25" s="456" t="s">
        <v>331</v>
      </c>
      <c r="D25" s="457" t="s">
        <v>331</v>
      </c>
      <c r="E25" s="460">
        <v>-43366</v>
      </c>
      <c r="F25" s="460">
        <v>0</v>
      </c>
      <c r="G25" s="460">
        <v>0</v>
      </c>
      <c r="H25" s="460">
        <v>0</v>
      </c>
      <c r="I25" s="460"/>
      <c r="J25" s="456"/>
      <c r="K25" s="456"/>
      <c r="L25" s="456"/>
      <c r="M25" s="459"/>
      <c r="N25" s="456"/>
    </row>
    <row r="26" spans="2:16384">
      <c r="B26" s="520" t="s">
        <v>249</v>
      </c>
      <c r="C26" s="456" t="s">
        <v>331</v>
      </c>
      <c r="D26" s="457" t="s">
        <v>331</v>
      </c>
      <c r="E26" s="460">
        <v>-65825</v>
      </c>
      <c r="F26" s="460">
        <v>-51459</v>
      </c>
      <c r="G26" s="460">
        <v>-43472</v>
      </c>
      <c r="H26" s="460">
        <v>-39872</v>
      </c>
      <c r="I26" s="460"/>
      <c r="J26" s="456"/>
      <c r="K26" s="456"/>
      <c r="L26" s="456"/>
      <c r="M26" s="459"/>
      <c r="N26" s="456"/>
    </row>
    <row r="27" spans="2:16384">
      <c r="B27" s="520" t="s">
        <v>248</v>
      </c>
      <c r="C27" s="456" t="s">
        <v>331</v>
      </c>
      <c r="D27" s="457" t="s">
        <v>331</v>
      </c>
      <c r="E27" s="460">
        <v>-11309</v>
      </c>
      <c r="F27" s="460">
        <v>-1198</v>
      </c>
      <c r="G27" s="460">
        <v>-6797</v>
      </c>
      <c r="H27" s="460">
        <v>-4201</v>
      </c>
      <c r="I27" s="460"/>
      <c r="J27" s="456"/>
      <c r="K27" s="456"/>
      <c r="L27" s="456"/>
      <c r="M27" s="459"/>
      <c r="N27" s="456"/>
    </row>
    <row r="28" spans="2:16384" ht="15">
      <c r="B28" s="472"/>
      <c r="C28" s="472"/>
      <c r="D28" s="481"/>
      <c r="E28" s="481"/>
      <c r="F28" s="481"/>
      <c r="G28" s="481"/>
      <c r="H28" s="481"/>
      <c r="I28" s="481"/>
      <c r="J28" s="472"/>
      <c r="K28" s="472"/>
      <c r="L28" s="472"/>
      <c r="M28" s="472"/>
      <c r="N28" s="472"/>
      <c r="O28" s="472"/>
      <c r="P28" s="472"/>
      <c r="Q28" s="472"/>
      <c r="R28" s="472"/>
      <c r="S28" s="472"/>
      <c r="T28" s="472"/>
      <c r="U28" s="472"/>
      <c r="V28" s="472"/>
      <c r="W28" s="472"/>
      <c r="X28" s="472"/>
      <c r="Y28" s="472"/>
      <c r="Z28" s="472"/>
      <c r="AA28" s="472"/>
      <c r="AB28" s="472"/>
      <c r="AC28" s="472"/>
      <c r="AD28" s="472"/>
      <c r="AE28" s="472"/>
      <c r="AF28" s="472"/>
      <c r="AG28" s="472"/>
      <c r="AH28" s="472"/>
      <c r="AI28" s="472"/>
      <c r="AJ28" s="472"/>
      <c r="AK28" s="472"/>
      <c r="AL28" s="472"/>
      <c r="AM28" s="472"/>
      <c r="AN28" s="472"/>
      <c r="AO28" s="472"/>
      <c r="AP28" s="472"/>
      <c r="AQ28" s="472"/>
      <c r="AR28" s="472"/>
      <c r="AS28" s="472"/>
      <c r="AT28" s="472"/>
      <c r="AU28" s="472"/>
      <c r="AV28" s="472"/>
      <c r="AW28" s="472"/>
      <c r="AX28" s="472"/>
      <c r="AY28" s="472"/>
      <c r="AZ28" s="472"/>
      <c r="BA28" s="472"/>
      <c r="BB28" s="472"/>
      <c r="BC28" s="472"/>
      <c r="BD28" s="472"/>
      <c r="BE28" s="472"/>
      <c r="BF28" s="472"/>
      <c r="BG28" s="472"/>
      <c r="BH28" s="472"/>
      <c r="BI28" s="472"/>
      <c r="BJ28" s="472"/>
      <c r="BK28" s="472"/>
      <c r="BL28" s="472"/>
      <c r="BM28" s="472"/>
      <c r="BN28" s="472"/>
      <c r="BO28" s="472"/>
      <c r="BP28" s="472"/>
      <c r="BQ28" s="472"/>
      <c r="BR28" s="472"/>
      <c r="BS28" s="472"/>
      <c r="BT28" s="472"/>
      <c r="BU28" s="472"/>
      <c r="BV28" s="472"/>
      <c r="BW28" s="472"/>
      <c r="BX28" s="472"/>
      <c r="BY28" s="472"/>
      <c r="BZ28" s="472"/>
      <c r="CA28" s="472"/>
      <c r="CB28" s="472"/>
      <c r="CC28" s="472"/>
      <c r="CD28" s="472"/>
      <c r="CE28" s="472"/>
      <c r="CF28" s="472"/>
      <c r="CG28" s="472"/>
      <c r="CH28" s="472"/>
      <c r="CI28" s="472"/>
      <c r="CJ28" s="472"/>
      <c r="CK28" s="472"/>
      <c r="CL28" s="472"/>
      <c r="CM28" s="472"/>
      <c r="CN28" s="472"/>
      <c r="CO28" s="472"/>
      <c r="CP28" s="472"/>
      <c r="CQ28" s="472"/>
      <c r="CR28" s="472"/>
      <c r="CS28" s="472"/>
      <c r="CT28" s="472"/>
      <c r="CU28" s="472"/>
      <c r="CV28" s="472"/>
      <c r="CW28" s="472"/>
      <c r="CX28" s="472"/>
      <c r="CY28" s="472"/>
      <c r="CZ28" s="472"/>
      <c r="DA28" s="472"/>
      <c r="DB28" s="472"/>
      <c r="DC28" s="472"/>
      <c r="DD28" s="472"/>
      <c r="DE28" s="472"/>
      <c r="DF28" s="472"/>
      <c r="DG28" s="472"/>
      <c r="DH28" s="472"/>
      <c r="DI28" s="472"/>
      <c r="DJ28" s="472"/>
      <c r="DK28" s="472"/>
      <c r="DL28" s="472"/>
      <c r="DM28" s="472"/>
      <c r="DN28" s="472"/>
      <c r="DO28" s="472"/>
      <c r="DP28" s="472"/>
      <c r="DQ28" s="472"/>
      <c r="DR28" s="472"/>
      <c r="DS28" s="472"/>
      <c r="DT28" s="472"/>
      <c r="DU28" s="472"/>
      <c r="DV28" s="472"/>
      <c r="DW28" s="472"/>
      <c r="DX28" s="472"/>
      <c r="DY28" s="472"/>
      <c r="DZ28" s="472"/>
      <c r="EA28" s="472"/>
      <c r="EB28" s="472"/>
      <c r="EC28" s="472"/>
      <c r="ED28" s="472"/>
      <c r="EE28" s="472"/>
      <c r="EF28" s="472"/>
      <c r="EG28" s="472"/>
      <c r="EH28" s="472"/>
      <c r="EI28" s="472"/>
      <c r="EJ28" s="472"/>
      <c r="EK28" s="472"/>
      <c r="EL28" s="472"/>
      <c r="EM28" s="472"/>
      <c r="EN28" s="472"/>
      <c r="EO28" s="472"/>
      <c r="EP28" s="472"/>
      <c r="EQ28" s="472"/>
      <c r="ER28" s="472"/>
      <c r="ES28" s="472"/>
      <c r="ET28" s="472"/>
      <c r="EU28" s="472"/>
      <c r="EV28" s="472"/>
      <c r="EW28" s="472"/>
      <c r="EX28" s="472"/>
      <c r="EY28" s="472"/>
      <c r="EZ28" s="472"/>
      <c r="FA28" s="472"/>
      <c r="FB28" s="472"/>
      <c r="FC28" s="472"/>
      <c r="FD28" s="472"/>
      <c r="FE28" s="472"/>
      <c r="FF28" s="472"/>
      <c r="FG28" s="472"/>
      <c r="FH28" s="472"/>
      <c r="FI28" s="472"/>
      <c r="FJ28" s="472"/>
      <c r="FK28" s="472"/>
      <c r="FL28" s="472"/>
      <c r="FM28" s="472"/>
      <c r="FN28" s="472"/>
      <c r="FO28" s="472"/>
      <c r="FP28" s="472"/>
      <c r="FQ28" s="472"/>
      <c r="FR28" s="472"/>
      <c r="FS28" s="472"/>
      <c r="FT28" s="472"/>
      <c r="FU28" s="472"/>
      <c r="FV28" s="472"/>
      <c r="FW28" s="472"/>
      <c r="FX28" s="472"/>
      <c r="FY28" s="472"/>
      <c r="FZ28" s="472"/>
      <c r="GA28" s="472"/>
      <c r="GB28" s="472"/>
      <c r="GC28" s="472"/>
      <c r="GD28" s="472"/>
      <c r="GE28" s="472"/>
      <c r="GF28" s="472"/>
      <c r="GG28" s="472"/>
      <c r="GH28" s="472"/>
      <c r="GI28" s="472"/>
      <c r="GJ28" s="472"/>
      <c r="GK28" s="472"/>
      <c r="GL28" s="472"/>
      <c r="GM28" s="472"/>
      <c r="GN28" s="472"/>
      <c r="GO28" s="472"/>
      <c r="GP28" s="472"/>
      <c r="GQ28" s="472"/>
      <c r="GR28" s="472"/>
      <c r="GS28" s="472"/>
      <c r="GT28" s="472"/>
      <c r="GU28" s="472"/>
      <c r="GV28" s="472"/>
      <c r="GW28" s="472"/>
      <c r="GX28" s="472"/>
      <c r="GY28" s="472"/>
      <c r="GZ28" s="472"/>
      <c r="HA28" s="472"/>
      <c r="HB28" s="472"/>
      <c r="HC28" s="472"/>
      <c r="HD28" s="472"/>
      <c r="HE28" s="472"/>
      <c r="HF28" s="472"/>
      <c r="HG28" s="472"/>
      <c r="HH28" s="472"/>
      <c r="HI28" s="472"/>
      <c r="HJ28" s="472"/>
      <c r="HK28" s="472"/>
      <c r="HL28" s="472"/>
      <c r="HM28" s="472"/>
      <c r="HN28" s="472"/>
      <c r="HO28" s="472"/>
      <c r="HP28" s="472"/>
      <c r="HQ28" s="472"/>
      <c r="HR28" s="472"/>
      <c r="HS28" s="472"/>
      <c r="HT28" s="472"/>
      <c r="HU28" s="472"/>
      <c r="HV28" s="472"/>
      <c r="HW28" s="472"/>
      <c r="HX28" s="472"/>
      <c r="HY28" s="472"/>
      <c r="HZ28" s="472"/>
      <c r="IA28" s="472"/>
      <c r="IB28" s="472"/>
      <c r="IC28" s="472"/>
      <c r="ID28" s="472"/>
      <c r="IE28" s="472"/>
      <c r="IF28" s="472"/>
      <c r="IG28" s="472"/>
      <c r="IH28" s="472"/>
      <c r="II28" s="472"/>
      <c r="IJ28" s="472"/>
      <c r="IK28" s="472"/>
      <c r="IL28" s="472"/>
      <c r="IM28" s="472"/>
      <c r="IN28" s="472"/>
      <c r="IO28" s="472"/>
      <c r="IP28" s="472"/>
      <c r="IQ28" s="472"/>
      <c r="IR28" s="472"/>
      <c r="IS28" s="472"/>
      <c r="IT28" s="472"/>
      <c r="IU28" s="472"/>
      <c r="IV28" s="472"/>
      <c r="IW28" s="472"/>
      <c r="IX28" s="472"/>
      <c r="IY28" s="472"/>
      <c r="IZ28" s="472"/>
      <c r="JA28" s="472"/>
      <c r="JB28" s="472"/>
      <c r="JC28" s="472"/>
      <c r="JD28" s="472"/>
      <c r="JE28" s="472"/>
      <c r="JF28" s="472"/>
      <c r="JG28" s="472"/>
      <c r="JH28" s="472"/>
      <c r="JI28" s="472"/>
      <c r="JJ28" s="472"/>
      <c r="JK28" s="472"/>
      <c r="JL28" s="472"/>
      <c r="JM28" s="472"/>
      <c r="JN28" s="472"/>
      <c r="JO28" s="472"/>
      <c r="JP28" s="472"/>
      <c r="JQ28" s="472"/>
      <c r="JR28" s="472"/>
      <c r="JS28" s="472"/>
      <c r="JT28" s="472"/>
      <c r="JU28" s="472"/>
      <c r="JV28" s="472"/>
      <c r="JW28" s="472"/>
      <c r="JX28" s="472"/>
      <c r="JY28" s="472"/>
      <c r="JZ28" s="472"/>
      <c r="KA28" s="472"/>
      <c r="KB28" s="472"/>
      <c r="KC28" s="472"/>
      <c r="KD28" s="472"/>
      <c r="KE28" s="472"/>
      <c r="KF28" s="472"/>
      <c r="KG28" s="472"/>
      <c r="KH28" s="472"/>
      <c r="KI28" s="472"/>
      <c r="KJ28" s="472"/>
      <c r="KK28" s="472"/>
      <c r="KL28" s="472"/>
      <c r="KM28" s="472"/>
      <c r="KN28" s="472"/>
      <c r="KO28" s="472"/>
      <c r="KP28" s="472"/>
      <c r="KQ28" s="472"/>
      <c r="KR28" s="472"/>
      <c r="KS28" s="472"/>
      <c r="KT28" s="472"/>
      <c r="KU28" s="472"/>
      <c r="KV28" s="472"/>
      <c r="KW28" s="472"/>
      <c r="KX28" s="472"/>
      <c r="KY28" s="472"/>
      <c r="KZ28" s="472"/>
      <c r="LA28" s="472"/>
      <c r="LB28" s="472"/>
      <c r="LC28" s="472"/>
      <c r="LD28" s="472"/>
      <c r="LE28" s="472"/>
      <c r="LF28" s="472"/>
      <c r="LG28" s="472"/>
      <c r="LH28" s="472"/>
      <c r="LI28" s="472"/>
      <c r="LJ28" s="472"/>
      <c r="LK28" s="472"/>
      <c r="LL28" s="472"/>
      <c r="LM28" s="472"/>
      <c r="LN28" s="472"/>
      <c r="LO28" s="472"/>
      <c r="LP28" s="472"/>
      <c r="LQ28" s="472"/>
      <c r="LR28" s="472"/>
      <c r="LS28" s="472"/>
      <c r="LT28" s="472"/>
      <c r="LU28" s="472"/>
      <c r="LV28" s="472"/>
      <c r="LW28" s="472"/>
      <c r="LX28" s="472"/>
      <c r="LY28" s="472"/>
      <c r="LZ28" s="472"/>
      <c r="MA28" s="472"/>
      <c r="MB28" s="472"/>
      <c r="MC28" s="472"/>
      <c r="MD28" s="472"/>
      <c r="ME28" s="472"/>
      <c r="MF28" s="472"/>
      <c r="MG28" s="472"/>
      <c r="MH28" s="472"/>
      <c r="MI28" s="472"/>
      <c r="MJ28" s="472"/>
      <c r="MK28" s="472"/>
      <c r="ML28" s="472"/>
      <c r="MM28" s="472"/>
      <c r="MN28" s="472"/>
      <c r="MO28" s="472"/>
      <c r="MP28" s="472"/>
      <c r="MQ28" s="472"/>
      <c r="MR28" s="472"/>
      <c r="MS28" s="472"/>
      <c r="MT28" s="472"/>
      <c r="MU28" s="472"/>
      <c r="MV28" s="472"/>
      <c r="MW28" s="472"/>
      <c r="MX28" s="472"/>
      <c r="MY28" s="472"/>
      <c r="MZ28" s="472"/>
      <c r="NA28" s="472"/>
      <c r="NB28" s="472"/>
      <c r="NC28" s="472"/>
      <c r="ND28" s="472"/>
      <c r="NE28" s="472"/>
      <c r="NF28" s="472"/>
      <c r="NG28" s="472"/>
      <c r="NH28" s="472"/>
      <c r="NI28" s="472"/>
      <c r="NJ28" s="472"/>
      <c r="NK28" s="472"/>
      <c r="NL28" s="472"/>
      <c r="NM28" s="472"/>
      <c r="NN28" s="472"/>
      <c r="NO28" s="472"/>
      <c r="NP28" s="472"/>
      <c r="NQ28" s="472"/>
      <c r="NR28" s="472"/>
      <c r="NS28" s="472"/>
      <c r="NT28" s="472"/>
      <c r="NU28" s="472"/>
      <c r="NV28" s="472"/>
      <c r="NW28" s="472"/>
      <c r="NX28" s="472"/>
      <c r="NY28" s="472"/>
      <c r="NZ28" s="472"/>
      <c r="OA28" s="472"/>
      <c r="OB28" s="472"/>
      <c r="OC28" s="472"/>
      <c r="OD28" s="472"/>
      <c r="OE28" s="472"/>
      <c r="OF28" s="472"/>
      <c r="OG28" s="472"/>
      <c r="OH28" s="472"/>
      <c r="OI28" s="472"/>
      <c r="OJ28" s="472"/>
      <c r="OK28" s="472"/>
      <c r="OL28" s="472"/>
      <c r="OM28" s="472"/>
      <c r="ON28" s="472"/>
      <c r="OO28" s="472"/>
      <c r="OP28" s="472"/>
      <c r="OQ28" s="472"/>
      <c r="OR28" s="472"/>
      <c r="OS28" s="472"/>
      <c r="OT28" s="472"/>
      <c r="OU28" s="472"/>
      <c r="OV28" s="472"/>
      <c r="OW28" s="472"/>
      <c r="OX28" s="472"/>
      <c r="OY28" s="472"/>
      <c r="OZ28" s="472"/>
      <c r="PA28" s="472"/>
      <c r="PB28" s="472"/>
      <c r="PC28" s="472"/>
      <c r="PD28" s="472"/>
      <c r="PE28" s="472"/>
      <c r="PF28" s="472"/>
      <c r="PG28" s="472"/>
      <c r="PH28" s="472"/>
      <c r="PI28" s="472"/>
      <c r="PJ28" s="472"/>
      <c r="PK28" s="472"/>
      <c r="PL28" s="472"/>
      <c r="PM28" s="472"/>
      <c r="PN28" s="472"/>
      <c r="PO28" s="472"/>
      <c r="PP28" s="472"/>
      <c r="PQ28" s="472"/>
      <c r="PR28" s="472"/>
      <c r="PS28" s="472"/>
      <c r="PT28" s="472"/>
      <c r="PU28" s="472"/>
      <c r="PV28" s="472"/>
      <c r="PW28" s="472"/>
      <c r="PX28" s="472"/>
      <c r="PY28" s="472"/>
      <c r="PZ28" s="472"/>
      <c r="QA28" s="472"/>
      <c r="QB28" s="472"/>
      <c r="QC28" s="472"/>
      <c r="QD28" s="472"/>
      <c r="QE28" s="472"/>
      <c r="QF28" s="472"/>
      <c r="QG28" s="472"/>
      <c r="QH28" s="472"/>
      <c r="QI28" s="472"/>
      <c r="QJ28" s="472"/>
      <c r="QK28" s="472"/>
      <c r="QL28" s="472"/>
      <c r="QM28" s="472"/>
      <c r="QN28" s="472"/>
      <c r="QO28" s="472"/>
      <c r="QP28" s="472"/>
      <c r="QQ28" s="472"/>
      <c r="QR28" s="472"/>
      <c r="QS28" s="472"/>
      <c r="QT28" s="472"/>
      <c r="QU28" s="472"/>
      <c r="QV28" s="472"/>
      <c r="QW28" s="472"/>
      <c r="QX28" s="472"/>
      <c r="QY28" s="472"/>
      <c r="QZ28" s="472"/>
      <c r="RA28" s="472"/>
      <c r="RB28" s="472"/>
      <c r="RC28" s="472"/>
      <c r="RD28" s="472"/>
      <c r="RE28" s="472"/>
      <c r="RF28" s="472"/>
      <c r="RG28" s="472"/>
      <c r="RH28" s="472"/>
      <c r="RI28" s="472"/>
      <c r="RJ28" s="472"/>
      <c r="RK28" s="472"/>
      <c r="RL28" s="472"/>
      <c r="RM28" s="472"/>
      <c r="RN28" s="472"/>
      <c r="RO28" s="472"/>
      <c r="RP28" s="472"/>
      <c r="RQ28" s="472"/>
      <c r="RR28" s="472"/>
      <c r="RS28" s="472"/>
      <c r="RT28" s="472"/>
      <c r="RU28" s="472"/>
      <c r="RV28" s="472"/>
      <c r="RW28" s="472"/>
      <c r="RX28" s="472"/>
      <c r="RY28" s="472"/>
      <c r="RZ28" s="472"/>
      <c r="SA28" s="472"/>
      <c r="SB28" s="472"/>
      <c r="SC28" s="472"/>
      <c r="SD28" s="472"/>
      <c r="SE28" s="472"/>
      <c r="SF28" s="472"/>
      <c r="SG28" s="472"/>
      <c r="SH28" s="472"/>
      <c r="SI28" s="472"/>
      <c r="SJ28" s="472"/>
      <c r="SK28" s="472"/>
      <c r="SL28" s="472"/>
      <c r="SM28" s="472"/>
      <c r="SN28" s="472"/>
      <c r="SO28" s="472"/>
      <c r="SP28" s="472"/>
      <c r="SQ28" s="472"/>
      <c r="SR28" s="472"/>
      <c r="SS28" s="472"/>
      <c r="ST28" s="472"/>
      <c r="SU28" s="472"/>
      <c r="SV28" s="472"/>
      <c r="SW28" s="472"/>
      <c r="SX28" s="472"/>
      <c r="SY28" s="472"/>
      <c r="SZ28" s="472"/>
      <c r="TA28" s="472"/>
      <c r="TB28" s="472"/>
      <c r="TC28" s="472"/>
      <c r="TD28" s="472"/>
      <c r="TE28" s="472"/>
      <c r="TF28" s="472"/>
      <c r="TG28" s="472"/>
      <c r="TH28" s="472"/>
      <c r="TI28" s="472"/>
      <c r="TJ28" s="472"/>
      <c r="TK28" s="472"/>
      <c r="TL28" s="472"/>
      <c r="TM28" s="472"/>
      <c r="TN28" s="472"/>
      <c r="TO28" s="472"/>
      <c r="TP28" s="472"/>
      <c r="TQ28" s="472"/>
      <c r="TR28" s="472"/>
      <c r="TS28" s="472"/>
      <c r="TT28" s="472"/>
      <c r="TU28" s="472"/>
      <c r="TV28" s="472"/>
      <c r="TW28" s="472"/>
      <c r="TX28" s="472"/>
      <c r="TY28" s="472"/>
      <c r="TZ28" s="472"/>
      <c r="UA28" s="472"/>
      <c r="UB28" s="472"/>
      <c r="UC28" s="472"/>
      <c r="UD28" s="472"/>
      <c r="UE28" s="472"/>
      <c r="UF28" s="472"/>
      <c r="UG28" s="472"/>
      <c r="UH28" s="472"/>
      <c r="UI28" s="472"/>
      <c r="UJ28" s="472"/>
      <c r="UK28" s="472"/>
      <c r="UL28" s="472"/>
      <c r="UM28" s="472"/>
      <c r="UN28" s="472"/>
      <c r="UO28" s="472"/>
      <c r="UP28" s="472"/>
      <c r="UQ28" s="472"/>
      <c r="UR28" s="472"/>
      <c r="US28" s="472"/>
      <c r="UT28" s="472"/>
      <c r="UU28" s="472"/>
      <c r="UV28" s="472"/>
      <c r="UW28" s="472"/>
      <c r="UX28" s="472"/>
      <c r="UY28" s="472"/>
      <c r="UZ28" s="472"/>
      <c r="VA28" s="472"/>
      <c r="VB28" s="472"/>
      <c r="VC28" s="472"/>
      <c r="VD28" s="472"/>
      <c r="VE28" s="472"/>
      <c r="VF28" s="472"/>
      <c r="VG28" s="472"/>
      <c r="VH28" s="472"/>
      <c r="VI28" s="472"/>
      <c r="VJ28" s="472"/>
      <c r="VK28" s="472"/>
      <c r="VL28" s="472"/>
      <c r="VM28" s="472"/>
      <c r="VN28" s="472"/>
      <c r="VO28" s="472"/>
      <c r="VP28" s="472"/>
      <c r="VQ28" s="472"/>
      <c r="VR28" s="472"/>
      <c r="VS28" s="472"/>
      <c r="VT28" s="472"/>
      <c r="VU28" s="472"/>
      <c r="VV28" s="472"/>
      <c r="VW28" s="472"/>
      <c r="VX28" s="472"/>
      <c r="VY28" s="472"/>
      <c r="VZ28" s="472"/>
      <c r="WA28" s="472"/>
      <c r="WB28" s="472"/>
      <c r="WC28" s="472"/>
      <c r="WD28" s="472"/>
      <c r="WE28" s="472"/>
      <c r="WF28" s="472"/>
      <c r="WG28" s="472"/>
      <c r="WH28" s="472"/>
      <c r="WI28" s="472"/>
      <c r="WJ28" s="472"/>
      <c r="WK28" s="472"/>
      <c r="WL28" s="472"/>
      <c r="WM28" s="472"/>
      <c r="WN28" s="472"/>
      <c r="WO28" s="472"/>
      <c r="WP28" s="472"/>
      <c r="WQ28" s="472"/>
      <c r="WR28" s="472"/>
      <c r="WS28" s="472"/>
      <c r="WT28" s="472"/>
      <c r="WU28" s="472"/>
      <c r="WV28" s="472"/>
      <c r="WW28" s="472"/>
      <c r="WX28" s="472"/>
      <c r="WY28" s="472"/>
      <c r="WZ28" s="472"/>
      <c r="XA28" s="472"/>
      <c r="XB28" s="472"/>
      <c r="XC28" s="472"/>
      <c r="XD28" s="472"/>
      <c r="XE28" s="472"/>
      <c r="XF28" s="472"/>
      <c r="XG28" s="472"/>
      <c r="XH28" s="472"/>
      <c r="XI28" s="472"/>
      <c r="XJ28" s="472"/>
      <c r="XK28" s="472"/>
      <c r="XL28" s="472"/>
      <c r="XM28" s="472"/>
      <c r="XN28" s="472"/>
      <c r="XO28" s="472"/>
      <c r="XP28" s="472"/>
      <c r="XQ28" s="472"/>
      <c r="XR28" s="472"/>
      <c r="XS28" s="472"/>
      <c r="XT28" s="472"/>
      <c r="XU28" s="472"/>
      <c r="XV28" s="472"/>
      <c r="XW28" s="472"/>
      <c r="XX28" s="472"/>
      <c r="XY28" s="472"/>
      <c r="XZ28" s="472"/>
      <c r="YA28" s="472"/>
      <c r="YB28" s="472"/>
      <c r="YC28" s="472"/>
      <c r="YD28" s="472"/>
      <c r="YE28" s="472"/>
      <c r="YF28" s="472"/>
      <c r="YG28" s="472"/>
      <c r="YH28" s="472"/>
      <c r="YI28" s="472"/>
      <c r="YJ28" s="472"/>
      <c r="YK28" s="472"/>
      <c r="YL28" s="472"/>
      <c r="YM28" s="472"/>
      <c r="YN28" s="472"/>
      <c r="YO28" s="472"/>
      <c r="YP28" s="472"/>
      <c r="YQ28" s="472"/>
      <c r="YR28" s="472"/>
      <c r="YS28" s="472"/>
      <c r="YT28" s="472"/>
      <c r="YU28" s="472"/>
      <c r="YV28" s="472"/>
      <c r="YW28" s="472"/>
      <c r="YX28" s="472"/>
      <c r="YY28" s="472"/>
      <c r="YZ28" s="472"/>
      <c r="ZA28" s="472"/>
      <c r="ZB28" s="472"/>
      <c r="ZC28" s="472"/>
      <c r="ZD28" s="472"/>
      <c r="ZE28" s="472"/>
      <c r="ZF28" s="472"/>
      <c r="ZG28" s="472"/>
      <c r="ZH28" s="472"/>
      <c r="ZI28" s="472"/>
      <c r="ZJ28" s="472"/>
      <c r="ZK28" s="472"/>
      <c r="ZL28" s="472"/>
      <c r="ZM28" s="472"/>
      <c r="ZN28" s="472"/>
      <c r="ZO28" s="472"/>
      <c r="ZP28" s="472"/>
      <c r="ZQ28" s="472"/>
      <c r="ZR28" s="472"/>
      <c r="ZS28" s="472"/>
      <c r="ZT28" s="472"/>
      <c r="ZU28" s="472"/>
      <c r="ZV28" s="472"/>
      <c r="ZW28" s="472"/>
      <c r="ZX28" s="472"/>
      <c r="ZY28" s="472"/>
      <c r="ZZ28" s="472"/>
      <c r="AAA28" s="472"/>
      <c r="AAB28" s="472"/>
      <c r="AAC28" s="472"/>
      <c r="AAD28" s="472"/>
      <c r="AAE28" s="472"/>
      <c r="AAF28" s="472"/>
      <c r="AAG28" s="472"/>
      <c r="AAH28" s="472"/>
      <c r="AAI28" s="472"/>
      <c r="AAJ28" s="472"/>
      <c r="AAK28" s="472"/>
      <c r="AAL28" s="472"/>
      <c r="AAM28" s="472"/>
      <c r="AAN28" s="472"/>
      <c r="AAO28" s="472"/>
      <c r="AAP28" s="472"/>
      <c r="AAQ28" s="472"/>
      <c r="AAR28" s="472"/>
      <c r="AAS28" s="472"/>
      <c r="AAT28" s="472"/>
      <c r="AAU28" s="472"/>
      <c r="AAV28" s="472"/>
      <c r="AAW28" s="472"/>
      <c r="AAX28" s="472"/>
      <c r="AAY28" s="472"/>
      <c r="AAZ28" s="472"/>
      <c r="ABA28" s="472"/>
      <c r="ABB28" s="472"/>
      <c r="ABC28" s="472"/>
      <c r="ABD28" s="472"/>
      <c r="ABE28" s="472"/>
      <c r="ABF28" s="472"/>
      <c r="ABG28" s="472"/>
      <c r="ABH28" s="472"/>
      <c r="ABI28" s="472"/>
      <c r="ABJ28" s="472"/>
      <c r="ABK28" s="472"/>
      <c r="ABL28" s="472"/>
      <c r="ABM28" s="472"/>
      <c r="ABN28" s="472"/>
      <c r="ABO28" s="472"/>
      <c r="ABP28" s="472"/>
      <c r="ABQ28" s="472"/>
      <c r="ABR28" s="472"/>
      <c r="ABS28" s="472"/>
      <c r="ABT28" s="472"/>
      <c r="ABU28" s="472"/>
      <c r="ABV28" s="472"/>
      <c r="ABW28" s="472"/>
      <c r="ABX28" s="472"/>
      <c r="ABY28" s="472"/>
      <c r="ABZ28" s="472"/>
      <c r="ACA28" s="472"/>
      <c r="ACB28" s="472"/>
      <c r="ACC28" s="472"/>
      <c r="ACD28" s="472"/>
      <c r="ACE28" s="472"/>
      <c r="ACF28" s="472"/>
      <c r="ACG28" s="472"/>
      <c r="ACH28" s="472"/>
      <c r="ACI28" s="472"/>
      <c r="ACJ28" s="472"/>
      <c r="ACK28" s="472"/>
      <c r="ACL28" s="472"/>
      <c r="ACM28" s="472"/>
      <c r="ACN28" s="472"/>
      <c r="ACO28" s="472"/>
      <c r="ACP28" s="472"/>
      <c r="ACQ28" s="472"/>
      <c r="ACR28" s="472"/>
      <c r="ACS28" s="472"/>
      <c r="ACT28" s="472"/>
      <c r="ACU28" s="472"/>
      <c r="ACV28" s="472"/>
      <c r="ACW28" s="472"/>
      <c r="ACX28" s="472"/>
      <c r="ACY28" s="472"/>
      <c r="ACZ28" s="472"/>
      <c r="ADA28" s="472"/>
      <c r="ADB28" s="472"/>
      <c r="ADC28" s="472"/>
      <c r="ADD28" s="472"/>
      <c r="ADE28" s="472"/>
      <c r="ADF28" s="472"/>
      <c r="ADG28" s="472"/>
      <c r="ADH28" s="472"/>
      <c r="ADI28" s="472"/>
      <c r="ADJ28" s="472"/>
      <c r="ADK28" s="472"/>
      <c r="ADL28" s="472"/>
      <c r="ADM28" s="472"/>
      <c r="ADN28" s="472"/>
      <c r="ADO28" s="472"/>
      <c r="ADP28" s="472"/>
      <c r="ADQ28" s="472"/>
      <c r="ADR28" s="472"/>
      <c r="ADS28" s="472"/>
      <c r="ADT28" s="472"/>
      <c r="ADU28" s="472"/>
      <c r="ADV28" s="472"/>
      <c r="ADW28" s="472"/>
      <c r="ADX28" s="472"/>
      <c r="ADY28" s="472"/>
      <c r="ADZ28" s="472"/>
      <c r="AEA28" s="472"/>
      <c r="AEB28" s="472"/>
      <c r="AEC28" s="472"/>
      <c r="AED28" s="472"/>
      <c r="AEE28" s="472"/>
      <c r="AEF28" s="472"/>
      <c r="AEG28" s="472"/>
      <c r="AEH28" s="472"/>
      <c r="AEI28" s="472"/>
      <c r="AEJ28" s="472"/>
      <c r="AEK28" s="472"/>
      <c r="AEL28" s="472"/>
      <c r="AEM28" s="472"/>
      <c r="AEN28" s="472"/>
      <c r="AEO28" s="472"/>
      <c r="AEP28" s="472"/>
      <c r="AEQ28" s="472"/>
      <c r="AER28" s="472"/>
      <c r="AES28" s="472"/>
      <c r="AET28" s="472"/>
      <c r="AEU28" s="472"/>
      <c r="AEV28" s="472"/>
      <c r="AEW28" s="472"/>
      <c r="AEX28" s="472"/>
      <c r="AEY28" s="472"/>
      <c r="AEZ28" s="472"/>
      <c r="AFA28" s="472"/>
      <c r="AFB28" s="472"/>
      <c r="AFC28" s="472"/>
      <c r="AFD28" s="472"/>
      <c r="AFE28" s="472"/>
      <c r="AFF28" s="472"/>
      <c r="AFG28" s="472"/>
      <c r="AFH28" s="472"/>
      <c r="AFI28" s="472"/>
      <c r="AFJ28" s="472"/>
      <c r="AFK28" s="472"/>
      <c r="AFL28" s="472"/>
      <c r="AFM28" s="472"/>
      <c r="AFN28" s="472"/>
      <c r="AFO28" s="472"/>
      <c r="AFP28" s="472"/>
      <c r="AFQ28" s="472"/>
      <c r="AFR28" s="472"/>
      <c r="AFS28" s="472"/>
      <c r="AFT28" s="472"/>
      <c r="AFU28" s="472"/>
      <c r="AFV28" s="472"/>
      <c r="AFW28" s="472"/>
      <c r="AFX28" s="472"/>
      <c r="AFY28" s="472"/>
      <c r="AFZ28" s="472"/>
      <c r="AGA28" s="472"/>
      <c r="AGB28" s="472"/>
      <c r="AGC28" s="472"/>
      <c r="AGD28" s="472"/>
      <c r="AGE28" s="472"/>
      <c r="AGF28" s="472"/>
      <c r="AGG28" s="472"/>
      <c r="AGH28" s="472"/>
      <c r="AGI28" s="472"/>
      <c r="AGJ28" s="472"/>
      <c r="AGK28" s="472"/>
      <c r="AGL28" s="472"/>
      <c r="AGM28" s="472"/>
      <c r="AGN28" s="472"/>
      <c r="AGO28" s="472"/>
      <c r="AGP28" s="472"/>
      <c r="AGQ28" s="472"/>
      <c r="AGR28" s="472"/>
      <c r="AGS28" s="472"/>
      <c r="AGT28" s="472"/>
      <c r="AGU28" s="472"/>
      <c r="AGV28" s="472"/>
      <c r="AGW28" s="472"/>
      <c r="AGX28" s="472"/>
      <c r="AGY28" s="472"/>
      <c r="AGZ28" s="472"/>
      <c r="AHA28" s="472"/>
      <c r="AHB28" s="472"/>
      <c r="AHC28" s="472"/>
      <c r="AHD28" s="472"/>
      <c r="AHE28" s="472"/>
      <c r="AHF28" s="472"/>
      <c r="AHG28" s="472"/>
      <c r="AHH28" s="472"/>
      <c r="AHI28" s="472"/>
      <c r="AHJ28" s="472"/>
      <c r="AHK28" s="472"/>
      <c r="AHL28" s="472"/>
      <c r="AHM28" s="472"/>
      <c r="AHN28" s="472"/>
      <c r="AHO28" s="472"/>
      <c r="AHP28" s="472"/>
      <c r="AHQ28" s="472"/>
      <c r="AHR28" s="472"/>
      <c r="AHS28" s="472"/>
      <c r="AHT28" s="472"/>
      <c r="AHU28" s="472"/>
      <c r="AHV28" s="472"/>
      <c r="AHW28" s="472"/>
      <c r="AHX28" s="472"/>
      <c r="AHY28" s="472"/>
      <c r="AHZ28" s="472"/>
      <c r="AIA28" s="472"/>
      <c r="AIB28" s="472"/>
      <c r="AIC28" s="472"/>
      <c r="AID28" s="472"/>
      <c r="AIE28" s="472"/>
      <c r="AIF28" s="472"/>
      <c r="AIG28" s="472"/>
      <c r="AIH28" s="472"/>
      <c r="AII28" s="472"/>
      <c r="AIJ28" s="472"/>
      <c r="AIK28" s="472"/>
      <c r="AIL28" s="472"/>
      <c r="AIM28" s="472"/>
      <c r="AIN28" s="472"/>
      <c r="AIO28" s="472"/>
      <c r="AIP28" s="472"/>
      <c r="AIQ28" s="472"/>
      <c r="AIR28" s="472"/>
      <c r="AIS28" s="472"/>
      <c r="AIT28" s="472"/>
      <c r="AIU28" s="472"/>
      <c r="AIV28" s="472"/>
      <c r="AIW28" s="472"/>
      <c r="AIX28" s="472"/>
      <c r="AIY28" s="472"/>
      <c r="AIZ28" s="472"/>
      <c r="AJA28" s="472"/>
      <c r="AJB28" s="472"/>
      <c r="AJC28" s="472"/>
      <c r="AJD28" s="472"/>
      <c r="AJE28" s="472"/>
      <c r="AJF28" s="472"/>
      <c r="AJG28" s="472"/>
      <c r="AJH28" s="472"/>
      <c r="AJI28" s="472"/>
      <c r="AJJ28" s="472"/>
      <c r="AJK28" s="472"/>
      <c r="AJL28" s="472"/>
      <c r="AJM28" s="472"/>
      <c r="AJN28" s="472"/>
      <c r="AJO28" s="472"/>
      <c r="AJP28" s="472"/>
      <c r="AJQ28" s="472"/>
      <c r="AJR28" s="472"/>
      <c r="AJS28" s="472"/>
      <c r="AJT28" s="472"/>
      <c r="AJU28" s="472"/>
      <c r="AJV28" s="472"/>
      <c r="AJW28" s="472"/>
      <c r="AJX28" s="472"/>
      <c r="AJY28" s="472"/>
      <c r="AJZ28" s="472"/>
      <c r="AKA28" s="472"/>
      <c r="AKB28" s="472"/>
      <c r="AKC28" s="472"/>
      <c r="AKD28" s="472"/>
      <c r="AKE28" s="472"/>
      <c r="AKF28" s="472"/>
      <c r="AKG28" s="472"/>
      <c r="AKH28" s="472"/>
      <c r="AKI28" s="472"/>
      <c r="AKJ28" s="472"/>
      <c r="AKK28" s="472"/>
      <c r="AKL28" s="472"/>
      <c r="AKM28" s="472"/>
      <c r="AKN28" s="472"/>
      <c r="AKO28" s="472"/>
      <c r="AKP28" s="472"/>
      <c r="AKQ28" s="472"/>
      <c r="AKR28" s="472"/>
      <c r="AKS28" s="472"/>
      <c r="AKT28" s="472"/>
      <c r="AKU28" s="472"/>
      <c r="AKV28" s="472"/>
      <c r="AKW28" s="472"/>
      <c r="AKX28" s="472"/>
      <c r="AKY28" s="472"/>
      <c r="AKZ28" s="472"/>
      <c r="ALA28" s="472"/>
      <c r="ALB28" s="472"/>
      <c r="ALC28" s="472"/>
      <c r="ALD28" s="472"/>
      <c r="ALE28" s="472"/>
      <c r="ALF28" s="472"/>
      <c r="ALG28" s="472"/>
      <c r="ALH28" s="472"/>
      <c r="ALI28" s="472"/>
      <c r="ALJ28" s="472"/>
      <c r="ALK28" s="472"/>
      <c r="ALL28" s="472"/>
      <c r="ALM28" s="472"/>
      <c r="ALN28" s="472"/>
      <c r="ALO28" s="472"/>
      <c r="ALP28" s="472"/>
      <c r="ALQ28" s="472"/>
      <c r="ALR28" s="472"/>
      <c r="ALS28" s="472"/>
      <c r="ALT28" s="472"/>
      <c r="ALU28" s="472"/>
      <c r="ALV28" s="472"/>
      <c r="ALW28" s="472"/>
      <c r="ALX28" s="472"/>
      <c r="ALY28" s="472"/>
      <c r="ALZ28" s="472"/>
      <c r="AMA28" s="472"/>
      <c r="AMB28" s="472"/>
      <c r="AMC28" s="472"/>
      <c r="AMD28" s="472"/>
      <c r="AME28" s="472"/>
      <c r="AMF28" s="472"/>
      <c r="AMG28" s="472"/>
      <c r="AMH28" s="472"/>
      <c r="AMI28" s="472"/>
      <c r="AMJ28" s="472"/>
      <c r="AMK28" s="472"/>
      <c r="AML28" s="472"/>
      <c r="AMM28" s="472"/>
      <c r="AMN28" s="472"/>
      <c r="AMO28" s="472"/>
      <c r="AMP28" s="472"/>
      <c r="AMQ28" s="472"/>
      <c r="AMR28" s="472"/>
      <c r="AMS28" s="472"/>
      <c r="AMT28" s="472"/>
      <c r="AMU28" s="472"/>
      <c r="AMV28" s="472"/>
      <c r="AMW28" s="472"/>
      <c r="AMX28" s="472"/>
      <c r="AMY28" s="472"/>
      <c r="AMZ28" s="472"/>
      <c r="ANA28" s="472"/>
      <c r="ANB28" s="472"/>
      <c r="ANC28" s="472"/>
      <c r="AND28" s="472"/>
      <c r="ANE28" s="472"/>
      <c r="ANF28" s="472"/>
      <c r="ANG28" s="472"/>
      <c r="ANH28" s="472"/>
      <c r="ANI28" s="472"/>
      <c r="ANJ28" s="472"/>
      <c r="ANK28" s="472"/>
      <c r="ANL28" s="472"/>
      <c r="ANM28" s="472"/>
      <c r="ANN28" s="472"/>
      <c r="ANO28" s="472"/>
      <c r="ANP28" s="472"/>
      <c r="ANQ28" s="472"/>
      <c r="ANR28" s="472"/>
      <c r="ANS28" s="472"/>
      <c r="ANT28" s="472"/>
      <c r="ANU28" s="472"/>
      <c r="ANV28" s="472"/>
      <c r="ANW28" s="472"/>
      <c r="ANX28" s="472"/>
      <c r="ANY28" s="472"/>
      <c r="ANZ28" s="472"/>
      <c r="AOA28" s="472"/>
      <c r="AOB28" s="472"/>
      <c r="AOC28" s="472"/>
      <c r="AOD28" s="472"/>
      <c r="AOE28" s="472"/>
      <c r="AOF28" s="472"/>
      <c r="AOG28" s="472"/>
      <c r="AOH28" s="472"/>
      <c r="AOI28" s="472"/>
      <c r="AOJ28" s="472"/>
      <c r="AOK28" s="472"/>
      <c r="AOL28" s="472"/>
      <c r="AOM28" s="472"/>
      <c r="AON28" s="472"/>
      <c r="AOO28" s="472"/>
      <c r="AOP28" s="472"/>
      <c r="AOQ28" s="472"/>
      <c r="AOR28" s="472"/>
      <c r="AOS28" s="472"/>
      <c r="AOT28" s="472"/>
      <c r="AOU28" s="472"/>
      <c r="AOV28" s="472"/>
      <c r="AOW28" s="472"/>
      <c r="AOX28" s="472"/>
      <c r="AOY28" s="472"/>
      <c r="AOZ28" s="472"/>
      <c r="APA28" s="472"/>
      <c r="APB28" s="472"/>
      <c r="APC28" s="472"/>
      <c r="APD28" s="472"/>
      <c r="APE28" s="472"/>
      <c r="APF28" s="472"/>
      <c r="APG28" s="472"/>
      <c r="APH28" s="472"/>
      <c r="API28" s="472"/>
      <c r="APJ28" s="472"/>
      <c r="APK28" s="472"/>
      <c r="APL28" s="472"/>
      <c r="APM28" s="472"/>
      <c r="APN28" s="472"/>
      <c r="APO28" s="472"/>
      <c r="APP28" s="472"/>
      <c r="APQ28" s="472"/>
      <c r="APR28" s="472"/>
      <c r="APS28" s="472"/>
      <c r="APT28" s="472"/>
      <c r="APU28" s="472"/>
      <c r="APV28" s="472"/>
      <c r="APW28" s="472"/>
      <c r="APX28" s="472"/>
      <c r="APY28" s="472"/>
      <c r="APZ28" s="472"/>
      <c r="AQA28" s="472"/>
      <c r="AQB28" s="472"/>
      <c r="AQC28" s="472"/>
      <c r="AQD28" s="472"/>
      <c r="AQE28" s="472"/>
      <c r="AQF28" s="472"/>
      <c r="AQG28" s="472"/>
      <c r="AQH28" s="472"/>
      <c r="AQI28" s="472"/>
      <c r="AQJ28" s="472"/>
      <c r="AQK28" s="472"/>
      <c r="AQL28" s="472"/>
      <c r="AQM28" s="472"/>
      <c r="AQN28" s="472"/>
      <c r="AQO28" s="472"/>
      <c r="AQP28" s="472"/>
      <c r="AQQ28" s="472"/>
      <c r="AQR28" s="472"/>
      <c r="AQS28" s="472"/>
      <c r="AQT28" s="472"/>
      <c r="AQU28" s="472"/>
      <c r="AQV28" s="472"/>
      <c r="AQW28" s="472"/>
      <c r="AQX28" s="472"/>
      <c r="AQY28" s="472"/>
      <c r="AQZ28" s="472"/>
      <c r="ARA28" s="472"/>
      <c r="ARB28" s="472"/>
      <c r="ARC28" s="472"/>
      <c r="ARD28" s="472"/>
      <c r="ARE28" s="472"/>
      <c r="ARF28" s="472"/>
      <c r="ARG28" s="472"/>
      <c r="ARH28" s="472"/>
      <c r="ARI28" s="472"/>
      <c r="ARJ28" s="472"/>
      <c r="ARK28" s="472"/>
      <c r="ARL28" s="472"/>
      <c r="ARM28" s="472"/>
      <c r="ARN28" s="472"/>
      <c r="ARO28" s="472"/>
      <c r="ARP28" s="472"/>
      <c r="ARQ28" s="472"/>
      <c r="ARR28" s="472"/>
      <c r="ARS28" s="472"/>
      <c r="ART28" s="472"/>
      <c r="ARU28" s="472"/>
      <c r="ARV28" s="472"/>
      <c r="ARW28" s="472"/>
      <c r="ARX28" s="472"/>
      <c r="ARY28" s="472"/>
      <c r="ARZ28" s="472"/>
      <c r="ASA28" s="472"/>
      <c r="ASB28" s="472"/>
      <c r="ASC28" s="472"/>
      <c r="ASD28" s="472"/>
      <c r="ASE28" s="472"/>
      <c r="ASF28" s="472"/>
      <c r="ASG28" s="472"/>
      <c r="ASH28" s="472"/>
      <c r="ASI28" s="472"/>
      <c r="ASJ28" s="472"/>
      <c r="ASK28" s="472"/>
      <c r="ASL28" s="472"/>
      <c r="ASM28" s="472"/>
      <c r="ASN28" s="472"/>
      <c r="ASO28" s="472"/>
      <c r="ASP28" s="472"/>
      <c r="ASQ28" s="472"/>
      <c r="ASR28" s="472"/>
      <c r="ASS28" s="472"/>
      <c r="AST28" s="472"/>
      <c r="ASU28" s="472"/>
      <c r="ASV28" s="472"/>
      <c r="ASW28" s="472"/>
      <c r="ASX28" s="472"/>
      <c r="ASY28" s="472"/>
      <c r="ASZ28" s="472"/>
      <c r="ATA28" s="472"/>
      <c r="ATB28" s="472"/>
      <c r="ATC28" s="472"/>
      <c r="ATD28" s="472"/>
      <c r="ATE28" s="472"/>
      <c r="ATF28" s="472"/>
      <c r="ATG28" s="472"/>
      <c r="ATH28" s="472"/>
      <c r="ATI28" s="472"/>
      <c r="ATJ28" s="472"/>
      <c r="ATK28" s="472"/>
      <c r="ATL28" s="472"/>
      <c r="ATM28" s="472"/>
      <c r="ATN28" s="472"/>
      <c r="ATO28" s="472"/>
      <c r="ATP28" s="472"/>
      <c r="ATQ28" s="472"/>
      <c r="ATR28" s="472"/>
      <c r="ATS28" s="472"/>
      <c r="ATT28" s="472"/>
      <c r="ATU28" s="472"/>
      <c r="ATV28" s="472"/>
      <c r="ATW28" s="472"/>
      <c r="ATX28" s="472"/>
      <c r="ATY28" s="472"/>
      <c r="ATZ28" s="472"/>
      <c r="AUA28" s="472"/>
      <c r="AUB28" s="472"/>
      <c r="AUC28" s="472"/>
      <c r="AUD28" s="472"/>
      <c r="AUE28" s="472"/>
      <c r="AUF28" s="472"/>
      <c r="AUG28" s="472"/>
      <c r="AUH28" s="472"/>
      <c r="AUI28" s="472"/>
      <c r="AUJ28" s="472"/>
      <c r="AUK28" s="472"/>
      <c r="AUL28" s="472"/>
      <c r="AUM28" s="472"/>
      <c r="AUN28" s="472"/>
      <c r="AUO28" s="472"/>
      <c r="AUP28" s="472"/>
      <c r="AUQ28" s="472"/>
      <c r="AUR28" s="472"/>
      <c r="AUS28" s="472"/>
      <c r="AUT28" s="472"/>
      <c r="AUU28" s="472"/>
      <c r="AUV28" s="472"/>
      <c r="AUW28" s="472"/>
      <c r="AUX28" s="472"/>
      <c r="AUY28" s="472"/>
      <c r="AUZ28" s="472"/>
      <c r="AVA28" s="472"/>
      <c r="AVB28" s="472"/>
      <c r="AVC28" s="472"/>
      <c r="AVD28" s="472"/>
      <c r="AVE28" s="472"/>
      <c r="AVF28" s="472"/>
      <c r="AVG28" s="472"/>
      <c r="AVH28" s="472"/>
      <c r="AVI28" s="472"/>
      <c r="AVJ28" s="472"/>
      <c r="AVK28" s="472"/>
      <c r="AVL28" s="472"/>
      <c r="AVM28" s="472"/>
      <c r="AVN28" s="472"/>
      <c r="AVO28" s="472"/>
      <c r="AVP28" s="472"/>
      <c r="AVQ28" s="472"/>
      <c r="AVR28" s="472"/>
      <c r="AVS28" s="472"/>
      <c r="AVT28" s="472"/>
      <c r="AVU28" s="472"/>
      <c r="AVV28" s="472"/>
      <c r="AVW28" s="472"/>
      <c r="AVX28" s="472"/>
      <c r="AVY28" s="472"/>
      <c r="AVZ28" s="472"/>
      <c r="AWA28" s="472"/>
      <c r="AWB28" s="472"/>
      <c r="AWC28" s="472"/>
      <c r="AWD28" s="472"/>
      <c r="AWE28" s="472"/>
      <c r="AWF28" s="472"/>
      <c r="AWG28" s="472"/>
      <c r="AWH28" s="472"/>
      <c r="AWI28" s="472"/>
      <c r="AWJ28" s="472"/>
      <c r="AWK28" s="472"/>
      <c r="AWL28" s="472"/>
      <c r="AWM28" s="472"/>
      <c r="AWN28" s="472"/>
      <c r="AWO28" s="472"/>
      <c r="AWP28" s="472"/>
      <c r="AWQ28" s="472"/>
      <c r="AWR28" s="472"/>
      <c r="AWS28" s="472"/>
      <c r="AWT28" s="472"/>
      <c r="AWU28" s="472"/>
      <c r="AWV28" s="472"/>
      <c r="AWW28" s="472"/>
      <c r="AWX28" s="472"/>
      <c r="AWY28" s="472"/>
      <c r="AWZ28" s="472"/>
      <c r="AXA28" s="472"/>
      <c r="AXB28" s="472"/>
      <c r="AXC28" s="472"/>
      <c r="AXD28" s="472"/>
      <c r="AXE28" s="472"/>
      <c r="AXF28" s="472"/>
      <c r="AXG28" s="472"/>
      <c r="AXH28" s="472"/>
      <c r="AXI28" s="472"/>
      <c r="AXJ28" s="472"/>
      <c r="AXK28" s="472"/>
      <c r="AXL28" s="472"/>
      <c r="AXM28" s="472"/>
      <c r="AXN28" s="472"/>
      <c r="AXO28" s="472"/>
      <c r="AXP28" s="472"/>
      <c r="AXQ28" s="472"/>
      <c r="AXR28" s="472"/>
      <c r="AXS28" s="472"/>
      <c r="AXT28" s="472"/>
      <c r="AXU28" s="472"/>
      <c r="AXV28" s="472"/>
      <c r="AXW28" s="472"/>
      <c r="AXX28" s="472"/>
      <c r="AXY28" s="472"/>
      <c r="AXZ28" s="472"/>
      <c r="AYA28" s="472"/>
      <c r="AYB28" s="472"/>
      <c r="AYC28" s="472"/>
      <c r="AYD28" s="472"/>
      <c r="AYE28" s="472"/>
      <c r="AYF28" s="472"/>
      <c r="AYG28" s="472"/>
      <c r="AYH28" s="472"/>
      <c r="AYI28" s="472"/>
      <c r="AYJ28" s="472"/>
      <c r="AYK28" s="472"/>
      <c r="AYL28" s="472"/>
      <c r="AYM28" s="472"/>
      <c r="AYN28" s="472"/>
      <c r="AYO28" s="472"/>
      <c r="AYP28" s="472"/>
      <c r="AYQ28" s="472"/>
      <c r="AYR28" s="472"/>
      <c r="AYS28" s="472"/>
      <c r="AYT28" s="472"/>
      <c r="AYU28" s="472"/>
      <c r="AYV28" s="472"/>
      <c r="AYW28" s="472"/>
      <c r="AYX28" s="472"/>
      <c r="AYY28" s="472"/>
      <c r="AYZ28" s="472"/>
      <c r="AZA28" s="472"/>
      <c r="AZB28" s="472"/>
      <c r="AZC28" s="472"/>
      <c r="AZD28" s="472"/>
      <c r="AZE28" s="472"/>
      <c r="AZF28" s="472"/>
      <c r="AZG28" s="472"/>
      <c r="AZH28" s="472"/>
      <c r="AZI28" s="472"/>
      <c r="AZJ28" s="472"/>
      <c r="AZK28" s="472"/>
      <c r="AZL28" s="472"/>
      <c r="AZM28" s="472"/>
      <c r="AZN28" s="472"/>
      <c r="AZO28" s="472"/>
      <c r="AZP28" s="472"/>
      <c r="AZQ28" s="472"/>
      <c r="AZR28" s="472"/>
      <c r="AZS28" s="472"/>
      <c r="AZT28" s="472"/>
      <c r="AZU28" s="472"/>
      <c r="AZV28" s="472"/>
      <c r="AZW28" s="472"/>
      <c r="AZX28" s="472"/>
      <c r="AZY28" s="472"/>
      <c r="AZZ28" s="472"/>
      <c r="BAA28" s="472"/>
      <c r="BAB28" s="472"/>
      <c r="BAC28" s="472"/>
      <c r="BAD28" s="472"/>
      <c r="BAE28" s="472"/>
      <c r="BAF28" s="472"/>
      <c r="BAG28" s="472"/>
      <c r="BAH28" s="472"/>
      <c r="BAI28" s="472"/>
      <c r="BAJ28" s="472"/>
      <c r="BAK28" s="472"/>
      <c r="BAL28" s="472"/>
      <c r="BAM28" s="472"/>
      <c r="BAN28" s="472"/>
      <c r="BAO28" s="472"/>
      <c r="BAP28" s="472"/>
      <c r="BAQ28" s="472"/>
      <c r="BAR28" s="472"/>
      <c r="BAS28" s="472"/>
      <c r="BAT28" s="472"/>
      <c r="BAU28" s="472"/>
      <c r="BAV28" s="472"/>
      <c r="BAW28" s="472"/>
      <c r="BAX28" s="472"/>
      <c r="BAY28" s="472"/>
      <c r="BAZ28" s="472"/>
      <c r="BBA28" s="472"/>
      <c r="BBB28" s="472"/>
      <c r="BBC28" s="472"/>
      <c r="BBD28" s="472"/>
      <c r="BBE28" s="472"/>
      <c r="BBF28" s="472"/>
      <c r="BBG28" s="472"/>
      <c r="BBH28" s="472"/>
      <c r="BBI28" s="472"/>
      <c r="BBJ28" s="472"/>
      <c r="BBK28" s="472"/>
      <c r="BBL28" s="472"/>
      <c r="BBM28" s="472"/>
      <c r="BBN28" s="472"/>
      <c r="BBO28" s="472"/>
      <c r="BBP28" s="472"/>
      <c r="BBQ28" s="472"/>
      <c r="BBR28" s="472"/>
      <c r="BBS28" s="472"/>
      <c r="BBT28" s="472"/>
      <c r="BBU28" s="472"/>
      <c r="BBV28" s="472"/>
      <c r="BBW28" s="472"/>
      <c r="BBX28" s="472"/>
      <c r="BBY28" s="472"/>
      <c r="BBZ28" s="472"/>
      <c r="BCA28" s="472"/>
      <c r="BCB28" s="472"/>
      <c r="BCC28" s="472"/>
      <c r="BCD28" s="472"/>
      <c r="BCE28" s="472"/>
      <c r="BCF28" s="472"/>
      <c r="BCG28" s="472"/>
      <c r="BCH28" s="472"/>
      <c r="BCI28" s="472"/>
      <c r="BCJ28" s="472"/>
      <c r="BCK28" s="472"/>
      <c r="BCL28" s="472"/>
      <c r="BCM28" s="472"/>
      <c r="BCN28" s="472"/>
      <c r="BCO28" s="472"/>
      <c r="BCP28" s="472"/>
      <c r="BCQ28" s="472"/>
      <c r="BCR28" s="472"/>
      <c r="BCS28" s="472"/>
      <c r="BCT28" s="472"/>
      <c r="BCU28" s="472"/>
      <c r="BCV28" s="472"/>
      <c r="BCW28" s="472"/>
      <c r="BCX28" s="472"/>
      <c r="BCY28" s="472"/>
      <c r="BCZ28" s="472"/>
      <c r="BDA28" s="472"/>
      <c r="BDB28" s="472"/>
      <c r="BDC28" s="472"/>
      <c r="BDD28" s="472"/>
      <c r="BDE28" s="472"/>
      <c r="BDF28" s="472"/>
      <c r="BDG28" s="472"/>
      <c r="BDH28" s="472"/>
      <c r="BDI28" s="472"/>
      <c r="BDJ28" s="472"/>
      <c r="BDK28" s="472"/>
      <c r="BDL28" s="472"/>
      <c r="BDM28" s="472"/>
      <c r="BDN28" s="472"/>
      <c r="BDO28" s="472"/>
      <c r="BDP28" s="472"/>
      <c r="BDQ28" s="472"/>
      <c r="BDR28" s="472"/>
      <c r="BDS28" s="472"/>
      <c r="BDT28" s="472"/>
      <c r="BDU28" s="472"/>
      <c r="BDV28" s="472"/>
      <c r="BDW28" s="472"/>
      <c r="BDX28" s="472"/>
      <c r="BDY28" s="472"/>
      <c r="BDZ28" s="472"/>
      <c r="BEA28" s="472"/>
      <c r="BEB28" s="472"/>
      <c r="BEC28" s="472"/>
      <c r="BED28" s="472"/>
      <c r="BEE28" s="472"/>
      <c r="BEF28" s="472"/>
      <c r="BEG28" s="472"/>
      <c r="BEH28" s="472"/>
      <c r="BEI28" s="472"/>
      <c r="BEJ28" s="472"/>
      <c r="BEK28" s="472"/>
      <c r="BEL28" s="472"/>
      <c r="BEM28" s="472"/>
      <c r="BEN28" s="472"/>
      <c r="BEO28" s="472"/>
      <c r="BEP28" s="472"/>
      <c r="BEQ28" s="472"/>
      <c r="BER28" s="472"/>
      <c r="BES28" s="472"/>
      <c r="BET28" s="472"/>
      <c r="BEU28" s="472"/>
      <c r="BEV28" s="472"/>
      <c r="BEW28" s="472"/>
      <c r="BEX28" s="472"/>
      <c r="BEY28" s="472"/>
      <c r="BEZ28" s="472"/>
      <c r="BFA28" s="472"/>
      <c r="BFB28" s="472"/>
      <c r="BFC28" s="472"/>
      <c r="BFD28" s="472"/>
      <c r="BFE28" s="472"/>
      <c r="BFF28" s="472"/>
      <c r="BFG28" s="472"/>
      <c r="BFH28" s="472"/>
      <c r="BFI28" s="472"/>
      <c r="BFJ28" s="472"/>
      <c r="BFK28" s="472"/>
      <c r="BFL28" s="472"/>
      <c r="BFM28" s="472"/>
      <c r="BFN28" s="472"/>
      <c r="BFO28" s="472"/>
      <c r="BFP28" s="472"/>
      <c r="BFQ28" s="472"/>
      <c r="BFR28" s="472"/>
      <c r="BFS28" s="472"/>
      <c r="BFT28" s="472"/>
      <c r="BFU28" s="472"/>
      <c r="BFV28" s="472"/>
      <c r="BFW28" s="472"/>
      <c r="BFX28" s="472"/>
      <c r="BFY28" s="472"/>
      <c r="BFZ28" s="472"/>
      <c r="BGA28" s="472"/>
      <c r="BGB28" s="472"/>
      <c r="BGC28" s="472"/>
      <c r="BGD28" s="472"/>
      <c r="BGE28" s="472"/>
      <c r="BGF28" s="472"/>
      <c r="BGG28" s="472"/>
      <c r="BGH28" s="472"/>
      <c r="BGI28" s="472"/>
      <c r="BGJ28" s="472"/>
      <c r="BGK28" s="472"/>
      <c r="BGL28" s="472"/>
      <c r="BGM28" s="472"/>
      <c r="BGN28" s="472"/>
      <c r="BGO28" s="472"/>
      <c r="BGP28" s="472"/>
      <c r="BGQ28" s="472"/>
      <c r="BGR28" s="472"/>
      <c r="BGS28" s="472"/>
      <c r="BGT28" s="472"/>
      <c r="BGU28" s="472"/>
      <c r="BGV28" s="472"/>
      <c r="BGW28" s="472"/>
      <c r="BGX28" s="472"/>
      <c r="BGY28" s="472"/>
      <c r="BGZ28" s="472"/>
      <c r="BHA28" s="472"/>
      <c r="BHB28" s="472"/>
      <c r="BHC28" s="472"/>
      <c r="BHD28" s="472"/>
      <c r="BHE28" s="472"/>
      <c r="BHF28" s="472"/>
      <c r="BHG28" s="472"/>
      <c r="BHH28" s="472"/>
      <c r="BHI28" s="472"/>
      <c r="BHJ28" s="472"/>
      <c r="BHK28" s="472"/>
      <c r="BHL28" s="472"/>
      <c r="BHM28" s="472"/>
      <c r="BHN28" s="472"/>
      <c r="BHO28" s="472"/>
      <c r="BHP28" s="472"/>
      <c r="BHQ28" s="472"/>
      <c r="BHR28" s="472"/>
      <c r="BHS28" s="472"/>
      <c r="BHT28" s="472"/>
      <c r="BHU28" s="472"/>
      <c r="BHV28" s="472"/>
      <c r="BHW28" s="472"/>
      <c r="BHX28" s="472"/>
      <c r="BHY28" s="472"/>
      <c r="BHZ28" s="472"/>
      <c r="BIA28" s="472"/>
      <c r="BIB28" s="472"/>
      <c r="BIC28" s="472"/>
      <c r="BID28" s="472"/>
      <c r="BIE28" s="472"/>
      <c r="BIF28" s="472"/>
      <c r="BIG28" s="472"/>
      <c r="BIH28" s="472"/>
      <c r="BII28" s="472"/>
      <c r="BIJ28" s="472"/>
      <c r="BIK28" s="472"/>
      <c r="BIL28" s="472"/>
      <c r="BIM28" s="472"/>
      <c r="BIN28" s="472"/>
      <c r="BIO28" s="472"/>
      <c r="BIP28" s="472"/>
      <c r="BIQ28" s="472"/>
      <c r="BIR28" s="472"/>
      <c r="BIS28" s="472"/>
      <c r="BIT28" s="472"/>
      <c r="BIU28" s="472"/>
      <c r="BIV28" s="472"/>
      <c r="BIW28" s="472"/>
      <c r="BIX28" s="472"/>
      <c r="BIY28" s="472"/>
      <c r="BIZ28" s="472"/>
      <c r="BJA28" s="472"/>
      <c r="BJB28" s="472"/>
      <c r="BJC28" s="472"/>
      <c r="BJD28" s="472"/>
      <c r="BJE28" s="472"/>
      <c r="BJF28" s="472"/>
      <c r="BJG28" s="472"/>
      <c r="BJH28" s="472"/>
      <c r="BJI28" s="472"/>
      <c r="BJJ28" s="472"/>
      <c r="BJK28" s="472"/>
      <c r="BJL28" s="472"/>
      <c r="BJM28" s="472"/>
      <c r="BJN28" s="472"/>
      <c r="BJO28" s="472"/>
      <c r="BJP28" s="472"/>
      <c r="BJQ28" s="472"/>
      <c r="BJR28" s="472"/>
      <c r="BJS28" s="472"/>
      <c r="BJT28" s="472"/>
      <c r="BJU28" s="472"/>
      <c r="BJV28" s="472"/>
      <c r="BJW28" s="472"/>
      <c r="BJX28" s="472"/>
      <c r="BJY28" s="472"/>
      <c r="BJZ28" s="472"/>
      <c r="BKA28" s="472"/>
      <c r="BKB28" s="472"/>
      <c r="BKC28" s="472"/>
      <c r="BKD28" s="472"/>
      <c r="BKE28" s="472"/>
      <c r="BKF28" s="472"/>
      <c r="BKG28" s="472"/>
      <c r="BKH28" s="472"/>
      <c r="BKI28" s="472"/>
      <c r="BKJ28" s="472"/>
      <c r="BKK28" s="472"/>
      <c r="BKL28" s="472"/>
      <c r="BKM28" s="472"/>
      <c r="BKN28" s="472"/>
      <c r="BKO28" s="472"/>
      <c r="BKP28" s="472"/>
      <c r="BKQ28" s="472"/>
      <c r="BKR28" s="472"/>
      <c r="BKS28" s="472"/>
      <c r="BKT28" s="472"/>
      <c r="BKU28" s="472"/>
      <c r="BKV28" s="472"/>
      <c r="BKW28" s="472"/>
      <c r="BKX28" s="472"/>
      <c r="BKY28" s="472"/>
      <c r="BKZ28" s="472"/>
      <c r="BLA28" s="472"/>
      <c r="BLB28" s="472"/>
      <c r="BLC28" s="472"/>
      <c r="BLD28" s="472"/>
      <c r="BLE28" s="472"/>
      <c r="BLF28" s="472"/>
      <c r="BLG28" s="472"/>
      <c r="BLH28" s="472"/>
      <c r="BLI28" s="472"/>
      <c r="BLJ28" s="472"/>
      <c r="BLK28" s="472"/>
      <c r="BLL28" s="472"/>
      <c r="BLM28" s="472"/>
      <c r="BLN28" s="472"/>
      <c r="BLO28" s="472"/>
      <c r="BLP28" s="472"/>
      <c r="BLQ28" s="472"/>
      <c r="BLR28" s="472"/>
      <c r="BLS28" s="472"/>
      <c r="BLT28" s="472"/>
      <c r="BLU28" s="472"/>
      <c r="BLV28" s="472"/>
      <c r="BLW28" s="472"/>
      <c r="BLX28" s="472"/>
      <c r="BLY28" s="472"/>
      <c r="BLZ28" s="472"/>
      <c r="BMA28" s="472"/>
      <c r="BMB28" s="472"/>
      <c r="BMC28" s="472"/>
      <c r="BMD28" s="472"/>
      <c r="BME28" s="472"/>
      <c r="BMF28" s="472"/>
      <c r="BMG28" s="472"/>
      <c r="BMH28" s="472"/>
      <c r="BMI28" s="472"/>
      <c r="BMJ28" s="472"/>
      <c r="BMK28" s="472"/>
      <c r="BML28" s="472"/>
      <c r="BMM28" s="472"/>
      <c r="BMN28" s="472"/>
      <c r="BMO28" s="472"/>
      <c r="BMP28" s="472"/>
      <c r="BMQ28" s="472"/>
      <c r="BMR28" s="472"/>
      <c r="BMS28" s="472"/>
      <c r="BMT28" s="472"/>
      <c r="BMU28" s="472"/>
      <c r="BMV28" s="472"/>
      <c r="BMW28" s="472"/>
      <c r="BMX28" s="472"/>
      <c r="BMY28" s="472"/>
      <c r="BMZ28" s="472"/>
      <c r="BNA28" s="472"/>
      <c r="BNB28" s="472"/>
      <c r="BNC28" s="472"/>
      <c r="BND28" s="472"/>
      <c r="BNE28" s="472"/>
      <c r="BNF28" s="472"/>
      <c r="BNG28" s="472"/>
      <c r="BNH28" s="472"/>
      <c r="BNI28" s="472"/>
      <c r="BNJ28" s="472"/>
      <c r="BNK28" s="472"/>
      <c r="BNL28" s="472"/>
      <c r="BNM28" s="472"/>
      <c r="BNN28" s="472"/>
      <c r="BNO28" s="472"/>
      <c r="BNP28" s="472"/>
      <c r="BNQ28" s="472"/>
      <c r="BNR28" s="472"/>
      <c r="BNS28" s="472"/>
      <c r="BNT28" s="472"/>
      <c r="BNU28" s="472"/>
      <c r="BNV28" s="472"/>
      <c r="BNW28" s="472"/>
      <c r="BNX28" s="472"/>
      <c r="BNY28" s="472"/>
      <c r="BNZ28" s="472"/>
      <c r="BOA28" s="472"/>
      <c r="BOB28" s="472"/>
      <c r="BOC28" s="472"/>
      <c r="BOD28" s="472"/>
      <c r="BOE28" s="472"/>
      <c r="BOF28" s="472"/>
      <c r="BOG28" s="472"/>
      <c r="BOH28" s="472"/>
      <c r="BOI28" s="472"/>
      <c r="BOJ28" s="472"/>
      <c r="BOK28" s="472"/>
      <c r="BOL28" s="472"/>
      <c r="BOM28" s="472"/>
      <c r="BON28" s="472"/>
      <c r="BOO28" s="472"/>
      <c r="BOP28" s="472"/>
      <c r="BOQ28" s="472"/>
      <c r="BOR28" s="472"/>
      <c r="BOS28" s="472"/>
      <c r="BOT28" s="472"/>
      <c r="BOU28" s="472"/>
      <c r="BOV28" s="472"/>
      <c r="BOW28" s="472"/>
      <c r="BOX28" s="472"/>
      <c r="BOY28" s="472"/>
      <c r="BOZ28" s="472"/>
      <c r="BPA28" s="472"/>
      <c r="BPB28" s="472"/>
      <c r="BPC28" s="472"/>
      <c r="BPD28" s="472"/>
      <c r="BPE28" s="472"/>
      <c r="BPF28" s="472"/>
      <c r="BPG28" s="472"/>
      <c r="BPH28" s="472"/>
      <c r="BPI28" s="472"/>
      <c r="BPJ28" s="472"/>
      <c r="BPK28" s="472"/>
      <c r="BPL28" s="472"/>
      <c r="BPM28" s="472"/>
      <c r="BPN28" s="472"/>
      <c r="BPO28" s="472"/>
      <c r="BPP28" s="472"/>
      <c r="BPQ28" s="472"/>
      <c r="BPR28" s="472"/>
      <c r="BPS28" s="472"/>
      <c r="BPT28" s="472"/>
      <c r="BPU28" s="472"/>
      <c r="BPV28" s="472"/>
      <c r="BPW28" s="472"/>
      <c r="BPX28" s="472"/>
      <c r="BPY28" s="472"/>
      <c r="BPZ28" s="472"/>
      <c r="BQA28" s="472"/>
      <c r="BQB28" s="472"/>
      <c r="BQC28" s="472"/>
      <c r="BQD28" s="472"/>
      <c r="BQE28" s="472"/>
      <c r="BQF28" s="472"/>
      <c r="BQG28" s="472"/>
      <c r="BQH28" s="472"/>
      <c r="BQI28" s="472"/>
      <c r="BQJ28" s="472"/>
      <c r="BQK28" s="472"/>
      <c r="BQL28" s="472"/>
      <c r="BQM28" s="472"/>
      <c r="BQN28" s="472"/>
      <c r="BQO28" s="472"/>
      <c r="BQP28" s="472"/>
      <c r="BQQ28" s="472"/>
      <c r="BQR28" s="472"/>
      <c r="BQS28" s="472"/>
      <c r="BQT28" s="472"/>
      <c r="BQU28" s="472"/>
      <c r="BQV28" s="472"/>
      <c r="BQW28" s="472"/>
      <c r="BQX28" s="472"/>
      <c r="BQY28" s="472"/>
      <c r="BQZ28" s="472"/>
      <c r="BRA28" s="472"/>
      <c r="BRB28" s="472"/>
      <c r="BRC28" s="472"/>
      <c r="BRD28" s="472"/>
      <c r="BRE28" s="472"/>
      <c r="BRF28" s="472"/>
      <c r="BRG28" s="472"/>
      <c r="BRH28" s="472"/>
      <c r="BRI28" s="472"/>
      <c r="BRJ28" s="472"/>
      <c r="BRK28" s="472"/>
      <c r="BRL28" s="472"/>
      <c r="BRM28" s="472"/>
      <c r="BRN28" s="472"/>
      <c r="BRO28" s="472"/>
      <c r="BRP28" s="472"/>
      <c r="BRQ28" s="472"/>
      <c r="BRR28" s="472"/>
      <c r="BRS28" s="472"/>
      <c r="BRT28" s="472"/>
      <c r="BRU28" s="472"/>
      <c r="BRV28" s="472"/>
      <c r="BRW28" s="472"/>
      <c r="BRX28" s="472"/>
      <c r="BRY28" s="472"/>
      <c r="BRZ28" s="472"/>
      <c r="BSA28" s="472"/>
      <c r="BSB28" s="472"/>
      <c r="BSC28" s="472"/>
      <c r="BSD28" s="472"/>
      <c r="BSE28" s="472"/>
      <c r="BSF28" s="472"/>
      <c r="BSG28" s="472"/>
      <c r="BSH28" s="472"/>
      <c r="BSI28" s="472"/>
      <c r="BSJ28" s="472"/>
      <c r="BSK28" s="472"/>
      <c r="BSL28" s="472"/>
      <c r="BSM28" s="472"/>
      <c r="BSN28" s="472"/>
      <c r="BSO28" s="472"/>
      <c r="BSP28" s="472"/>
      <c r="BSQ28" s="472"/>
      <c r="BSR28" s="472"/>
      <c r="BSS28" s="472"/>
      <c r="BST28" s="472"/>
      <c r="BSU28" s="472"/>
      <c r="BSV28" s="472"/>
      <c r="BSW28" s="472"/>
      <c r="BSX28" s="472"/>
      <c r="BSY28" s="472"/>
      <c r="BSZ28" s="472"/>
      <c r="BTA28" s="472"/>
      <c r="BTB28" s="472"/>
      <c r="BTC28" s="472"/>
      <c r="BTD28" s="472"/>
      <c r="BTE28" s="472"/>
      <c r="BTF28" s="472"/>
      <c r="BTG28" s="472"/>
      <c r="BTH28" s="472"/>
      <c r="BTI28" s="472"/>
      <c r="BTJ28" s="472"/>
      <c r="BTK28" s="472"/>
      <c r="BTL28" s="472"/>
      <c r="BTM28" s="472"/>
      <c r="BTN28" s="472"/>
      <c r="BTO28" s="472"/>
      <c r="BTP28" s="472"/>
      <c r="BTQ28" s="472"/>
      <c r="BTR28" s="472"/>
      <c r="BTS28" s="472"/>
      <c r="BTT28" s="472"/>
      <c r="BTU28" s="472"/>
      <c r="BTV28" s="472"/>
      <c r="BTW28" s="472"/>
      <c r="BTX28" s="472"/>
      <c r="BTY28" s="472"/>
      <c r="BTZ28" s="472"/>
      <c r="BUA28" s="472"/>
      <c r="BUB28" s="472"/>
      <c r="BUC28" s="472"/>
      <c r="BUD28" s="472"/>
      <c r="BUE28" s="472"/>
      <c r="BUF28" s="472"/>
      <c r="BUG28" s="472"/>
      <c r="BUH28" s="472"/>
      <c r="BUI28" s="472"/>
      <c r="BUJ28" s="472"/>
      <c r="BUK28" s="472"/>
      <c r="BUL28" s="472"/>
      <c r="BUM28" s="472"/>
      <c r="BUN28" s="472"/>
      <c r="BUO28" s="472"/>
      <c r="BUP28" s="472"/>
      <c r="BUQ28" s="472"/>
      <c r="BUR28" s="472"/>
      <c r="BUS28" s="472"/>
      <c r="BUT28" s="472"/>
      <c r="BUU28" s="472"/>
      <c r="BUV28" s="472"/>
      <c r="BUW28" s="472"/>
      <c r="BUX28" s="472"/>
      <c r="BUY28" s="472"/>
      <c r="BUZ28" s="472"/>
      <c r="BVA28" s="472"/>
      <c r="BVB28" s="472"/>
      <c r="BVC28" s="472"/>
      <c r="BVD28" s="472"/>
      <c r="BVE28" s="472"/>
      <c r="BVF28" s="472"/>
      <c r="BVG28" s="472"/>
      <c r="BVH28" s="472"/>
      <c r="BVI28" s="472"/>
      <c r="BVJ28" s="472"/>
      <c r="BVK28" s="472"/>
      <c r="BVL28" s="472"/>
      <c r="BVM28" s="472"/>
      <c r="BVN28" s="472"/>
      <c r="BVO28" s="472"/>
      <c r="BVP28" s="472"/>
      <c r="BVQ28" s="472"/>
      <c r="BVR28" s="472"/>
      <c r="BVS28" s="472"/>
      <c r="BVT28" s="472"/>
      <c r="BVU28" s="472"/>
      <c r="BVV28" s="472"/>
      <c r="BVW28" s="472"/>
      <c r="BVX28" s="472"/>
      <c r="BVY28" s="472"/>
      <c r="BVZ28" s="472"/>
      <c r="BWA28" s="472"/>
      <c r="BWB28" s="472"/>
      <c r="BWC28" s="472"/>
      <c r="BWD28" s="472"/>
      <c r="BWE28" s="472"/>
      <c r="BWF28" s="472"/>
      <c r="BWG28" s="472"/>
      <c r="BWH28" s="472"/>
      <c r="BWI28" s="472"/>
      <c r="BWJ28" s="472"/>
      <c r="BWK28" s="472"/>
      <c r="BWL28" s="472"/>
      <c r="BWM28" s="472"/>
      <c r="BWN28" s="472"/>
      <c r="BWO28" s="472"/>
      <c r="BWP28" s="472"/>
      <c r="BWQ28" s="472"/>
      <c r="BWR28" s="472"/>
      <c r="BWS28" s="472"/>
      <c r="BWT28" s="472"/>
      <c r="BWU28" s="472"/>
      <c r="BWV28" s="472"/>
      <c r="BWW28" s="472"/>
      <c r="BWX28" s="472"/>
      <c r="BWY28" s="472"/>
      <c r="BWZ28" s="472"/>
      <c r="BXA28" s="472"/>
      <c r="BXB28" s="472"/>
      <c r="BXC28" s="472"/>
      <c r="BXD28" s="472"/>
      <c r="BXE28" s="472"/>
      <c r="BXF28" s="472"/>
      <c r="BXG28" s="472"/>
      <c r="BXH28" s="472"/>
      <c r="BXI28" s="472"/>
      <c r="BXJ28" s="472"/>
      <c r="BXK28" s="472"/>
      <c r="BXL28" s="472"/>
      <c r="BXM28" s="472"/>
      <c r="BXN28" s="472"/>
      <c r="BXO28" s="472"/>
      <c r="BXP28" s="472"/>
      <c r="BXQ28" s="472"/>
      <c r="BXR28" s="472"/>
      <c r="BXS28" s="472"/>
      <c r="BXT28" s="472"/>
      <c r="BXU28" s="472"/>
      <c r="BXV28" s="472"/>
      <c r="BXW28" s="472"/>
      <c r="BXX28" s="472"/>
      <c r="BXY28" s="472"/>
      <c r="BXZ28" s="472"/>
      <c r="BYA28" s="472"/>
      <c r="BYB28" s="472"/>
      <c r="BYC28" s="472"/>
      <c r="BYD28" s="472"/>
      <c r="BYE28" s="472"/>
      <c r="BYF28" s="472"/>
      <c r="BYG28" s="472"/>
      <c r="BYH28" s="472"/>
      <c r="BYI28" s="472"/>
      <c r="BYJ28" s="472"/>
      <c r="BYK28" s="472"/>
      <c r="BYL28" s="472"/>
      <c r="BYM28" s="472"/>
      <c r="BYN28" s="472"/>
      <c r="BYO28" s="472"/>
      <c r="BYP28" s="472"/>
      <c r="BYQ28" s="472"/>
      <c r="BYR28" s="472"/>
      <c r="BYS28" s="472"/>
      <c r="BYT28" s="472"/>
      <c r="BYU28" s="472"/>
      <c r="BYV28" s="472"/>
      <c r="BYW28" s="472"/>
      <c r="BYX28" s="472"/>
      <c r="BYY28" s="472"/>
      <c r="BYZ28" s="472"/>
      <c r="BZA28" s="472"/>
      <c r="BZB28" s="472"/>
      <c r="BZC28" s="472"/>
      <c r="BZD28" s="472"/>
      <c r="BZE28" s="472"/>
      <c r="BZF28" s="472"/>
      <c r="BZG28" s="472"/>
      <c r="BZH28" s="472"/>
      <c r="BZI28" s="472"/>
      <c r="BZJ28" s="472"/>
      <c r="BZK28" s="472"/>
      <c r="BZL28" s="472"/>
      <c r="BZM28" s="472"/>
      <c r="BZN28" s="472"/>
      <c r="BZO28" s="472"/>
      <c r="BZP28" s="472"/>
      <c r="BZQ28" s="472"/>
      <c r="BZR28" s="472"/>
      <c r="BZS28" s="472"/>
      <c r="BZT28" s="472"/>
      <c r="BZU28" s="472"/>
      <c r="BZV28" s="472"/>
      <c r="BZW28" s="472"/>
      <c r="BZX28" s="472"/>
      <c r="BZY28" s="472"/>
      <c r="BZZ28" s="472"/>
      <c r="CAA28" s="472"/>
      <c r="CAB28" s="472"/>
      <c r="CAC28" s="472"/>
      <c r="CAD28" s="472"/>
      <c r="CAE28" s="472"/>
      <c r="CAF28" s="472"/>
      <c r="CAG28" s="472"/>
      <c r="CAH28" s="472"/>
      <c r="CAI28" s="472"/>
      <c r="CAJ28" s="472"/>
      <c r="CAK28" s="472"/>
      <c r="CAL28" s="472"/>
      <c r="CAM28" s="472"/>
      <c r="CAN28" s="472"/>
      <c r="CAO28" s="472"/>
      <c r="CAP28" s="472"/>
      <c r="CAQ28" s="472"/>
      <c r="CAR28" s="472"/>
      <c r="CAS28" s="472"/>
      <c r="CAT28" s="472"/>
      <c r="CAU28" s="472"/>
      <c r="CAV28" s="472"/>
      <c r="CAW28" s="472"/>
      <c r="CAX28" s="472"/>
      <c r="CAY28" s="472"/>
      <c r="CAZ28" s="472"/>
      <c r="CBA28" s="472"/>
      <c r="CBB28" s="472"/>
      <c r="CBC28" s="472"/>
      <c r="CBD28" s="472"/>
      <c r="CBE28" s="472"/>
      <c r="CBF28" s="472"/>
      <c r="CBG28" s="472"/>
      <c r="CBH28" s="472"/>
      <c r="CBI28" s="472"/>
      <c r="CBJ28" s="472"/>
      <c r="CBK28" s="472"/>
      <c r="CBL28" s="472"/>
      <c r="CBM28" s="472"/>
      <c r="CBN28" s="472"/>
      <c r="CBO28" s="472"/>
      <c r="CBP28" s="472"/>
      <c r="CBQ28" s="472"/>
      <c r="CBR28" s="472"/>
      <c r="CBS28" s="472"/>
      <c r="CBT28" s="472"/>
      <c r="CBU28" s="472"/>
      <c r="CBV28" s="472"/>
      <c r="CBW28" s="472"/>
      <c r="CBX28" s="472"/>
      <c r="CBY28" s="472"/>
      <c r="CBZ28" s="472"/>
      <c r="CCA28" s="472"/>
      <c r="CCB28" s="472"/>
      <c r="CCC28" s="472"/>
      <c r="CCD28" s="472"/>
      <c r="CCE28" s="472"/>
      <c r="CCF28" s="472"/>
      <c r="CCG28" s="472"/>
      <c r="CCH28" s="472"/>
      <c r="CCI28" s="472"/>
      <c r="CCJ28" s="472"/>
      <c r="CCK28" s="472"/>
      <c r="CCL28" s="472"/>
      <c r="CCM28" s="472"/>
      <c r="CCN28" s="472"/>
      <c r="CCO28" s="472"/>
      <c r="CCP28" s="472"/>
      <c r="CCQ28" s="472"/>
      <c r="CCR28" s="472"/>
      <c r="CCS28" s="472"/>
      <c r="CCT28" s="472"/>
      <c r="CCU28" s="472"/>
      <c r="CCV28" s="472"/>
      <c r="CCW28" s="472"/>
      <c r="CCX28" s="472"/>
      <c r="CCY28" s="472"/>
      <c r="CCZ28" s="472"/>
      <c r="CDA28" s="472"/>
      <c r="CDB28" s="472"/>
      <c r="CDC28" s="472"/>
      <c r="CDD28" s="472"/>
      <c r="CDE28" s="472"/>
      <c r="CDF28" s="472"/>
      <c r="CDG28" s="472"/>
      <c r="CDH28" s="472"/>
      <c r="CDI28" s="472"/>
      <c r="CDJ28" s="472"/>
      <c r="CDK28" s="472"/>
      <c r="CDL28" s="472"/>
      <c r="CDM28" s="472"/>
      <c r="CDN28" s="472"/>
      <c r="CDO28" s="472"/>
      <c r="CDP28" s="472"/>
      <c r="CDQ28" s="472"/>
      <c r="CDR28" s="472"/>
      <c r="CDS28" s="472"/>
      <c r="CDT28" s="472"/>
      <c r="CDU28" s="472"/>
      <c r="CDV28" s="472"/>
      <c r="CDW28" s="472"/>
      <c r="CDX28" s="472"/>
      <c r="CDY28" s="472"/>
      <c r="CDZ28" s="472"/>
      <c r="CEA28" s="472"/>
      <c r="CEB28" s="472"/>
      <c r="CEC28" s="472"/>
      <c r="CED28" s="472"/>
      <c r="CEE28" s="472"/>
      <c r="CEF28" s="472"/>
      <c r="CEG28" s="472"/>
      <c r="CEH28" s="472"/>
      <c r="CEI28" s="472"/>
      <c r="CEJ28" s="472"/>
      <c r="CEK28" s="472"/>
      <c r="CEL28" s="472"/>
      <c r="CEM28" s="472"/>
      <c r="CEN28" s="472"/>
      <c r="CEO28" s="472"/>
      <c r="CEP28" s="472"/>
      <c r="CEQ28" s="472"/>
      <c r="CER28" s="472"/>
      <c r="CES28" s="472"/>
      <c r="CET28" s="472"/>
      <c r="CEU28" s="472"/>
      <c r="CEV28" s="472"/>
      <c r="CEW28" s="472"/>
      <c r="CEX28" s="472"/>
      <c r="CEY28" s="472"/>
      <c r="CEZ28" s="472"/>
      <c r="CFA28" s="472"/>
      <c r="CFB28" s="472"/>
      <c r="CFC28" s="472"/>
      <c r="CFD28" s="472"/>
      <c r="CFE28" s="472"/>
      <c r="CFF28" s="472"/>
      <c r="CFG28" s="472"/>
      <c r="CFH28" s="472"/>
      <c r="CFI28" s="472"/>
      <c r="CFJ28" s="472"/>
      <c r="CFK28" s="472"/>
      <c r="CFL28" s="472"/>
      <c r="CFM28" s="472"/>
      <c r="CFN28" s="472"/>
      <c r="CFO28" s="472"/>
      <c r="CFP28" s="472"/>
      <c r="CFQ28" s="472"/>
      <c r="CFR28" s="472"/>
      <c r="CFS28" s="472"/>
      <c r="CFT28" s="472"/>
      <c r="CFU28" s="472"/>
      <c r="CFV28" s="472"/>
      <c r="CFW28" s="472"/>
      <c r="CFX28" s="472"/>
      <c r="CFY28" s="472"/>
      <c r="CFZ28" s="472"/>
      <c r="CGA28" s="472"/>
      <c r="CGB28" s="472"/>
      <c r="CGC28" s="472"/>
      <c r="CGD28" s="472"/>
      <c r="CGE28" s="472"/>
      <c r="CGF28" s="472"/>
      <c r="CGG28" s="472"/>
      <c r="CGH28" s="472"/>
      <c r="CGI28" s="472"/>
      <c r="CGJ28" s="472"/>
      <c r="CGK28" s="472"/>
      <c r="CGL28" s="472"/>
      <c r="CGM28" s="472"/>
      <c r="CGN28" s="472"/>
      <c r="CGO28" s="472"/>
      <c r="CGP28" s="472"/>
      <c r="CGQ28" s="472"/>
      <c r="CGR28" s="472"/>
      <c r="CGS28" s="472"/>
      <c r="CGT28" s="472"/>
      <c r="CGU28" s="472"/>
      <c r="CGV28" s="472"/>
      <c r="CGW28" s="472"/>
      <c r="CGX28" s="472"/>
      <c r="CGY28" s="472"/>
      <c r="CGZ28" s="472"/>
      <c r="CHA28" s="472"/>
      <c r="CHB28" s="472"/>
      <c r="CHC28" s="472"/>
      <c r="CHD28" s="472"/>
      <c r="CHE28" s="472"/>
      <c r="CHF28" s="472"/>
      <c r="CHG28" s="472"/>
      <c r="CHH28" s="472"/>
      <c r="CHI28" s="472"/>
      <c r="CHJ28" s="472"/>
      <c r="CHK28" s="472"/>
      <c r="CHL28" s="472"/>
      <c r="CHM28" s="472"/>
      <c r="CHN28" s="472"/>
      <c r="CHO28" s="472"/>
      <c r="CHP28" s="472"/>
      <c r="CHQ28" s="472"/>
      <c r="CHR28" s="472"/>
      <c r="CHS28" s="472"/>
      <c r="CHT28" s="472"/>
      <c r="CHU28" s="472"/>
      <c r="CHV28" s="472"/>
      <c r="CHW28" s="472"/>
      <c r="CHX28" s="472"/>
      <c r="CHY28" s="472"/>
      <c r="CHZ28" s="472"/>
      <c r="CIA28" s="472"/>
      <c r="CIB28" s="472"/>
      <c r="CIC28" s="472"/>
      <c r="CID28" s="472"/>
      <c r="CIE28" s="472"/>
      <c r="CIF28" s="472"/>
      <c r="CIG28" s="472"/>
      <c r="CIH28" s="472"/>
      <c r="CII28" s="472"/>
      <c r="CIJ28" s="472"/>
      <c r="CIK28" s="472"/>
      <c r="CIL28" s="472"/>
      <c r="CIM28" s="472"/>
      <c r="CIN28" s="472"/>
      <c r="CIO28" s="472"/>
      <c r="CIP28" s="472"/>
      <c r="CIQ28" s="472"/>
      <c r="CIR28" s="472"/>
      <c r="CIS28" s="472"/>
      <c r="CIT28" s="472"/>
      <c r="CIU28" s="472"/>
      <c r="CIV28" s="472"/>
      <c r="CIW28" s="472"/>
      <c r="CIX28" s="472"/>
      <c r="CIY28" s="472"/>
      <c r="CIZ28" s="472"/>
      <c r="CJA28" s="472"/>
      <c r="CJB28" s="472"/>
      <c r="CJC28" s="472"/>
      <c r="CJD28" s="472"/>
      <c r="CJE28" s="472"/>
      <c r="CJF28" s="472"/>
      <c r="CJG28" s="472"/>
      <c r="CJH28" s="472"/>
      <c r="CJI28" s="472"/>
      <c r="CJJ28" s="472"/>
      <c r="CJK28" s="472"/>
      <c r="CJL28" s="472"/>
      <c r="CJM28" s="472"/>
      <c r="CJN28" s="472"/>
      <c r="CJO28" s="472"/>
      <c r="CJP28" s="472"/>
      <c r="CJQ28" s="472"/>
      <c r="CJR28" s="472"/>
      <c r="CJS28" s="472"/>
      <c r="CJT28" s="472"/>
      <c r="CJU28" s="472"/>
      <c r="CJV28" s="472"/>
      <c r="CJW28" s="472"/>
      <c r="CJX28" s="472"/>
      <c r="CJY28" s="472"/>
      <c r="CJZ28" s="472"/>
      <c r="CKA28" s="472"/>
      <c r="CKB28" s="472"/>
      <c r="CKC28" s="472"/>
      <c r="CKD28" s="472"/>
      <c r="CKE28" s="472"/>
      <c r="CKF28" s="472"/>
      <c r="CKG28" s="472"/>
      <c r="CKH28" s="472"/>
      <c r="CKI28" s="472"/>
      <c r="CKJ28" s="472"/>
      <c r="CKK28" s="472"/>
      <c r="CKL28" s="472"/>
      <c r="CKM28" s="472"/>
      <c r="CKN28" s="472"/>
      <c r="CKO28" s="472"/>
      <c r="CKP28" s="472"/>
      <c r="CKQ28" s="472"/>
      <c r="CKR28" s="472"/>
      <c r="CKS28" s="472"/>
      <c r="CKT28" s="472"/>
      <c r="CKU28" s="472"/>
      <c r="CKV28" s="472"/>
      <c r="CKW28" s="472"/>
      <c r="CKX28" s="472"/>
      <c r="CKY28" s="472"/>
      <c r="CKZ28" s="472"/>
      <c r="CLA28" s="472"/>
      <c r="CLB28" s="472"/>
      <c r="CLC28" s="472"/>
      <c r="CLD28" s="472"/>
      <c r="CLE28" s="472"/>
      <c r="CLF28" s="472"/>
      <c r="CLG28" s="472"/>
      <c r="CLH28" s="472"/>
      <c r="CLI28" s="472"/>
      <c r="CLJ28" s="472"/>
      <c r="CLK28" s="472"/>
      <c r="CLL28" s="472"/>
      <c r="CLM28" s="472"/>
      <c r="CLN28" s="472"/>
      <c r="CLO28" s="472"/>
      <c r="CLP28" s="472"/>
      <c r="CLQ28" s="472"/>
      <c r="CLR28" s="472"/>
      <c r="CLS28" s="472"/>
      <c r="CLT28" s="472"/>
      <c r="CLU28" s="472"/>
      <c r="CLV28" s="472"/>
      <c r="CLW28" s="472"/>
      <c r="CLX28" s="472"/>
      <c r="CLY28" s="472"/>
      <c r="CLZ28" s="472"/>
      <c r="CMA28" s="472"/>
      <c r="CMB28" s="472"/>
      <c r="CMC28" s="472"/>
      <c r="CMD28" s="472"/>
      <c r="CME28" s="472"/>
      <c r="CMF28" s="472"/>
      <c r="CMG28" s="472"/>
      <c r="CMH28" s="472"/>
      <c r="CMI28" s="472"/>
      <c r="CMJ28" s="472"/>
      <c r="CMK28" s="472"/>
      <c r="CML28" s="472"/>
      <c r="CMM28" s="472"/>
      <c r="CMN28" s="472"/>
      <c r="CMO28" s="472"/>
      <c r="CMP28" s="472"/>
      <c r="CMQ28" s="472"/>
      <c r="CMR28" s="472"/>
      <c r="CMS28" s="472"/>
      <c r="CMT28" s="472"/>
      <c r="CMU28" s="472"/>
      <c r="CMV28" s="472"/>
      <c r="CMW28" s="472"/>
      <c r="CMX28" s="472"/>
      <c r="CMY28" s="472"/>
      <c r="CMZ28" s="472"/>
      <c r="CNA28" s="472"/>
      <c r="CNB28" s="472"/>
      <c r="CNC28" s="472"/>
      <c r="CND28" s="472"/>
      <c r="CNE28" s="472"/>
      <c r="CNF28" s="472"/>
      <c r="CNG28" s="472"/>
      <c r="CNH28" s="472"/>
      <c r="CNI28" s="472"/>
      <c r="CNJ28" s="472"/>
      <c r="CNK28" s="472"/>
      <c r="CNL28" s="472"/>
      <c r="CNM28" s="472"/>
      <c r="CNN28" s="472"/>
      <c r="CNO28" s="472"/>
      <c r="CNP28" s="472"/>
      <c r="CNQ28" s="472"/>
      <c r="CNR28" s="472"/>
      <c r="CNS28" s="472"/>
      <c r="CNT28" s="472"/>
      <c r="CNU28" s="472"/>
      <c r="CNV28" s="472"/>
      <c r="CNW28" s="472"/>
      <c r="CNX28" s="472"/>
      <c r="CNY28" s="472"/>
      <c r="CNZ28" s="472"/>
      <c r="COA28" s="472"/>
      <c r="COB28" s="472"/>
      <c r="COC28" s="472"/>
      <c r="COD28" s="472"/>
      <c r="COE28" s="472"/>
      <c r="COF28" s="472"/>
      <c r="COG28" s="472"/>
      <c r="COH28" s="472"/>
      <c r="COI28" s="472"/>
      <c r="COJ28" s="472"/>
      <c r="COK28" s="472"/>
      <c r="COL28" s="472"/>
      <c r="COM28" s="472"/>
      <c r="CON28" s="472"/>
      <c r="COO28" s="472"/>
      <c r="COP28" s="472"/>
      <c r="COQ28" s="472"/>
      <c r="COR28" s="472"/>
      <c r="COS28" s="472"/>
      <c r="COT28" s="472"/>
      <c r="COU28" s="472"/>
      <c r="COV28" s="472"/>
      <c r="COW28" s="472"/>
      <c r="COX28" s="472"/>
      <c r="COY28" s="472"/>
      <c r="COZ28" s="472"/>
      <c r="CPA28" s="472"/>
      <c r="CPB28" s="472"/>
      <c r="CPC28" s="472"/>
      <c r="CPD28" s="472"/>
      <c r="CPE28" s="472"/>
      <c r="CPF28" s="472"/>
      <c r="CPG28" s="472"/>
      <c r="CPH28" s="472"/>
      <c r="CPI28" s="472"/>
      <c r="CPJ28" s="472"/>
      <c r="CPK28" s="472"/>
      <c r="CPL28" s="472"/>
      <c r="CPM28" s="472"/>
      <c r="CPN28" s="472"/>
      <c r="CPO28" s="472"/>
      <c r="CPP28" s="472"/>
      <c r="CPQ28" s="472"/>
      <c r="CPR28" s="472"/>
      <c r="CPS28" s="472"/>
      <c r="CPT28" s="472"/>
      <c r="CPU28" s="472"/>
      <c r="CPV28" s="472"/>
      <c r="CPW28" s="472"/>
      <c r="CPX28" s="472"/>
      <c r="CPY28" s="472"/>
      <c r="CPZ28" s="472"/>
      <c r="CQA28" s="472"/>
      <c r="CQB28" s="472"/>
      <c r="CQC28" s="472"/>
      <c r="CQD28" s="472"/>
      <c r="CQE28" s="472"/>
      <c r="CQF28" s="472"/>
      <c r="CQG28" s="472"/>
      <c r="CQH28" s="472"/>
      <c r="CQI28" s="472"/>
      <c r="CQJ28" s="472"/>
      <c r="CQK28" s="472"/>
      <c r="CQL28" s="472"/>
      <c r="CQM28" s="472"/>
      <c r="CQN28" s="472"/>
      <c r="CQO28" s="472"/>
      <c r="CQP28" s="472"/>
      <c r="CQQ28" s="472"/>
      <c r="CQR28" s="472"/>
      <c r="CQS28" s="472"/>
      <c r="CQT28" s="472"/>
      <c r="CQU28" s="472"/>
      <c r="CQV28" s="472"/>
      <c r="CQW28" s="472"/>
      <c r="CQX28" s="472"/>
      <c r="CQY28" s="472"/>
      <c r="CQZ28" s="472"/>
      <c r="CRA28" s="472"/>
      <c r="CRB28" s="472"/>
      <c r="CRC28" s="472"/>
      <c r="CRD28" s="472"/>
      <c r="CRE28" s="472"/>
      <c r="CRF28" s="472"/>
      <c r="CRG28" s="472"/>
      <c r="CRH28" s="472"/>
      <c r="CRI28" s="472"/>
      <c r="CRJ28" s="472"/>
      <c r="CRK28" s="472"/>
      <c r="CRL28" s="472"/>
      <c r="CRM28" s="472"/>
      <c r="CRN28" s="472"/>
      <c r="CRO28" s="472"/>
      <c r="CRP28" s="472"/>
      <c r="CRQ28" s="472"/>
      <c r="CRR28" s="472"/>
      <c r="CRS28" s="472"/>
      <c r="CRT28" s="472"/>
      <c r="CRU28" s="472"/>
      <c r="CRV28" s="472"/>
      <c r="CRW28" s="472"/>
      <c r="CRX28" s="472"/>
      <c r="CRY28" s="472"/>
      <c r="CRZ28" s="472"/>
      <c r="CSA28" s="472"/>
      <c r="CSB28" s="472"/>
      <c r="CSC28" s="472"/>
      <c r="CSD28" s="472"/>
      <c r="CSE28" s="472"/>
      <c r="CSF28" s="472"/>
      <c r="CSG28" s="472"/>
      <c r="CSH28" s="472"/>
      <c r="CSI28" s="472"/>
      <c r="CSJ28" s="472"/>
      <c r="CSK28" s="472"/>
      <c r="CSL28" s="472"/>
      <c r="CSM28" s="472"/>
      <c r="CSN28" s="472"/>
      <c r="CSO28" s="472"/>
      <c r="CSP28" s="472"/>
      <c r="CSQ28" s="472"/>
      <c r="CSR28" s="472"/>
      <c r="CSS28" s="472"/>
      <c r="CST28" s="472"/>
      <c r="CSU28" s="472"/>
      <c r="CSV28" s="472"/>
      <c r="CSW28" s="472"/>
      <c r="CSX28" s="472"/>
      <c r="CSY28" s="472"/>
      <c r="CSZ28" s="472"/>
      <c r="CTA28" s="472"/>
      <c r="CTB28" s="472"/>
      <c r="CTC28" s="472"/>
      <c r="CTD28" s="472"/>
      <c r="CTE28" s="472"/>
      <c r="CTF28" s="472"/>
      <c r="CTG28" s="472"/>
      <c r="CTH28" s="472"/>
      <c r="CTI28" s="472"/>
      <c r="CTJ28" s="472"/>
      <c r="CTK28" s="472"/>
      <c r="CTL28" s="472"/>
      <c r="CTM28" s="472"/>
      <c r="CTN28" s="472"/>
      <c r="CTO28" s="472"/>
      <c r="CTP28" s="472"/>
      <c r="CTQ28" s="472"/>
      <c r="CTR28" s="472"/>
      <c r="CTS28" s="472"/>
      <c r="CTT28" s="472"/>
      <c r="CTU28" s="472"/>
      <c r="CTV28" s="472"/>
      <c r="CTW28" s="472"/>
      <c r="CTX28" s="472"/>
      <c r="CTY28" s="472"/>
      <c r="CTZ28" s="472"/>
      <c r="CUA28" s="472"/>
      <c r="CUB28" s="472"/>
      <c r="CUC28" s="472"/>
      <c r="CUD28" s="472"/>
      <c r="CUE28" s="472"/>
      <c r="CUF28" s="472"/>
      <c r="CUG28" s="472"/>
      <c r="CUH28" s="472"/>
      <c r="CUI28" s="472"/>
      <c r="CUJ28" s="472"/>
      <c r="CUK28" s="472"/>
      <c r="CUL28" s="472"/>
      <c r="CUM28" s="472"/>
      <c r="CUN28" s="472"/>
      <c r="CUO28" s="472"/>
      <c r="CUP28" s="472"/>
      <c r="CUQ28" s="472"/>
      <c r="CUR28" s="472"/>
      <c r="CUS28" s="472"/>
      <c r="CUT28" s="472"/>
      <c r="CUU28" s="472"/>
      <c r="CUV28" s="472"/>
      <c r="CUW28" s="472"/>
      <c r="CUX28" s="472"/>
      <c r="CUY28" s="472"/>
      <c r="CUZ28" s="472"/>
      <c r="CVA28" s="472"/>
      <c r="CVB28" s="472"/>
      <c r="CVC28" s="472"/>
      <c r="CVD28" s="472"/>
      <c r="CVE28" s="472"/>
      <c r="CVF28" s="472"/>
      <c r="CVG28" s="472"/>
      <c r="CVH28" s="472"/>
      <c r="CVI28" s="472"/>
      <c r="CVJ28" s="472"/>
      <c r="CVK28" s="472"/>
      <c r="CVL28" s="472"/>
      <c r="CVM28" s="472"/>
      <c r="CVN28" s="472"/>
      <c r="CVO28" s="472"/>
      <c r="CVP28" s="472"/>
      <c r="CVQ28" s="472"/>
      <c r="CVR28" s="472"/>
      <c r="CVS28" s="472"/>
      <c r="CVT28" s="472"/>
      <c r="CVU28" s="472"/>
      <c r="CVV28" s="472"/>
      <c r="CVW28" s="472"/>
      <c r="CVX28" s="472"/>
      <c r="CVY28" s="472"/>
      <c r="CVZ28" s="472"/>
      <c r="CWA28" s="472"/>
      <c r="CWB28" s="472"/>
      <c r="CWC28" s="472"/>
      <c r="CWD28" s="472"/>
      <c r="CWE28" s="472"/>
      <c r="CWF28" s="472"/>
      <c r="CWG28" s="472"/>
      <c r="CWH28" s="472"/>
      <c r="CWI28" s="472"/>
      <c r="CWJ28" s="472"/>
      <c r="CWK28" s="472"/>
      <c r="CWL28" s="472"/>
      <c r="CWM28" s="472"/>
      <c r="CWN28" s="472"/>
      <c r="CWO28" s="472"/>
      <c r="CWP28" s="472"/>
      <c r="CWQ28" s="472"/>
      <c r="CWR28" s="472"/>
      <c r="CWS28" s="472"/>
      <c r="CWT28" s="472"/>
      <c r="CWU28" s="472"/>
      <c r="CWV28" s="472"/>
      <c r="CWW28" s="472"/>
      <c r="CWX28" s="472"/>
      <c r="CWY28" s="472"/>
      <c r="CWZ28" s="472"/>
      <c r="CXA28" s="472"/>
      <c r="CXB28" s="472"/>
      <c r="CXC28" s="472"/>
      <c r="CXD28" s="472"/>
      <c r="CXE28" s="472"/>
      <c r="CXF28" s="472"/>
      <c r="CXG28" s="472"/>
      <c r="CXH28" s="472"/>
      <c r="CXI28" s="472"/>
      <c r="CXJ28" s="472"/>
      <c r="CXK28" s="472"/>
      <c r="CXL28" s="472"/>
      <c r="CXM28" s="472"/>
      <c r="CXN28" s="472"/>
      <c r="CXO28" s="472"/>
      <c r="CXP28" s="472"/>
      <c r="CXQ28" s="472"/>
      <c r="CXR28" s="472"/>
      <c r="CXS28" s="472"/>
      <c r="CXT28" s="472"/>
      <c r="CXU28" s="472"/>
      <c r="CXV28" s="472"/>
      <c r="CXW28" s="472"/>
      <c r="CXX28" s="472"/>
      <c r="CXY28" s="472"/>
      <c r="CXZ28" s="472"/>
      <c r="CYA28" s="472"/>
      <c r="CYB28" s="472"/>
      <c r="CYC28" s="472"/>
      <c r="CYD28" s="472"/>
      <c r="CYE28" s="472"/>
      <c r="CYF28" s="472"/>
      <c r="CYG28" s="472"/>
      <c r="CYH28" s="472"/>
      <c r="CYI28" s="472"/>
      <c r="CYJ28" s="472"/>
      <c r="CYK28" s="472"/>
      <c r="CYL28" s="472"/>
      <c r="CYM28" s="472"/>
      <c r="CYN28" s="472"/>
      <c r="CYO28" s="472"/>
      <c r="CYP28" s="472"/>
      <c r="CYQ28" s="472"/>
      <c r="CYR28" s="472"/>
      <c r="CYS28" s="472"/>
      <c r="CYT28" s="472"/>
      <c r="CYU28" s="472"/>
      <c r="CYV28" s="472"/>
      <c r="CYW28" s="472"/>
      <c r="CYX28" s="472"/>
      <c r="CYY28" s="472"/>
      <c r="CYZ28" s="472"/>
      <c r="CZA28" s="472"/>
      <c r="CZB28" s="472"/>
      <c r="CZC28" s="472"/>
      <c r="CZD28" s="472"/>
      <c r="CZE28" s="472"/>
      <c r="CZF28" s="472"/>
      <c r="CZG28" s="472"/>
      <c r="CZH28" s="472"/>
      <c r="CZI28" s="472"/>
      <c r="CZJ28" s="472"/>
      <c r="CZK28" s="472"/>
      <c r="CZL28" s="472"/>
      <c r="CZM28" s="472"/>
      <c r="CZN28" s="472"/>
      <c r="CZO28" s="472"/>
      <c r="CZP28" s="472"/>
      <c r="CZQ28" s="472"/>
      <c r="CZR28" s="472"/>
      <c r="CZS28" s="472"/>
      <c r="CZT28" s="472"/>
      <c r="CZU28" s="472"/>
      <c r="CZV28" s="472"/>
      <c r="CZW28" s="472"/>
      <c r="CZX28" s="472"/>
      <c r="CZY28" s="472"/>
      <c r="CZZ28" s="472"/>
      <c r="DAA28" s="472"/>
      <c r="DAB28" s="472"/>
      <c r="DAC28" s="472"/>
      <c r="DAD28" s="472"/>
      <c r="DAE28" s="472"/>
      <c r="DAF28" s="472"/>
      <c r="DAG28" s="472"/>
      <c r="DAH28" s="472"/>
      <c r="DAI28" s="472"/>
      <c r="DAJ28" s="472"/>
      <c r="DAK28" s="472"/>
      <c r="DAL28" s="472"/>
      <c r="DAM28" s="472"/>
      <c r="DAN28" s="472"/>
      <c r="DAO28" s="472"/>
      <c r="DAP28" s="472"/>
      <c r="DAQ28" s="472"/>
      <c r="DAR28" s="472"/>
      <c r="DAS28" s="472"/>
      <c r="DAT28" s="472"/>
      <c r="DAU28" s="472"/>
      <c r="DAV28" s="472"/>
      <c r="DAW28" s="472"/>
      <c r="DAX28" s="472"/>
      <c r="DAY28" s="472"/>
      <c r="DAZ28" s="472"/>
      <c r="DBA28" s="472"/>
      <c r="DBB28" s="472"/>
      <c r="DBC28" s="472"/>
      <c r="DBD28" s="472"/>
      <c r="DBE28" s="472"/>
      <c r="DBF28" s="472"/>
      <c r="DBG28" s="472"/>
      <c r="DBH28" s="472"/>
      <c r="DBI28" s="472"/>
      <c r="DBJ28" s="472"/>
      <c r="DBK28" s="472"/>
      <c r="DBL28" s="472"/>
      <c r="DBM28" s="472"/>
      <c r="DBN28" s="472"/>
      <c r="DBO28" s="472"/>
      <c r="DBP28" s="472"/>
      <c r="DBQ28" s="472"/>
      <c r="DBR28" s="472"/>
      <c r="DBS28" s="472"/>
      <c r="DBT28" s="472"/>
      <c r="DBU28" s="472"/>
      <c r="DBV28" s="472"/>
      <c r="DBW28" s="472"/>
      <c r="DBX28" s="472"/>
      <c r="DBY28" s="472"/>
      <c r="DBZ28" s="472"/>
      <c r="DCA28" s="472"/>
      <c r="DCB28" s="472"/>
      <c r="DCC28" s="472"/>
      <c r="DCD28" s="472"/>
      <c r="DCE28" s="472"/>
      <c r="DCF28" s="472"/>
      <c r="DCG28" s="472"/>
      <c r="DCH28" s="472"/>
      <c r="DCI28" s="472"/>
      <c r="DCJ28" s="472"/>
      <c r="DCK28" s="472"/>
      <c r="DCL28" s="472"/>
      <c r="DCM28" s="472"/>
      <c r="DCN28" s="472"/>
      <c r="DCO28" s="472"/>
      <c r="DCP28" s="472"/>
      <c r="DCQ28" s="472"/>
      <c r="DCR28" s="472"/>
      <c r="DCS28" s="472"/>
      <c r="DCT28" s="472"/>
      <c r="DCU28" s="472"/>
      <c r="DCV28" s="472"/>
      <c r="DCW28" s="472"/>
      <c r="DCX28" s="472"/>
      <c r="DCY28" s="472"/>
      <c r="DCZ28" s="472"/>
      <c r="DDA28" s="472"/>
      <c r="DDB28" s="472"/>
      <c r="DDC28" s="472"/>
      <c r="DDD28" s="472"/>
      <c r="DDE28" s="472"/>
      <c r="DDF28" s="472"/>
      <c r="DDG28" s="472"/>
      <c r="DDH28" s="472"/>
      <c r="DDI28" s="472"/>
      <c r="DDJ28" s="472"/>
      <c r="DDK28" s="472"/>
      <c r="DDL28" s="472"/>
      <c r="DDM28" s="472"/>
      <c r="DDN28" s="472"/>
      <c r="DDO28" s="472"/>
      <c r="DDP28" s="472"/>
      <c r="DDQ28" s="472"/>
      <c r="DDR28" s="472"/>
      <c r="DDS28" s="472"/>
      <c r="DDT28" s="472"/>
      <c r="DDU28" s="472"/>
      <c r="DDV28" s="472"/>
      <c r="DDW28" s="472"/>
      <c r="DDX28" s="472"/>
      <c r="DDY28" s="472"/>
      <c r="DDZ28" s="472"/>
      <c r="DEA28" s="472"/>
      <c r="DEB28" s="472"/>
      <c r="DEC28" s="472"/>
      <c r="DED28" s="472"/>
      <c r="DEE28" s="472"/>
      <c r="DEF28" s="472"/>
      <c r="DEG28" s="472"/>
      <c r="DEH28" s="472"/>
      <c r="DEI28" s="472"/>
      <c r="DEJ28" s="472"/>
      <c r="DEK28" s="472"/>
      <c r="DEL28" s="472"/>
      <c r="DEM28" s="472"/>
      <c r="DEN28" s="472"/>
      <c r="DEO28" s="472"/>
      <c r="DEP28" s="472"/>
      <c r="DEQ28" s="472"/>
      <c r="DER28" s="472"/>
      <c r="DES28" s="472"/>
      <c r="DET28" s="472"/>
      <c r="DEU28" s="472"/>
      <c r="DEV28" s="472"/>
      <c r="DEW28" s="472"/>
      <c r="DEX28" s="472"/>
      <c r="DEY28" s="472"/>
      <c r="DEZ28" s="472"/>
      <c r="DFA28" s="472"/>
      <c r="DFB28" s="472"/>
      <c r="DFC28" s="472"/>
      <c r="DFD28" s="472"/>
      <c r="DFE28" s="472"/>
      <c r="DFF28" s="472"/>
      <c r="DFG28" s="472"/>
      <c r="DFH28" s="472"/>
      <c r="DFI28" s="472"/>
      <c r="DFJ28" s="472"/>
      <c r="DFK28" s="472"/>
      <c r="DFL28" s="472"/>
      <c r="DFM28" s="472"/>
      <c r="DFN28" s="472"/>
      <c r="DFO28" s="472"/>
      <c r="DFP28" s="472"/>
      <c r="DFQ28" s="472"/>
      <c r="DFR28" s="472"/>
      <c r="DFS28" s="472"/>
      <c r="DFT28" s="472"/>
      <c r="DFU28" s="472"/>
      <c r="DFV28" s="472"/>
      <c r="DFW28" s="472"/>
      <c r="DFX28" s="472"/>
      <c r="DFY28" s="472"/>
      <c r="DFZ28" s="472"/>
      <c r="DGA28" s="472"/>
      <c r="DGB28" s="472"/>
      <c r="DGC28" s="472"/>
      <c r="DGD28" s="472"/>
      <c r="DGE28" s="472"/>
      <c r="DGF28" s="472"/>
      <c r="DGG28" s="472"/>
      <c r="DGH28" s="472"/>
      <c r="DGI28" s="472"/>
      <c r="DGJ28" s="472"/>
      <c r="DGK28" s="472"/>
      <c r="DGL28" s="472"/>
      <c r="DGM28" s="472"/>
      <c r="DGN28" s="472"/>
      <c r="DGO28" s="472"/>
      <c r="DGP28" s="472"/>
      <c r="DGQ28" s="472"/>
      <c r="DGR28" s="472"/>
      <c r="DGS28" s="472"/>
      <c r="DGT28" s="472"/>
      <c r="DGU28" s="472"/>
      <c r="DGV28" s="472"/>
      <c r="DGW28" s="472"/>
      <c r="DGX28" s="472"/>
      <c r="DGY28" s="472"/>
      <c r="DGZ28" s="472"/>
      <c r="DHA28" s="472"/>
      <c r="DHB28" s="472"/>
      <c r="DHC28" s="472"/>
      <c r="DHD28" s="472"/>
      <c r="DHE28" s="472"/>
      <c r="DHF28" s="472"/>
      <c r="DHG28" s="472"/>
      <c r="DHH28" s="472"/>
      <c r="DHI28" s="472"/>
      <c r="DHJ28" s="472"/>
      <c r="DHK28" s="472"/>
      <c r="DHL28" s="472"/>
      <c r="DHM28" s="472"/>
      <c r="DHN28" s="472"/>
      <c r="DHO28" s="472"/>
      <c r="DHP28" s="472"/>
      <c r="DHQ28" s="472"/>
      <c r="DHR28" s="472"/>
      <c r="DHS28" s="472"/>
      <c r="DHT28" s="472"/>
      <c r="DHU28" s="472"/>
      <c r="DHV28" s="472"/>
      <c r="DHW28" s="472"/>
      <c r="DHX28" s="472"/>
      <c r="DHY28" s="472"/>
      <c r="DHZ28" s="472"/>
      <c r="DIA28" s="472"/>
      <c r="DIB28" s="472"/>
      <c r="DIC28" s="472"/>
      <c r="DID28" s="472"/>
      <c r="DIE28" s="472"/>
      <c r="DIF28" s="472"/>
      <c r="DIG28" s="472"/>
      <c r="DIH28" s="472"/>
      <c r="DII28" s="472"/>
      <c r="DIJ28" s="472"/>
      <c r="DIK28" s="472"/>
      <c r="DIL28" s="472"/>
      <c r="DIM28" s="472"/>
      <c r="DIN28" s="472"/>
      <c r="DIO28" s="472"/>
      <c r="DIP28" s="472"/>
      <c r="DIQ28" s="472"/>
      <c r="DIR28" s="472"/>
      <c r="DIS28" s="472"/>
      <c r="DIT28" s="472"/>
      <c r="DIU28" s="472"/>
      <c r="DIV28" s="472"/>
      <c r="DIW28" s="472"/>
      <c r="DIX28" s="472"/>
      <c r="DIY28" s="472"/>
      <c r="DIZ28" s="472"/>
      <c r="DJA28" s="472"/>
      <c r="DJB28" s="472"/>
      <c r="DJC28" s="472"/>
      <c r="DJD28" s="472"/>
      <c r="DJE28" s="472"/>
      <c r="DJF28" s="472"/>
      <c r="DJG28" s="472"/>
      <c r="DJH28" s="472"/>
      <c r="DJI28" s="472"/>
      <c r="DJJ28" s="472"/>
      <c r="DJK28" s="472"/>
      <c r="DJL28" s="472"/>
      <c r="DJM28" s="472"/>
      <c r="DJN28" s="472"/>
      <c r="DJO28" s="472"/>
      <c r="DJP28" s="472"/>
      <c r="DJQ28" s="472"/>
      <c r="DJR28" s="472"/>
      <c r="DJS28" s="472"/>
      <c r="DJT28" s="472"/>
      <c r="DJU28" s="472"/>
      <c r="DJV28" s="472"/>
      <c r="DJW28" s="472"/>
      <c r="DJX28" s="472"/>
      <c r="DJY28" s="472"/>
      <c r="DJZ28" s="472"/>
      <c r="DKA28" s="472"/>
      <c r="DKB28" s="472"/>
      <c r="DKC28" s="472"/>
      <c r="DKD28" s="472"/>
      <c r="DKE28" s="472"/>
      <c r="DKF28" s="472"/>
      <c r="DKG28" s="472"/>
      <c r="DKH28" s="472"/>
      <c r="DKI28" s="472"/>
      <c r="DKJ28" s="472"/>
      <c r="DKK28" s="472"/>
      <c r="DKL28" s="472"/>
      <c r="DKM28" s="472"/>
      <c r="DKN28" s="472"/>
      <c r="DKO28" s="472"/>
      <c r="DKP28" s="472"/>
      <c r="DKQ28" s="472"/>
      <c r="DKR28" s="472"/>
      <c r="DKS28" s="472"/>
      <c r="DKT28" s="472"/>
      <c r="DKU28" s="472"/>
      <c r="DKV28" s="472"/>
      <c r="DKW28" s="472"/>
      <c r="DKX28" s="472"/>
      <c r="DKY28" s="472"/>
      <c r="DKZ28" s="472"/>
      <c r="DLA28" s="472"/>
      <c r="DLB28" s="472"/>
      <c r="DLC28" s="472"/>
      <c r="DLD28" s="472"/>
      <c r="DLE28" s="472"/>
      <c r="DLF28" s="472"/>
      <c r="DLG28" s="472"/>
      <c r="DLH28" s="472"/>
      <c r="DLI28" s="472"/>
      <c r="DLJ28" s="472"/>
      <c r="DLK28" s="472"/>
      <c r="DLL28" s="472"/>
      <c r="DLM28" s="472"/>
      <c r="DLN28" s="472"/>
      <c r="DLO28" s="472"/>
      <c r="DLP28" s="472"/>
      <c r="DLQ28" s="472"/>
      <c r="DLR28" s="472"/>
      <c r="DLS28" s="472"/>
      <c r="DLT28" s="472"/>
      <c r="DLU28" s="472"/>
      <c r="DLV28" s="472"/>
      <c r="DLW28" s="472"/>
      <c r="DLX28" s="472"/>
      <c r="DLY28" s="472"/>
      <c r="DLZ28" s="472"/>
      <c r="DMA28" s="472"/>
      <c r="DMB28" s="472"/>
      <c r="DMC28" s="472"/>
      <c r="DMD28" s="472"/>
      <c r="DME28" s="472"/>
      <c r="DMF28" s="472"/>
      <c r="DMG28" s="472"/>
      <c r="DMH28" s="472"/>
      <c r="DMI28" s="472"/>
      <c r="DMJ28" s="472"/>
      <c r="DMK28" s="472"/>
      <c r="DML28" s="472"/>
      <c r="DMM28" s="472"/>
      <c r="DMN28" s="472"/>
      <c r="DMO28" s="472"/>
      <c r="DMP28" s="472"/>
      <c r="DMQ28" s="472"/>
      <c r="DMR28" s="472"/>
      <c r="DMS28" s="472"/>
      <c r="DMT28" s="472"/>
      <c r="DMU28" s="472"/>
      <c r="DMV28" s="472"/>
      <c r="DMW28" s="472"/>
      <c r="DMX28" s="472"/>
      <c r="DMY28" s="472"/>
      <c r="DMZ28" s="472"/>
      <c r="DNA28" s="472"/>
      <c r="DNB28" s="472"/>
      <c r="DNC28" s="472"/>
      <c r="DND28" s="472"/>
      <c r="DNE28" s="472"/>
      <c r="DNF28" s="472"/>
      <c r="DNG28" s="472"/>
      <c r="DNH28" s="472"/>
      <c r="DNI28" s="472"/>
      <c r="DNJ28" s="472"/>
      <c r="DNK28" s="472"/>
      <c r="DNL28" s="472"/>
      <c r="DNM28" s="472"/>
      <c r="DNN28" s="472"/>
      <c r="DNO28" s="472"/>
      <c r="DNP28" s="472"/>
      <c r="DNQ28" s="472"/>
      <c r="DNR28" s="472"/>
      <c r="DNS28" s="472"/>
      <c r="DNT28" s="472"/>
      <c r="DNU28" s="472"/>
      <c r="DNV28" s="472"/>
      <c r="DNW28" s="472"/>
      <c r="DNX28" s="472"/>
      <c r="DNY28" s="472"/>
      <c r="DNZ28" s="472"/>
      <c r="DOA28" s="472"/>
      <c r="DOB28" s="472"/>
      <c r="DOC28" s="472"/>
      <c r="DOD28" s="472"/>
      <c r="DOE28" s="472"/>
      <c r="DOF28" s="472"/>
      <c r="DOG28" s="472"/>
      <c r="DOH28" s="472"/>
      <c r="DOI28" s="472"/>
      <c r="DOJ28" s="472"/>
      <c r="DOK28" s="472"/>
      <c r="DOL28" s="472"/>
      <c r="DOM28" s="472"/>
      <c r="DON28" s="472"/>
      <c r="DOO28" s="472"/>
      <c r="DOP28" s="472"/>
      <c r="DOQ28" s="472"/>
      <c r="DOR28" s="472"/>
      <c r="DOS28" s="472"/>
      <c r="DOT28" s="472"/>
      <c r="DOU28" s="472"/>
      <c r="DOV28" s="472"/>
      <c r="DOW28" s="472"/>
      <c r="DOX28" s="472"/>
      <c r="DOY28" s="472"/>
      <c r="DOZ28" s="472"/>
      <c r="DPA28" s="472"/>
      <c r="DPB28" s="472"/>
      <c r="DPC28" s="472"/>
      <c r="DPD28" s="472"/>
      <c r="DPE28" s="472"/>
      <c r="DPF28" s="472"/>
      <c r="DPG28" s="472"/>
      <c r="DPH28" s="472"/>
      <c r="DPI28" s="472"/>
      <c r="DPJ28" s="472"/>
      <c r="DPK28" s="472"/>
      <c r="DPL28" s="472"/>
      <c r="DPM28" s="472"/>
      <c r="DPN28" s="472"/>
      <c r="DPO28" s="472"/>
      <c r="DPP28" s="472"/>
      <c r="DPQ28" s="472"/>
      <c r="DPR28" s="472"/>
      <c r="DPS28" s="472"/>
      <c r="DPT28" s="472"/>
      <c r="DPU28" s="472"/>
      <c r="DPV28" s="472"/>
      <c r="DPW28" s="472"/>
      <c r="DPX28" s="472"/>
      <c r="DPY28" s="472"/>
      <c r="DPZ28" s="472"/>
      <c r="DQA28" s="472"/>
      <c r="DQB28" s="472"/>
      <c r="DQC28" s="472"/>
      <c r="DQD28" s="472"/>
      <c r="DQE28" s="472"/>
      <c r="DQF28" s="472"/>
      <c r="DQG28" s="472"/>
      <c r="DQH28" s="472"/>
      <c r="DQI28" s="472"/>
      <c r="DQJ28" s="472"/>
      <c r="DQK28" s="472"/>
      <c r="DQL28" s="472"/>
      <c r="DQM28" s="472"/>
      <c r="DQN28" s="472"/>
      <c r="DQO28" s="472"/>
      <c r="DQP28" s="472"/>
      <c r="DQQ28" s="472"/>
      <c r="DQR28" s="472"/>
      <c r="DQS28" s="472"/>
      <c r="DQT28" s="472"/>
      <c r="DQU28" s="472"/>
      <c r="DQV28" s="472"/>
      <c r="DQW28" s="472"/>
      <c r="DQX28" s="472"/>
      <c r="DQY28" s="472"/>
      <c r="DQZ28" s="472"/>
      <c r="DRA28" s="472"/>
      <c r="DRB28" s="472"/>
      <c r="DRC28" s="472"/>
      <c r="DRD28" s="472"/>
      <c r="DRE28" s="472"/>
      <c r="DRF28" s="472"/>
      <c r="DRG28" s="472"/>
      <c r="DRH28" s="472"/>
      <c r="DRI28" s="472"/>
      <c r="DRJ28" s="472"/>
      <c r="DRK28" s="472"/>
      <c r="DRL28" s="472"/>
      <c r="DRM28" s="472"/>
      <c r="DRN28" s="472"/>
      <c r="DRO28" s="472"/>
      <c r="DRP28" s="472"/>
      <c r="DRQ28" s="472"/>
      <c r="DRR28" s="472"/>
      <c r="DRS28" s="472"/>
      <c r="DRT28" s="472"/>
      <c r="DRU28" s="472"/>
      <c r="DRV28" s="472"/>
      <c r="DRW28" s="472"/>
      <c r="DRX28" s="472"/>
      <c r="DRY28" s="472"/>
      <c r="DRZ28" s="472"/>
      <c r="DSA28" s="472"/>
      <c r="DSB28" s="472"/>
      <c r="DSC28" s="472"/>
      <c r="DSD28" s="472"/>
      <c r="DSE28" s="472"/>
      <c r="DSF28" s="472"/>
      <c r="DSG28" s="472"/>
      <c r="DSH28" s="472"/>
      <c r="DSI28" s="472"/>
      <c r="DSJ28" s="472"/>
      <c r="DSK28" s="472"/>
      <c r="DSL28" s="472"/>
      <c r="DSM28" s="472"/>
      <c r="DSN28" s="472"/>
      <c r="DSO28" s="472"/>
      <c r="DSP28" s="472"/>
      <c r="DSQ28" s="472"/>
      <c r="DSR28" s="472"/>
      <c r="DSS28" s="472"/>
      <c r="DST28" s="472"/>
      <c r="DSU28" s="472"/>
      <c r="DSV28" s="472"/>
      <c r="DSW28" s="472"/>
      <c r="DSX28" s="472"/>
      <c r="DSY28" s="472"/>
      <c r="DSZ28" s="472"/>
      <c r="DTA28" s="472"/>
      <c r="DTB28" s="472"/>
      <c r="DTC28" s="472"/>
      <c r="DTD28" s="472"/>
      <c r="DTE28" s="472"/>
      <c r="DTF28" s="472"/>
      <c r="DTG28" s="472"/>
      <c r="DTH28" s="472"/>
      <c r="DTI28" s="472"/>
      <c r="DTJ28" s="472"/>
      <c r="DTK28" s="472"/>
      <c r="DTL28" s="472"/>
      <c r="DTM28" s="472"/>
      <c r="DTN28" s="472"/>
      <c r="DTO28" s="472"/>
      <c r="DTP28" s="472"/>
      <c r="DTQ28" s="472"/>
      <c r="DTR28" s="472"/>
      <c r="DTS28" s="472"/>
      <c r="DTT28" s="472"/>
      <c r="DTU28" s="472"/>
      <c r="DTV28" s="472"/>
      <c r="DTW28" s="472"/>
      <c r="DTX28" s="472"/>
      <c r="DTY28" s="472"/>
      <c r="DTZ28" s="472"/>
      <c r="DUA28" s="472"/>
      <c r="DUB28" s="472"/>
      <c r="DUC28" s="472"/>
      <c r="DUD28" s="472"/>
      <c r="DUE28" s="472"/>
      <c r="DUF28" s="472"/>
      <c r="DUG28" s="472"/>
      <c r="DUH28" s="472"/>
      <c r="DUI28" s="472"/>
      <c r="DUJ28" s="472"/>
      <c r="DUK28" s="472"/>
      <c r="DUL28" s="472"/>
      <c r="DUM28" s="472"/>
      <c r="DUN28" s="472"/>
      <c r="DUO28" s="472"/>
      <c r="DUP28" s="472"/>
      <c r="DUQ28" s="472"/>
      <c r="DUR28" s="472"/>
      <c r="DUS28" s="472"/>
      <c r="DUT28" s="472"/>
      <c r="DUU28" s="472"/>
      <c r="DUV28" s="472"/>
      <c r="DUW28" s="472"/>
      <c r="DUX28" s="472"/>
      <c r="DUY28" s="472"/>
      <c r="DUZ28" s="472"/>
      <c r="DVA28" s="472"/>
      <c r="DVB28" s="472"/>
      <c r="DVC28" s="472"/>
      <c r="DVD28" s="472"/>
      <c r="DVE28" s="472"/>
      <c r="DVF28" s="472"/>
      <c r="DVG28" s="472"/>
      <c r="DVH28" s="472"/>
      <c r="DVI28" s="472"/>
      <c r="DVJ28" s="472"/>
      <c r="DVK28" s="472"/>
      <c r="DVL28" s="472"/>
      <c r="DVM28" s="472"/>
      <c r="DVN28" s="472"/>
      <c r="DVO28" s="472"/>
      <c r="DVP28" s="472"/>
      <c r="DVQ28" s="472"/>
      <c r="DVR28" s="472"/>
      <c r="DVS28" s="472"/>
      <c r="DVT28" s="472"/>
      <c r="DVU28" s="472"/>
      <c r="DVV28" s="472"/>
      <c r="DVW28" s="472"/>
      <c r="DVX28" s="472"/>
      <c r="DVY28" s="472"/>
      <c r="DVZ28" s="472"/>
      <c r="DWA28" s="472"/>
      <c r="DWB28" s="472"/>
      <c r="DWC28" s="472"/>
      <c r="DWD28" s="472"/>
      <c r="DWE28" s="472"/>
      <c r="DWF28" s="472"/>
      <c r="DWG28" s="472"/>
      <c r="DWH28" s="472"/>
      <c r="DWI28" s="472"/>
      <c r="DWJ28" s="472"/>
      <c r="DWK28" s="472"/>
      <c r="DWL28" s="472"/>
      <c r="DWM28" s="472"/>
      <c r="DWN28" s="472"/>
      <c r="DWO28" s="472"/>
      <c r="DWP28" s="472"/>
      <c r="DWQ28" s="472"/>
      <c r="DWR28" s="472"/>
      <c r="DWS28" s="472"/>
      <c r="DWT28" s="472"/>
      <c r="DWU28" s="472"/>
      <c r="DWV28" s="472"/>
      <c r="DWW28" s="472"/>
      <c r="DWX28" s="472"/>
      <c r="DWY28" s="472"/>
      <c r="DWZ28" s="472"/>
      <c r="DXA28" s="472"/>
      <c r="DXB28" s="472"/>
      <c r="DXC28" s="472"/>
      <c r="DXD28" s="472"/>
      <c r="DXE28" s="472"/>
      <c r="DXF28" s="472"/>
      <c r="DXG28" s="472"/>
      <c r="DXH28" s="472"/>
      <c r="DXI28" s="472"/>
      <c r="DXJ28" s="472"/>
      <c r="DXK28" s="472"/>
      <c r="DXL28" s="472"/>
      <c r="DXM28" s="472"/>
      <c r="DXN28" s="472"/>
      <c r="DXO28" s="472"/>
      <c r="DXP28" s="472"/>
      <c r="DXQ28" s="472"/>
      <c r="DXR28" s="472"/>
      <c r="DXS28" s="472"/>
      <c r="DXT28" s="472"/>
      <c r="DXU28" s="472"/>
      <c r="DXV28" s="472"/>
      <c r="DXW28" s="472"/>
      <c r="DXX28" s="472"/>
      <c r="DXY28" s="472"/>
      <c r="DXZ28" s="472"/>
      <c r="DYA28" s="472"/>
      <c r="DYB28" s="472"/>
      <c r="DYC28" s="472"/>
      <c r="DYD28" s="472"/>
      <c r="DYE28" s="472"/>
      <c r="DYF28" s="472"/>
      <c r="DYG28" s="472"/>
      <c r="DYH28" s="472"/>
      <c r="DYI28" s="472"/>
      <c r="DYJ28" s="472"/>
      <c r="DYK28" s="472"/>
      <c r="DYL28" s="472"/>
      <c r="DYM28" s="472"/>
      <c r="DYN28" s="472"/>
      <c r="DYO28" s="472"/>
      <c r="DYP28" s="472"/>
      <c r="DYQ28" s="472"/>
      <c r="DYR28" s="472"/>
      <c r="DYS28" s="472"/>
      <c r="DYT28" s="472"/>
      <c r="DYU28" s="472"/>
      <c r="DYV28" s="472"/>
      <c r="DYW28" s="472"/>
      <c r="DYX28" s="472"/>
      <c r="DYY28" s="472"/>
      <c r="DYZ28" s="472"/>
      <c r="DZA28" s="472"/>
      <c r="DZB28" s="472"/>
      <c r="DZC28" s="472"/>
      <c r="DZD28" s="472"/>
      <c r="DZE28" s="472"/>
      <c r="DZF28" s="472"/>
      <c r="DZG28" s="472"/>
      <c r="DZH28" s="472"/>
      <c r="DZI28" s="472"/>
      <c r="DZJ28" s="472"/>
      <c r="DZK28" s="472"/>
      <c r="DZL28" s="472"/>
      <c r="DZM28" s="472"/>
      <c r="DZN28" s="472"/>
      <c r="DZO28" s="472"/>
      <c r="DZP28" s="472"/>
      <c r="DZQ28" s="472"/>
      <c r="DZR28" s="472"/>
      <c r="DZS28" s="472"/>
      <c r="DZT28" s="472"/>
      <c r="DZU28" s="472"/>
      <c r="DZV28" s="472"/>
      <c r="DZW28" s="472"/>
      <c r="DZX28" s="472"/>
      <c r="DZY28" s="472"/>
      <c r="DZZ28" s="472"/>
      <c r="EAA28" s="472"/>
      <c r="EAB28" s="472"/>
      <c r="EAC28" s="472"/>
      <c r="EAD28" s="472"/>
      <c r="EAE28" s="472"/>
      <c r="EAF28" s="472"/>
      <c r="EAG28" s="472"/>
      <c r="EAH28" s="472"/>
      <c r="EAI28" s="472"/>
      <c r="EAJ28" s="472"/>
      <c r="EAK28" s="472"/>
      <c r="EAL28" s="472"/>
      <c r="EAM28" s="472"/>
      <c r="EAN28" s="472"/>
      <c r="EAO28" s="472"/>
      <c r="EAP28" s="472"/>
      <c r="EAQ28" s="472"/>
      <c r="EAR28" s="472"/>
      <c r="EAS28" s="472"/>
      <c r="EAT28" s="472"/>
      <c r="EAU28" s="472"/>
      <c r="EAV28" s="472"/>
      <c r="EAW28" s="472"/>
      <c r="EAX28" s="472"/>
      <c r="EAY28" s="472"/>
      <c r="EAZ28" s="472"/>
      <c r="EBA28" s="472"/>
      <c r="EBB28" s="472"/>
      <c r="EBC28" s="472"/>
      <c r="EBD28" s="472"/>
      <c r="EBE28" s="472"/>
      <c r="EBF28" s="472"/>
      <c r="EBG28" s="472"/>
      <c r="EBH28" s="472"/>
      <c r="EBI28" s="472"/>
      <c r="EBJ28" s="472"/>
      <c r="EBK28" s="472"/>
      <c r="EBL28" s="472"/>
      <c r="EBM28" s="472"/>
      <c r="EBN28" s="472"/>
      <c r="EBO28" s="472"/>
      <c r="EBP28" s="472"/>
      <c r="EBQ28" s="472"/>
      <c r="EBR28" s="472"/>
      <c r="EBS28" s="472"/>
      <c r="EBT28" s="472"/>
      <c r="EBU28" s="472"/>
      <c r="EBV28" s="472"/>
      <c r="EBW28" s="472"/>
      <c r="EBX28" s="472"/>
      <c r="EBY28" s="472"/>
      <c r="EBZ28" s="472"/>
      <c r="ECA28" s="472"/>
      <c r="ECB28" s="472"/>
      <c r="ECC28" s="472"/>
      <c r="ECD28" s="472"/>
      <c r="ECE28" s="472"/>
      <c r="ECF28" s="472"/>
      <c r="ECG28" s="472"/>
      <c r="ECH28" s="472"/>
      <c r="ECI28" s="472"/>
      <c r="ECJ28" s="472"/>
      <c r="ECK28" s="472"/>
      <c r="ECL28" s="472"/>
      <c r="ECM28" s="472"/>
      <c r="ECN28" s="472"/>
      <c r="ECO28" s="472"/>
      <c r="ECP28" s="472"/>
      <c r="ECQ28" s="472"/>
      <c r="ECR28" s="472"/>
      <c r="ECS28" s="472"/>
      <c r="ECT28" s="472"/>
      <c r="ECU28" s="472"/>
      <c r="ECV28" s="472"/>
      <c r="ECW28" s="472"/>
      <c r="ECX28" s="472"/>
      <c r="ECY28" s="472"/>
      <c r="ECZ28" s="472"/>
      <c r="EDA28" s="472"/>
      <c r="EDB28" s="472"/>
      <c r="EDC28" s="472"/>
      <c r="EDD28" s="472"/>
      <c r="EDE28" s="472"/>
      <c r="EDF28" s="472"/>
      <c r="EDG28" s="472"/>
      <c r="EDH28" s="472"/>
      <c r="EDI28" s="472"/>
      <c r="EDJ28" s="472"/>
      <c r="EDK28" s="472"/>
      <c r="EDL28" s="472"/>
      <c r="EDM28" s="472"/>
      <c r="EDN28" s="472"/>
      <c r="EDO28" s="472"/>
      <c r="EDP28" s="472"/>
      <c r="EDQ28" s="472"/>
      <c r="EDR28" s="472"/>
      <c r="EDS28" s="472"/>
      <c r="EDT28" s="472"/>
      <c r="EDU28" s="472"/>
      <c r="EDV28" s="472"/>
      <c r="EDW28" s="472"/>
      <c r="EDX28" s="472"/>
      <c r="EDY28" s="472"/>
      <c r="EDZ28" s="472"/>
      <c r="EEA28" s="472"/>
      <c r="EEB28" s="472"/>
      <c r="EEC28" s="472"/>
      <c r="EED28" s="472"/>
      <c r="EEE28" s="472"/>
      <c r="EEF28" s="472"/>
      <c r="EEG28" s="472"/>
      <c r="EEH28" s="472"/>
      <c r="EEI28" s="472"/>
      <c r="EEJ28" s="472"/>
      <c r="EEK28" s="472"/>
      <c r="EEL28" s="472"/>
      <c r="EEM28" s="472"/>
      <c r="EEN28" s="472"/>
      <c r="EEO28" s="472"/>
      <c r="EEP28" s="472"/>
      <c r="EEQ28" s="472"/>
      <c r="EER28" s="472"/>
      <c r="EES28" s="472"/>
      <c r="EET28" s="472"/>
      <c r="EEU28" s="472"/>
      <c r="EEV28" s="472"/>
      <c r="EEW28" s="472"/>
      <c r="EEX28" s="472"/>
      <c r="EEY28" s="472"/>
      <c r="EEZ28" s="472"/>
      <c r="EFA28" s="472"/>
      <c r="EFB28" s="472"/>
      <c r="EFC28" s="472"/>
      <c r="EFD28" s="472"/>
      <c r="EFE28" s="472"/>
      <c r="EFF28" s="472"/>
      <c r="EFG28" s="472"/>
      <c r="EFH28" s="472"/>
      <c r="EFI28" s="472"/>
      <c r="EFJ28" s="472"/>
      <c r="EFK28" s="472"/>
      <c r="EFL28" s="472"/>
      <c r="EFM28" s="472"/>
      <c r="EFN28" s="472"/>
      <c r="EFO28" s="472"/>
      <c r="EFP28" s="472"/>
      <c r="EFQ28" s="472"/>
      <c r="EFR28" s="472"/>
      <c r="EFS28" s="472"/>
      <c r="EFT28" s="472"/>
      <c r="EFU28" s="472"/>
      <c r="EFV28" s="472"/>
      <c r="EFW28" s="472"/>
      <c r="EFX28" s="472"/>
      <c r="EFY28" s="472"/>
      <c r="EFZ28" s="472"/>
      <c r="EGA28" s="472"/>
      <c r="EGB28" s="472"/>
      <c r="EGC28" s="472"/>
      <c r="EGD28" s="472"/>
      <c r="EGE28" s="472"/>
      <c r="EGF28" s="472"/>
      <c r="EGG28" s="472"/>
      <c r="EGH28" s="472"/>
      <c r="EGI28" s="472"/>
      <c r="EGJ28" s="472"/>
      <c r="EGK28" s="472"/>
      <c r="EGL28" s="472"/>
      <c r="EGM28" s="472"/>
      <c r="EGN28" s="472"/>
      <c r="EGO28" s="472"/>
      <c r="EGP28" s="472"/>
      <c r="EGQ28" s="472"/>
      <c r="EGR28" s="472"/>
      <c r="EGS28" s="472"/>
      <c r="EGT28" s="472"/>
      <c r="EGU28" s="472"/>
      <c r="EGV28" s="472"/>
      <c r="EGW28" s="472"/>
      <c r="EGX28" s="472"/>
      <c r="EGY28" s="472"/>
      <c r="EGZ28" s="472"/>
      <c r="EHA28" s="472"/>
      <c r="EHB28" s="472"/>
      <c r="EHC28" s="472"/>
      <c r="EHD28" s="472"/>
      <c r="EHE28" s="472"/>
      <c r="EHF28" s="472"/>
      <c r="EHG28" s="472"/>
      <c r="EHH28" s="472"/>
      <c r="EHI28" s="472"/>
      <c r="EHJ28" s="472"/>
      <c r="EHK28" s="472"/>
      <c r="EHL28" s="472"/>
      <c r="EHM28" s="472"/>
      <c r="EHN28" s="472"/>
      <c r="EHO28" s="472"/>
      <c r="EHP28" s="472"/>
      <c r="EHQ28" s="472"/>
      <c r="EHR28" s="472"/>
      <c r="EHS28" s="472"/>
      <c r="EHT28" s="472"/>
      <c r="EHU28" s="472"/>
      <c r="EHV28" s="472"/>
      <c r="EHW28" s="472"/>
      <c r="EHX28" s="472"/>
      <c r="EHY28" s="472"/>
      <c r="EHZ28" s="472"/>
      <c r="EIA28" s="472"/>
      <c r="EIB28" s="472"/>
      <c r="EIC28" s="472"/>
      <c r="EID28" s="472"/>
      <c r="EIE28" s="472"/>
      <c r="EIF28" s="472"/>
      <c r="EIG28" s="472"/>
      <c r="EIH28" s="472"/>
      <c r="EII28" s="472"/>
      <c r="EIJ28" s="472"/>
      <c r="EIK28" s="472"/>
      <c r="EIL28" s="472"/>
      <c r="EIM28" s="472"/>
      <c r="EIN28" s="472"/>
      <c r="EIO28" s="472"/>
      <c r="EIP28" s="472"/>
      <c r="EIQ28" s="472"/>
      <c r="EIR28" s="472"/>
      <c r="EIS28" s="472"/>
      <c r="EIT28" s="472"/>
      <c r="EIU28" s="472"/>
      <c r="EIV28" s="472"/>
      <c r="EIW28" s="472"/>
      <c r="EIX28" s="472"/>
      <c r="EIY28" s="472"/>
      <c r="EIZ28" s="472"/>
      <c r="EJA28" s="472"/>
      <c r="EJB28" s="472"/>
      <c r="EJC28" s="472"/>
      <c r="EJD28" s="472"/>
      <c r="EJE28" s="472"/>
      <c r="EJF28" s="472"/>
      <c r="EJG28" s="472"/>
      <c r="EJH28" s="472"/>
      <c r="EJI28" s="472"/>
      <c r="EJJ28" s="472"/>
      <c r="EJK28" s="472"/>
      <c r="EJL28" s="472"/>
      <c r="EJM28" s="472"/>
      <c r="EJN28" s="472"/>
      <c r="EJO28" s="472"/>
      <c r="EJP28" s="472"/>
      <c r="EJQ28" s="472"/>
      <c r="EJR28" s="472"/>
      <c r="EJS28" s="472"/>
      <c r="EJT28" s="472"/>
      <c r="EJU28" s="472"/>
      <c r="EJV28" s="472"/>
      <c r="EJW28" s="472"/>
      <c r="EJX28" s="472"/>
      <c r="EJY28" s="472"/>
      <c r="EJZ28" s="472"/>
      <c r="EKA28" s="472"/>
      <c r="EKB28" s="472"/>
      <c r="EKC28" s="472"/>
      <c r="EKD28" s="472"/>
      <c r="EKE28" s="472"/>
      <c r="EKF28" s="472"/>
      <c r="EKG28" s="472"/>
      <c r="EKH28" s="472"/>
      <c r="EKI28" s="472"/>
      <c r="EKJ28" s="472"/>
      <c r="EKK28" s="472"/>
      <c r="EKL28" s="472"/>
      <c r="EKM28" s="472"/>
      <c r="EKN28" s="472"/>
      <c r="EKO28" s="472"/>
      <c r="EKP28" s="472"/>
      <c r="EKQ28" s="472"/>
      <c r="EKR28" s="472"/>
      <c r="EKS28" s="472"/>
      <c r="EKT28" s="472"/>
      <c r="EKU28" s="472"/>
      <c r="EKV28" s="472"/>
      <c r="EKW28" s="472"/>
      <c r="EKX28" s="472"/>
      <c r="EKY28" s="472"/>
      <c r="EKZ28" s="472"/>
      <c r="ELA28" s="472"/>
      <c r="ELB28" s="472"/>
      <c r="ELC28" s="472"/>
      <c r="ELD28" s="472"/>
      <c r="ELE28" s="472"/>
      <c r="ELF28" s="472"/>
      <c r="ELG28" s="472"/>
      <c r="ELH28" s="472"/>
      <c r="ELI28" s="472"/>
      <c r="ELJ28" s="472"/>
      <c r="ELK28" s="472"/>
      <c r="ELL28" s="472"/>
      <c r="ELM28" s="472"/>
      <c r="ELN28" s="472"/>
      <c r="ELO28" s="472"/>
      <c r="ELP28" s="472"/>
      <c r="ELQ28" s="472"/>
      <c r="ELR28" s="472"/>
      <c r="ELS28" s="472"/>
      <c r="ELT28" s="472"/>
      <c r="ELU28" s="472"/>
      <c r="ELV28" s="472"/>
      <c r="ELW28" s="472"/>
      <c r="ELX28" s="472"/>
      <c r="ELY28" s="472"/>
      <c r="ELZ28" s="472"/>
      <c r="EMA28" s="472"/>
      <c r="EMB28" s="472"/>
      <c r="EMC28" s="472"/>
      <c r="EMD28" s="472"/>
      <c r="EME28" s="472"/>
      <c r="EMF28" s="472"/>
      <c r="EMG28" s="472"/>
      <c r="EMH28" s="472"/>
      <c r="EMI28" s="472"/>
      <c r="EMJ28" s="472"/>
      <c r="EMK28" s="472"/>
      <c r="EML28" s="472"/>
      <c r="EMM28" s="472"/>
      <c r="EMN28" s="472"/>
      <c r="EMO28" s="472"/>
      <c r="EMP28" s="472"/>
      <c r="EMQ28" s="472"/>
      <c r="EMR28" s="472"/>
      <c r="EMS28" s="472"/>
      <c r="EMT28" s="472"/>
      <c r="EMU28" s="472"/>
      <c r="EMV28" s="472"/>
      <c r="EMW28" s="472"/>
      <c r="EMX28" s="472"/>
      <c r="EMY28" s="472"/>
      <c r="EMZ28" s="472"/>
      <c r="ENA28" s="472"/>
      <c r="ENB28" s="472"/>
      <c r="ENC28" s="472"/>
      <c r="END28" s="472"/>
      <c r="ENE28" s="472"/>
      <c r="ENF28" s="472"/>
      <c r="ENG28" s="472"/>
      <c r="ENH28" s="472"/>
      <c r="ENI28" s="472"/>
      <c r="ENJ28" s="472"/>
      <c r="ENK28" s="472"/>
      <c r="ENL28" s="472"/>
      <c r="ENM28" s="472"/>
      <c r="ENN28" s="472"/>
      <c r="ENO28" s="472"/>
      <c r="ENP28" s="472"/>
      <c r="ENQ28" s="472"/>
      <c r="ENR28" s="472"/>
      <c r="ENS28" s="472"/>
      <c r="ENT28" s="472"/>
      <c r="ENU28" s="472"/>
      <c r="ENV28" s="472"/>
      <c r="ENW28" s="472"/>
      <c r="ENX28" s="472"/>
      <c r="ENY28" s="472"/>
      <c r="ENZ28" s="472"/>
      <c r="EOA28" s="472"/>
      <c r="EOB28" s="472"/>
      <c r="EOC28" s="472"/>
      <c r="EOD28" s="472"/>
      <c r="EOE28" s="472"/>
      <c r="EOF28" s="472"/>
      <c r="EOG28" s="472"/>
      <c r="EOH28" s="472"/>
      <c r="EOI28" s="472"/>
      <c r="EOJ28" s="472"/>
      <c r="EOK28" s="472"/>
      <c r="EOL28" s="472"/>
      <c r="EOM28" s="472"/>
      <c r="EON28" s="472"/>
      <c r="EOO28" s="472"/>
      <c r="EOP28" s="472"/>
      <c r="EOQ28" s="472"/>
      <c r="EOR28" s="472"/>
      <c r="EOS28" s="472"/>
      <c r="EOT28" s="472"/>
      <c r="EOU28" s="472"/>
      <c r="EOV28" s="472"/>
      <c r="EOW28" s="472"/>
      <c r="EOX28" s="472"/>
      <c r="EOY28" s="472"/>
      <c r="EOZ28" s="472"/>
      <c r="EPA28" s="472"/>
      <c r="EPB28" s="472"/>
      <c r="EPC28" s="472"/>
      <c r="EPD28" s="472"/>
      <c r="EPE28" s="472"/>
      <c r="EPF28" s="472"/>
      <c r="EPG28" s="472"/>
      <c r="EPH28" s="472"/>
      <c r="EPI28" s="472"/>
      <c r="EPJ28" s="472"/>
      <c r="EPK28" s="472"/>
      <c r="EPL28" s="472"/>
      <c r="EPM28" s="472"/>
      <c r="EPN28" s="472"/>
      <c r="EPO28" s="472"/>
      <c r="EPP28" s="472"/>
      <c r="EPQ28" s="472"/>
      <c r="EPR28" s="472"/>
      <c r="EPS28" s="472"/>
      <c r="EPT28" s="472"/>
      <c r="EPU28" s="472"/>
      <c r="EPV28" s="472"/>
      <c r="EPW28" s="472"/>
      <c r="EPX28" s="472"/>
      <c r="EPY28" s="472"/>
      <c r="EPZ28" s="472"/>
      <c r="EQA28" s="472"/>
      <c r="EQB28" s="472"/>
      <c r="EQC28" s="472"/>
      <c r="EQD28" s="472"/>
      <c r="EQE28" s="472"/>
      <c r="EQF28" s="472"/>
      <c r="EQG28" s="472"/>
      <c r="EQH28" s="472"/>
      <c r="EQI28" s="472"/>
      <c r="EQJ28" s="472"/>
      <c r="EQK28" s="472"/>
      <c r="EQL28" s="472"/>
      <c r="EQM28" s="472"/>
      <c r="EQN28" s="472"/>
      <c r="EQO28" s="472"/>
      <c r="EQP28" s="472"/>
      <c r="EQQ28" s="472"/>
      <c r="EQR28" s="472"/>
      <c r="EQS28" s="472"/>
      <c r="EQT28" s="472"/>
      <c r="EQU28" s="472"/>
      <c r="EQV28" s="472"/>
      <c r="EQW28" s="472"/>
      <c r="EQX28" s="472"/>
      <c r="EQY28" s="472"/>
      <c r="EQZ28" s="472"/>
      <c r="ERA28" s="472"/>
      <c r="ERB28" s="472"/>
      <c r="ERC28" s="472"/>
      <c r="ERD28" s="472"/>
      <c r="ERE28" s="472"/>
      <c r="ERF28" s="472"/>
      <c r="ERG28" s="472"/>
      <c r="ERH28" s="472"/>
      <c r="ERI28" s="472"/>
      <c r="ERJ28" s="472"/>
      <c r="ERK28" s="472"/>
      <c r="ERL28" s="472"/>
      <c r="ERM28" s="472"/>
      <c r="ERN28" s="472"/>
      <c r="ERO28" s="472"/>
      <c r="ERP28" s="472"/>
      <c r="ERQ28" s="472"/>
      <c r="ERR28" s="472"/>
      <c r="ERS28" s="472"/>
      <c r="ERT28" s="472"/>
      <c r="ERU28" s="472"/>
      <c r="ERV28" s="472"/>
      <c r="ERW28" s="472"/>
      <c r="ERX28" s="472"/>
      <c r="ERY28" s="472"/>
      <c r="ERZ28" s="472"/>
      <c r="ESA28" s="472"/>
      <c r="ESB28" s="472"/>
      <c r="ESC28" s="472"/>
      <c r="ESD28" s="472"/>
      <c r="ESE28" s="472"/>
      <c r="ESF28" s="472"/>
      <c r="ESG28" s="472"/>
      <c r="ESH28" s="472"/>
      <c r="ESI28" s="472"/>
      <c r="ESJ28" s="472"/>
      <c r="ESK28" s="472"/>
      <c r="ESL28" s="472"/>
      <c r="ESM28" s="472"/>
      <c r="ESN28" s="472"/>
      <c r="ESO28" s="472"/>
      <c r="ESP28" s="472"/>
      <c r="ESQ28" s="472"/>
      <c r="ESR28" s="472"/>
      <c r="ESS28" s="472"/>
      <c r="EST28" s="472"/>
      <c r="ESU28" s="472"/>
      <c r="ESV28" s="472"/>
      <c r="ESW28" s="472"/>
      <c r="ESX28" s="472"/>
      <c r="ESY28" s="472"/>
      <c r="ESZ28" s="472"/>
      <c r="ETA28" s="472"/>
      <c r="ETB28" s="472"/>
      <c r="ETC28" s="472"/>
      <c r="ETD28" s="472"/>
      <c r="ETE28" s="472"/>
      <c r="ETF28" s="472"/>
      <c r="ETG28" s="472"/>
      <c r="ETH28" s="472"/>
      <c r="ETI28" s="472"/>
      <c r="ETJ28" s="472"/>
      <c r="ETK28" s="472"/>
      <c r="ETL28" s="472"/>
      <c r="ETM28" s="472"/>
      <c r="ETN28" s="472"/>
      <c r="ETO28" s="472"/>
      <c r="ETP28" s="472"/>
      <c r="ETQ28" s="472"/>
      <c r="ETR28" s="472"/>
      <c r="ETS28" s="472"/>
      <c r="ETT28" s="472"/>
      <c r="ETU28" s="472"/>
      <c r="ETV28" s="472"/>
      <c r="ETW28" s="472"/>
      <c r="ETX28" s="472"/>
      <c r="ETY28" s="472"/>
      <c r="ETZ28" s="472"/>
      <c r="EUA28" s="472"/>
      <c r="EUB28" s="472"/>
      <c r="EUC28" s="472"/>
      <c r="EUD28" s="472"/>
      <c r="EUE28" s="472"/>
      <c r="EUF28" s="472"/>
      <c r="EUG28" s="472"/>
      <c r="EUH28" s="472"/>
      <c r="EUI28" s="472"/>
      <c r="EUJ28" s="472"/>
      <c r="EUK28" s="472"/>
      <c r="EUL28" s="472"/>
      <c r="EUM28" s="472"/>
      <c r="EUN28" s="472"/>
      <c r="EUO28" s="472"/>
      <c r="EUP28" s="472"/>
      <c r="EUQ28" s="472"/>
      <c r="EUR28" s="472"/>
      <c r="EUS28" s="472"/>
      <c r="EUT28" s="472"/>
      <c r="EUU28" s="472"/>
      <c r="EUV28" s="472"/>
      <c r="EUW28" s="472"/>
      <c r="EUX28" s="472"/>
      <c r="EUY28" s="472"/>
      <c r="EUZ28" s="472"/>
      <c r="EVA28" s="472"/>
      <c r="EVB28" s="472"/>
      <c r="EVC28" s="472"/>
      <c r="EVD28" s="472"/>
      <c r="EVE28" s="472"/>
      <c r="EVF28" s="472"/>
      <c r="EVG28" s="472"/>
      <c r="EVH28" s="472"/>
      <c r="EVI28" s="472"/>
      <c r="EVJ28" s="472"/>
      <c r="EVK28" s="472"/>
      <c r="EVL28" s="472"/>
      <c r="EVM28" s="472"/>
      <c r="EVN28" s="472"/>
      <c r="EVO28" s="472"/>
      <c r="EVP28" s="472"/>
      <c r="EVQ28" s="472"/>
      <c r="EVR28" s="472"/>
      <c r="EVS28" s="472"/>
      <c r="EVT28" s="472"/>
      <c r="EVU28" s="472"/>
      <c r="EVV28" s="472"/>
      <c r="EVW28" s="472"/>
      <c r="EVX28" s="472"/>
      <c r="EVY28" s="472"/>
      <c r="EVZ28" s="472"/>
      <c r="EWA28" s="472"/>
      <c r="EWB28" s="472"/>
      <c r="EWC28" s="472"/>
      <c r="EWD28" s="472"/>
      <c r="EWE28" s="472"/>
      <c r="EWF28" s="472"/>
      <c r="EWG28" s="472"/>
      <c r="EWH28" s="472"/>
      <c r="EWI28" s="472"/>
      <c r="EWJ28" s="472"/>
      <c r="EWK28" s="472"/>
      <c r="EWL28" s="472"/>
      <c r="EWM28" s="472"/>
      <c r="EWN28" s="472"/>
      <c r="EWO28" s="472"/>
      <c r="EWP28" s="472"/>
      <c r="EWQ28" s="472"/>
      <c r="EWR28" s="472"/>
      <c r="EWS28" s="472"/>
      <c r="EWT28" s="472"/>
      <c r="EWU28" s="472"/>
      <c r="EWV28" s="472"/>
      <c r="EWW28" s="472"/>
      <c r="EWX28" s="472"/>
      <c r="EWY28" s="472"/>
      <c r="EWZ28" s="472"/>
      <c r="EXA28" s="472"/>
      <c r="EXB28" s="472"/>
      <c r="EXC28" s="472"/>
      <c r="EXD28" s="472"/>
      <c r="EXE28" s="472"/>
      <c r="EXF28" s="472"/>
      <c r="EXG28" s="472"/>
      <c r="EXH28" s="472"/>
      <c r="EXI28" s="472"/>
      <c r="EXJ28" s="472"/>
      <c r="EXK28" s="472"/>
      <c r="EXL28" s="472"/>
      <c r="EXM28" s="472"/>
      <c r="EXN28" s="472"/>
      <c r="EXO28" s="472"/>
      <c r="EXP28" s="472"/>
      <c r="EXQ28" s="472"/>
      <c r="EXR28" s="472"/>
      <c r="EXS28" s="472"/>
      <c r="EXT28" s="472"/>
      <c r="EXU28" s="472"/>
      <c r="EXV28" s="472"/>
      <c r="EXW28" s="472"/>
      <c r="EXX28" s="472"/>
      <c r="EXY28" s="472"/>
      <c r="EXZ28" s="472"/>
      <c r="EYA28" s="472"/>
      <c r="EYB28" s="472"/>
      <c r="EYC28" s="472"/>
      <c r="EYD28" s="472"/>
      <c r="EYE28" s="472"/>
      <c r="EYF28" s="472"/>
      <c r="EYG28" s="472"/>
      <c r="EYH28" s="472"/>
      <c r="EYI28" s="472"/>
      <c r="EYJ28" s="472"/>
      <c r="EYK28" s="472"/>
      <c r="EYL28" s="472"/>
      <c r="EYM28" s="472"/>
      <c r="EYN28" s="472"/>
      <c r="EYO28" s="472"/>
      <c r="EYP28" s="472"/>
      <c r="EYQ28" s="472"/>
      <c r="EYR28" s="472"/>
      <c r="EYS28" s="472"/>
      <c r="EYT28" s="472"/>
      <c r="EYU28" s="472"/>
      <c r="EYV28" s="472"/>
      <c r="EYW28" s="472"/>
      <c r="EYX28" s="472"/>
      <c r="EYY28" s="472"/>
      <c r="EYZ28" s="472"/>
      <c r="EZA28" s="472"/>
      <c r="EZB28" s="472"/>
      <c r="EZC28" s="472"/>
      <c r="EZD28" s="472"/>
      <c r="EZE28" s="472"/>
      <c r="EZF28" s="472"/>
      <c r="EZG28" s="472"/>
      <c r="EZH28" s="472"/>
      <c r="EZI28" s="472"/>
      <c r="EZJ28" s="472"/>
      <c r="EZK28" s="472"/>
      <c r="EZL28" s="472"/>
      <c r="EZM28" s="472"/>
      <c r="EZN28" s="472"/>
      <c r="EZO28" s="472"/>
      <c r="EZP28" s="472"/>
      <c r="EZQ28" s="472"/>
      <c r="EZR28" s="472"/>
      <c r="EZS28" s="472"/>
      <c r="EZT28" s="472"/>
      <c r="EZU28" s="472"/>
      <c r="EZV28" s="472"/>
      <c r="EZW28" s="472"/>
      <c r="EZX28" s="472"/>
      <c r="EZY28" s="472"/>
      <c r="EZZ28" s="472"/>
      <c r="FAA28" s="472"/>
      <c r="FAB28" s="472"/>
      <c r="FAC28" s="472"/>
      <c r="FAD28" s="472"/>
      <c r="FAE28" s="472"/>
      <c r="FAF28" s="472"/>
      <c r="FAG28" s="472"/>
      <c r="FAH28" s="472"/>
      <c r="FAI28" s="472"/>
      <c r="FAJ28" s="472"/>
      <c r="FAK28" s="472"/>
      <c r="FAL28" s="472"/>
      <c r="FAM28" s="472"/>
      <c r="FAN28" s="472"/>
      <c r="FAO28" s="472"/>
      <c r="FAP28" s="472"/>
      <c r="FAQ28" s="472"/>
      <c r="FAR28" s="472"/>
      <c r="FAS28" s="472"/>
      <c r="FAT28" s="472"/>
      <c r="FAU28" s="472"/>
      <c r="FAV28" s="472"/>
      <c r="FAW28" s="472"/>
      <c r="FAX28" s="472"/>
      <c r="FAY28" s="472"/>
      <c r="FAZ28" s="472"/>
      <c r="FBA28" s="472"/>
      <c r="FBB28" s="472"/>
      <c r="FBC28" s="472"/>
      <c r="FBD28" s="472"/>
      <c r="FBE28" s="472"/>
      <c r="FBF28" s="472"/>
      <c r="FBG28" s="472"/>
      <c r="FBH28" s="472"/>
      <c r="FBI28" s="472"/>
      <c r="FBJ28" s="472"/>
      <c r="FBK28" s="472"/>
      <c r="FBL28" s="472"/>
      <c r="FBM28" s="472"/>
      <c r="FBN28" s="472"/>
      <c r="FBO28" s="472"/>
      <c r="FBP28" s="472"/>
      <c r="FBQ28" s="472"/>
      <c r="FBR28" s="472"/>
      <c r="FBS28" s="472"/>
      <c r="FBT28" s="472"/>
      <c r="FBU28" s="472"/>
      <c r="FBV28" s="472"/>
      <c r="FBW28" s="472"/>
      <c r="FBX28" s="472"/>
      <c r="FBY28" s="472"/>
      <c r="FBZ28" s="472"/>
      <c r="FCA28" s="472"/>
      <c r="FCB28" s="472"/>
      <c r="FCC28" s="472"/>
      <c r="FCD28" s="472"/>
      <c r="FCE28" s="472"/>
      <c r="FCF28" s="472"/>
      <c r="FCG28" s="472"/>
      <c r="FCH28" s="472"/>
      <c r="FCI28" s="472"/>
      <c r="FCJ28" s="472"/>
      <c r="FCK28" s="472"/>
      <c r="FCL28" s="472"/>
      <c r="FCM28" s="472"/>
      <c r="FCN28" s="472"/>
      <c r="FCO28" s="472"/>
      <c r="FCP28" s="472"/>
      <c r="FCQ28" s="472"/>
      <c r="FCR28" s="472"/>
      <c r="FCS28" s="472"/>
      <c r="FCT28" s="472"/>
      <c r="FCU28" s="472"/>
      <c r="FCV28" s="472"/>
      <c r="FCW28" s="472"/>
      <c r="FCX28" s="472"/>
      <c r="FCY28" s="472"/>
      <c r="FCZ28" s="472"/>
      <c r="FDA28" s="472"/>
      <c r="FDB28" s="472"/>
      <c r="FDC28" s="472"/>
      <c r="FDD28" s="472"/>
      <c r="FDE28" s="472"/>
      <c r="FDF28" s="472"/>
      <c r="FDG28" s="472"/>
      <c r="FDH28" s="472"/>
      <c r="FDI28" s="472"/>
      <c r="FDJ28" s="472"/>
      <c r="FDK28" s="472"/>
      <c r="FDL28" s="472"/>
      <c r="FDM28" s="472"/>
      <c r="FDN28" s="472"/>
      <c r="FDO28" s="472"/>
      <c r="FDP28" s="472"/>
      <c r="FDQ28" s="472"/>
      <c r="FDR28" s="472"/>
      <c r="FDS28" s="472"/>
      <c r="FDT28" s="472"/>
      <c r="FDU28" s="472"/>
      <c r="FDV28" s="472"/>
      <c r="FDW28" s="472"/>
      <c r="FDX28" s="472"/>
      <c r="FDY28" s="472"/>
      <c r="FDZ28" s="472"/>
      <c r="FEA28" s="472"/>
      <c r="FEB28" s="472"/>
      <c r="FEC28" s="472"/>
      <c r="FED28" s="472"/>
      <c r="FEE28" s="472"/>
      <c r="FEF28" s="472"/>
      <c r="FEG28" s="472"/>
      <c r="FEH28" s="472"/>
      <c r="FEI28" s="472"/>
      <c r="FEJ28" s="472"/>
      <c r="FEK28" s="472"/>
      <c r="FEL28" s="472"/>
      <c r="FEM28" s="472"/>
      <c r="FEN28" s="472"/>
      <c r="FEO28" s="472"/>
      <c r="FEP28" s="472"/>
      <c r="FEQ28" s="472"/>
      <c r="FER28" s="472"/>
      <c r="FES28" s="472"/>
      <c r="FET28" s="472"/>
      <c r="FEU28" s="472"/>
      <c r="FEV28" s="472"/>
      <c r="FEW28" s="472"/>
      <c r="FEX28" s="472"/>
      <c r="FEY28" s="472"/>
      <c r="FEZ28" s="472"/>
      <c r="FFA28" s="472"/>
      <c r="FFB28" s="472"/>
      <c r="FFC28" s="472"/>
      <c r="FFD28" s="472"/>
      <c r="FFE28" s="472"/>
      <c r="FFF28" s="472"/>
      <c r="FFG28" s="472"/>
      <c r="FFH28" s="472"/>
      <c r="FFI28" s="472"/>
      <c r="FFJ28" s="472"/>
      <c r="FFK28" s="472"/>
      <c r="FFL28" s="472"/>
      <c r="FFM28" s="472"/>
      <c r="FFN28" s="472"/>
      <c r="FFO28" s="472"/>
      <c r="FFP28" s="472"/>
      <c r="FFQ28" s="472"/>
      <c r="FFR28" s="472"/>
      <c r="FFS28" s="472"/>
      <c r="FFT28" s="472"/>
      <c r="FFU28" s="472"/>
      <c r="FFV28" s="472"/>
      <c r="FFW28" s="472"/>
      <c r="FFX28" s="472"/>
      <c r="FFY28" s="472"/>
      <c r="FFZ28" s="472"/>
      <c r="FGA28" s="472"/>
      <c r="FGB28" s="472"/>
      <c r="FGC28" s="472"/>
      <c r="FGD28" s="472"/>
      <c r="FGE28" s="472"/>
      <c r="FGF28" s="472"/>
      <c r="FGG28" s="472"/>
      <c r="FGH28" s="472"/>
      <c r="FGI28" s="472"/>
      <c r="FGJ28" s="472"/>
      <c r="FGK28" s="472"/>
      <c r="FGL28" s="472"/>
      <c r="FGM28" s="472"/>
      <c r="FGN28" s="472"/>
      <c r="FGO28" s="472"/>
      <c r="FGP28" s="472"/>
      <c r="FGQ28" s="472"/>
      <c r="FGR28" s="472"/>
      <c r="FGS28" s="472"/>
      <c r="FGT28" s="472"/>
      <c r="FGU28" s="472"/>
      <c r="FGV28" s="472"/>
      <c r="FGW28" s="472"/>
      <c r="FGX28" s="472"/>
      <c r="FGY28" s="472"/>
      <c r="FGZ28" s="472"/>
      <c r="FHA28" s="472"/>
      <c r="FHB28" s="472"/>
      <c r="FHC28" s="472"/>
      <c r="FHD28" s="472"/>
      <c r="FHE28" s="472"/>
      <c r="FHF28" s="472"/>
      <c r="FHG28" s="472"/>
      <c r="FHH28" s="472"/>
      <c r="FHI28" s="472"/>
      <c r="FHJ28" s="472"/>
      <c r="FHK28" s="472"/>
      <c r="FHL28" s="472"/>
      <c r="FHM28" s="472"/>
      <c r="FHN28" s="472"/>
      <c r="FHO28" s="472"/>
      <c r="FHP28" s="472"/>
      <c r="FHQ28" s="472"/>
      <c r="FHR28" s="472"/>
      <c r="FHS28" s="472"/>
      <c r="FHT28" s="472"/>
      <c r="FHU28" s="472"/>
      <c r="FHV28" s="472"/>
      <c r="FHW28" s="472"/>
      <c r="FHX28" s="472"/>
      <c r="FHY28" s="472"/>
      <c r="FHZ28" s="472"/>
      <c r="FIA28" s="472"/>
      <c r="FIB28" s="472"/>
      <c r="FIC28" s="472"/>
      <c r="FID28" s="472"/>
      <c r="FIE28" s="472"/>
      <c r="FIF28" s="472"/>
      <c r="FIG28" s="472"/>
      <c r="FIH28" s="472"/>
      <c r="FII28" s="472"/>
      <c r="FIJ28" s="472"/>
      <c r="FIK28" s="472"/>
      <c r="FIL28" s="472"/>
      <c r="FIM28" s="472"/>
      <c r="FIN28" s="472"/>
      <c r="FIO28" s="472"/>
      <c r="FIP28" s="472"/>
      <c r="FIQ28" s="472"/>
      <c r="FIR28" s="472"/>
      <c r="FIS28" s="472"/>
      <c r="FIT28" s="472"/>
      <c r="FIU28" s="472"/>
      <c r="FIV28" s="472"/>
      <c r="FIW28" s="472"/>
      <c r="FIX28" s="472"/>
      <c r="FIY28" s="472"/>
      <c r="FIZ28" s="472"/>
      <c r="FJA28" s="472"/>
      <c r="FJB28" s="472"/>
      <c r="FJC28" s="472"/>
      <c r="FJD28" s="472"/>
      <c r="FJE28" s="472"/>
      <c r="FJF28" s="472"/>
      <c r="FJG28" s="472"/>
      <c r="FJH28" s="472"/>
      <c r="FJI28" s="472"/>
      <c r="FJJ28" s="472"/>
      <c r="FJK28" s="472"/>
      <c r="FJL28" s="472"/>
      <c r="FJM28" s="472"/>
      <c r="FJN28" s="472"/>
      <c r="FJO28" s="472"/>
      <c r="FJP28" s="472"/>
      <c r="FJQ28" s="472"/>
      <c r="FJR28" s="472"/>
      <c r="FJS28" s="472"/>
      <c r="FJT28" s="472"/>
      <c r="FJU28" s="472"/>
      <c r="FJV28" s="472"/>
      <c r="FJW28" s="472"/>
      <c r="FJX28" s="472"/>
      <c r="FJY28" s="472"/>
      <c r="FJZ28" s="472"/>
      <c r="FKA28" s="472"/>
      <c r="FKB28" s="472"/>
      <c r="FKC28" s="472"/>
      <c r="FKD28" s="472"/>
      <c r="FKE28" s="472"/>
      <c r="FKF28" s="472"/>
      <c r="FKG28" s="472"/>
      <c r="FKH28" s="472"/>
      <c r="FKI28" s="472"/>
      <c r="FKJ28" s="472"/>
      <c r="FKK28" s="472"/>
      <c r="FKL28" s="472"/>
      <c r="FKM28" s="472"/>
      <c r="FKN28" s="472"/>
      <c r="FKO28" s="472"/>
      <c r="FKP28" s="472"/>
      <c r="FKQ28" s="472"/>
      <c r="FKR28" s="472"/>
      <c r="FKS28" s="472"/>
      <c r="FKT28" s="472"/>
      <c r="FKU28" s="472"/>
      <c r="FKV28" s="472"/>
      <c r="FKW28" s="472"/>
      <c r="FKX28" s="472"/>
      <c r="FKY28" s="472"/>
      <c r="FKZ28" s="472"/>
      <c r="FLA28" s="472"/>
      <c r="FLB28" s="472"/>
      <c r="FLC28" s="472"/>
      <c r="FLD28" s="472"/>
      <c r="FLE28" s="472"/>
      <c r="FLF28" s="472"/>
      <c r="FLG28" s="472"/>
      <c r="FLH28" s="472"/>
      <c r="FLI28" s="472"/>
      <c r="FLJ28" s="472"/>
      <c r="FLK28" s="472"/>
      <c r="FLL28" s="472"/>
      <c r="FLM28" s="472"/>
      <c r="FLN28" s="472"/>
      <c r="FLO28" s="472"/>
      <c r="FLP28" s="472"/>
      <c r="FLQ28" s="472"/>
      <c r="FLR28" s="472"/>
      <c r="FLS28" s="472"/>
      <c r="FLT28" s="472"/>
      <c r="FLU28" s="472"/>
      <c r="FLV28" s="472"/>
      <c r="FLW28" s="472"/>
      <c r="FLX28" s="472"/>
      <c r="FLY28" s="472"/>
      <c r="FLZ28" s="472"/>
      <c r="FMA28" s="472"/>
      <c r="FMB28" s="472"/>
      <c r="FMC28" s="472"/>
      <c r="FMD28" s="472"/>
      <c r="FME28" s="472"/>
      <c r="FMF28" s="472"/>
      <c r="FMG28" s="472"/>
      <c r="FMH28" s="472"/>
      <c r="FMI28" s="472"/>
      <c r="FMJ28" s="472"/>
      <c r="FMK28" s="472"/>
      <c r="FML28" s="472"/>
      <c r="FMM28" s="472"/>
      <c r="FMN28" s="472"/>
      <c r="FMO28" s="472"/>
      <c r="FMP28" s="472"/>
      <c r="FMQ28" s="472"/>
      <c r="FMR28" s="472"/>
      <c r="FMS28" s="472"/>
      <c r="FMT28" s="472"/>
      <c r="FMU28" s="472"/>
      <c r="FMV28" s="472"/>
      <c r="FMW28" s="472"/>
      <c r="FMX28" s="472"/>
      <c r="FMY28" s="472"/>
      <c r="FMZ28" s="472"/>
      <c r="FNA28" s="472"/>
      <c r="FNB28" s="472"/>
      <c r="FNC28" s="472"/>
      <c r="FND28" s="472"/>
      <c r="FNE28" s="472"/>
      <c r="FNF28" s="472"/>
      <c r="FNG28" s="472"/>
      <c r="FNH28" s="472"/>
      <c r="FNI28" s="472"/>
      <c r="FNJ28" s="472"/>
      <c r="FNK28" s="472"/>
      <c r="FNL28" s="472"/>
      <c r="FNM28" s="472"/>
      <c r="FNN28" s="472"/>
      <c r="FNO28" s="472"/>
      <c r="FNP28" s="472"/>
      <c r="FNQ28" s="472"/>
      <c r="FNR28" s="472"/>
      <c r="FNS28" s="472"/>
      <c r="FNT28" s="472"/>
      <c r="FNU28" s="472"/>
      <c r="FNV28" s="472"/>
      <c r="FNW28" s="472"/>
      <c r="FNX28" s="472"/>
      <c r="FNY28" s="472"/>
      <c r="FNZ28" s="472"/>
      <c r="FOA28" s="472"/>
      <c r="FOB28" s="472"/>
      <c r="FOC28" s="472"/>
      <c r="FOD28" s="472"/>
      <c r="FOE28" s="472"/>
      <c r="FOF28" s="472"/>
      <c r="FOG28" s="472"/>
      <c r="FOH28" s="472"/>
      <c r="FOI28" s="472"/>
      <c r="FOJ28" s="472"/>
      <c r="FOK28" s="472"/>
      <c r="FOL28" s="472"/>
      <c r="FOM28" s="472"/>
      <c r="FON28" s="472"/>
      <c r="FOO28" s="472"/>
      <c r="FOP28" s="472"/>
      <c r="FOQ28" s="472"/>
      <c r="FOR28" s="472"/>
      <c r="FOS28" s="472"/>
      <c r="FOT28" s="472"/>
      <c r="FOU28" s="472"/>
      <c r="FOV28" s="472"/>
      <c r="FOW28" s="472"/>
      <c r="FOX28" s="472"/>
      <c r="FOY28" s="472"/>
      <c r="FOZ28" s="472"/>
      <c r="FPA28" s="472"/>
      <c r="FPB28" s="472"/>
      <c r="FPC28" s="472"/>
      <c r="FPD28" s="472"/>
      <c r="FPE28" s="472"/>
      <c r="FPF28" s="472"/>
      <c r="FPG28" s="472"/>
      <c r="FPH28" s="472"/>
      <c r="FPI28" s="472"/>
      <c r="FPJ28" s="472"/>
      <c r="FPK28" s="472"/>
      <c r="FPL28" s="472"/>
      <c r="FPM28" s="472"/>
      <c r="FPN28" s="472"/>
      <c r="FPO28" s="472"/>
      <c r="FPP28" s="472"/>
      <c r="FPQ28" s="472"/>
      <c r="FPR28" s="472"/>
      <c r="FPS28" s="472"/>
      <c r="FPT28" s="472"/>
      <c r="FPU28" s="472"/>
      <c r="FPV28" s="472"/>
      <c r="FPW28" s="472"/>
      <c r="FPX28" s="472"/>
      <c r="FPY28" s="472"/>
      <c r="FPZ28" s="472"/>
      <c r="FQA28" s="472"/>
      <c r="FQB28" s="472"/>
      <c r="FQC28" s="472"/>
      <c r="FQD28" s="472"/>
      <c r="FQE28" s="472"/>
      <c r="FQF28" s="472"/>
      <c r="FQG28" s="472"/>
      <c r="FQH28" s="472"/>
      <c r="FQI28" s="472"/>
      <c r="FQJ28" s="472"/>
      <c r="FQK28" s="472"/>
      <c r="FQL28" s="472"/>
      <c r="FQM28" s="472"/>
      <c r="FQN28" s="472"/>
      <c r="FQO28" s="472"/>
      <c r="FQP28" s="472"/>
      <c r="FQQ28" s="472"/>
      <c r="FQR28" s="472"/>
      <c r="FQS28" s="472"/>
      <c r="FQT28" s="472"/>
      <c r="FQU28" s="472"/>
      <c r="FQV28" s="472"/>
      <c r="FQW28" s="472"/>
      <c r="FQX28" s="472"/>
      <c r="FQY28" s="472"/>
      <c r="FQZ28" s="472"/>
      <c r="FRA28" s="472"/>
      <c r="FRB28" s="472"/>
      <c r="FRC28" s="472"/>
      <c r="FRD28" s="472"/>
      <c r="FRE28" s="472"/>
      <c r="FRF28" s="472"/>
      <c r="FRG28" s="472"/>
      <c r="FRH28" s="472"/>
      <c r="FRI28" s="472"/>
      <c r="FRJ28" s="472"/>
      <c r="FRK28" s="472"/>
      <c r="FRL28" s="472"/>
      <c r="FRM28" s="472"/>
      <c r="FRN28" s="472"/>
      <c r="FRO28" s="472"/>
      <c r="FRP28" s="472"/>
      <c r="FRQ28" s="472"/>
      <c r="FRR28" s="472"/>
      <c r="FRS28" s="472"/>
      <c r="FRT28" s="472"/>
      <c r="FRU28" s="472"/>
      <c r="FRV28" s="472"/>
      <c r="FRW28" s="472"/>
      <c r="FRX28" s="472"/>
      <c r="FRY28" s="472"/>
      <c r="FRZ28" s="472"/>
      <c r="FSA28" s="472"/>
      <c r="FSB28" s="472"/>
      <c r="FSC28" s="472"/>
      <c r="FSD28" s="472"/>
      <c r="FSE28" s="472"/>
      <c r="FSF28" s="472"/>
      <c r="FSG28" s="472"/>
      <c r="FSH28" s="472"/>
      <c r="FSI28" s="472"/>
      <c r="FSJ28" s="472"/>
      <c r="FSK28" s="472"/>
      <c r="FSL28" s="472"/>
      <c r="FSM28" s="472"/>
      <c r="FSN28" s="472"/>
      <c r="FSO28" s="472"/>
      <c r="FSP28" s="472"/>
      <c r="FSQ28" s="472"/>
      <c r="FSR28" s="472"/>
      <c r="FSS28" s="472"/>
      <c r="FST28" s="472"/>
      <c r="FSU28" s="472"/>
      <c r="FSV28" s="472"/>
      <c r="FSW28" s="472"/>
      <c r="FSX28" s="472"/>
      <c r="FSY28" s="472"/>
      <c r="FSZ28" s="472"/>
      <c r="FTA28" s="472"/>
      <c r="FTB28" s="472"/>
      <c r="FTC28" s="472"/>
      <c r="FTD28" s="472"/>
      <c r="FTE28" s="472"/>
      <c r="FTF28" s="472"/>
      <c r="FTG28" s="472"/>
      <c r="FTH28" s="472"/>
      <c r="FTI28" s="472"/>
      <c r="FTJ28" s="472"/>
      <c r="FTK28" s="472"/>
      <c r="FTL28" s="472"/>
      <c r="FTM28" s="472"/>
      <c r="FTN28" s="472"/>
      <c r="FTO28" s="472"/>
      <c r="FTP28" s="472"/>
      <c r="FTQ28" s="472"/>
      <c r="FTR28" s="472"/>
      <c r="FTS28" s="472"/>
      <c r="FTT28" s="472"/>
      <c r="FTU28" s="472"/>
      <c r="FTV28" s="472"/>
      <c r="FTW28" s="472"/>
      <c r="FTX28" s="472"/>
      <c r="FTY28" s="472"/>
      <c r="FTZ28" s="472"/>
      <c r="FUA28" s="472"/>
      <c r="FUB28" s="472"/>
      <c r="FUC28" s="472"/>
      <c r="FUD28" s="472"/>
      <c r="FUE28" s="472"/>
      <c r="FUF28" s="472"/>
      <c r="FUG28" s="472"/>
      <c r="FUH28" s="472"/>
      <c r="FUI28" s="472"/>
      <c r="FUJ28" s="472"/>
      <c r="FUK28" s="472"/>
      <c r="FUL28" s="472"/>
      <c r="FUM28" s="472"/>
      <c r="FUN28" s="472"/>
      <c r="FUO28" s="472"/>
      <c r="FUP28" s="472"/>
      <c r="FUQ28" s="472"/>
      <c r="FUR28" s="472"/>
      <c r="FUS28" s="472"/>
      <c r="FUT28" s="472"/>
      <c r="FUU28" s="472"/>
      <c r="FUV28" s="472"/>
      <c r="FUW28" s="472"/>
      <c r="FUX28" s="472"/>
      <c r="FUY28" s="472"/>
      <c r="FUZ28" s="472"/>
      <c r="FVA28" s="472"/>
      <c r="FVB28" s="472"/>
      <c r="FVC28" s="472"/>
      <c r="FVD28" s="472"/>
      <c r="FVE28" s="472"/>
      <c r="FVF28" s="472"/>
      <c r="FVG28" s="472"/>
      <c r="FVH28" s="472"/>
      <c r="FVI28" s="472"/>
      <c r="FVJ28" s="472"/>
      <c r="FVK28" s="472"/>
      <c r="FVL28" s="472"/>
      <c r="FVM28" s="472"/>
      <c r="FVN28" s="472"/>
      <c r="FVO28" s="472"/>
      <c r="FVP28" s="472"/>
      <c r="FVQ28" s="472"/>
      <c r="FVR28" s="472"/>
      <c r="FVS28" s="472"/>
      <c r="FVT28" s="472"/>
      <c r="FVU28" s="472"/>
      <c r="FVV28" s="472"/>
      <c r="FVW28" s="472"/>
      <c r="FVX28" s="472"/>
      <c r="FVY28" s="472"/>
      <c r="FVZ28" s="472"/>
      <c r="FWA28" s="472"/>
      <c r="FWB28" s="472"/>
      <c r="FWC28" s="472"/>
      <c r="FWD28" s="472"/>
      <c r="FWE28" s="472"/>
      <c r="FWF28" s="472"/>
      <c r="FWG28" s="472"/>
      <c r="FWH28" s="472"/>
      <c r="FWI28" s="472"/>
      <c r="FWJ28" s="472"/>
      <c r="FWK28" s="472"/>
      <c r="FWL28" s="472"/>
      <c r="FWM28" s="472"/>
      <c r="FWN28" s="472"/>
      <c r="FWO28" s="472"/>
      <c r="FWP28" s="472"/>
      <c r="FWQ28" s="472"/>
      <c r="FWR28" s="472"/>
      <c r="FWS28" s="472"/>
      <c r="FWT28" s="472"/>
      <c r="FWU28" s="472"/>
      <c r="FWV28" s="472"/>
      <c r="FWW28" s="472"/>
      <c r="FWX28" s="472"/>
      <c r="FWY28" s="472"/>
      <c r="FWZ28" s="472"/>
      <c r="FXA28" s="472"/>
      <c r="FXB28" s="472"/>
      <c r="FXC28" s="472"/>
      <c r="FXD28" s="472"/>
      <c r="FXE28" s="472"/>
      <c r="FXF28" s="472"/>
      <c r="FXG28" s="472"/>
      <c r="FXH28" s="472"/>
      <c r="FXI28" s="472"/>
      <c r="FXJ28" s="472"/>
      <c r="FXK28" s="472"/>
      <c r="FXL28" s="472"/>
      <c r="FXM28" s="472"/>
      <c r="FXN28" s="472"/>
      <c r="FXO28" s="472"/>
      <c r="FXP28" s="472"/>
      <c r="FXQ28" s="472"/>
      <c r="FXR28" s="472"/>
      <c r="FXS28" s="472"/>
      <c r="FXT28" s="472"/>
      <c r="FXU28" s="472"/>
      <c r="FXV28" s="472"/>
      <c r="FXW28" s="472"/>
      <c r="FXX28" s="472"/>
      <c r="FXY28" s="472"/>
      <c r="FXZ28" s="472"/>
      <c r="FYA28" s="472"/>
      <c r="FYB28" s="472"/>
      <c r="FYC28" s="472"/>
      <c r="FYD28" s="472"/>
      <c r="FYE28" s="472"/>
      <c r="FYF28" s="472"/>
      <c r="FYG28" s="472"/>
      <c r="FYH28" s="472"/>
      <c r="FYI28" s="472"/>
      <c r="FYJ28" s="472"/>
      <c r="FYK28" s="472"/>
      <c r="FYL28" s="472"/>
      <c r="FYM28" s="472"/>
      <c r="FYN28" s="472"/>
      <c r="FYO28" s="472"/>
      <c r="FYP28" s="472"/>
      <c r="FYQ28" s="472"/>
      <c r="FYR28" s="472"/>
      <c r="FYS28" s="472"/>
      <c r="FYT28" s="472"/>
      <c r="FYU28" s="472"/>
      <c r="FYV28" s="472"/>
      <c r="FYW28" s="472"/>
      <c r="FYX28" s="472"/>
      <c r="FYY28" s="472"/>
      <c r="FYZ28" s="472"/>
      <c r="FZA28" s="472"/>
      <c r="FZB28" s="472"/>
      <c r="FZC28" s="472"/>
      <c r="FZD28" s="472"/>
      <c r="FZE28" s="472"/>
      <c r="FZF28" s="472"/>
      <c r="FZG28" s="472"/>
      <c r="FZH28" s="472"/>
      <c r="FZI28" s="472"/>
      <c r="FZJ28" s="472"/>
      <c r="FZK28" s="472"/>
      <c r="FZL28" s="472"/>
      <c r="FZM28" s="472"/>
      <c r="FZN28" s="472"/>
      <c r="FZO28" s="472"/>
      <c r="FZP28" s="472"/>
      <c r="FZQ28" s="472"/>
      <c r="FZR28" s="472"/>
      <c r="FZS28" s="472"/>
      <c r="FZT28" s="472"/>
      <c r="FZU28" s="472"/>
      <c r="FZV28" s="472"/>
      <c r="FZW28" s="472"/>
      <c r="FZX28" s="472"/>
      <c r="FZY28" s="472"/>
      <c r="FZZ28" s="472"/>
      <c r="GAA28" s="472"/>
      <c r="GAB28" s="472"/>
      <c r="GAC28" s="472"/>
      <c r="GAD28" s="472"/>
      <c r="GAE28" s="472"/>
      <c r="GAF28" s="472"/>
      <c r="GAG28" s="472"/>
      <c r="GAH28" s="472"/>
      <c r="GAI28" s="472"/>
      <c r="GAJ28" s="472"/>
      <c r="GAK28" s="472"/>
      <c r="GAL28" s="472"/>
      <c r="GAM28" s="472"/>
      <c r="GAN28" s="472"/>
      <c r="GAO28" s="472"/>
      <c r="GAP28" s="472"/>
      <c r="GAQ28" s="472"/>
      <c r="GAR28" s="472"/>
      <c r="GAS28" s="472"/>
      <c r="GAT28" s="472"/>
      <c r="GAU28" s="472"/>
      <c r="GAV28" s="472"/>
      <c r="GAW28" s="472"/>
      <c r="GAX28" s="472"/>
      <c r="GAY28" s="472"/>
      <c r="GAZ28" s="472"/>
      <c r="GBA28" s="472"/>
      <c r="GBB28" s="472"/>
      <c r="GBC28" s="472"/>
      <c r="GBD28" s="472"/>
      <c r="GBE28" s="472"/>
      <c r="GBF28" s="472"/>
      <c r="GBG28" s="472"/>
      <c r="GBH28" s="472"/>
      <c r="GBI28" s="472"/>
      <c r="GBJ28" s="472"/>
      <c r="GBK28" s="472"/>
      <c r="GBL28" s="472"/>
      <c r="GBM28" s="472"/>
      <c r="GBN28" s="472"/>
      <c r="GBO28" s="472"/>
      <c r="GBP28" s="472"/>
      <c r="GBQ28" s="472"/>
      <c r="GBR28" s="472"/>
      <c r="GBS28" s="472"/>
      <c r="GBT28" s="472"/>
      <c r="GBU28" s="472"/>
      <c r="GBV28" s="472"/>
      <c r="GBW28" s="472"/>
      <c r="GBX28" s="472"/>
      <c r="GBY28" s="472"/>
      <c r="GBZ28" s="472"/>
      <c r="GCA28" s="472"/>
      <c r="GCB28" s="472"/>
      <c r="GCC28" s="472"/>
      <c r="GCD28" s="472"/>
      <c r="GCE28" s="472"/>
      <c r="GCF28" s="472"/>
      <c r="GCG28" s="472"/>
      <c r="GCH28" s="472"/>
      <c r="GCI28" s="472"/>
      <c r="GCJ28" s="472"/>
      <c r="GCK28" s="472"/>
      <c r="GCL28" s="472"/>
      <c r="GCM28" s="472"/>
      <c r="GCN28" s="472"/>
      <c r="GCO28" s="472"/>
      <c r="GCP28" s="472"/>
      <c r="GCQ28" s="472"/>
      <c r="GCR28" s="472"/>
      <c r="GCS28" s="472"/>
      <c r="GCT28" s="472"/>
      <c r="GCU28" s="472"/>
      <c r="GCV28" s="472"/>
      <c r="GCW28" s="472"/>
      <c r="GCX28" s="472"/>
      <c r="GCY28" s="472"/>
      <c r="GCZ28" s="472"/>
      <c r="GDA28" s="472"/>
      <c r="GDB28" s="472"/>
      <c r="GDC28" s="472"/>
      <c r="GDD28" s="472"/>
      <c r="GDE28" s="472"/>
      <c r="GDF28" s="472"/>
      <c r="GDG28" s="472"/>
      <c r="GDH28" s="472"/>
      <c r="GDI28" s="472"/>
      <c r="GDJ28" s="472"/>
      <c r="GDK28" s="472"/>
      <c r="GDL28" s="472"/>
      <c r="GDM28" s="472"/>
      <c r="GDN28" s="472"/>
      <c r="GDO28" s="472"/>
      <c r="GDP28" s="472"/>
      <c r="GDQ28" s="472"/>
      <c r="GDR28" s="472"/>
      <c r="GDS28" s="472"/>
      <c r="GDT28" s="472"/>
      <c r="GDU28" s="472"/>
      <c r="GDV28" s="472"/>
      <c r="GDW28" s="472"/>
      <c r="GDX28" s="472"/>
      <c r="GDY28" s="472"/>
      <c r="GDZ28" s="472"/>
      <c r="GEA28" s="472"/>
      <c r="GEB28" s="472"/>
      <c r="GEC28" s="472"/>
      <c r="GED28" s="472"/>
      <c r="GEE28" s="472"/>
      <c r="GEF28" s="472"/>
      <c r="GEG28" s="472"/>
      <c r="GEH28" s="472"/>
      <c r="GEI28" s="472"/>
      <c r="GEJ28" s="472"/>
      <c r="GEK28" s="472"/>
      <c r="GEL28" s="472"/>
      <c r="GEM28" s="472"/>
      <c r="GEN28" s="472"/>
      <c r="GEO28" s="472"/>
      <c r="GEP28" s="472"/>
      <c r="GEQ28" s="472"/>
      <c r="GER28" s="472"/>
      <c r="GES28" s="472"/>
      <c r="GET28" s="472"/>
      <c r="GEU28" s="472"/>
      <c r="GEV28" s="472"/>
      <c r="GEW28" s="472"/>
      <c r="GEX28" s="472"/>
      <c r="GEY28" s="472"/>
      <c r="GEZ28" s="472"/>
      <c r="GFA28" s="472"/>
      <c r="GFB28" s="472"/>
      <c r="GFC28" s="472"/>
      <c r="GFD28" s="472"/>
      <c r="GFE28" s="472"/>
      <c r="GFF28" s="472"/>
      <c r="GFG28" s="472"/>
      <c r="GFH28" s="472"/>
      <c r="GFI28" s="472"/>
      <c r="GFJ28" s="472"/>
      <c r="GFK28" s="472"/>
      <c r="GFL28" s="472"/>
      <c r="GFM28" s="472"/>
      <c r="GFN28" s="472"/>
      <c r="GFO28" s="472"/>
      <c r="GFP28" s="472"/>
      <c r="GFQ28" s="472"/>
      <c r="GFR28" s="472"/>
      <c r="GFS28" s="472"/>
      <c r="GFT28" s="472"/>
      <c r="GFU28" s="472"/>
      <c r="GFV28" s="472"/>
      <c r="GFW28" s="472"/>
      <c r="GFX28" s="472"/>
      <c r="GFY28" s="472"/>
      <c r="GFZ28" s="472"/>
      <c r="GGA28" s="472"/>
      <c r="GGB28" s="472"/>
      <c r="GGC28" s="472"/>
      <c r="GGD28" s="472"/>
      <c r="GGE28" s="472"/>
      <c r="GGF28" s="472"/>
      <c r="GGG28" s="472"/>
      <c r="GGH28" s="472"/>
      <c r="GGI28" s="472"/>
      <c r="GGJ28" s="472"/>
      <c r="GGK28" s="472"/>
      <c r="GGL28" s="472"/>
      <c r="GGM28" s="472"/>
      <c r="GGN28" s="472"/>
      <c r="GGO28" s="472"/>
      <c r="GGP28" s="472"/>
      <c r="GGQ28" s="472"/>
      <c r="GGR28" s="472"/>
      <c r="GGS28" s="472"/>
      <c r="GGT28" s="472"/>
      <c r="GGU28" s="472"/>
      <c r="GGV28" s="472"/>
      <c r="GGW28" s="472"/>
      <c r="GGX28" s="472"/>
      <c r="GGY28" s="472"/>
      <c r="GGZ28" s="472"/>
      <c r="GHA28" s="472"/>
      <c r="GHB28" s="472"/>
      <c r="GHC28" s="472"/>
      <c r="GHD28" s="472"/>
      <c r="GHE28" s="472"/>
      <c r="GHF28" s="472"/>
      <c r="GHG28" s="472"/>
      <c r="GHH28" s="472"/>
      <c r="GHI28" s="472"/>
      <c r="GHJ28" s="472"/>
      <c r="GHK28" s="472"/>
      <c r="GHL28" s="472"/>
      <c r="GHM28" s="472"/>
      <c r="GHN28" s="472"/>
      <c r="GHO28" s="472"/>
      <c r="GHP28" s="472"/>
      <c r="GHQ28" s="472"/>
      <c r="GHR28" s="472"/>
      <c r="GHS28" s="472"/>
      <c r="GHT28" s="472"/>
      <c r="GHU28" s="472"/>
      <c r="GHV28" s="472"/>
      <c r="GHW28" s="472"/>
      <c r="GHX28" s="472"/>
      <c r="GHY28" s="472"/>
      <c r="GHZ28" s="472"/>
      <c r="GIA28" s="472"/>
      <c r="GIB28" s="472"/>
      <c r="GIC28" s="472"/>
      <c r="GID28" s="472"/>
      <c r="GIE28" s="472"/>
      <c r="GIF28" s="472"/>
      <c r="GIG28" s="472"/>
      <c r="GIH28" s="472"/>
      <c r="GII28" s="472"/>
      <c r="GIJ28" s="472"/>
      <c r="GIK28" s="472"/>
      <c r="GIL28" s="472"/>
      <c r="GIM28" s="472"/>
      <c r="GIN28" s="472"/>
      <c r="GIO28" s="472"/>
      <c r="GIP28" s="472"/>
      <c r="GIQ28" s="472"/>
      <c r="GIR28" s="472"/>
      <c r="GIS28" s="472"/>
      <c r="GIT28" s="472"/>
      <c r="GIU28" s="472"/>
      <c r="GIV28" s="472"/>
      <c r="GIW28" s="472"/>
      <c r="GIX28" s="472"/>
      <c r="GIY28" s="472"/>
      <c r="GIZ28" s="472"/>
      <c r="GJA28" s="472"/>
      <c r="GJB28" s="472"/>
      <c r="GJC28" s="472"/>
      <c r="GJD28" s="472"/>
      <c r="GJE28" s="472"/>
      <c r="GJF28" s="472"/>
      <c r="GJG28" s="472"/>
      <c r="GJH28" s="472"/>
      <c r="GJI28" s="472"/>
      <c r="GJJ28" s="472"/>
      <c r="GJK28" s="472"/>
      <c r="GJL28" s="472"/>
      <c r="GJM28" s="472"/>
      <c r="GJN28" s="472"/>
      <c r="GJO28" s="472"/>
      <c r="GJP28" s="472"/>
      <c r="GJQ28" s="472"/>
      <c r="GJR28" s="472"/>
      <c r="GJS28" s="472"/>
      <c r="GJT28" s="472"/>
      <c r="GJU28" s="472"/>
      <c r="GJV28" s="472"/>
      <c r="GJW28" s="472"/>
      <c r="GJX28" s="472"/>
      <c r="GJY28" s="472"/>
      <c r="GJZ28" s="472"/>
      <c r="GKA28" s="472"/>
      <c r="GKB28" s="472"/>
      <c r="GKC28" s="472"/>
      <c r="GKD28" s="472"/>
      <c r="GKE28" s="472"/>
      <c r="GKF28" s="472"/>
      <c r="GKG28" s="472"/>
      <c r="GKH28" s="472"/>
      <c r="GKI28" s="472"/>
      <c r="GKJ28" s="472"/>
      <c r="GKK28" s="472"/>
      <c r="GKL28" s="472"/>
      <c r="GKM28" s="472"/>
      <c r="GKN28" s="472"/>
      <c r="GKO28" s="472"/>
      <c r="GKP28" s="472"/>
      <c r="GKQ28" s="472"/>
      <c r="GKR28" s="472"/>
      <c r="GKS28" s="472"/>
      <c r="GKT28" s="472"/>
      <c r="GKU28" s="472"/>
      <c r="GKV28" s="472"/>
      <c r="GKW28" s="472"/>
      <c r="GKX28" s="472"/>
      <c r="GKY28" s="472"/>
      <c r="GKZ28" s="472"/>
      <c r="GLA28" s="472"/>
      <c r="GLB28" s="472"/>
      <c r="GLC28" s="472"/>
      <c r="GLD28" s="472"/>
      <c r="GLE28" s="472"/>
      <c r="GLF28" s="472"/>
      <c r="GLG28" s="472"/>
      <c r="GLH28" s="472"/>
      <c r="GLI28" s="472"/>
      <c r="GLJ28" s="472"/>
      <c r="GLK28" s="472"/>
      <c r="GLL28" s="472"/>
      <c r="GLM28" s="472"/>
      <c r="GLN28" s="472"/>
      <c r="GLO28" s="472"/>
      <c r="GLP28" s="472"/>
      <c r="GLQ28" s="472"/>
      <c r="GLR28" s="472"/>
      <c r="GLS28" s="472"/>
      <c r="GLT28" s="472"/>
      <c r="GLU28" s="472"/>
      <c r="GLV28" s="472"/>
      <c r="GLW28" s="472"/>
      <c r="GLX28" s="472"/>
      <c r="GLY28" s="472"/>
      <c r="GLZ28" s="472"/>
      <c r="GMA28" s="472"/>
      <c r="GMB28" s="472"/>
      <c r="GMC28" s="472"/>
      <c r="GMD28" s="472"/>
      <c r="GME28" s="472"/>
      <c r="GMF28" s="472"/>
      <c r="GMG28" s="472"/>
      <c r="GMH28" s="472"/>
      <c r="GMI28" s="472"/>
      <c r="GMJ28" s="472"/>
      <c r="GMK28" s="472"/>
      <c r="GML28" s="472"/>
      <c r="GMM28" s="472"/>
      <c r="GMN28" s="472"/>
      <c r="GMO28" s="472"/>
      <c r="GMP28" s="472"/>
      <c r="GMQ28" s="472"/>
      <c r="GMR28" s="472"/>
      <c r="GMS28" s="472"/>
      <c r="GMT28" s="472"/>
      <c r="GMU28" s="472"/>
      <c r="GMV28" s="472"/>
      <c r="GMW28" s="472"/>
      <c r="GMX28" s="472"/>
      <c r="GMY28" s="472"/>
      <c r="GMZ28" s="472"/>
      <c r="GNA28" s="472"/>
      <c r="GNB28" s="472"/>
      <c r="GNC28" s="472"/>
      <c r="GND28" s="472"/>
      <c r="GNE28" s="472"/>
      <c r="GNF28" s="472"/>
      <c r="GNG28" s="472"/>
      <c r="GNH28" s="472"/>
      <c r="GNI28" s="472"/>
      <c r="GNJ28" s="472"/>
      <c r="GNK28" s="472"/>
      <c r="GNL28" s="472"/>
      <c r="GNM28" s="472"/>
      <c r="GNN28" s="472"/>
      <c r="GNO28" s="472"/>
      <c r="GNP28" s="472"/>
      <c r="GNQ28" s="472"/>
      <c r="GNR28" s="472"/>
      <c r="GNS28" s="472"/>
      <c r="GNT28" s="472"/>
      <c r="GNU28" s="472"/>
      <c r="GNV28" s="472"/>
      <c r="GNW28" s="472"/>
      <c r="GNX28" s="472"/>
      <c r="GNY28" s="472"/>
      <c r="GNZ28" s="472"/>
      <c r="GOA28" s="472"/>
      <c r="GOB28" s="472"/>
      <c r="GOC28" s="472"/>
      <c r="GOD28" s="472"/>
      <c r="GOE28" s="472"/>
      <c r="GOF28" s="472"/>
      <c r="GOG28" s="472"/>
      <c r="GOH28" s="472"/>
      <c r="GOI28" s="472"/>
      <c r="GOJ28" s="472"/>
      <c r="GOK28" s="472"/>
      <c r="GOL28" s="472"/>
      <c r="GOM28" s="472"/>
      <c r="GON28" s="472"/>
      <c r="GOO28" s="472"/>
      <c r="GOP28" s="472"/>
      <c r="GOQ28" s="472"/>
      <c r="GOR28" s="472"/>
      <c r="GOS28" s="472"/>
      <c r="GOT28" s="472"/>
      <c r="GOU28" s="472"/>
      <c r="GOV28" s="472"/>
      <c r="GOW28" s="472"/>
      <c r="GOX28" s="472"/>
      <c r="GOY28" s="472"/>
      <c r="GOZ28" s="472"/>
      <c r="GPA28" s="472"/>
      <c r="GPB28" s="472"/>
      <c r="GPC28" s="472"/>
      <c r="GPD28" s="472"/>
      <c r="GPE28" s="472"/>
      <c r="GPF28" s="472"/>
      <c r="GPG28" s="472"/>
      <c r="GPH28" s="472"/>
      <c r="GPI28" s="472"/>
      <c r="GPJ28" s="472"/>
      <c r="GPK28" s="472"/>
      <c r="GPL28" s="472"/>
      <c r="GPM28" s="472"/>
      <c r="GPN28" s="472"/>
      <c r="GPO28" s="472"/>
      <c r="GPP28" s="472"/>
      <c r="GPQ28" s="472"/>
      <c r="GPR28" s="472"/>
      <c r="GPS28" s="472"/>
      <c r="GPT28" s="472"/>
      <c r="GPU28" s="472"/>
      <c r="GPV28" s="472"/>
      <c r="GPW28" s="472"/>
      <c r="GPX28" s="472"/>
      <c r="GPY28" s="472"/>
      <c r="GPZ28" s="472"/>
      <c r="GQA28" s="472"/>
      <c r="GQB28" s="472"/>
      <c r="GQC28" s="472"/>
      <c r="GQD28" s="472"/>
      <c r="GQE28" s="472"/>
      <c r="GQF28" s="472"/>
      <c r="GQG28" s="472"/>
      <c r="GQH28" s="472"/>
      <c r="GQI28" s="472"/>
      <c r="GQJ28" s="472"/>
      <c r="GQK28" s="472"/>
      <c r="GQL28" s="472"/>
      <c r="GQM28" s="472"/>
      <c r="GQN28" s="472"/>
      <c r="GQO28" s="472"/>
      <c r="GQP28" s="472"/>
      <c r="GQQ28" s="472"/>
      <c r="GQR28" s="472"/>
      <c r="GQS28" s="472"/>
      <c r="GQT28" s="472"/>
      <c r="GQU28" s="472"/>
      <c r="GQV28" s="472"/>
      <c r="GQW28" s="472"/>
      <c r="GQX28" s="472"/>
      <c r="GQY28" s="472"/>
      <c r="GQZ28" s="472"/>
      <c r="GRA28" s="472"/>
      <c r="GRB28" s="472"/>
      <c r="GRC28" s="472"/>
      <c r="GRD28" s="472"/>
      <c r="GRE28" s="472"/>
      <c r="GRF28" s="472"/>
      <c r="GRG28" s="472"/>
      <c r="GRH28" s="472"/>
      <c r="GRI28" s="472"/>
      <c r="GRJ28" s="472"/>
      <c r="GRK28" s="472"/>
      <c r="GRL28" s="472"/>
      <c r="GRM28" s="472"/>
      <c r="GRN28" s="472"/>
      <c r="GRO28" s="472"/>
      <c r="GRP28" s="472"/>
      <c r="GRQ28" s="472"/>
      <c r="GRR28" s="472"/>
      <c r="GRS28" s="472"/>
      <c r="GRT28" s="472"/>
      <c r="GRU28" s="472"/>
      <c r="GRV28" s="472"/>
      <c r="GRW28" s="472"/>
      <c r="GRX28" s="472"/>
      <c r="GRY28" s="472"/>
      <c r="GRZ28" s="472"/>
      <c r="GSA28" s="472"/>
      <c r="GSB28" s="472"/>
      <c r="GSC28" s="472"/>
      <c r="GSD28" s="472"/>
      <c r="GSE28" s="472"/>
      <c r="GSF28" s="472"/>
      <c r="GSG28" s="472"/>
      <c r="GSH28" s="472"/>
      <c r="GSI28" s="472"/>
      <c r="GSJ28" s="472"/>
      <c r="GSK28" s="472"/>
      <c r="GSL28" s="472"/>
      <c r="GSM28" s="472"/>
      <c r="GSN28" s="472"/>
      <c r="GSO28" s="472"/>
      <c r="GSP28" s="472"/>
      <c r="GSQ28" s="472"/>
      <c r="GSR28" s="472"/>
      <c r="GSS28" s="472"/>
      <c r="GST28" s="472"/>
      <c r="GSU28" s="472"/>
      <c r="GSV28" s="472"/>
      <c r="GSW28" s="472"/>
      <c r="GSX28" s="472"/>
      <c r="GSY28" s="472"/>
      <c r="GSZ28" s="472"/>
      <c r="GTA28" s="472"/>
      <c r="GTB28" s="472"/>
      <c r="GTC28" s="472"/>
      <c r="GTD28" s="472"/>
      <c r="GTE28" s="472"/>
      <c r="GTF28" s="472"/>
      <c r="GTG28" s="472"/>
      <c r="GTH28" s="472"/>
      <c r="GTI28" s="472"/>
      <c r="GTJ28" s="472"/>
      <c r="GTK28" s="472"/>
      <c r="GTL28" s="472"/>
      <c r="GTM28" s="472"/>
      <c r="GTN28" s="472"/>
      <c r="GTO28" s="472"/>
      <c r="GTP28" s="472"/>
      <c r="GTQ28" s="472"/>
      <c r="GTR28" s="472"/>
      <c r="GTS28" s="472"/>
      <c r="GTT28" s="472"/>
      <c r="GTU28" s="472"/>
      <c r="GTV28" s="472"/>
      <c r="GTW28" s="472"/>
      <c r="GTX28" s="472"/>
      <c r="GTY28" s="472"/>
      <c r="GTZ28" s="472"/>
      <c r="GUA28" s="472"/>
      <c r="GUB28" s="472"/>
      <c r="GUC28" s="472"/>
      <c r="GUD28" s="472"/>
      <c r="GUE28" s="472"/>
      <c r="GUF28" s="472"/>
      <c r="GUG28" s="472"/>
      <c r="GUH28" s="472"/>
      <c r="GUI28" s="472"/>
      <c r="GUJ28" s="472"/>
      <c r="GUK28" s="472"/>
      <c r="GUL28" s="472"/>
      <c r="GUM28" s="472"/>
      <c r="GUN28" s="472"/>
      <c r="GUO28" s="472"/>
      <c r="GUP28" s="472"/>
      <c r="GUQ28" s="472"/>
      <c r="GUR28" s="472"/>
      <c r="GUS28" s="472"/>
      <c r="GUT28" s="472"/>
      <c r="GUU28" s="472"/>
      <c r="GUV28" s="472"/>
      <c r="GUW28" s="472"/>
      <c r="GUX28" s="472"/>
      <c r="GUY28" s="472"/>
      <c r="GUZ28" s="472"/>
      <c r="GVA28" s="472"/>
      <c r="GVB28" s="472"/>
      <c r="GVC28" s="472"/>
      <c r="GVD28" s="472"/>
      <c r="GVE28" s="472"/>
      <c r="GVF28" s="472"/>
      <c r="GVG28" s="472"/>
      <c r="GVH28" s="472"/>
      <c r="GVI28" s="472"/>
      <c r="GVJ28" s="472"/>
      <c r="GVK28" s="472"/>
      <c r="GVL28" s="472"/>
      <c r="GVM28" s="472"/>
      <c r="GVN28" s="472"/>
      <c r="GVO28" s="472"/>
      <c r="GVP28" s="472"/>
      <c r="GVQ28" s="472"/>
      <c r="GVR28" s="472"/>
      <c r="GVS28" s="472"/>
      <c r="GVT28" s="472"/>
      <c r="GVU28" s="472"/>
      <c r="GVV28" s="472"/>
      <c r="GVW28" s="472"/>
      <c r="GVX28" s="472"/>
      <c r="GVY28" s="472"/>
      <c r="GVZ28" s="472"/>
      <c r="GWA28" s="472"/>
      <c r="GWB28" s="472"/>
      <c r="GWC28" s="472"/>
      <c r="GWD28" s="472"/>
      <c r="GWE28" s="472"/>
      <c r="GWF28" s="472"/>
      <c r="GWG28" s="472"/>
      <c r="GWH28" s="472"/>
      <c r="GWI28" s="472"/>
      <c r="GWJ28" s="472"/>
      <c r="GWK28" s="472"/>
      <c r="GWL28" s="472"/>
      <c r="GWM28" s="472"/>
      <c r="GWN28" s="472"/>
      <c r="GWO28" s="472"/>
      <c r="GWP28" s="472"/>
      <c r="GWQ28" s="472"/>
      <c r="GWR28" s="472"/>
      <c r="GWS28" s="472"/>
      <c r="GWT28" s="472"/>
      <c r="GWU28" s="472"/>
      <c r="GWV28" s="472"/>
      <c r="GWW28" s="472"/>
      <c r="GWX28" s="472"/>
      <c r="GWY28" s="472"/>
      <c r="GWZ28" s="472"/>
      <c r="GXA28" s="472"/>
      <c r="GXB28" s="472"/>
      <c r="GXC28" s="472"/>
      <c r="GXD28" s="472"/>
      <c r="GXE28" s="472"/>
      <c r="GXF28" s="472"/>
      <c r="GXG28" s="472"/>
      <c r="GXH28" s="472"/>
      <c r="GXI28" s="472"/>
      <c r="GXJ28" s="472"/>
      <c r="GXK28" s="472"/>
      <c r="GXL28" s="472"/>
      <c r="GXM28" s="472"/>
      <c r="GXN28" s="472"/>
      <c r="GXO28" s="472"/>
      <c r="GXP28" s="472"/>
      <c r="GXQ28" s="472"/>
      <c r="GXR28" s="472"/>
      <c r="GXS28" s="472"/>
      <c r="GXT28" s="472"/>
      <c r="GXU28" s="472"/>
      <c r="GXV28" s="472"/>
      <c r="GXW28" s="472"/>
      <c r="GXX28" s="472"/>
      <c r="GXY28" s="472"/>
      <c r="GXZ28" s="472"/>
      <c r="GYA28" s="472"/>
      <c r="GYB28" s="472"/>
      <c r="GYC28" s="472"/>
      <c r="GYD28" s="472"/>
      <c r="GYE28" s="472"/>
      <c r="GYF28" s="472"/>
      <c r="GYG28" s="472"/>
      <c r="GYH28" s="472"/>
      <c r="GYI28" s="472"/>
      <c r="GYJ28" s="472"/>
      <c r="GYK28" s="472"/>
      <c r="GYL28" s="472"/>
      <c r="GYM28" s="472"/>
      <c r="GYN28" s="472"/>
      <c r="GYO28" s="472"/>
      <c r="GYP28" s="472"/>
      <c r="GYQ28" s="472"/>
      <c r="GYR28" s="472"/>
      <c r="GYS28" s="472"/>
      <c r="GYT28" s="472"/>
      <c r="GYU28" s="472"/>
      <c r="GYV28" s="472"/>
      <c r="GYW28" s="472"/>
      <c r="GYX28" s="472"/>
      <c r="GYY28" s="472"/>
      <c r="GYZ28" s="472"/>
      <c r="GZA28" s="472"/>
      <c r="GZB28" s="472"/>
      <c r="GZC28" s="472"/>
      <c r="GZD28" s="472"/>
      <c r="GZE28" s="472"/>
      <c r="GZF28" s="472"/>
      <c r="GZG28" s="472"/>
      <c r="GZH28" s="472"/>
      <c r="GZI28" s="472"/>
      <c r="GZJ28" s="472"/>
      <c r="GZK28" s="472"/>
      <c r="GZL28" s="472"/>
      <c r="GZM28" s="472"/>
      <c r="GZN28" s="472"/>
      <c r="GZO28" s="472"/>
      <c r="GZP28" s="472"/>
      <c r="GZQ28" s="472"/>
      <c r="GZR28" s="472"/>
      <c r="GZS28" s="472"/>
      <c r="GZT28" s="472"/>
      <c r="GZU28" s="472"/>
      <c r="GZV28" s="472"/>
      <c r="GZW28" s="472"/>
      <c r="GZX28" s="472"/>
      <c r="GZY28" s="472"/>
      <c r="GZZ28" s="472"/>
      <c r="HAA28" s="472"/>
      <c r="HAB28" s="472"/>
      <c r="HAC28" s="472"/>
      <c r="HAD28" s="472"/>
      <c r="HAE28" s="472"/>
      <c r="HAF28" s="472"/>
      <c r="HAG28" s="472"/>
      <c r="HAH28" s="472"/>
      <c r="HAI28" s="472"/>
      <c r="HAJ28" s="472"/>
      <c r="HAK28" s="472"/>
      <c r="HAL28" s="472"/>
      <c r="HAM28" s="472"/>
      <c r="HAN28" s="472"/>
      <c r="HAO28" s="472"/>
      <c r="HAP28" s="472"/>
      <c r="HAQ28" s="472"/>
      <c r="HAR28" s="472"/>
      <c r="HAS28" s="472"/>
      <c r="HAT28" s="472"/>
      <c r="HAU28" s="472"/>
      <c r="HAV28" s="472"/>
      <c r="HAW28" s="472"/>
      <c r="HAX28" s="472"/>
      <c r="HAY28" s="472"/>
      <c r="HAZ28" s="472"/>
      <c r="HBA28" s="472"/>
      <c r="HBB28" s="472"/>
      <c r="HBC28" s="472"/>
      <c r="HBD28" s="472"/>
      <c r="HBE28" s="472"/>
      <c r="HBF28" s="472"/>
      <c r="HBG28" s="472"/>
      <c r="HBH28" s="472"/>
      <c r="HBI28" s="472"/>
      <c r="HBJ28" s="472"/>
      <c r="HBK28" s="472"/>
      <c r="HBL28" s="472"/>
      <c r="HBM28" s="472"/>
      <c r="HBN28" s="472"/>
      <c r="HBO28" s="472"/>
      <c r="HBP28" s="472"/>
      <c r="HBQ28" s="472"/>
      <c r="HBR28" s="472"/>
      <c r="HBS28" s="472"/>
      <c r="HBT28" s="472"/>
      <c r="HBU28" s="472"/>
      <c r="HBV28" s="472"/>
      <c r="HBW28" s="472"/>
      <c r="HBX28" s="472"/>
      <c r="HBY28" s="472"/>
      <c r="HBZ28" s="472"/>
      <c r="HCA28" s="472"/>
      <c r="HCB28" s="472"/>
      <c r="HCC28" s="472"/>
      <c r="HCD28" s="472"/>
      <c r="HCE28" s="472"/>
      <c r="HCF28" s="472"/>
      <c r="HCG28" s="472"/>
      <c r="HCH28" s="472"/>
      <c r="HCI28" s="472"/>
      <c r="HCJ28" s="472"/>
      <c r="HCK28" s="472"/>
      <c r="HCL28" s="472"/>
      <c r="HCM28" s="472"/>
      <c r="HCN28" s="472"/>
      <c r="HCO28" s="472"/>
      <c r="HCP28" s="472"/>
      <c r="HCQ28" s="472"/>
      <c r="HCR28" s="472"/>
      <c r="HCS28" s="472"/>
      <c r="HCT28" s="472"/>
      <c r="HCU28" s="472"/>
      <c r="HCV28" s="472"/>
      <c r="HCW28" s="472"/>
      <c r="HCX28" s="472"/>
      <c r="HCY28" s="472"/>
      <c r="HCZ28" s="472"/>
      <c r="HDA28" s="472"/>
      <c r="HDB28" s="472"/>
      <c r="HDC28" s="472"/>
      <c r="HDD28" s="472"/>
      <c r="HDE28" s="472"/>
      <c r="HDF28" s="472"/>
      <c r="HDG28" s="472"/>
      <c r="HDH28" s="472"/>
      <c r="HDI28" s="472"/>
      <c r="HDJ28" s="472"/>
      <c r="HDK28" s="472"/>
      <c r="HDL28" s="472"/>
      <c r="HDM28" s="472"/>
      <c r="HDN28" s="472"/>
      <c r="HDO28" s="472"/>
      <c r="HDP28" s="472"/>
      <c r="HDQ28" s="472"/>
      <c r="HDR28" s="472"/>
      <c r="HDS28" s="472"/>
      <c r="HDT28" s="472"/>
      <c r="HDU28" s="472"/>
      <c r="HDV28" s="472"/>
      <c r="HDW28" s="472"/>
      <c r="HDX28" s="472"/>
      <c r="HDY28" s="472"/>
      <c r="HDZ28" s="472"/>
      <c r="HEA28" s="472"/>
      <c r="HEB28" s="472"/>
      <c r="HEC28" s="472"/>
      <c r="HED28" s="472"/>
      <c r="HEE28" s="472"/>
      <c r="HEF28" s="472"/>
      <c r="HEG28" s="472"/>
      <c r="HEH28" s="472"/>
      <c r="HEI28" s="472"/>
      <c r="HEJ28" s="472"/>
      <c r="HEK28" s="472"/>
      <c r="HEL28" s="472"/>
      <c r="HEM28" s="472"/>
      <c r="HEN28" s="472"/>
      <c r="HEO28" s="472"/>
      <c r="HEP28" s="472"/>
      <c r="HEQ28" s="472"/>
      <c r="HER28" s="472"/>
      <c r="HES28" s="472"/>
      <c r="HET28" s="472"/>
      <c r="HEU28" s="472"/>
      <c r="HEV28" s="472"/>
      <c r="HEW28" s="472"/>
      <c r="HEX28" s="472"/>
      <c r="HEY28" s="472"/>
      <c r="HEZ28" s="472"/>
      <c r="HFA28" s="472"/>
      <c r="HFB28" s="472"/>
      <c r="HFC28" s="472"/>
      <c r="HFD28" s="472"/>
      <c r="HFE28" s="472"/>
      <c r="HFF28" s="472"/>
      <c r="HFG28" s="472"/>
      <c r="HFH28" s="472"/>
      <c r="HFI28" s="472"/>
      <c r="HFJ28" s="472"/>
      <c r="HFK28" s="472"/>
      <c r="HFL28" s="472"/>
      <c r="HFM28" s="472"/>
      <c r="HFN28" s="472"/>
      <c r="HFO28" s="472"/>
      <c r="HFP28" s="472"/>
      <c r="HFQ28" s="472"/>
      <c r="HFR28" s="472"/>
      <c r="HFS28" s="472"/>
      <c r="HFT28" s="472"/>
      <c r="HFU28" s="472"/>
      <c r="HFV28" s="472"/>
      <c r="HFW28" s="472"/>
      <c r="HFX28" s="472"/>
      <c r="HFY28" s="472"/>
      <c r="HFZ28" s="472"/>
      <c r="HGA28" s="472"/>
      <c r="HGB28" s="472"/>
      <c r="HGC28" s="472"/>
      <c r="HGD28" s="472"/>
      <c r="HGE28" s="472"/>
      <c r="HGF28" s="472"/>
      <c r="HGG28" s="472"/>
      <c r="HGH28" s="472"/>
      <c r="HGI28" s="472"/>
      <c r="HGJ28" s="472"/>
      <c r="HGK28" s="472"/>
      <c r="HGL28" s="472"/>
      <c r="HGM28" s="472"/>
      <c r="HGN28" s="472"/>
      <c r="HGO28" s="472"/>
      <c r="HGP28" s="472"/>
      <c r="HGQ28" s="472"/>
      <c r="HGR28" s="472"/>
      <c r="HGS28" s="472"/>
      <c r="HGT28" s="472"/>
      <c r="HGU28" s="472"/>
      <c r="HGV28" s="472"/>
      <c r="HGW28" s="472"/>
      <c r="HGX28" s="472"/>
      <c r="HGY28" s="472"/>
      <c r="HGZ28" s="472"/>
      <c r="HHA28" s="472"/>
      <c r="HHB28" s="472"/>
      <c r="HHC28" s="472"/>
      <c r="HHD28" s="472"/>
      <c r="HHE28" s="472"/>
      <c r="HHF28" s="472"/>
      <c r="HHG28" s="472"/>
      <c r="HHH28" s="472"/>
      <c r="HHI28" s="472"/>
      <c r="HHJ28" s="472"/>
      <c r="HHK28" s="472"/>
      <c r="HHL28" s="472"/>
      <c r="HHM28" s="472"/>
      <c r="HHN28" s="472"/>
      <c r="HHO28" s="472"/>
      <c r="HHP28" s="472"/>
      <c r="HHQ28" s="472"/>
      <c r="HHR28" s="472"/>
      <c r="HHS28" s="472"/>
      <c r="HHT28" s="472"/>
      <c r="HHU28" s="472"/>
      <c r="HHV28" s="472"/>
      <c r="HHW28" s="472"/>
      <c r="HHX28" s="472"/>
      <c r="HHY28" s="472"/>
      <c r="HHZ28" s="472"/>
      <c r="HIA28" s="472"/>
      <c r="HIB28" s="472"/>
      <c r="HIC28" s="472"/>
      <c r="HID28" s="472"/>
      <c r="HIE28" s="472"/>
      <c r="HIF28" s="472"/>
      <c r="HIG28" s="472"/>
      <c r="HIH28" s="472"/>
      <c r="HII28" s="472"/>
      <c r="HIJ28" s="472"/>
      <c r="HIK28" s="472"/>
      <c r="HIL28" s="472"/>
      <c r="HIM28" s="472"/>
      <c r="HIN28" s="472"/>
      <c r="HIO28" s="472"/>
      <c r="HIP28" s="472"/>
      <c r="HIQ28" s="472"/>
      <c r="HIR28" s="472"/>
      <c r="HIS28" s="472"/>
      <c r="HIT28" s="472"/>
      <c r="HIU28" s="472"/>
      <c r="HIV28" s="472"/>
      <c r="HIW28" s="472"/>
      <c r="HIX28" s="472"/>
      <c r="HIY28" s="472"/>
      <c r="HIZ28" s="472"/>
      <c r="HJA28" s="472"/>
      <c r="HJB28" s="472"/>
      <c r="HJC28" s="472"/>
      <c r="HJD28" s="472"/>
      <c r="HJE28" s="472"/>
      <c r="HJF28" s="472"/>
      <c r="HJG28" s="472"/>
      <c r="HJH28" s="472"/>
      <c r="HJI28" s="472"/>
      <c r="HJJ28" s="472"/>
      <c r="HJK28" s="472"/>
      <c r="HJL28" s="472"/>
      <c r="HJM28" s="472"/>
      <c r="HJN28" s="472"/>
      <c r="HJO28" s="472"/>
      <c r="HJP28" s="472"/>
      <c r="HJQ28" s="472"/>
      <c r="HJR28" s="472"/>
      <c r="HJS28" s="472"/>
      <c r="HJT28" s="472"/>
      <c r="HJU28" s="472"/>
      <c r="HJV28" s="472"/>
      <c r="HJW28" s="472"/>
      <c r="HJX28" s="472"/>
      <c r="HJY28" s="472"/>
      <c r="HJZ28" s="472"/>
      <c r="HKA28" s="472"/>
      <c r="HKB28" s="472"/>
      <c r="HKC28" s="472"/>
      <c r="HKD28" s="472"/>
      <c r="HKE28" s="472"/>
      <c r="HKF28" s="472"/>
      <c r="HKG28" s="472"/>
      <c r="HKH28" s="472"/>
      <c r="HKI28" s="472"/>
      <c r="HKJ28" s="472"/>
      <c r="HKK28" s="472"/>
      <c r="HKL28" s="472"/>
      <c r="HKM28" s="472"/>
      <c r="HKN28" s="472"/>
      <c r="HKO28" s="472"/>
      <c r="HKP28" s="472"/>
      <c r="HKQ28" s="472"/>
      <c r="HKR28" s="472"/>
      <c r="HKS28" s="472"/>
      <c r="HKT28" s="472"/>
      <c r="HKU28" s="472"/>
      <c r="HKV28" s="472"/>
      <c r="HKW28" s="472"/>
      <c r="HKX28" s="472"/>
      <c r="HKY28" s="472"/>
      <c r="HKZ28" s="472"/>
      <c r="HLA28" s="472"/>
      <c r="HLB28" s="472"/>
      <c r="HLC28" s="472"/>
      <c r="HLD28" s="472"/>
      <c r="HLE28" s="472"/>
      <c r="HLF28" s="472"/>
      <c r="HLG28" s="472"/>
      <c r="HLH28" s="472"/>
      <c r="HLI28" s="472"/>
      <c r="HLJ28" s="472"/>
      <c r="HLK28" s="472"/>
      <c r="HLL28" s="472"/>
      <c r="HLM28" s="472"/>
      <c r="HLN28" s="472"/>
      <c r="HLO28" s="472"/>
      <c r="HLP28" s="472"/>
      <c r="HLQ28" s="472"/>
      <c r="HLR28" s="472"/>
      <c r="HLS28" s="472"/>
      <c r="HLT28" s="472"/>
      <c r="HLU28" s="472"/>
      <c r="HLV28" s="472"/>
      <c r="HLW28" s="472"/>
      <c r="HLX28" s="472"/>
      <c r="HLY28" s="472"/>
      <c r="HLZ28" s="472"/>
      <c r="HMA28" s="472"/>
      <c r="HMB28" s="472"/>
      <c r="HMC28" s="472"/>
      <c r="HMD28" s="472"/>
      <c r="HME28" s="472"/>
      <c r="HMF28" s="472"/>
      <c r="HMG28" s="472"/>
      <c r="HMH28" s="472"/>
      <c r="HMI28" s="472"/>
      <c r="HMJ28" s="472"/>
      <c r="HMK28" s="472"/>
      <c r="HML28" s="472"/>
      <c r="HMM28" s="472"/>
      <c r="HMN28" s="472"/>
      <c r="HMO28" s="472"/>
      <c r="HMP28" s="472"/>
      <c r="HMQ28" s="472"/>
      <c r="HMR28" s="472"/>
      <c r="HMS28" s="472"/>
      <c r="HMT28" s="472"/>
      <c r="HMU28" s="472"/>
      <c r="HMV28" s="472"/>
      <c r="HMW28" s="472"/>
      <c r="HMX28" s="472"/>
      <c r="HMY28" s="472"/>
      <c r="HMZ28" s="472"/>
      <c r="HNA28" s="472"/>
      <c r="HNB28" s="472"/>
      <c r="HNC28" s="472"/>
      <c r="HND28" s="472"/>
      <c r="HNE28" s="472"/>
      <c r="HNF28" s="472"/>
      <c r="HNG28" s="472"/>
      <c r="HNH28" s="472"/>
      <c r="HNI28" s="472"/>
      <c r="HNJ28" s="472"/>
      <c r="HNK28" s="472"/>
      <c r="HNL28" s="472"/>
      <c r="HNM28" s="472"/>
      <c r="HNN28" s="472"/>
      <c r="HNO28" s="472"/>
      <c r="HNP28" s="472"/>
      <c r="HNQ28" s="472"/>
      <c r="HNR28" s="472"/>
      <c r="HNS28" s="472"/>
      <c r="HNT28" s="472"/>
      <c r="HNU28" s="472"/>
      <c r="HNV28" s="472"/>
      <c r="HNW28" s="472"/>
      <c r="HNX28" s="472"/>
      <c r="HNY28" s="472"/>
      <c r="HNZ28" s="472"/>
      <c r="HOA28" s="472"/>
      <c r="HOB28" s="472"/>
      <c r="HOC28" s="472"/>
      <c r="HOD28" s="472"/>
      <c r="HOE28" s="472"/>
      <c r="HOF28" s="472"/>
      <c r="HOG28" s="472"/>
      <c r="HOH28" s="472"/>
      <c r="HOI28" s="472"/>
      <c r="HOJ28" s="472"/>
      <c r="HOK28" s="472"/>
      <c r="HOL28" s="472"/>
      <c r="HOM28" s="472"/>
      <c r="HON28" s="472"/>
      <c r="HOO28" s="472"/>
      <c r="HOP28" s="472"/>
      <c r="HOQ28" s="472"/>
      <c r="HOR28" s="472"/>
      <c r="HOS28" s="472"/>
      <c r="HOT28" s="472"/>
      <c r="HOU28" s="472"/>
      <c r="HOV28" s="472"/>
      <c r="HOW28" s="472"/>
      <c r="HOX28" s="472"/>
      <c r="HOY28" s="472"/>
      <c r="HOZ28" s="472"/>
      <c r="HPA28" s="472"/>
      <c r="HPB28" s="472"/>
      <c r="HPC28" s="472"/>
      <c r="HPD28" s="472"/>
      <c r="HPE28" s="472"/>
      <c r="HPF28" s="472"/>
      <c r="HPG28" s="472"/>
      <c r="HPH28" s="472"/>
      <c r="HPI28" s="472"/>
      <c r="HPJ28" s="472"/>
      <c r="HPK28" s="472"/>
      <c r="HPL28" s="472"/>
      <c r="HPM28" s="472"/>
      <c r="HPN28" s="472"/>
      <c r="HPO28" s="472"/>
      <c r="HPP28" s="472"/>
      <c r="HPQ28" s="472"/>
      <c r="HPR28" s="472"/>
      <c r="HPS28" s="472"/>
      <c r="HPT28" s="472"/>
      <c r="HPU28" s="472"/>
      <c r="HPV28" s="472"/>
      <c r="HPW28" s="472"/>
      <c r="HPX28" s="472"/>
      <c r="HPY28" s="472"/>
      <c r="HPZ28" s="472"/>
      <c r="HQA28" s="472"/>
      <c r="HQB28" s="472"/>
      <c r="HQC28" s="472"/>
      <c r="HQD28" s="472"/>
      <c r="HQE28" s="472"/>
      <c r="HQF28" s="472"/>
      <c r="HQG28" s="472"/>
      <c r="HQH28" s="472"/>
      <c r="HQI28" s="472"/>
      <c r="HQJ28" s="472"/>
      <c r="HQK28" s="472"/>
      <c r="HQL28" s="472"/>
      <c r="HQM28" s="472"/>
      <c r="HQN28" s="472"/>
      <c r="HQO28" s="472"/>
      <c r="HQP28" s="472"/>
      <c r="HQQ28" s="472"/>
      <c r="HQR28" s="472"/>
      <c r="HQS28" s="472"/>
      <c r="HQT28" s="472"/>
      <c r="HQU28" s="472"/>
      <c r="HQV28" s="472"/>
      <c r="HQW28" s="472"/>
      <c r="HQX28" s="472"/>
      <c r="HQY28" s="472"/>
      <c r="HQZ28" s="472"/>
      <c r="HRA28" s="472"/>
      <c r="HRB28" s="472"/>
      <c r="HRC28" s="472"/>
      <c r="HRD28" s="472"/>
      <c r="HRE28" s="472"/>
      <c r="HRF28" s="472"/>
      <c r="HRG28" s="472"/>
      <c r="HRH28" s="472"/>
      <c r="HRI28" s="472"/>
      <c r="HRJ28" s="472"/>
      <c r="HRK28" s="472"/>
      <c r="HRL28" s="472"/>
      <c r="HRM28" s="472"/>
      <c r="HRN28" s="472"/>
      <c r="HRO28" s="472"/>
      <c r="HRP28" s="472"/>
      <c r="HRQ28" s="472"/>
      <c r="HRR28" s="472"/>
      <c r="HRS28" s="472"/>
      <c r="HRT28" s="472"/>
      <c r="HRU28" s="472"/>
      <c r="HRV28" s="472"/>
      <c r="HRW28" s="472"/>
      <c r="HRX28" s="472"/>
      <c r="HRY28" s="472"/>
      <c r="HRZ28" s="472"/>
      <c r="HSA28" s="472"/>
      <c r="HSB28" s="472"/>
      <c r="HSC28" s="472"/>
      <c r="HSD28" s="472"/>
      <c r="HSE28" s="472"/>
      <c r="HSF28" s="472"/>
      <c r="HSG28" s="472"/>
      <c r="HSH28" s="472"/>
      <c r="HSI28" s="472"/>
      <c r="HSJ28" s="472"/>
      <c r="HSK28" s="472"/>
      <c r="HSL28" s="472"/>
      <c r="HSM28" s="472"/>
      <c r="HSN28" s="472"/>
      <c r="HSO28" s="472"/>
      <c r="HSP28" s="472"/>
      <c r="HSQ28" s="472"/>
      <c r="HSR28" s="472"/>
      <c r="HSS28" s="472"/>
      <c r="HST28" s="472"/>
      <c r="HSU28" s="472"/>
      <c r="HSV28" s="472"/>
      <c r="HSW28" s="472"/>
      <c r="HSX28" s="472"/>
      <c r="HSY28" s="472"/>
      <c r="HSZ28" s="472"/>
      <c r="HTA28" s="472"/>
      <c r="HTB28" s="472"/>
      <c r="HTC28" s="472"/>
      <c r="HTD28" s="472"/>
      <c r="HTE28" s="472"/>
      <c r="HTF28" s="472"/>
      <c r="HTG28" s="472"/>
      <c r="HTH28" s="472"/>
      <c r="HTI28" s="472"/>
      <c r="HTJ28" s="472"/>
      <c r="HTK28" s="472"/>
      <c r="HTL28" s="472"/>
      <c r="HTM28" s="472"/>
      <c r="HTN28" s="472"/>
      <c r="HTO28" s="472"/>
      <c r="HTP28" s="472"/>
      <c r="HTQ28" s="472"/>
      <c r="HTR28" s="472"/>
      <c r="HTS28" s="472"/>
      <c r="HTT28" s="472"/>
      <c r="HTU28" s="472"/>
      <c r="HTV28" s="472"/>
      <c r="HTW28" s="472"/>
      <c r="HTX28" s="472"/>
      <c r="HTY28" s="472"/>
      <c r="HTZ28" s="472"/>
      <c r="HUA28" s="472"/>
      <c r="HUB28" s="472"/>
      <c r="HUC28" s="472"/>
      <c r="HUD28" s="472"/>
      <c r="HUE28" s="472"/>
      <c r="HUF28" s="472"/>
      <c r="HUG28" s="472"/>
      <c r="HUH28" s="472"/>
      <c r="HUI28" s="472"/>
      <c r="HUJ28" s="472"/>
      <c r="HUK28" s="472"/>
      <c r="HUL28" s="472"/>
      <c r="HUM28" s="472"/>
      <c r="HUN28" s="472"/>
      <c r="HUO28" s="472"/>
      <c r="HUP28" s="472"/>
      <c r="HUQ28" s="472"/>
      <c r="HUR28" s="472"/>
      <c r="HUS28" s="472"/>
      <c r="HUT28" s="472"/>
      <c r="HUU28" s="472"/>
      <c r="HUV28" s="472"/>
      <c r="HUW28" s="472"/>
      <c r="HUX28" s="472"/>
      <c r="HUY28" s="472"/>
      <c r="HUZ28" s="472"/>
      <c r="HVA28" s="472"/>
      <c r="HVB28" s="472"/>
      <c r="HVC28" s="472"/>
      <c r="HVD28" s="472"/>
      <c r="HVE28" s="472"/>
      <c r="HVF28" s="472"/>
      <c r="HVG28" s="472"/>
      <c r="HVH28" s="472"/>
      <c r="HVI28" s="472"/>
      <c r="HVJ28" s="472"/>
      <c r="HVK28" s="472"/>
      <c r="HVL28" s="472"/>
      <c r="HVM28" s="472"/>
      <c r="HVN28" s="472"/>
      <c r="HVO28" s="472"/>
      <c r="HVP28" s="472"/>
      <c r="HVQ28" s="472"/>
      <c r="HVR28" s="472"/>
      <c r="HVS28" s="472"/>
      <c r="HVT28" s="472"/>
      <c r="HVU28" s="472"/>
      <c r="HVV28" s="472"/>
      <c r="HVW28" s="472"/>
      <c r="HVX28" s="472"/>
      <c r="HVY28" s="472"/>
      <c r="HVZ28" s="472"/>
      <c r="HWA28" s="472"/>
      <c r="HWB28" s="472"/>
      <c r="HWC28" s="472"/>
      <c r="HWD28" s="472"/>
      <c r="HWE28" s="472"/>
      <c r="HWF28" s="472"/>
      <c r="HWG28" s="472"/>
      <c r="HWH28" s="472"/>
      <c r="HWI28" s="472"/>
      <c r="HWJ28" s="472"/>
      <c r="HWK28" s="472"/>
      <c r="HWL28" s="472"/>
      <c r="HWM28" s="472"/>
      <c r="HWN28" s="472"/>
      <c r="HWO28" s="472"/>
      <c r="HWP28" s="472"/>
      <c r="HWQ28" s="472"/>
      <c r="HWR28" s="472"/>
      <c r="HWS28" s="472"/>
      <c r="HWT28" s="472"/>
      <c r="HWU28" s="472"/>
      <c r="HWV28" s="472"/>
      <c r="HWW28" s="472"/>
      <c r="HWX28" s="472"/>
      <c r="HWY28" s="472"/>
      <c r="HWZ28" s="472"/>
      <c r="HXA28" s="472"/>
      <c r="HXB28" s="472"/>
      <c r="HXC28" s="472"/>
      <c r="HXD28" s="472"/>
      <c r="HXE28" s="472"/>
      <c r="HXF28" s="472"/>
      <c r="HXG28" s="472"/>
      <c r="HXH28" s="472"/>
      <c r="HXI28" s="472"/>
      <c r="HXJ28" s="472"/>
      <c r="HXK28" s="472"/>
      <c r="HXL28" s="472"/>
      <c r="HXM28" s="472"/>
      <c r="HXN28" s="472"/>
      <c r="HXO28" s="472"/>
      <c r="HXP28" s="472"/>
      <c r="HXQ28" s="472"/>
      <c r="HXR28" s="472"/>
      <c r="HXS28" s="472"/>
      <c r="HXT28" s="472"/>
      <c r="HXU28" s="472"/>
      <c r="HXV28" s="472"/>
      <c r="HXW28" s="472"/>
      <c r="HXX28" s="472"/>
      <c r="HXY28" s="472"/>
      <c r="HXZ28" s="472"/>
      <c r="HYA28" s="472"/>
      <c r="HYB28" s="472"/>
      <c r="HYC28" s="472"/>
      <c r="HYD28" s="472"/>
      <c r="HYE28" s="472"/>
      <c r="HYF28" s="472"/>
      <c r="HYG28" s="472"/>
      <c r="HYH28" s="472"/>
      <c r="HYI28" s="472"/>
      <c r="HYJ28" s="472"/>
      <c r="HYK28" s="472"/>
      <c r="HYL28" s="472"/>
      <c r="HYM28" s="472"/>
      <c r="HYN28" s="472"/>
      <c r="HYO28" s="472"/>
      <c r="HYP28" s="472"/>
      <c r="HYQ28" s="472"/>
      <c r="HYR28" s="472"/>
      <c r="HYS28" s="472"/>
      <c r="HYT28" s="472"/>
      <c r="HYU28" s="472"/>
      <c r="HYV28" s="472"/>
      <c r="HYW28" s="472"/>
      <c r="HYX28" s="472"/>
      <c r="HYY28" s="472"/>
      <c r="HYZ28" s="472"/>
      <c r="HZA28" s="472"/>
      <c r="HZB28" s="472"/>
      <c r="HZC28" s="472"/>
      <c r="HZD28" s="472"/>
      <c r="HZE28" s="472"/>
      <c r="HZF28" s="472"/>
      <c r="HZG28" s="472"/>
      <c r="HZH28" s="472"/>
      <c r="HZI28" s="472"/>
      <c r="HZJ28" s="472"/>
      <c r="HZK28" s="472"/>
      <c r="HZL28" s="472"/>
      <c r="HZM28" s="472"/>
      <c r="HZN28" s="472"/>
      <c r="HZO28" s="472"/>
      <c r="HZP28" s="472"/>
      <c r="HZQ28" s="472"/>
      <c r="HZR28" s="472"/>
      <c r="HZS28" s="472"/>
      <c r="HZT28" s="472"/>
      <c r="HZU28" s="472"/>
      <c r="HZV28" s="472"/>
      <c r="HZW28" s="472"/>
      <c r="HZX28" s="472"/>
      <c r="HZY28" s="472"/>
      <c r="HZZ28" s="472"/>
      <c r="IAA28" s="472"/>
      <c r="IAB28" s="472"/>
      <c r="IAC28" s="472"/>
      <c r="IAD28" s="472"/>
      <c r="IAE28" s="472"/>
      <c r="IAF28" s="472"/>
      <c r="IAG28" s="472"/>
      <c r="IAH28" s="472"/>
      <c r="IAI28" s="472"/>
      <c r="IAJ28" s="472"/>
      <c r="IAK28" s="472"/>
      <c r="IAL28" s="472"/>
      <c r="IAM28" s="472"/>
      <c r="IAN28" s="472"/>
      <c r="IAO28" s="472"/>
      <c r="IAP28" s="472"/>
      <c r="IAQ28" s="472"/>
      <c r="IAR28" s="472"/>
      <c r="IAS28" s="472"/>
      <c r="IAT28" s="472"/>
      <c r="IAU28" s="472"/>
      <c r="IAV28" s="472"/>
      <c r="IAW28" s="472"/>
      <c r="IAX28" s="472"/>
      <c r="IAY28" s="472"/>
      <c r="IAZ28" s="472"/>
      <c r="IBA28" s="472"/>
      <c r="IBB28" s="472"/>
      <c r="IBC28" s="472"/>
      <c r="IBD28" s="472"/>
      <c r="IBE28" s="472"/>
      <c r="IBF28" s="472"/>
      <c r="IBG28" s="472"/>
      <c r="IBH28" s="472"/>
      <c r="IBI28" s="472"/>
      <c r="IBJ28" s="472"/>
      <c r="IBK28" s="472"/>
      <c r="IBL28" s="472"/>
      <c r="IBM28" s="472"/>
      <c r="IBN28" s="472"/>
      <c r="IBO28" s="472"/>
      <c r="IBP28" s="472"/>
      <c r="IBQ28" s="472"/>
      <c r="IBR28" s="472"/>
      <c r="IBS28" s="472"/>
      <c r="IBT28" s="472"/>
      <c r="IBU28" s="472"/>
      <c r="IBV28" s="472"/>
      <c r="IBW28" s="472"/>
      <c r="IBX28" s="472"/>
      <c r="IBY28" s="472"/>
      <c r="IBZ28" s="472"/>
      <c r="ICA28" s="472"/>
      <c r="ICB28" s="472"/>
      <c r="ICC28" s="472"/>
      <c r="ICD28" s="472"/>
      <c r="ICE28" s="472"/>
      <c r="ICF28" s="472"/>
      <c r="ICG28" s="472"/>
      <c r="ICH28" s="472"/>
      <c r="ICI28" s="472"/>
      <c r="ICJ28" s="472"/>
      <c r="ICK28" s="472"/>
      <c r="ICL28" s="472"/>
      <c r="ICM28" s="472"/>
      <c r="ICN28" s="472"/>
      <c r="ICO28" s="472"/>
      <c r="ICP28" s="472"/>
      <c r="ICQ28" s="472"/>
      <c r="ICR28" s="472"/>
      <c r="ICS28" s="472"/>
      <c r="ICT28" s="472"/>
      <c r="ICU28" s="472"/>
      <c r="ICV28" s="472"/>
      <c r="ICW28" s="472"/>
      <c r="ICX28" s="472"/>
      <c r="ICY28" s="472"/>
      <c r="ICZ28" s="472"/>
      <c r="IDA28" s="472"/>
      <c r="IDB28" s="472"/>
      <c r="IDC28" s="472"/>
      <c r="IDD28" s="472"/>
      <c r="IDE28" s="472"/>
      <c r="IDF28" s="472"/>
      <c r="IDG28" s="472"/>
      <c r="IDH28" s="472"/>
      <c r="IDI28" s="472"/>
      <c r="IDJ28" s="472"/>
      <c r="IDK28" s="472"/>
      <c r="IDL28" s="472"/>
      <c r="IDM28" s="472"/>
      <c r="IDN28" s="472"/>
      <c r="IDO28" s="472"/>
      <c r="IDP28" s="472"/>
      <c r="IDQ28" s="472"/>
      <c r="IDR28" s="472"/>
      <c r="IDS28" s="472"/>
      <c r="IDT28" s="472"/>
      <c r="IDU28" s="472"/>
      <c r="IDV28" s="472"/>
      <c r="IDW28" s="472"/>
      <c r="IDX28" s="472"/>
      <c r="IDY28" s="472"/>
      <c r="IDZ28" s="472"/>
      <c r="IEA28" s="472"/>
      <c r="IEB28" s="472"/>
      <c r="IEC28" s="472"/>
      <c r="IED28" s="472"/>
      <c r="IEE28" s="472"/>
      <c r="IEF28" s="472"/>
      <c r="IEG28" s="472"/>
      <c r="IEH28" s="472"/>
      <c r="IEI28" s="472"/>
      <c r="IEJ28" s="472"/>
      <c r="IEK28" s="472"/>
      <c r="IEL28" s="472"/>
      <c r="IEM28" s="472"/>
      <c r="IEN28" s="472"/>
      <c r="IEO28" s="472"/>
      <c r="IEP28" s="472"/>
      <c r="IEQ28" s="472"/>
      <c r="IER28" s="472"/>
      <c r="IES28" s="472"/>
      <c r="IET28" s="472"/>
      <c r="IEU28" s="472"/>
      <c r="IEV28" s="472"/>
      <c r="IEW28" s="472"/>
      <c r="IEX28" s="472"/>
      <c r="IEY28" s="472"/>
      <c r="IEZ28" s="472"/>
      <c r="IFA28" s="472"/>
      <c r="IFB28" s="472"/>
      <c r="IFC28" s="472"/>
      <c r="IFD28" s="472"/>
      <c r="IFE28" s="472"/>
      <c r="IFF28" s="472"/>
      <c r="IFG28" s="472"/>
      <c r="IFH28" s="472"/>
      <c r="IFI28" s="472"/>
      <c r="IFJ28" s="472"/>
      <c r="IFK28" s="472"/>
      <c r="IFL28" s="472"/>
      <c r="IFM28" s="472"/>
      <c r="IFN28" s="472"/>
      <c r="IFO28" s="472"/>
      <c r="IFP28" s="472"/>
      <c r="IFQ28" s="472"/>
      <c r="IFR28" s="472"/>
      <c r="IFS28" s="472"/>
      <c r="IFT28" s="472"/>
      <c r="IFU28" s="472"/>
      <c r="IFV28" s="472"/>
      <c r="IFW28" s="472"/>
      <c r="IFX28" s="472"/>
      <c r="IFY28" s="472"/>
      <c r="IFZ28" s="472"/>
      <c r="IGA28" s="472"/>
      <c r="IGB28" s="472"/>
      <c r="IGC28" s="472"/>
      <c r="IGD28" s="472"/>
      <c r="IGE28" s="472"/>
      <c r="IGF28" s="472"/>
      <c r="IGG28" s="472"/>
      <c r="IGH28" s="472"/>
      <c r="IGI28" s="472"/>
      <c r="IGJ28" s="472"/>
      <c r="IGK28" s="472"/>
      <c r="IGL28" s="472"/>
      <c r="IGM28" s="472"/>
      <c r="IGN28" s="472"/>
      <c r="IGO28" s="472"/>
      <c r="IGP28" s="472"/>
      <c r="IGQ28" s="472"/>
      <c r="IGR28" s="472"/>
      <c r="IGS28" s="472"/>
      <c r="IGT28" s="472"/>
      <c r="IGU28" s="472"/>
      <c r="IGV28" s="472"/>
      <c r="IGW28" s="472"/>
      <c r="IGX28" s="472"/>
      <c r="IGY28" s="472"/>
      <c r="IGZ28" s="472"/>
      <c r="IHA28" s="472"/>
      <c r="IHB28" s="472"/>
      <c r="IHC28" s="472"/>
      <c r="IHD28" s="472"/>
      <c r="IHE28" s="472"/>
      <c r="IHF28" s="472"/>
      <c r="IHG28" s="472"/>
      <c r="IHH28" s="472"/>
      <c r="IHI28" s="472"/>
      <c r="IHJ28" s="472"/>
      <c r="IHK28" s="472"/>
      <c r="IHL28" s="472"/>
      <c r="IHM28" s="472"/>
      <c r="IHN28" s="472"/>
      <c r="IHO28" s="472"/>
      <c r="IHP28" s="472"/>
      <c r="IHQ28" s="472"/>
      <c r="IHR28" s="472"/>
      <c r="IHS28" s="472"/>
      <c r="IHT28" s="472"/>
      <c r="IHU28" s="472"/>
      <c r="IHV28" s="472"/>
      <c r="IHW28" s="472"/>
      <c r="IHX28" s="472"/>
      <c r="IHY28" s="472"/>
      <c r="IHZ28" s="472"/>
      <c r="IIA28" s="472"/>
      <c r="IIB28" s="472"/>
      <c r="IIC28" s="472"/>
      <c r="IID28" s="472"/>
      <c r="IIE28" s="472"/>
      <c r="IIF28" s="472"/>
      <c r="IIG28" s="472"/>
      <c r="IIH28" s="472"/>
      <c r="III28" s="472"/>
      <c r="IIJ28" s="472"/>
      <c r="IIK28" s="472"/>
      <c r="IIL28" s="472"/>
      <c r="IIM28" s="472"/>
      <c r="IIN28" s="472"/>
      <c r="IIO28" s="472"/>
      <c r="IIP28" s="472"/>
      <c r="IIQ28" s="472"/>
      <c r="IIR28" s="472"/>
      <c r="IIS28" s="472"/>
      <c r="IIT28" s="472"/>
      <c r="IIU28" s="472"/>
      <c r="IIV28" s="472"/>
      <c r="IIW28" s="472"/>
      <c r="IIX28" s="472"/>
      <c r="IIY28" s="472"/>
      <c r="IIZ28" s="472"/>
      <c r="IJA28" s="472"/>
      <c r="IJB28" s="472"/>
      <c r="IJC28" s="472"/>
      <c r="IJD28" s="472"/>
      <c r="IJE28" s="472"/>
      <c r="IJF28" s="472"/>
      <c r="IJG28" s="472"/>
      <c r="IJH28" s="472"/>
      <c r="IJI28" s="472"/>
      <c r="IJJ28" s="472"/>
      <c r="IJK28" s="472"/>
      <c r="IJL28" s="472"/>
      <c r="IJM28" s="472"/>
      <c r="IJN28" s="472"/>
      <c r="IJO28" s="472"/>
      <c r="IJP28" s="472"/>
      <c r="IJQ28" s="472"/>
      <c r="IJR28" s="472"/>
      <c r="IJS28" s="472"/>
      <c r="IJT28" s="472"/>
      <c r="IJU28" s="472"/>
      <c r="IJV28" s="472"/>
      <c r="IJW28" s="472"/>
      <c r="IJX28" s="472"/>
      <c r="IJY28" s="472"/>
      <c r="IJZ28" s="472"/>
      <c r="IKA28" s="472"/>
      <c r="IKB28" s="472"/>
      <c r="IKC28" s="472"/>
      <c r="IKD28" s="472"/>
      <c r="IKE28" s="472"/>
      <c r="IKF28" s="472"/>
      <c r="IKG28" s="472"/>
      <c r="IKH28" s="472"/>
      <c r="IKI28" s="472"/>
      <c r="IKJ28" s="472"/>
      <c r="IKK28" s="472"/>
      <c r="IKL28" s="472"/>
      <c r="IKM28" s="472"/>
      <c r="IKN28" s="472"/>
      <c r="IKO28" s="472"/>
      <c r="IKP28" s="472"/>
      <c r="IKQ28" s="472"/>
      <c r="IKR28" s="472"/>
      <c r="IKS28" s="472"/>
      <c r="IKT28" s="472"/>
      <c r="IKU28" s="472"/>
      <c r="IKV28" s="472"/>
      <c r="IKW28" s="472"/>
      <c r="IKX28" s="472"/>
      <c r="IKY28" s="472"/>
      <c r="IKZ28" s="472"/>
      <c r="ILA28" s="472"/>
      <c r="ILB28" s="472"/>
      <c r="ILC28" s="472"/>
      <c r="ILD28" s="472"/>
      <c r="ILE28" s="472"/>
      <c r="ILF28" s="472"/>
      <c r="ILG28" s="472"/>
      <c r="ILH28" s="472"/>
      <c r="ILI28" s="472"/>
      <c r="ILJ28" s="472"/>
      <c r="ILK28" s="472"/>
      <c r="ILL28" s="472"/>
      <c r="ILM28" s="472"/>
      <c r="ILN28" s="472"/>
      <c r="ILO28" s="472"/>
      <c r="ILP28" s="472"/>
      <c r="ILQ28" s="472"/>
      <c r="ILR28" s="472"/>
      <c r="ILS28" s="472"/>
      <c r="ILT28" s="472"/>
      <c r="ILU28" s="472"/>
      <c r="ILV28" s="472"/>
      <c r="ILW28" s="472"/>
      <c r="ILX28" s="472"/>
      <c r="ILY28" s="472"/>
      <c r="ILZ28" s="472"/>
      <c r="IMA28" s="472"/>
      <c r="IMB28" s="472"/>
      <c r="IMC28" s="472"/>
      <c r="IMD28" s="472"/>
      <c r="IME28" s="472"/>
      <c r="IMF28" s="472"/>
      <c r="IMG28" s="472"/>
      <c r="IMH28" s="472"/>
      <c r="IMI28" s="472"/>
      <c r="IMJ28" s="472"/>
      <c r="IMK28" s="472"/>
      <c r="IML28" s="472"/>
      <c r="IMM28" s="472"/>
      <c r="IMN28" s="472"/>
      <c r="IMO28" s="472"/>
      <c r="IMP28" s="472"/>
      <c r="IMQ28" s="472"/>
      <c r="IMR28" s="472"/>
      <c r="IMS28" s="472"/>
      <c r="IMT28" s="472"/>
      <c r="IMU28" s="472"/>
      <c r="IMV28" s="472"/>
      <c r="IMW28" s="472"/>
      <c r="IMX28" s="472"/>
      <c r="IMY28" s="472"/>
      <c r="IMZ28" s="472"/>
      <c r="INA28" s="472"/>
      <c r="INB28" s="472"/>
      <c r="INC28" s="472"/>
      <c r="IND28" s="472"/>
      <c r="INE28" s="472"/>
      <c r="INF28" s="472"/>
      <c r="ING28" s="472"/>
      <c r="INH28" s="472"/>
      <c r="INI28" s="472"/>
      <c r="INJ28" s="472"/>
      <c r="INK28" s="472"/>
      <c r="INL28" s="472"/>
      <c r="INM28" s="472"/>
      <c r="INN28" s="472"/>
      <c r="INO28" s="472"/>
      <c r="INP28" s="472"/>
      <c r="INQ28" s="472"/>
      <c r="INR28" s="472"/>
      <c r="INS28" s="472"/>
      <c r="INT28" s="472"/>
      <c r="INU28" s="472"/>
      <c r="INV28" s="472"/>
      <c r="INW28" s="472"/>
      <c r="INX28" s="472"/>
      <c r="INY28" s="472"/>
      <c r="INZ28" s="472"/>
      <c r="IOA28" s="472"/>
      <c r="IOB28" s="472"/>
      <c r="IOC28" s="472"/>
      <c r="IOD28" s="472"/>
      <c r="IOE28" s="472"/>
      <c r="IOF28" s="472"/>
      <c r="IOG28" s="472"/>
      <c r="IOH28" s="472"/>
      <c r="IOI28" s="472"/>
      <c r="IOJ28" s="472"/>
      <c r="IOK28" s="472"/>
      <c r="IOL28" s="472"/>
      <c r="IOM28" s="472"/>
      <c r="ION28" s="472"/>
      <c r="IOO28" s="472"/>
      <c r="IOP28" s="472"/>
      <c r="IOQ28" s="472"/>
      <c r="IOR28" s="472"/>
      <c r="IOS28" s="472"/>
      <c r="IOT28" s="472"/>
      <c r="IOU28" s="472"/>
      <c r="IOV28" s="472"/>
      <c r="IOW28" s="472"/>
      <c r="IOX28" s="472"/>
      <c r="IOY28" s="472"/>
      <c r="IOZ28" s="472"/>
      <c r="IPA28" s="472"/>
      <c r="IPB28" s="472"/>
      <c r="IPC28" s="472"/>
      <c r="IPD28" s="472"/>
      <c r="IPE28" s="472"/>
      <c r="IPF28" s="472"/>
      <c r="IPG28" s="472"/>
      <c r="IPH28" s="472"/>
      <c r="IPI28" s="472"/>
      <c r="IPJ28" s="472"/>
      <c r="IPK28" s="472"/>
      <c r="IPL28" s="472"/>
      <c r="IPM28" s="472"/>
      <c r="IPN28" s="472"/>
      <c r="IPO28" s="472"/>
      <c r="IPP28" s="472"/>
      <c r="IPQ28" s="472"/>
      <c r="IPR28" s="472"/>
      <c r="IPS28" s="472"/>
      <c r="IPT28" s="472"/>
      <c r="IPU28" s="472"/>
      <c r="IPV28" s="472"/>
      <c r="IPW28" s="472"/>
      <c r="IPX28" s="472"/>
      <c r="IPY28" s="472"/>
      <c r="IPZ28" s="472"/>
      <c r="IQA28" s="472"/>
      <c r="IQB28" s="472"/>
      <c r="IQC28" s="472"/>
      <c r="IQD28" s="472"/>
      <c r="IQE28" s="472"/>
      <c r="IQF28" s="472"/>
      <c r="IQG28" s="472"/>
      <c r="IQH28" s="472"/>
      <c r="IQI28" s="472"/>
      <c r="IQJ28" s="472"/>
      <c r="IQK28" s="472"/>
      <c r="IQL28" s="472"/>
      <c r="IQM28" s="472"/>
      <c r="IQN28" s="472"/>
      <c r="IQO28" s="472"/>
      <c r="IQP28" s="472"/>
      <c r="IQQ28" s="472"/>
      <c r="IQR28" s="472"/>
      <c r="IQS28" s="472"/>
      <c r="IQT28" s="472"/>
      <c r="IQU28" s="472"/>
      <c r="IQV28" s="472"/>
      <c r="IQW28" s="472"/>
      <c r="IQX28" s="472"/>
      <c r="IQY28" s="472"/>
      <c r="IQZ28" s="472"/>
      <c r="IRA28" s="472"/>
      <c r="IRB28" s="472"/>
      <c r="IRC28" s="472"/>
      <c r="IRD28" s="472"/>
      <c r="IRE28" s="472"/>
      <c r="IRF28" s="472"/>
      <c r="IRG28" s="472"/>
      <c r="IRH28" s="472"/>
      <c r="IRI28" s="472"/>
      <c r="IRJ28" s="472"/>
      <c r="IRK28" s="472"/>
      <c r="IRL28" s="472"/>
      <c r="IRM28" s="472"/>
      <c r="IRN28" s="472"/>
      <c r="IRO28" s="472"/>
      <c r="IRP28" s="472"/>
      <c r="IRQ28" s="472"/>
      <c r="IRR28" s="472"/>
      <c r="IRS28" s="472"/>
      <c r="IRT28" s="472"/>
      <c r="IRU28" s="472"/>
      <c r="IRV28" s="472"/>
      <c r="IRW28" s="472"/>
      <c r="IRX28" s="472"/>
      <c r="IRY28" s="472"/>
      <c r="IRZ28" s="472"/>
      <c r="ISA28" s="472"/>
      <c r="ISB28" s="472"/>
      <c r="ISC28" s="472"/>
      <c r="ISD28" s="472"/>
      <c r="ISE28" s="472"/>
      <c r="ISF28" s="472"/>
      <c r="ISG28" s="472"/>
      <c r="ISH28" s="472"/>
      <c r="ISI28" s="472"/>
      <c r="ISJ28" s="472"/>
      <c r="ISK28" s="472"/>
      <c r="ISL28" s="472"/>
      <c r="ISM28" s="472"/>
      <c r="ISN28" s="472"/>
      <c r="ISO28" s="472"/>
      <c r="ISP28" s="472"/>
      <c r="ISQ28" s="472"/>
      <c r="ISR28" s="472"/>
      <c r="ISS28" s="472"/>
      <c r="IST28" s="472"/>
      <c r="ISU28" s="472"/>
      <c r="ISV28" s="472"/>
      <c r="ISW28" s="472"/>
      <c r="ISX28" s="472"/>
      <c r="ISY28" s="472"/>
      <c r="ISZ28" s="472"/>
      <c r="ITA28" s="472"/>
      <c r="ITB28" s="472"/>
      <c r="ITC28" s="472"/>
      <c r="ITD28" s="472"/>
      <c r="ITE28" s="472"/>
      <c r="ITF28" s="472"/>
      <c r="ITG28" s="472"/>
      <c r="ITH28" s="472"/>
      <c r="ITI28" s="472"/>
      <c r="ITJ28" s="472"/>
      <c r="ITK28" s="472"/>
      <c r="ITL28" s="472"/>
      <c r="ITM28" s="472"/>
      <c r="ITN28" s="472"/>
      <c r="ITO28" s="472"/>
      <c r="ITP28" s="472"/>
      <c r="ITQ28" s="472"/>
      <c r="ITR28" s="472"/>
      <c r="ITS28" s="472"/>
      <c r="ITT28" s="472"/>
      <c r="ITU28" s="472"/>
      <c r="ITV28" s="472"/>
      <c r="ITW28" s="472"/>
      <c r="ITX28" s="472"/>
      <c r="ITY28" s="472"/>
      <c r="ITZ28" s="472"/>
      <c r="IUA28" s="472"/>
      <c r="IUB28" s="472"/>
      <c r="IUC28" s="472"/>
      <c r="IUD28" s="472"/>
      <c r="IUE28" s="472"/>
      <c r="IUF28" s="472"/>
      <c r="IUG28" s="472"/>
      <c r="IUH28" s="472"/>
      <c r="IUI28" s="472"/>
      <c r="IUJ28" s="472"/>
      <c r="IUK28" s="472"/>
      <c r="IUL28" s="472"/>
      <c r="IUM28" s="472"/>
      <c r="IUN28" s="472"/>
      <c r="IUO28" s="472"/>
      <c r="IUP28" s="472"/>
      <c r="IUQ28" s="472"/>
      <c r="IUR28" s="472"/>
      <c r="IUS28" s="472"/>
      <c r="IUT28" s="472"/>
      <c r="IUU28" s="472"/>
      <c r="IUV28" s="472"/>
      <c r="IUW28" s="472"/>
      <c r="IUX28" s="472"/>
      <c r="IUY28" s="472"/>
      <c r="IUZ28" s="472"/>
      <c r="IVA28" s="472"/>
      <c r="IVB28" s="472"/>
      <c r="IVC28" s="472"/>
      <c r="IVD28" s="472"/>
      <c r="IVE28" s="472"/>
      <c r="IVF28" s="472"/>
      <c r="IVG28" s="472"/>
      <c r="IVH28" s="472"/>
      <c r="IVI28" s="472"/>
      <c r="IVJ28" s="472"/>
      <c r="IVK28" s="472"/>
      <c r="IVL28" s="472"/>
      <c r="IVM28" s="472"/>
      <c r="IVN28" s="472"/>
      <c r="IVO28" s="472"/>
      <c r="IVP28" s="472"/>
      <c r="IVQ28" s="472"/>
      <c r="IVR28" s="472"/>
      <c r="IVS28" s="472"/>
      <c r="IVT28" s="472"/>
      <c r="IVU28" s="472"/>
      <c r="IVV28" s="472"/>
      <c r="IVW28" s="472"/>
      <c r="IVX28" s="472"/>
      <c r="IVY28" s="472"/>
      <c r="IVZ28" s="472"/>
      <c r="IWA28" s="472"/>
      <c r="IWB28" s="472"/>
      <c r="IWC28" s="472"/>
      <c r="IWD28" s="472"/>
      <c r="IWE28" s="472"/>
      <c r="IWF28" s="472"/>
      <c r="IWG28" s="472"/>
      <c r="IWH28" s="472"/>
      <c r="IWI28" s="472"/>
      <c r="IWJ28" s="472"/>
      <c r="IWK28" s="472"/>
      <c r="IWL28" s="472"/>
      <c r="IWM28" s="472"/>
      <c r="IWN28" s="472"/>
      <c r="IWO28" s="472"/>
      <c r="IWP28" s="472"/>
      <c r="IWQ28" s="472"/>
      <c r="IWR28" s="472"/>
      <c r="IWS28" s="472"/>
      <c r="IWT28" s="472"/>
      <c r="IWU28" s="472"/>
      <c r="IWV28" s="472"/>
      <c r="IWW28" s="472"/>
      <c r="IWX28" s="472"/>
      <c r="IWY28" s="472"/>
      <c r="IWZ28" s="472"/>
      <c r="IXA28" s="472"/>
      <c r="IXB28" s="472"/>
      <c r="IXC28" s="472"/>
      <c r="IXD28" s="472"/>
      <c r="IXE28" s="472"/>
      <c r="IXF28" s="472"/>
      <c r="IXG28" s="472"/>
      <c r="IXH28" s="472"/>
      <c r="IXI28" s="472"/>
      <c r="IXJ28" s="472"/>
      <c r="IXK28" s="472"/>
      <c r="IXL28" s="472"/>
      <c r="IXM28" s="472"/>
      <c r="IXN28" s="472"/>
      <c r="IXO28" s="472"/>
      <c r="IXP28" s="472"/>
      <c r="IXQ28" s="472"/>
      <c r="IXR28" s="472"/>
      <c r="IXS28" s="472"/>
      <c r="IXT28" s="472"/>
      <c r="IXU28" s="472"/>
      <c r="IXV28" s="472"/>
      <c r="IXW28" s="472"/>
      <c r="IXX28" s="472"/>
      <c r="IXY28" s="472"/>
      <c r="IXZ28" s="472"/>
      <c r="IYA28" s="472"/>
      <c r="IYB28" s="472"/>
      <c r="IYC28" s="472"/>
      <c r="IYD28" s="472"/>
      <c r="IYE28" s="472"/>
      <c r="IYF28" s="472"/>
      <c r="IYG28" s="472"/>
      <c r="IYH28" s="472"/>
      <c r="IYI28" s="472"/>
      <c r="IYJ28" s="472"/>
      <c r="IYK28" s="472"/>
      <c r="IYL28" s="472"/>
      <c r="IYM28" s="472"/>
      <c r="IYN28" s="472"/>
      <c r="IYO28" s="472"/>
      <c r="IYP28" s="472"/>
      <c r="IYQ28" s="472"/>
      <c r="IYR28" s="472"/>
      <c r="IYS28" s="472"/>
      <c r="IYT28" s="472"/>
      <c r="IYU28" s="472"/>
      <c r="IYV28" s="472"/>
      <c r="IYW28" s="472"/>
      <c r="IYX28" s="472"/>
      <c r="IYY28" s="472"/>
      <c r="IYZ28" s="472"/>
      <c r="IZA28" s="472"/>
      <c r="IZB28" s="472"/>
      <c r="IZC28" s="472"/>
      <c r="IZD28" s="472"/>
      <c r="IZE28" s="472"/>
      <c r="IZF28" s="472"/>
      <c r="IZG28" s="472"/>
      <c r="IZH28" s="472"/>
      <c r="IZI28" s="472"/>
      <c r="IZJ28" s="472"/>
      <c r="IZK28" s="472"/>
      <c r="IZL28" s="472"/>
      <c r="IZM28" s="472"/>
      <c r="IZN28" s="472"/>
      <c r="IZO28" s="472"/>
      <c r="IZP28" s="472"/>
      <c r="IZQ28" s="472"/>
      <c r="IZR28" s="472"/>
      <c r="IZS28" s="472"/>
      <c r="IZT28" s="472"/>
      <c r="IZU28" s="472"/>
      <c r="IZV28" s="472"/>
      <c r="IZW28" s="472"/>
      <c r="IZX28" s="472"/>
      <c r="IZY28" s="472"/>
      <c r="IZZ28" s="472"/>
      <c r="JAA28" s="472"/>
      <c r="JAB28" s="472"/>
      <c r="JAC28" s="472"/>
      <c r="JAD28" s="472"/>
      <c r="JAE28" s="472"/>
      <c r="JAF28" s="472"/>
      <c r="JAG28" s="472"/>
      <c r="JAH28" s="472"/>
      <c r="JAI28" s="472"/>
      <c r="JAJ28" s="472"/>
      <c r="JAK28" s="472"/>
      <c r="JAL28" s="472"/>
      <c r="JAM28" s="472"/>
      <c r="JAN28" s="472"/>
      <c r="JAO28" s="472"/>
      <c r="JAP28" s="472"/>
      <c r="JAQ28" s="472"/>
      <c r="JAR28" s="472"/>
      <c r="JAS28" s="472"/>
      <c r="JAT28" s="472"/>
      <c r="JAU28" s="472"/>
      <c r="JAV28" s="472"/>
      <c r="JAW28" s="472"/>
      <c r="JAX28" s="472"/>
      <c r="JAY28" s="472"/>
      <c r="JAZ28" s="472"/>
      <c r="JBA28" s="472"/>
      <c r="JBB28" s="472"/>
      <c r="JBC28" s="472"/>
      <c r="JBD28" s="472"/>
      <c r="JBE28" s="472"/>
      <c r="JBF28" s="472"/>
      <c r="JBG28" s="472"/>
      <c r="JBH28" s="472"/>
      <c r="JBI28" s="472"/>
      <c r="JBJ28" s="472"/>
      <c r="JBK28" s="472"/>
      <c r="JBL28" s="472"/>
      <c r="JBM28" s="472"/>
      <c r="JBN28" s="472"/>
      <c r="JBO28" s="472"/>
      <c r="JBP28" s="472"/>
      <c r="JBQ28" s="472"/>
      <c r="JBR28" s="472"/>
      <c r="JBS28" s="472"/>
      <c r="JBT28" s="472"/>
      <c r="JBU28" s="472"/>
      <c r="JBV28" s="472"/>
      <c r="JBW28" s="472"/>
      <c r="JBX28" s="472"/>
      <c r="JBY28" s="472"/>
      <c r="JBZ28" s="472"/>
      <c r="JCA28" s="472"/>
      <c r="JCB28" s="472"/>
      <c r="JCC28" s="472"/>
      <c r="JCD28" s="472"/>
      <c r="JCE28" s="472"/>
      <c r="JCF28" s="472"/>
      <c r="JCG28" s="472"/>
      <c r="JCH28" s="472"/>
      <c r="JCI28" s="472"/>
      <c r="JCJ28" s="472"/>
      <c r="JCK28" s="472"/>
      <c r="JCL28" s="472"/>
      <c r="JCM28" s="472"/>
      <c r="JCN28" s="472"/>
      <c r="JCO28" s="472"/>
      <c r="JCP28" s="472"/>
      <c r="JCQ28" s="472"/>
      <c r="JCR28" s="472"/>
      <c r="JCS28" s="472"/>
      <c r="JCT28" s="472"/>
      <c r="JCU28" s="472"/>
      <c r="JCV28" s="472"/>
      <c r="JCW28" s="472"/>
      <c r="JCX28" s="472"/>
      <c r="JCY28" s="472"/>
      <c r="JCZ28" s="472"/>
      <c r="JDA28" s="472"/>
      <c r="JDB28" s="472"/>
      <c r="JDC28" s="472"/>
      <c r="JDD28" s="472"/>
      <c r="JDE28" s="472"/>
      <c r="JDF28" s="472"/>
      <c r="JDG28" s="472"/>
      <c r="JDH28" s="472"/>
      <c r="JDI28" s="472"/>
      <c r="JDJ28" s="472"/>
      <c r="JDK28" s="472"/>
      <c r="JDL28" s="472"/>
      <c r="JDM28" s="472"/>
      <c r="JDN28" s="472"/>
      <c r="JDO28" s="472"/>
      <c r="JDP28" s="472"/>
      <c r="JDQ28" s="472"/>
      <c r="JDR28" s="472"/>
      <c r="JDS28" s="472"/>
      <c r="JDT28" s="472"/>
      <c r="JDU28" s="472"/>
      <c r="JDV28" s="472"/>
      <c r="JDW28" s="472"/>
      <c r="JDX28" s="472"/>
      <c r="JDY28" s="472"/>
      <c r="JDZ28" s="472"/>
      <c r="JEA28" s="472"/>
      <c r="JEB28" s="472"/>
      <c r="JEC28" s="472"/>
      <c r="JED28" s="472"/>
      <c r="JEE28" s="472"/>
      <c r="JEF28" s="472"/>
      <c r="JEG28" s="472"/>
      <c r="JEH28" s="472"/>
      <c r="JEI28" s="472"/>
      <c r="JEJ28" s="472"/>
      <c r="JEK28" s="472"/>
      <c r="JEL28" s="472"/>
      <c r="JEM28" s="472"/>
      <c r="JEN28" s="472"/>
      <c r="JEO28" s="472"/>
      <c r="JEP28" s="472"/>
      <c r="JEQ28" s="472"/>
      <c r="JER28" s="472"/>
      <c r="JES28" s="472"/>
      <c r="JET28" s="472"/>
      <c r="JEU28" s="472"/>
      <c r="JEV28" s="472"/>
      <c r="JEW28" s="472"/>
      <c r="JEX28" s="472"/>
      <c r="JEY28" s="472"/>
      <c r="JEZ28" s="472"/>
      <c r="JFA28" s="472"/>
      <c r="JFB28" s="472"/>
      <c r="JFC28" s="472"/>
      <c r="JFD28" s="472"/>
      <c r="JFE28" s="472"/>
      <c r="JFF28" s="472"/>
      <c r="JFG28" s="472"/>
      <c r="JFH28" s="472"/>
      <c r="JFI28" s="472"/>
      <c r="JFJ28" s="472"/>
      <c r="JFK28" s="472"/>
      <c r="JFL28" s="472"/>
      <c r="JFM28" s="472"/>
      <c r="JFN28" s="472"/>
      <c r="JFO28" s="472"/>
      <c r="JFP28" s="472"/>
      <c r="JFQ28" s="472"/>
      <c r="JFR28" s="472"/>
      <c r="JFS28" s="472"/>
      <c r="JFT28" s="472"/>
      <c r="JFU28" s="472"/>
      <c r="JFV28" s="472"/>
      <c r="JFW28" s="472"/>
      <c r="JFX28" s="472"/>
      <c r="JFY28" s="472"/>
      <c r="JFZ28" s="472"/>
      <c r="JGA28" s="472"/>
      <c r="JGB28" s="472"/>
      <c r="JGC28" s="472"/>
      <c r="JGD28" s="472"/>
      <c r="JGE28" s="472"/>
      <c r="JGF28" s="472"/>
      <c r="JGG28" s="472"/>
      <c r="JGH28" s="472"/>
      <c r="JGI28" s="472"/>
      <c r="JGJ28" s="472"/>
      <c r="JGK28" s="472"/>
      <c r="JGL28" s="472"/>
      <c r="JGM28" s="472"/>
      <c r="JGN28" s="472"/>
      <c r="JGO28" s="472"/>
      <c r="JGP28" s="472"/>
      <c r="JGQ28" s="472"/>
      <c r="JGR28" s="472"/>
      <c r="JGS28" s="472"/>
      <c r="JGT28" s="472"/>
      <c r="JGU28" s="472"/>
      <c r="JGV28" s="472"/>
      <c r="JGW28" s="472"/>
      <c r="JGX28" s="472"/>
      <c r="JGY28" s="472"/>
      <c r="JGZ28" s="472"/>
      <c r="JHA28" s="472"/>
      <c r="JHB28" s="472"/>
      <c r="JHC28" s="472"/>
      <c r="JHD28" s="472"/>
      <c r="JHE28" s="472"/>
      <c r="JHF28" s="472"/>
      <c r="JHG28" s="472"/>
      <c r="JHH28" s="472"/>
      <c r="JHI28" s="472"/>
      <c r="JHJ28" s="472"/>
      <c r="JHK28" s="472"/>
      <c r="JHL28" s="472"/>
      <c r="JHM28" s="472"/>
      <c r="JHN28" s="472"/>
      <c r="JHO28" s="472"/>
      <c r="JHP28" s="472"/>
      <c r="JHQ28" s="472"/>
      <c r="JHR28" s="472"/>
      <c r="JHS28" s="472"/>
      <c r="JHT28" s="472"/>
      <c r="JHU28" s="472"/>
      <c r="JHV28" s="472"/>
      <c r="JHW28" s="472"/>
      <c r="JHX28" s="472"/>
      <c r="JHY28" s="472"/>
      <c r="JHZ28" s="472"/>
      <c r="JIA28" s="472"/>
      <c r="JIB28" s="472"/>
      <c r="JIC28" s="472"/>
      <c r="JID28" s="472"/>
      <c r="JIE28" s="472"/>
      <c r="JIF28" s="472"/>
      <c r="JIG28" s="472"/>
      <c r="JIH28" s="472"/>
      <c r="JII28" s="472"/>
      <c r="JIJ28" s="472"/>
      <c r="JIK28" s="472"/>
      <c r="JIL28" s="472"/>
      <c r="JIM28" s="472"/>
      <c r="JIN28" s="472"/>
      <c r="JIO28" s="472"/>
      <c r="JIP28" s="472"/>
      <c r="JIQ28" s="472"/>
      <c r="JIR28" s="472"/>
      <c r="JIS28" s="472"/>
      <c r="JIT28" s="472"/>
      <c r="JIU28" s="472"/>
      <c r="JIV28" s="472"/>
      <c r="JIW28" s="472"/>
      <c r="JIX28" s="472"/>
      <c r="JIY28" s="472"/>
      <c r="JIZ28" s="472"/>
      <c r="JJA28" s="472"/>
      <c r="JJB28" s="472"/>
      <c r="JJC28" s="472"/>
      <c r="JJD28" s="472"/>
      <c r="JJE28" s="472"/>
      <c r="JJF28" s="472"/>
      <c r="JJG28" s="472"/>
      <c r="JJH28" s="472"/>
      <c r="JJI28" s="472"/>
      <c r="JJJ28" s="472"/>
      <c r="JJK28" s="472"/>
      <c r="JJL28" s="472"/>
      <c r="JJM28" s="472"/>
      <c r="JJN28" s="472"/>
      <c r="JJO28" s="472"/>
      <c r="JJP28" s="472"/>
      <c r="JJQ28" s="472"/>
      <c r="JJR28" s="472"/>
      <c r="JJS28" s="472"/>
      <c r="JJT28" s="472"/>
      <c r="JJU28" s="472"/>
      <c r="JJV28" s="472"/>
      <c r="JJW28" s="472"/>
      <c r="JJX28" s="472"/>
      <c r="JJY28" s="472"/>
      <c r="JJZ28" s="472"/>
      <c r="JKA28" s="472"/>
      <c r="JKB28" s="472"/>
      <c r="JKC28" s="472"/>
      <c r="JKD28" s="472"/>
      <c r="JKE28" s="472"/>
      <c r="JKF28" s="472"/>
      <c r="JKG28" s="472"/>
      <c r="JKH28" s="472"/>
      <c r="JKI28" s="472"/>
      <c r="JKJ28" s="472"/>
      <c r="JKK28" s="472"/>
      <c r="JKL28" s="472"/>
      <c r="JKM28" s="472"/>
      <c r="JKN28" s="472"/>
      <c r="JKO28" s="472"/>
      <c r="JKP28" s="472"/>
      <c r="JKQ28" s="472"/>
      <c r="JKR28" s="472"/>
      <c r="JKS28" s="472"/>
      <c r="JKT28" s="472"/>
      <c r="JKU28" s="472"/>
      <c r="JKV28" s="472"/>
      <c r="JKW28" s="472"/>
      <c r="JKX28" s="472"/>
      <c r="JKY28" s="472"/>
      <c r="JKZ28" s="472"/>
      <c r="JLA28" s="472"/>
      <c r="JLB28" s="472"/>
      <c r="JLC28" s="472"/>
      <c r="JLD28" s="472"/>
      <c r="JLE28" s="472"/>
      <c r="JLF28" s="472"/>
      <c r="JLG28" s="472"/>
      <c r="JLH28" s="472"/>
      <c r="JLI28" s="472"/>
      <c r="JLJ28" s="472"/>
      <c r="JLK28" s="472"/>
      <c r="JLL28" s="472"/>
      <c r="JLM28" s="472"/>
      <c r="JLN28" s="472"/>
      <c r="JLO28" s="472"/>
      <c r="JLP28" s="472"/>
      <c r="JLQ28" s="472"/>
      <c r="JLR28" s="472"/>
      <c r="JLS28" s="472"/>
      <c r="JLT28" s="472"/>
      <c r="JLU28" s="472"/>
      <c r="JLV28" s="472"/>
      <c r="JLW28" s="472"/>
      <c r="JLX28" s="472"/>
      <c r="JLY28" s="472"/>
      <c r="JLZ28" s="472"/>
      <c r="JMA28" s="472"/>
      <c r="JMB28" s="472"/>
      <c r="JMC28" s="472"/>
      <c r="JMD28" s="472"/>
      <c r="JME28" s="472"/>
      <c r="JMF28" s="472"/>
      <c r="JMG28" s="472"/>
      <c r="JMH28" s="472"/>
      <c r="JMI28" s="472"/>
      <c r="JMJ28" s="472"/>
      <c r="JMK28" s="472"/>
      <c r="JML28" s="472"/>
      <c r="JMM28" s="472"/>
      <c r="JMN28" s="472"/>
      <c r="JMO28" s="472"/>
      <c r="JMP28" s="472"/>
      <c r="JMQ28" s="472"/>
      <c r="JMR28" s="472"/>
      <c r="JMS28" s="472"/>
      <c r="JMT28" s="472"/>
      <c r="JMU28" s="472"/>
      <c r="JMV28" s="472"/>
      <c r="JMW28" s="472"/>
      <c r="JMX28" s="472"/>
      <c r="JMY28" s="472"/>
      <c r="JMZ28" s="472"/>
      <c r="JNA28" s="472"/>
      <c r="JNB28" s="472"/>
      <c r="JNC28" s="472"/>
      <c r="JND28" s="472"/>
      <c r="JNE28" s="472"/>
      <c r="JNF28" s="472"/>
      <c r="JNG28" s="472"/>
      <c r="JNH28" s="472"/>
      <c r="JNI28" s="472"/>
      <c r="JNJ28" s="472"/>
      <c r="JNK28" s="472"/>
      <c r="JNL28" s="472"/>
      <c r="JNM28" s="472"/>
      <c r="JNN28" s="472"/>
      <c r="JNO28" s="472"/>
      <c r="JNP28" s="472"/>
      <c r="JNQ28" s="472"/>
      <c r="JNR28" s="472"/>
      <c r="JNS28" s="472"/>
      <c r="JNT28" s="472"/>
      <c r="JNU28" s="472"/>
      <c r="JNV28" s="472"/>
      <c r="JNW28" s="472"/>
      <c r="JNX28" s="472"/>
      <c r="JNY28" s="472"/>
      <c r="JNZ28" s="472"/>
      <c r="JOA28" s="472"/>
      <c r="JOB28" s="472"/>
      <c r="JOC28" s="472"/>
      <c r="JOD28" s="472"/>
      <c r="JOE28" s="472"/>
      <c r="JOF28" s="472"/>
      <c r="JOG28" s="472"/>
      <c r="JOH28" s="472"/>
      <c r="JOI28" s="472"/>
      <c r="JOJ28" s="472"/>
      <c r="JOK28" s="472"/>
      <c r="JOL28" s="472"/>
      <c r="JOM28" s="472"/>
      <c r="JON28" s="472"/>
      <c r="JOO28" s="472"/>
      <c r="JOP28" s="472"/>
      <c r="JOQ28" s="472"/>
      <c r="JOR28" s="472"/>
      <c r="JOS28" s="472"/>
      <c r="JOT28" s="472"/>
      <c r="JOU28" s="472"/>
      <c r="JOV28" s="472"/>
      <c r="JOW28" s="472"/>
      <c r="JOX28" s="472"/>
      <c r="JOY28" s="472"/>
      <c r="JOZ28" s="472"/>
      <c r="JPA28" s="472"/>
      <c r="JPB28" s="472"/>
      <c r="JPC28" s="472"/>
      <c r="JPD28" s="472"/>
      <c r="JPE28" s="472"/>
      <c r="JPF28" s="472"/>
      <c r="JPG28" s="472"/>
      <c r="JPH28" s="472"/>
      <c r="JPI28" s="472"/>
      <c r="JPJ28" s="472"/>
      <c r="JPK28" s="472"/>
      <c r="JPL28" s="472"/>
      <c r="JPM28" s="472"/>
      <c r="JPN28" s="472"/>
      <c r="JPO28" s="472"/>
      <c r="JPP28" s="472"/>
      <c r="JPQ28" s="472"/>
      <c r="JPR28" s="472"/>
      <c r="JPS28" s="472"/>
      <c r="JPT28" s="472"/>
      <c r="JPU28" s="472"/>
      <c r="JPV28" s="472"/>
      <c r="JPW28" s="472"/>
      <c r="JPX28" s="472"/>
      <c r="JPY28" s="472"/>
      <c r="JPZ28" s="472"/>
      <c r="JQA28" s="472"/>
      <c r="JQB28" s="472"/>
      <c r="JQC28" s="472"/>
      <c r="JQD28" s="472"/>
      <c r="JQE28" s="472"/>
      <c r="JQF28" s="472"/>
      <c r="JQG28" s="472"/>
      <c r="JQH28" s="472"/>
      <c r="JQI28" s="472"/>
      <c r="JQJ28" s="472"/>
      <c r="JQK28" s="472"/>
      <c r="JQL28" s="472"/>
      <c r="JQM28" s="472"/>
      <c r="JQN28" s="472"/>
      <c r="JQO28" s="472"/>
      <c r="JQP28" s="472"/>
      <c r="JQQ28" s="472"/>
      <c r="JQR28" s="472"/>
      <c r="JQS28" s="472"/>
      <c r="JQT28" s="472"/>
      <c r="JQU28" s="472"/>
      <c r="JQV28" s="472"/>
      <c r="JQW28" s="472"/>
      <c r="JQX28" s="472"/>
      <c r="JQY28" s="472"/>
      <c r="JQZ28" s="472"/>
      <c r="JRA28" s="472"/>
      <c r="JRB28" s="472"/>
      <c r="JRC28" s="472"/>
      <c r="JRD28" s="472"/>
      <c r="JRE28" s="472"/>
      <c r="JRF28" s="472"/>
      <c r="JRG28" s="472"/>
      <c r="JRH28" s="472"/>
      <c r="JRI28" s="472"/>
      <c r="JRJ28" s="472"/>
      <c r="JRK28" s="472"/>
      <c r="JRL28" s="472"/>
      <c r="JRM28" s="472"/>
      <c r="JRN28" s="472"/>
      <c r="JRO28" s="472"/>
      <c r="JRP28" s="472"/>
      <c r="JRQ28" s="472"/>
      <c r="JRR28" s="472"/>
      <c r="JRS28" s="472"/>
      <c r="JRT28" s="472"/>
      <c r="JRU28" s="472"/>
      <c r="JRV28" s="472"/>
      <c r="JRW28" s="472"/>
      <c r="JRX28" s="472"/>
      <c r="JRY28" s="472"/>
      <c r="JRZ28" s="472"/>
      <c r="JSA28" s="472"/>
      <c r="JSB28" s="472"/>
      <c r="JSC28" s="472"/>
      <c r="JSD28" s="472"/>
      <c r="JSE28" s="472"/>
      <c r="JSF28" s="472"/>
      <c r="JSG28" s="472"/>
      <c r="JSH28" s="472"/>
      <c r="JSI28" s="472"/>
      <c r="JSJ28" s="472"/>
      <c r="JSK28" s="472"/>
      <c r="JSL28" s="472"/>
      <c r="JSM28" s="472"/>
      <c r="JSN28" s="472"/>
      <c r="JSO28" s="472"/>
      <c r="JSP28" s="472"/>
      <c r="JSQ28" s="472"/>
      <c r="JSR28" s="472"/>
      <c r="JSS28" s="472"/>
      <c r="JST28" s="472"/>
      <c r="JSU28" s="472"/>
      <c r="JSV28" s="472"/>
      <c r="JSW28" s="472"/>
      <c r="JSX28" s="472"/>
      <c r="JSY28" s="472"/>
      <c r="JSZ28" s="472"/>
      <c r="JTA28" s="472"/>
      <c r="JTB28" s="472"/>
      <c r="JTC28" s="472"/>
      <c r="JTD28" s="472"/>
      <c r="JTE28" s="472"/>
      <c r="JTF28" s="472"/>
      <c r="JTG28" s="472"/>
      <c r="JTH28" s="472"/>
      <c r="JTI28" s="472"/>
      <c r="JTJ28" s="472"/>
      <c r="JTK28" s="472"/>
      <c r="JTL28" s="472"/>
      <c r="JTM28" s="472"/>
      <c r="JTN28" s="472"/>
      <c r="JTO28" s="472"/>
      <c r="JTP28" s="472"/>
      <c r="JTQ28" s="472"/>
      <c r="JTR28" s="472"/>
      <c r="JTS28" s="472"/>
      <c r="JTT28" s="472"/>
      <c r="JTU28" s="472"/>
      <c r="JTV28" s="472"/>
      <c r="JTW28" s="472"/>
      <c r="JTX28" s="472"/>
      <c r="JTY28" s="472"/>
      <c r="JTZ28" s="472"/>
      <c r="JUA28" s="472"/>
      <c r="JUB28" s="472"/>
      <c r="JUC28" s="472"/>
      <c r="JUD28" s="472"/>
      <c r="JUE28" s="472"/>
      <c r="JUF28" s="472"/>
      <c r="JUG28" s="472"/>
      <c r="JUH28" s="472"/>
      <c r="JUI28" s="472"/>
      <c r="JUJ28" s="472"/>
      <c r="JUK28" s="472"/>
      <c r="JUL28" s="472"/>
      <c r="JUM28" s="472"/>
      <c r="JUN28" s="472"/>
      <c r="JUO28" s="472"/>
      <c r="JUP28" s="472"/>
      <c r="JUQ28" s="472"/>
      <c r="JUR28" s="472"/>
      <c r="JUS28" s="472"/>
      <c r="JUT28" s="472"/>
      <c r="JUU28" s="472"/>
      <c r="JUV28" s="472"/>
      <c r="JUW28" s="472"/>
      <c r="JUX28" s="472"/>
      <c r="JUY28" s="472"/>
      <c r="JUZ28" s="472"/>
      <c r="JVA28" s="472"/>
      <c r="JVB28" s="472"/>
      <c r="JVC28" s="472"/>
      <c r="JVD28" s="472"/>
      <c r="JVE28" s="472"/>
      <c r="JVF28" s="472"/>
      <c r="JVG28" s="472"/>
      <c r="JVH28" s="472"/>
      <c r="JVI28" s="472"/>
      <c r="JVJ28" s="472"/>
      <c r="JVK28" s="472"/>
      <c r="JVL28" s="472"/>
      <c r="JVM28" s="472"/>
      <c r="JVN28" s="472"/>
      <c r="JVO28" s="472"/>
      <c r="JVP28" s="472"/>
      <c r="JVQ28" s="472"/>
      <c r="JVR28" s="472"/>
      <c r="JVS28" s="472"/>
      <c r="JVT28" s="472"/>
      <c r="JVU28" s="472"/>
      <c r="JVV28" s="472"/>
      <c r="JVW28" s="472"/>
      <c r="JVX28" s="472"/>
      <c r="JVY28" s="472"/>
      <c r="JVZ28" s="472"/>
      <c r="JWA28" s="472"/>
      <c r="JWB28" s="472"/>
      <c r="JWC28" s="472"/>
      <c r="JWD28" s="472"/>
      <c r="JWE28" s="472"/>
      <c r="JWF28" s="472"/>
      <c r="JWG28" s="472"/>
      <c r="JWH28" s="472"/>
      <c r="JWI28" s="472"/>
      <c r="JWJ28" s="472"/>
      <c r="JWK28" s="472"/>
      <c r="JWL28" s="472"/>
      <c r="JWM28" s="472"/>
      <c r="JWN28" s="472"/>
      <c r="JWO28" s="472"/>
      <c r="JWP28" s="472"/>
      <c r="JWQ28" s="472"/>
      <c r="JWR28" s="472"/>
      <c r="JWS28" s="472"/>
      <c r="JWT28" s="472"/>
      <c r="JWU28" s="472"/>
      <c r="JWV28" s="472"/>
      <c r="JWW28" s="472"/>
      <c r="JWX28" s="472"/>
      <c r="JWY28" s="472"/>
      <c r="JWZ28" s="472"/>
      <c r="JXA28" s="472"/>
      <c r="JXB28" s="472"/>
      <c r="JXC28" s="472"/>
      <c r="JXD28" s="472"/>
      <c r="JXE28" s="472"/>
      <c r="JXF28" s="472"/>
      <c r="JXG28" s="472"/>
      <c r="JXH28" s="472"/>
      <c r="JXI28" s="472"/>
      <c r="JXJ28" s="472"/>
      <c r="JXK28" s="472"/>
      <c r="JXL28" s="472"/>
      <c r="JXM28" s="472"/>
      <c r="JXN28" s="472"/>
      <c r="JXO28" s="472"/>
      <c r="JXP28" s="472"/>
      <c r="JXQ28" s="472"/>
      <c r="JXR28" s="472"/>
      <c r="JXS28" s="472"/>
      <c r="JXT28" s="472"/>
      <c r="JXU28" s="472"/>
      <c r="JXV28" s="472"/>
      <c r="JXW28" s="472"/>
      <c r="JXX28" s="472"/>
      <c r="JXY28" s="472"/>
      <c r="JXZ28" s="472"/>
      <c r="JYA28" s="472"/>
      <c r="JYB28" s="472"/>
      <c r="JYC28" s="472"/>
      <c r="JYD28" s="472"/>
      <c r="JYE28" s="472"/>
      <c r="JYF28" s="472"/>
      <c r="JYG28" s="472"/>
      <c r="JYH28" s="472"/>
      <c r="JYI28" s="472"/>
      <c r="JYJ28" s="472"/>
      <c r="JYK28" s="472"/>
      <c r="JYL28" s="472"/>
      <c r="JYM28" s="472"/>
      <c r="JYN28" s="472"/>
      <c r="JYO28" s="472"/>
      <c r="JYP28" s="472"/>
      <c r="JYQ28" s="472"/>
      <c r="JYR28" s="472"/>
      <c r="JYS28" s="472"/>
      <c r="JYT28" s="472"/>
      <c r="JYU28" s="472"/>
      <c r="JYV28" s="472"/>
      <c r="JYW28" s="472"/>
      <c r="JYX28" s="472"/>
      <c r="JYY28" s="472"/>
      <c r="JYZ28" s="472"/>
      <c r="JZA28" s="472"/>
      <c r="JZB28" s="472"/>
      <c r="JZC28" s="472"/>
      <c r="JZD28" s="472"/>
      <c r="JZE28" s="472"/>
      <c r="JZF28" s="472"/>
      <c r="JZG28" s="472"/>
      <c r="JZH28" s="472"/>
      <c r="JZI28" s="472"/>
      <c r="JZJ28" s="472"/>
      <c r="JZK28" s="472"/>
      <c r="JZL28" s="472"/>
      <c r="JZM28" s="472"/>
      <c r="JZN28" s="472"/>
      <c r="JZO28" s="472"/>
      <c r="JZP28" s="472"/>
      <c r="JZQ28" s="472"/>
      <c r="JZR28" s="472"/>
      <c r="JZS28" s="472"/>
      <c r="JZT28" s="472"/>
      <c r="JZU28" s="472"/>
      <c r="JZV28" s="472"/>
      <c r="JZW28" s="472"/>
      <c r="JZX28" s="472"/>
      <c r="JZY28" s="472"/>
      <c r="JZZ28" s="472"/>
      <c r="KAA28" s="472"/>
      <c r="KAB28" s="472"/>
      <c r="KAC28" s="472"/>
      <c r="KAD28" s="472"/>
      <c r="KAE28" s="472"/>
      <c r="KAF28" s="472"/>
      <c r="KAG28" s="472"/>
      <c r="KAH28" s="472"/>
      <c r="KAI28" s="472"/>
      <c r="KAJ28" s="472"/>
      <c r="KAK28" s="472"/>
      <c r="KAL28" s="472"/>
      <c r="KAM28" s="472"/>
      <c r="KAN28" s="472"/>
      <c r="KAO28" s="472"/>
      <c r="KAP28" s="472"/>
      <c r="KAQ28" s="472"/>
      <c r="KAR28" s="472"/>
      <c r="KAS28" s="472"/>
      <c r="KAT28" s="472"/>
      <c r="KAU28" s="472"/>
      <c r="KAV28" s="472"/>
      <c r="KAW28" s="472"/>
      <c r="KAX28" s="472"/>
      <c r="KAY28" s="472"/>
      <c r="KAZ28" s="472"/>
      <c r="KBA28" s="472"/>
      <c r="KBB28" s="472"/>
      <c r="KBC28" s="472"/>
      <c r="KBD28" s="472"/>
      <c r="KBE28" s="472"/>
      <c r="KBF28" s="472"/>
      <c r="KBG28" s="472"/>
      <c r="KBH28" s="472"/>
      <c r="KBI28" s="472"/>
      <c r="KBJ28" s="472"/>
      <c r="KBK28" s="472"/>
      <c r="KBL28" s="472"/>
      <c r="KBM28" s="472"/>
      <c r="KBN28" s="472"/>
      <c r="KBO28" s="472"/>
      <c r="KBP28" s="472"/>
      <c r="KBQ28" s="472"/>
      <c r="KBR28" s="472"/>
      <c r="KBS28" s="472"/>
      <c r="KBT28" s="472"/>
      <c r="KBU28" s="472"/>
      <c r="KBV28" s="472"/>
      <c r="KBW28" s="472"/>
      <c r="KBX28" s="472"/>
      <c r="KBY28" s="472"/>
      <c r="KBZ28" s="472"/>
      <c r="KCA28" s="472"/>
      <c r="KCB28" s="472"/>
      <c r="KCC28" s="472"/>
      <c r="KCD28" s="472"/>
      <c r="KCE28" s="472"/>
      <c r="KCF28" s="472"/>
      <c r="KCG28" s="472"/>
      <c r="KCH28" s="472"/>
      <c r="KCI28" s="472"/>
      <c r="KCJ28" s="472"/>
      <c r="KCK28" s="472"/>
      <c r="KCL28" s="472"/>
      <c r="KCM28" s="472"/>
      <c r="KCN28" s="472"/>
      <c r="KCO28" s="472"/>
      <c r="KCP28" s="472"/>
      <c r="KCQ28" s="472"/>
      <c r="KCR28" s="472"/>
      <c r="KCS28" s="472"/>
      <c r="KCT28" s="472"/>
      <c r="KCU28" s="472"/>
      <c r="KCV28" s="472"/>
      <c r="KCW28" s="472"/>
      <c r="KCX28" s="472"/>
      <c r="KCY28" s="472"/>
      <c r="KCZ28" s="472"/>
      <c r="KDA28" s="472"/>
      <c r="KDB28" s="472"/>
      <c r="KDC28" s="472"/>
      <c r="KDD28" s="472"/>
      <c r="KDE28" s="472"/>
      <c r="KDF28" s="472"/>
      <c r="KDG28" s="472"/>
      <c r="KDH28" s="472"/>
      <c r="KDI28" s="472"/>
      <c r="KDJ28" s="472"/>
      <c r="KDK28" s="472"/>
      <c r="KDL28" s="472"/>
      <c r="KDM28" s="472"/>
      <c r="KDN28" s="472"/>
      <c r="KDO28" s="472"/>
      <c r="KDP28" s="472"/>
      <c r="KDQ28" s="472"/>
      <c r="KDR28" s="472"/>
      <c r="KDS28" s="472"/>
      <c r="KDT28" s="472"/>
      <c r="KDU28" s="472"/>
      <c r="KDV28" s="472"/>
      <c r="KDW28" s="472"/>
      <c r="KDX28" s="472"/>
      <c r="KDY28" s="472"/>
      <c r="KDZ28" s="472"/>
      <c r="KEA28" s="472"/>
      <c r="KEB28" s="472"/>
      <c r="KEC28" s="472"/>
      <c r="KED28" s="472"/>
      <c r="KEE28" s="472"/>
      <c r="KEF28" s="472"/>
      <c r="KEG28" s="472"/>
      <c r="KEH28" s="472"/>
      <c r="KEI28" s="472"/>
      <c r="KEJ28" s="472"/>
      <c r="KEK28" s="472"/>
      <c r="KEL28" s="472"/>
      <c r="KEM28" s="472"/>
      <c r="KEN28" s="472"/>
      <c r="KEO28" s="472"/>
      <c r="KEP28" s="472"/>
      <c r="KEQ28" s="472"/>
      <c r="KER28" s="472"/>
      <c r="KES28" s="472"/>
      <c r="KET28" s="472"/>
      <c r="KEU28" s="472"/>
      <c r="KEV28" s="472"/>
      <c r="KEW28" s="472"/>
      <c r="KEX28" s="472"/>
      <c r="KEY28" s="472"/>
      <c r="KEZ28" s="472"/>
      <c r="KFA28" s="472"/>
      <c r="KFB28" s="472"/>
      <c r="KFC28" s="472"/>
      <c r="KFD28" s="472"/>
      <c r="KFE28" s="472"/>
      <c r="KFF28" s="472"/>
      <c r="KFG28" s="472"/>
      <c r="KFH28" s="472"/>
      <c r="KFI28" s="472"/>
      <c r="KFJ28" s="472"/>
      <c r="KFK28" s="472"/>
      <c r="KFL28" s="472"/>
      <c r="KFM28" s="472"/>
      <c r="KFN28" s="472"/>
      <c r="KFO28" s="472"/>
      <c r="KFP28" s="472"/>
      <c r="KFQ28" s="472"/>
      <c r="KFR28" s="472"/>
      <c r="KFS28" s="472"/>
      <c r="KFT28" s="472"/>
      <c r="KFU28" s="472"/>
      <c r="KFV28" s="472"/>
      <c r="KFW28" s="472"/>
      <c r="KFX28" s="472"/>
      <c r="KFY28" s="472"/>
      <c r="KFZ28" s="472"/>
      <c r="KGA28" s="472"/>
      <c r="KGB28" s="472"/>
      <c r="KGC28" s="472"/>
      <c r="KGD28" s="472"/>
      <c r="KGE28" s="472"/>
      <c r="KGF28" s="472"/>
      <c r="KGG28" s="472"/>
      <c r="KGH28" s="472"/>
      <c r="KGI28" s="472"/>
      <c r="KGJ28" s="472"/>
      <c r="KGK28" s="472"/>
      <c r="KGL28" s="472"/>
      <c r="KGM28" s="472"/>
      <c r="KGN28" s="472"/>
      <c r="KGO28" s="472"/>
      <c r="KGP28" s="472"/>
      <c r="KGQ28" s="472"/>
      <c r="KGR28" s="472"/>
      <c r="KGS28" s="472"/>
      <c r="KGT28" s="472"/>
      <c r="KGU28" s="472"/>
      <c r="KGV28" s="472"/>
      <c r="KGW28" s="472"/>
      <c r="KGX28" s="472"/>
      <c r="KGY28" s="472"/>
      <c r="KGZ28" s="472"/>
      <c r="KHA28" s="472"/>
      <c r="KHB28" s="472"/>
      <c r="KHC28" s="472"/>
      <c r="KHD28" s="472"/>
      <c r="KHE28" s="472"/>
      <c r="KHF28" s="472"/>
      <c r="KHG28" s="472"/>
      <c r="KHH28" s="472"/>
      <c r="KHI28" s="472"/>
      <c r="KHJ28" s="472"/>
      <c r="KHK28" s="472"/>
      <c r="KHL28" s="472"/>
      <c r="KHM28" s="472"/>
      <c r="KHN28" s="472"/>
      <c r="KHO28" s="472"/>
      <c r="KHP28" s="472"/>
      <c r="KHQ28" s="472"/>
      <c r="KHR28" s="472"/>
      <c r="KHS28" s="472"/>
      <c r="KHT28" s="472"/>
      <c r="KHU28" s="472"/>
      <c r="KHV28" s="472"/>
      <c r="KHW28" s="472"/>
      <c r="KHX28" s="472"/>
      <c r="KHY28" s="472"/>
      <c r="KHZ28" s="472"/>
      <c r="KIA28" s="472"/>
      <c r="KIB28" s="472"/>
      <c r="KIC28" s="472"/>
      <c r="KID28" s="472"/>
      <c r="KIE28" s="472"/>
      <c r="KIF28" s="472"/>
      <c r="KIG28" s="472"/>
      <c r="KIH28" s="472"/>
      <c r="KII28" s="472"/>
      <c r="KIJ28" s="472"/>
      <c r="KIK28" s="472"/>
      <c r="KIL28" s="472"/>
      <c r="KIM28" s="472"/>
      <c r="KIN28" s="472"/>
      <c r="KIO28" s="472"/>
      <c r="KIP28" s="472"/>
      <c r="KIQ28" s="472"/>
      <c r="KIR28" s="472"/>
      <c r="KIS28" s="472"/>
      <c r="KIT28" s="472"/>
      <c r="KIU28" s="472"/>
      <c r="KIV28" s="472"/>
      <c r="KIW28" s="472"/>
      <c r="KIX28" s="472"/>
      <c r="KIY28" s="472"/>
      <c r="KIZ28" s="472"/>
      <c r="KJA28" s="472"/>
      <c r="KJB28" s="472"/>
      <c r="KJC28" s="472"/>
      <c r="KJD28" s="472"/>
      <c r="KJE28" s="472"/>
      <c r="KJF28" s="472"/>
      <c r="KJG28" s="472"/>
      <c r="KJH28" s="472"/>
      <c r="KJI28" s="472"/>
      <c r="KJJ28" s="472"/>
      <c r="KJK28" s="472"/>
      <c r="KJL28" s="472"/>
      <c r="KJM28" s="472"/>
      <c r="KJN28" s="472"/>
      <c r="KJO28" s="472"/>
      <c r="KJP28" s="472"/>
      <c r="KJQ28" s="472"/>
      <c r="KJR28" s="472"/>
      <c r="KJS28" s="472"/>
      <c r="KJT28" s="472"/>
      <c r="KJU28" s="472"/>
      <c r="KJV28" s="472"/>
      <c r="KJW28" s="472"/>
      <c r="KJX28" s="472"/>
      <c r="KJY28" s="472"/>
      <c r="KJZ28" s="472"/>
      <c r="KKA28" s="472"/>
      <c r="KKB28" s="472"/>
      <c r="KKC28" s="472"/>
      <c r="KKD28" s="472"/>
      <c r="KKE28" s="472"/>
      <c r="KKF28" s="472"/>
      <c r="KKG28" s="472"/>
      <c r="KKH28" s="472"/>
      <c r="KKI28" s="472"/>
      <c r="KKJ28" s="472"/>
      <c r="KKK28" s="472"/>
      <c r="KKL28" s="472"/>
      <c r="KKM28" s="472"/>
      <c r="KKN28" s="472"/>
      <c r="KKO28" s="472"/>
      <c r="KKP28" s="472"/>
      <c r="KKQ28" s="472"/>
      <c r="KKR28" s="472"/>
      <c r="KKS28" s="472"/>
      <c r="KKT28" s="472"/>
      <c r="KKU28" s="472"/>
      <c r="KKV28" s="472"/>
      <c r="KKW28" s="472"/>
      <c r="KKX28" s="472"/>
      <c r="KKY28" s="472"/>
      <c r="KKZ28" s="472"/>
      <c r="KLA28" s="472"/>
      <c r="KLB28" s="472"/>
      <c r="KLC28" s="472"/>
      <c r="KLD28" s="472"/>
      <c r="KLE28" s="472"/>
      <c r="KLF28" s="472"/>
      <c r="KLG28" s="472"/>
      <c r="KLH28" s="472"/>
      <c r="KLI28" s="472"/>
      <c r="KLJ28" s="472"/>
      <c r="KLK28" s="472"/>
      <c r="KLL28" s="472"/>
      <c r="KLM28" s="472"/>
      <c r="KLN28" s="472"/>
      <c r="KLO28" s="472"/>
      <c r="KLP28" s="472"/>
      <c r="KLQ28" s="472"/>
      <c r="KLR28" s="472"/>
      <c r="KLS28" s="472"/>
      <c r="KLT28" s="472"/>
      <c r="KLU28" s="472"/>
      <c r="KLV28" s="472"/>
      <c r="KLW28" s="472"/>
      <c r="KLX28" s="472"/>
      <c r="KLY28" s="472"/>
      <c r="KLZ28" s="472"/>
      <c r="KMA28" s="472"/>
      <c r="KMB28" s="472"/>
      <c r="KMC28" s="472"/>
      <c r="KMD28" s="472"/>
      <c r="KME28" s="472"/>
      <c r="KMF28" s="472"/>
      <c r="KMG28" s="472"/>
      <c r="KMH28" s="472"/>
      <c r="KMI28" s="472"/>
      <c r="KMJ28" s="472"/>
      <c r="KMK28" s="472"/>
      <c r="KML28" s="472"/>
      <c r="KMM28" s="472"/>
      <c r="KMN28" s="472"/>
      <c r="KMO28" s="472"/>
      <c r="KMP28" s="472"/>
      <c r="KMQ28" s="472"/>
      <c r="KMR28" s="472"/>
      <c r="KMS28" s="472"/>
      <c r="KMT28" s="472"/>
      <c r="KMU28" s="472"/>
      <c r="KMV28" s="472"/>
      <c r="KMW28" s="472"/>
      <c r="KMX28" s="472"/>
      <c r="KMY28" s="472"/>
      <c r="KMZ28" s="472"/>
      <c r="KNA28" s="472"/>
      <c r="KNB28" s="472"/>
      <c r="KNC28" s="472"/>
      <c r="KND28" s="472"/>
      <c r="KNE28" s="472"/>
      <c r="KNF28" s="472"/>
      <c r="KNG28" s="472"/>
      <c r="KNH28" s="472"/>
      <c r="KNI28" s="472"/>
      <c r="KNJ28" s="472"/>
      <c r="KNK28" s="472"/>
      <c r="KNL28" s="472"/>
      <c r="KNM28" s="472"/>
      <c r="KNN28" s="472"/>
      <c r="KNO28" s="472"/>
      <c r="KNP28" s="472"/>
      <c r="KNQ28" s="472"/>
      <c r="KNR28" s="472"/>
      <c r="KNS28" s="472"/>
      <c r="KNT28" s="472"/>
      <c r="KNU28" s="472"/>
      <c r="KNV28" s="472"/>
      <c r="KNW28" s="472"/>
      <c r="KNX28" s="472"/>
      <c r="KNY28" s="472"/>
      <c r="KNZ28" s="472"/>
      <c r="KOA28" s="472"/>
      <c r="KOB28" s="472"/>
      <c r="KOC28" s="472"/>
      <c r="KOD28" s="472"/>
      <c r="KOE28" s="472"/>
      <c r="KOF28" s="472"/>
      <c r="KOG28" s="472"/>
      <c r="KOH28" s="472"/>
      <c r="KOI28" s="472"/>
      <c r="KOJ28" s="472"/>
      <c r="KOK28" s="472"/>
      <c r="KOL28" s="472"/>
      <c r="KOM28" s="472"/>
      <c r="KON28" s="472"/>
      <c r="KOO28" s="472"/>
      <c r="KOP28" s="472"/>
      <c r="KOQ28" s="472"/>
      <c r="KOR28" s="472"/>
      <c r="KOS28" s="472"/>
      <c r="KOT28" s="472"/>
      <c r="KOU28" s="472"/>
      <c r="KOV28" s="472"/>
      <c r="KOW28" s="472"/>
      <c r="KOX28" s="472"/>
      <c r="KOY28" s="472"/>
      <c r="KOZ28" s="472"/>
      <c r="KPA28" s="472"/>
      <c r="KPB28" s="472"/>
      <c r="KPC28" s="472"/>
      <c r="KPD28" s="472"/>
      <c r="KPE28" s="472"/>
      <c r="KPF28" s="472"/>
      <c r="KPG28" s="472"/>
      <c r="KPH28" s="472"/>
      <c r="KPI28" s="472"/>
      <c r="KPJ28" s="472"/>
      <c r="KPK28" s="472"/>
      <c r="KPL28" s="472"/>
      <c r="KPM28" s="472"/>
      <c r="KPN28" s="472"/>
      <c r="KPO28" s="472"/>
      <c r="KPP28" s="472"/>
      <c r="KPQ28" s="472"/>
      <c r="KPR28" s="472"/>
      <c r="KPS28" s="472"/>
      <c r="KPT28" s="472"/>
      <c r="KPU28" s="472"/>
      <c r="KPV28" s="472"/>
      <c r="KPW28" s="472"/>
      <c r="KPX28" s="472"/>
      <c r="KPY28" s="472"/>
      <c r="KPZ28" s="472"/>
      <c r="KQA28" s="472"/>
      <c r="KQB28" s="472"/>
      <c r="KQC28" s="472"/>
      <c r="KQD28" s="472"/>
      <c r="KQE28" s="472"/>
      <c r="KQF28" s="472"/>
      <c r="KQG28" s="472"/>
      <c r="KQH28" s="472"/>
      <c r="KQI28" s="472"/>
      <c r="KQJ28" s="472"/>
      <c r="KQK28" s="472"/>
      <c r="KQL28" s="472"/>
      <c r="KQM28" s="472"/>
      <c r="KQN28" s="472"/>
      <c r="KQO28" s="472"/>
      <c r="KQP28" s="472"/>
      <c r="KQQ28" s="472"/>
      <c r="KQR28" s="472"/>
      <c r="KQS28" s="472"/>
      <c r="KQT28" s="472"/>
      <c r="KQU28" s="472"/>
      <c r="KQV28" s="472"/>
      <c r="KQW28" s="472"/>
      <c r="KQX28" s="472"/>
      <c r="KQY28" s="472"/>
      <c r="KQZ28" s="472"/>
      <c r="KRA28" s="472"/>
      <c r="KRB28" s="472"/>
      <c r="KRC28" s="472"/>
      <c r="KRD28" s="472"/>
      <c r="KRE28" s="472"/>
      <c r="KRF28" s="472"/>
      <c r="KRG28" s="472"/>
      <c r="KRH28" s="472"/>
      <c r="KRI28" s="472"/>
      <c r="KRJ28" s="472"/>
      <c r="KRK28" s="472"/>
      <c r="KRL28" s="472"/>
      <c r="KRM28" s="472"/>
      <c r="KRN28" s="472"/>
      <c r="KRO28" s="472"/>
      <c r="KRP28" s="472"/>
      <c r="KRQ28" s="472"/>
      <c r="KRR28" s="472"/>
      <c r="KRS28" s="472"/>
      <c r="KRT28" s="472"/>
      <c r="KRU28" s="472"/>
      <c r="KRV28" s="472"/>
      <c r="KRW28" s="472"/>
      <c r="KRX28" s="472"/>
      <c r="KRY28" s="472"/>
      <c r="KRZ28" s="472"/>
      <c r="KSA28" s="472"/>
      <c r="KSB28" s="472"/>
      <c r="KSC28" s="472"/>
      <c r="KSD28" s="472"/>
      <c r="KSE28" s="472"/>
      <c r="KSF28" s="472"/>
      <c r="KSG28" s="472"/>
      <c r="KSH28" s="472"/>
      <c r="KSI28" s="472"/>
      <c r="KSJ28" s="472"/>
      <c r="KSK28" s="472"/>
      <c r="KSL28" s="472"/>
      <c r="KSM28" s="472"/>
      <c r="KSN28" s="472"/>
      <c r="KSO28" s="472"/>
      <c r="KSP28" s="472"/>
      <c r="KSQ28" s="472"/>
      <c r="KSR28" s="472"/>
      <c r="KSS28" s="472"/>
      <c r="KST28" s="472"/>
      <c r="KSU28" s="472"/>
      <c r="KSV28" s="472"/>
      <c r="KSW28" s="472"/>
      <c r="KSX28" s="472"/>
      <c r="KSY28" s="472"/>
      <c r="KSZ28" s="472"/>
      <c r="KTA28" s="472"/>
      <c r="KTB28" s="472"/>
      <c r="KTC28" s="472"/>
      <c r="KTD28" s="472"/>
      <c r="KTE28" s="472"/>
      <c r="KTF28" s="472"/>
      <c r="KTG28" s="472"/>
      <c r="KTH28" s="472"/>
      <c r="KTI28" s="472"/>
      <c r="KTJ28" s="472"/>
      <c r="KTK28" s="472"/>
      <c r="KTL28" s="472"/>
      <c r="KTM28" s="472"/>
      <c r="KTN28" s="472"/>
      <c r="KTO28" s="472"/>
      <c r="KTP28" s="472"/>
      <c r="KTQ28" s="472"/>
      <c r="KTR28" s="472"/>
      <c r="KTS28" s="472"/>
      <c r="KTT28" s="472"/>
      <c r="KTU28" s="472"/>
      <c r="KTV28" s="472"/>
      <c r="KTW28" s="472"/>
      <c r="KTX28" s="472"/>
      <c r="KTY28" s="472"/>
      <c r="KTZ28" s="472"/>
      <c r="KUA28" s="472"/>
      <c r="KUB28" s="472"/>
      <c r="KUC28" s="472"/>
      <c r="KUD28" s="472"/>
      <c r="KUE28" s="472"/>
      <c r="KUF28" s="472"/>
      <c r="KUG28" s="472"/>
      <c r="KUH28" s="472"/>
      <c r="KUI28" s="472"/>
      <c r="KUJ28" s="472"/>
      <c r="KUK28" s="472"/>
      <c r="KUL28" s="472"/>
      <c r="KUM28" s="472"/>
      <c r="KUN28" s="472"/>
      <c r="KUO28" s="472"/>
      <c r="KUP28" s="472"/>
      <c r="KUQ28" s="472"/>
      <c r="KUR28" s="472"/>
      <c r="KUS28" s="472"/>
      <c r="KUT28" s="472"/>
      <c r="KUU28" s="472"/>
      <c r="KUV28" s="472"/>
      <c r="KUW28" s="472"/>
      <c r="KUX28" s="472"/>
      <c r="KUY28" s="472"/>
      <c r="KUZ28" s="472"/>
      <c r="KVA28" s="472"/>
      <c r="KVB28" s="472"/>
      <c r="KVC28" s="472"/>
      <c r="KVD28" s="472"/>
      <c r="KVE28" s="472"/>
      <c r="KVF28" s="472"/>
      <c r="KVG28" s="472"/>
      <c r="KVH28" s="472"/>
      <c r="KVI28" s="472"/>
      <c r="KVJ28" s="472"/>
      <c r="KVK28" s="472"/>
      <c r="KVL28" s="472"/>
      <c r="KVM28" s="472"/>
      <c r="KVN28" s="472"/>
      <c r="KVO28" s="472"/>
      <c r="KVP28" s="472"/>
      <c r="KVQ28" s="472"/>
      <c r="KVR28" s="472"/>
      <c r="KVS28" s="472"/>
      <c r="KVT28" s="472"/>
      <c r="KVU28" s="472"/>
      <c r="KVV28" s="472"/>
      <c r="KVW28" s="472"/>
      <c r="KVX28" s="472"/>
      <c r="KVY28" s="472"/>
      <c r="KVZ28" s="472"/>
      <c r="KWA28" s="472"/>
      <c r="KWB28" s="472"/>
      <c r="KWC28" s="472"/>
      <c r="KWD28" s="472"/>
      <c r="KWE28" s="472"/>
      <c r="KWF28" s="472"/>
      <c r="KWG28" s="472"/>
      <c r="KWH28" s="472"/>
      <c r="KWI28" s="472"/>
      <c r="KWJ28" s="472"/>
      <c r="KWK28" s="472"/>
      <c r="KWL28" s="472"/>
      <c r="KWM28" s="472"/>
      <c r="KWN28" s="472"/>
      <c r="KWO28" s="472"/>
      <c r="KWP28" s="472"/>
      <c r="KWQ28" s="472"/>
      <c r="KWR28" s="472"/>
      <c r="KWS28" s="472"/>
      <c r="KWT28" s="472"/>
      <c r="KWU28" s="472"/>
      <c r="KWV28" s="472"/>
      <c r="KWW28" s="472"/>
      <c r="KWX28" s="472"/>
      <c r="KWY28" s="472"/>
      <c r="KWZ28" s="472"/>
      <c r="KXA28" s="472"/>
      <c r="KXB28" s="472"/>
      <c r="KXC28" s="472"/>
      <c r="KXD28" s="472"/>
      <c r="KXE28" s="472"/>
      <c r="KXF28" s="472"/>
      <c r="KXG28" s="472"/>
      <c r="KXH28" s="472"/>
      <c r="KXI28" s="472"/>
      <c r="KXJ28" s="472"/>
      <c r="KXK28" s="472"/>
      <c r="KXL28" s="472"/>
      <c r="KXM28" s="472"/>
      <c r="KXN28" s="472"/>
      <c r="KXO28" s="472"/>
      <c r="KXP28" s="472"/>
      <c r="KXQ28" s="472"/>
      <c r="KXR28" s="472"/>
      <c r="KXS28" s="472"/>
      <c r="KXT28" s="472"/>
      <c r="KXU28" s="472"/>
      <c r="KXV28" s="472"/>
      <c r="KXW28" s="472"/>
      <c r="KXX28" s="472"/>
      <c r="KXY28" s="472"/>
      <c r="KXZ28" s="472"/>
      <c r="KYA28" s="472"/>
      <c r="KYB28" s="472"/>
      <c r="KYC28" s="472"/>
      <c r="KYD28" s="472"/>
      <c r="KYE28" s="472"/>
      <c r="KYF28" s="472"/>
      <c r="KYG28" s="472"/>
      <c r="KYH28" s="472"/>
      <c r="KYI28" s="472"/>
      <c r="KYJ28" s="472"/>
      <c r="KYK28" s="472"/>
      <c r="KYL28" s="472"/>
      <c r="KYM28" s="472"/>
      <c r="KYN28" s="472"/>
      <c r="KYO28" s="472"/>
      <c r="KYP28" s="472"/>
      <c r="KYQ28" s="472"/>
      <c r="KYR28" s="472"/>
      <c r="KYS28" s="472"/>
      <c r="KYT28" s="472"/>
      <c r="KYU28" s="472"/>
      <c r="KYV28" s="472"/>
      <c r="KYW28" s="472"/>
      <c r="KYX28" s="472"/>
      <c r="KYY28" s="472"/>
      <c r="KYZ28" s="472"/>
      <c r="KZA28" s="472"/>
      <c r="KZB28" s="472"/>
      <c r="KZC28" s="472"/>
      <c r="KZD28" s="472"/>
      <c r="KZE28" s="472"/>
      <c r="KZF28" s="472"/>
      <c r="KZG28" s="472"/>
      <c r="KZH28" s="472"/>
      <c r="KZI28" s="472"/>
      <c r="KZJ28" s="472"/>
      <c r="KZK28" s="472"/>
      <c r="KZL28" s="472"/>
      <c r="KZM28" s="472"/>
      <c r="KZN28" s="472"/>
      <c r="KZO28" s="472"/>
      <c r="KZP28" s="472"/>
      <c r="KZQ28" s="472"/>
      <c r="KZR28" s="472"/>
      <c r="KZS28" s="472"/>
      <c r="KZT28" s="472"/>
      <c r="KZU28" s="472"/>
      <c r="KZV28" s="472"/>
      <c r="KZW28" s="472"/>
      <c r="KZX28" s="472"/>
      <c r="KZY28" s="472"/>
      <c r="KZZ28" s="472"/>
      <c r="LAA28" s="472"/>
      <c r="LAB28" s="472"/>
      <c r="LAC28" s="472"/>
      <c r="LAD28" s="472"/>
      <c r="LAE28" s="472"/>
      <c r="LAF28" s="472"/>
      <c r="LAG28" s="472"/>
      <c r="LAH28" s="472"/>
      <c r="LAI28" s="472"/>
      <c r="LAJ28" s="472"/>
      <c r="LAK28" s="472"/>
      <c r="LAL28" s="472"/>
      <c r="LAM28" s="472"/>
      <c r="LAN28" s="472"/>
      <c r="LAO28" s="472"/>
      <c r="LAP28" s="472"/>
      <c r="LAQ28" s="472"/>
      <c r="LAR28" s="472"/>
      <c r="LAS28" s="472"/>
      <c r="LAT28" s="472"/>
      <c r="LAU28" s="472"/>
      <c r="LAV28" s="472"/>
      <c r="LAW28" s="472"/>
      <c r="LAX28" s="472"/>
      <c r="LAY28" s="472"/>
      <c r="LAZ28" s="472"/>
      <c r="LBA28" s="472"/>
      <c r="LBB28" s="472"/>
      <c r="LBC28" s="472"/>
      <c r="LBD28" s="472"/>
      <c r="LBE28" s="472"/>
      <c r="LBF28" s="472"/>
      <c r="LBG28" s="472"/>
      <c r="LBH28" s="472"/>
      <c r="LBI28" s="472"/>
      <c r="LBJ28" s="472"/>
      <c r="LBK28" s="472"/>
      <c r="LBL28" s="472"/>
      <c r="LBM28" s="472"/>
      <c r="LBN28" s="472"/>
      <c r="LBO28" s="472"/>
      <c r="LBP28" s="472"/>
      <c r="LBQ28" s="472"/>
      <c r="LBR28" s="472"/>
      <c r="LBS28" s="472"/>
      <c r="LBT28" s="472"/>
      <c r="LBU28" s="472"/>
      <c r="LBV28" s="472"/>
      <c r="LBW28" s="472"/>
      <c r="LBX28" s="472"/>
      <c r="LBY28" s="472"/>
      <c r="LBZ28" s="472"/>
      <c r="LCA28" s="472"/>
      <c r="LCB28" s="472"/>
      <c r="LCC28" s="472"/>
      <c r="LCD28" s="472"/>
      <c r="LCE28" s="472"/>
      <c r="LCF28" s="472"/>
      <c r="LCG28" s="472"/>
      <c r="LCH28" s="472"/>
      <c r="LCI28" s="472"/>
      <c r="LCJ28" s="472"/>
      <c r="LCK28" s="472"/>
      <c r="LCL28" s="472"/>
      <c r="LCM28" s="472"/>
      <c r="LCN28" s="472"/>
      <c r="LCO28" s="472"/>
      <c r="LCP28" s="472"/>
      <c r="LCQ28" s="472"/>
      <c r="LCR28" s="472"/>
      <c r="LCS28" s="472"/>
      <c r="LCT28" s="472"/>
      <c r="LCU28" s="472"/>
      <c r="LCV28" s="472"/>
      <c r="LCW28" s="472"/>
      <c r="LCX28" s="472"/>
      <c r="LCY28" s="472"/>
      <c r="LCZ28" s="472"/>
      <c r="LDA28" s="472"/>
      <c r="LDB28" s="472"/>
      <c r="LDC28" s="472"/>
      <c r="LDD28" s="472"/>
      <c r="LDE28" s="472"/>
      <c r="LDF28" s="472"/>
      <c r="LDG28" s="472"/>
      <c r="LDH28" s="472"/>
      <c r="LDI28" s="472"/>
      <c r="LDJ28" s="472"/>
      <c r="LDK28" s="472"/>
      <c r="LDL28" s="472"/>
      <c r="LDM28" s="472"/>
      <c r="LDN28" s="472"/>
      <c r="LDO28" s="472"/>
      <c r="LDP28" s="472"/>
      <c r="LDQ28" s="472"/>
      <c r="LDR28" s="472"/>
      <c r="LDS28" s="472"/>
      <c r="LDT28" s="472"/>
      <c r="LDU28" s="472"/>
      <c r="LDV28" s="472"/>
      <c r="LDW28" s="472"/>
      <c r="LDX28" s="472"/>
      <c r="LDY28" s="472"/>
      <c r="LDZ28" s="472"/>
      <c r="LEA28" s="472"/>
      <c r="LEB28" s="472"/>
      <c r="LEC28" s="472"/>
      <c r="LED28" s="472"/>
      <c r="LEE28" s="472"/>
      <c r="LEF28" s="472"/>
      <c r="LEG28" s="472"/>
      <c r="LEH28" s="472"/>
      <c r="LEI28" s="472"/>
      <c r="LEJ28" s="472"/>
      <c r="LEK28" s="472"/>
      <c r="LEL28" s="472"/>
      <c r="LEM28" s="472"/>
      <c r="LEN28" s="472"/>
      <c r="LEO28" s="472"/>
      <c r="LEP28" s="472"/>
      <c r="LEQ28" s="472"/>
      <c r="LER28" s="472"/>
      <c r="LES28" s="472"/>
      <c r="LET28" s="472"/>
      <c r="LEU28" s="472"/>
      <c r="LEV28" s="472"/>
      <c r="LEW28" s="472"/>
      <c r="LEX28" s="472"/>
      <c r="LEY28" s="472"/>
      <c r="LEZ28" s="472"/>
      <c r="LFA28" s="472"/>
      <c r="LFB28" s="472"/>
      <c r="LFC28" s="472"/>
      <c r="LFD28" s="472"/>
      <c r="LFE28" s="472"/>
      <c r="LFF28" s="472"/>
      <c r="LFG28" s="472"/>
      <c r="LFH28" s="472"/>
      <c r="LFI28" s="472"/>
      <c r="LFJ28" s="472"/>
      <c r="LFK28" s="472"/>
      <c r="LFL28" s="472"/>
      <c r="LFM28" s="472"/>
      <c r="LFN28" s="472"/>
      <c r="LFO28" s="472"/>
      <c r="LFP28" s="472"/>
      <c r="LFQ28" s="472"/>
      <c r="LFR28" s="472"/>
      <c r="LFS28" s="472"/>
      <c r="LFT28" s="472"/>
      <c r="LFU28" s="472"/>
      <c r="LFV28" s="472"/>
      <c r="LFW28" s="472"/>
      <c r="LFX28" s="472"/>
      <c r="LFY28" s="472"/>
      <c r="LFZ28" s="472"/>
      <c r="LGA28" s="472"/>
      <c r="LGB28" s="472"/>
      <c r="LGC28" s="472"/>
      <c r="LGD28" s="472"/>
      <c r="LGE28" s="472"/>
      <c r="LGF28" s="472"/>
      <c r="LGG28" s="472"/>
      <c r="LGH28" s="472"/>
      <c r="LGI28" s="472"/>
      <c r="LGJ28" s="472"/>
      <c r="LGK28" s="472"/>
      <c r="LGL28" s="472"/>
      <c r="LGM28" s="472"/>
      <c r="LGN28" s="472"/>
      <c r="LGO28" s="472"/>
      <c r="LGP28" s="472"/>
      <c r="LGQ28" s="472"/>
      <c r="LGR28" s="472"/>
      <c r="LGS28" s="472"/>
      <c r="LGT28" s="472"/>
      <c r="LGU28" s="472"/>
      <c r="LGV28" s="472"/>
      <c r="LGW28" s="472"/>
      <c r="LGX28" s="472"/>
      <c r="LGY28" s="472"/>
      <c r="LGZ28" s="472"/>
      <c r="LHA28" s="472"/>
      <c r="LHB28" s="472"/>
      <c r="LHC28" s="472"/>
      <c r="LHD28" s="472"/>
      <c r="LHE28" s="472"/>
      <c r="LHF28" s="472"/>
      <c r="LHG28" s="472"/>
      <c r="LHH28" s="472"/>
      <c r="LHI28" s="472"/>
      <c r="LHJ28" s="472"/>
      <c r="LHK28" s="472"/>
      <c r="LHL28" s="472"/>
      <c r="LHM28" s="472"/>
      <c r="LHN28" s="472"/>
      <c r="LHO28" s="472"/>
      <c r="LHP28" s="472"/>
      <c r="LHQ28" s="472"/>
      <c r="LHR28" s="472"/>
      <c r="LHS28" s="472"/>
      <c r="LHT28" s="472"/>
      <c r="LHU28" s="472"/>
      <c r="LHV28" s="472"/>
      <c r="LHW28" s="472"/>
      <c r="LHX28" s="472"/>
      <c r="LHY28" s="472"/>
      <c r="LHZ28" s="472"/>
      <c r="LIA28" s="472"/>
      <c r="LIB28" s="472"/>
      <c r="LIC28" s="472"/>
      <c r="LID28" s="472"/>
      <c r="LIE28" s="472"/>
      <c r="LIF28" s="472"/>
      <c r="LIG28" s="472"/>
      <c r="LIH28" s="472"/>
      <c r="LII28" s="472"/>
      <c r="LIJ28" s="472"/>
      <c r="LIK28" s="472"/>
      <c r="LIL28" s="472"/>
      <c r="LIM28" s="472"/>
      <c r="LIN28" s="472"/>
      <c r="LIO28" s="472"/>
      <c r="LIP28" s="472"/>
      <c r="LIQ28" s="472"/>
      <c r="LIR28" s="472"/>
      <c r="LIS28" s="472"/>
      <c r="LIT28" s="472"/>
      <c r="LIU28" s="472"/>
      <c r="LIV28" s="472"/>
      <c r="LIW28" s="472"/>
      <c r="LIX28" s="472"/>
      <c r="LIY28" s="472"/>
      <c r="LIZ28" s="472"/>
      <c r="LJA28" s="472"/>
      <c r="LJB28" s="472"/>
      <c r="LJC28" s="472"/>
      <c r="LJD28" s="472"/>
      <c r="LJE28" s="472"/>
      <c r="LJF28" s="472"/>
      <c r="LJG28" s="472"/>
      <c r="LJH28" s="472"/>
      <c r="LJI28" s="472"/>
      <c r="LJJ28" s="472"/>
      <c r="LJK28" s="472"/>
      <c r="LJL28" s="472"/>
      <c r="LJM28" s="472"/>
      <c r="LJN28" s="472"/>
      <c r="LJO28" s="472"/>
      <c r="LJP28" s="472"/>
      <c r="LJQ28" s="472"/>
      <c r="LJR28" s="472"/>
      <c r="LJS28" s="472"/>
      <c r="LJT28" s="472"/>
      <c r="LJU28" s="472"/>
      <c r="LJV28" s="472"/>
      <c r="LJW28" s="472"/>
      <c r="LJX28" s="472"/>
      <c r="LJY28" s="472"/>
      <c r="LJZ28" s="472"/>
      <c r="LKA28" s="472"/>
      <c r="LKB28" s="472"/>
      <c r="LKC28" s="472"/>
      <c r="LKD28" s="472"/>
      <c r="LKE28" s="472"/>
      <c r="LKF28" s="472"/>
      <c r="LKG28" s="472"/>
      <c r="LKH28" s="472"/>
      <c r="LKI28" s="472"/>
      <c r="LKJ28" s="472"/>
      <c r="LKK28" s="472"/>
      <c r="LKL28" s="472"/>
      <c r="LKM28" s="472"/>
      <c r="LKN28" s="472"/>
      <c r="LKO28" s="472"/>
      <c r="LKP28" s="472"/>
      <c r="LKQ28" s="472"/>
      <c r="LKR28" s="472"/>
      <c r="LKS28" s="472"/>
      <c r="LKT28" s="472"/>
      <c r="LKU28" s="472"/>
      <c r="LKV28" s="472"/>
      <c r="LKW28" s="472"/>
      <c r="LKX28" s="472"/>
      <c r="LKY28" s="472"/>
      <c r="LKZ28" s="472"/>
      <c r="LLA28" s="472"/>
      <c r="LLB28" s="472"/>
      <c r="LLC28" s="472"/>
      <c r="LLD28" s="472"/>
      <c r="LLE28" s="472"/>
      <c r="LLF28" s="472"/>
      <c r="LLG28" s="472"/>
      <c r="LLH28" s="472"/>
      <c r="LLI28" s="472"/>
      <c r="LLJ28" s="472"/>
      <c r="LLK28" s="472"/>
      <c r="LLL28" s="472"/>
      <c r="LLM28" s="472"/>
      <c r="LLN28" s="472"/>
      <c r="LLO28" s="472"/>
      <c r="LLP28" s="472"/>
      <c r="LLQ28" s="472"/>
      <c r="LLR28" s="472"/>
      <c r="LLS28" s="472"/>
      <c r="LLT28" s="472"/>
      <c r="LLU28" s="472"/>
      <c r="LLV28" s="472"/>
      <c r="LLW28" s="472"/>
      <c r="LLX28" s="472"/>
      <c r="LLY28" s="472"/>
      <c r="LLZ28" s="472"/>
      <c r="LMA28" s="472"/>
      <c r="LMB28" s="472"/>
      <c r="LMC28" s="472"/>
      <c r="LMD28" s="472"/>
      <c r="LME28" s="472"/>
      <c r="LMF28" s="472"/>
      <c r="LMG28" s="472"/>
      <c r="LMH28" s="472"/>
      <c r="LMI28" s="472"/>
      <c r="LMJ28" s="472"/>
      <c r="LMK28" s="472"/>
      <c r="LML28" s="472"/>
      <c r="LMM28" s="472"/>
      <c r="LMN28" s="472"/>
      <c r="LMO28" s="472"/>
      <c r="LMP28" s="472"/>
      <c r="LMQ28" s="472"/>
      <c r="LMR28" s="472"/>
      <c r="LMS28" s="472"/>
      <c r="LMT28" s="472"/>
      <c r="LMU28" s="472"/>
      <c r="LMV28" s="472"/>
      <c r="LMW28" s="472"/>
      <c r="LMX28" s="472"/>
      <c r="LMY28" s="472"/>
      <c r="LMZ28" s="472"/>
      <c r="LNA28" s="472"/>
      <c r="LNB28" s="472"/>
      <c r="LNC28" s="472"/>
      <c r="LND28" s="472"/>
      <c r="LNE28" s="472"/>
      <c r="LNF28" s="472"/>
      <c r="LNG28" s="472"/>
      <c r="LNH28" s="472"/>
      <c r="LNI28" s="472"/>
      <c r="LNJ28" s="472"/>
      <c r="LNK28" s="472"/>
      <c r="LNL28" s="472"/>
      <c r="LNM28" s="472"/>
      <c r="LNN28" s="472"/>
      <c r="LNO28" s="472"/>
      <c r="LNP28" s="472"/>
      <c r="LNQ28" s="472"/>
      <c r="LNR28" s="472"/>
      <c r="LNS28" s="472"/>
      <c r="LNT28" s="472"/>
      <c r="LNU28" s="472"/>
      <c r="LNV28" s="472"/>
      <c r="LNW28" s="472"/>
      <c r="LNX28" s="472"/>
      <c r="LNY28" s="472"/>
      <c r="LNZ28" s="472"/>
      <c r="LOA28" s="472"/>
      <c r="LOB28" s="472"/>
      <c r="LOC28" s="472"/>
      <c r="LOD28" s="472"/>
      <c r="LOE28" s="472"/>
      <c r="LOF28" s="472"/>
      <c r="LOG28" s="472"/>
      <c r="LOH28" s="472"/>
      <c r="LOI28" s="472"/>
      <c r="LOJ28" s="472"/>
      <c r="LOK28" s="472"/>
      <c r="LOL28" s="472"/>
      <c r="LOM28" s="472"/>
      <c r="LON28" s="472"/>
      <c r="LOO28" s="472"/>
      <c r="LOP28" s="472"/>
      <c r="LOQ28" s="472"/>
      <c r="LOR28" s="472"/>
      <c r="LOS28" s="472"/>
      <c r="LOT28" s="472"/>
      <c r="LOU28" s="472"/>
      <c r="LOV28" s="472"/>
      <c r="LOW28" s="472"/>
      <c r="LOX28" s="472"/>
      <c r="LOY28" s="472"/>
      <c r="LOZ28" s="472"/>
      <c r="LPA28" s="472"/>
      <c r="LPB28" s="472"/>
      <c r="LPC28" s="472"/>
      <c r="LPD28" s="472"/>
      <c r="LPE28" s="472"/>
      <c r="LPF28" s="472"/>
      <c r="LPG28" s="472"/>
      <c r="LPH28" s="472"/>
      <c r="LPI28" s="472"/>
      <c r="LPJ28" s="472"/>
      <c r="LPK28" s="472"/>
      <c r="LPL28" s="472"/>
      <c r="LPM28" s="472"/>
      <c r="LPN28" s="472"/>
      <c r="LPO28" s="472"/>
      <c r="LPP28" s="472"/>
      <c r="LPQ28" s="472"/>
      <c r="LPR28" s="472"/>
      <c r="LPS28" s="472"/>
      <c r="LPT28" s="472"/>
      <c r="LPU28" s="472"/>
      <c r="LPV28" s="472"/>
      <c r="LPW28" s="472"/>
      <c r="LPX28" s="472"/>
      <c r="LPY28" s="472"/>
      <c r="LPZ28" s="472"/>
      <c r="LQA28" s="472"/>
      <c r="LQB28" s="472"/>
      <c r="LQC28" s="472"/>
      <c r="LQD28" s="472"/>
      <c r="LQE28" s="472"/>
      <c r="LQF28" s="472"/>
      <c r="LQG28" s="472"/>
      <c r="LQH28" s="472"/>
      <c r="LQI28" s="472"/>
      <c r="LQJ28" s="472"/>
      <c r="LQK28" s="472"/>
      <c r="LQL28" s="472"/>
      <c r="LQM28" s="472"/>
      <c r="LQN28" s="472"/>
      <c r="LQO28" s="472"/>
      <c r="LQP28" s="472"/>
      <c r="LQQ28" s="472"/>
      <c r="LQR28" s="472"/>
      <c r="LQS28" s="472"/>
      <c r="LQT28" s="472"/>
      <c r="LQU28" s="472"/>
      <c r="LQV28" s="472"/>
      <c r="LQW28" s="472"/>
      <c r="LQX28" s="472"/>
      <c r="LQY28" s="472"/>
      <c r="LQZ28" s="472"/>
      <c r="LRA28" s="472"/>
      <c r="LRB28" s="472"/>
      <c r="LRC28" s="472"/>
      <c r="LRD28" s="472"/>
      <c r="LRE28" s="472"/>
      <c r="LRF28" s="472"/>
      <c r="LRG28" s="472"/>
      <c r="LRH28" s="472"/>
      <c r="LRI28" s="472"/>
      <c r="LRJ28" s="472"/>
      <c r="LRK28" s="472"/>
      <c r="LRL28" s="472"/>
      <c r="LRM28" s="472"/>
      <c r="LRN28" s="472"/>
      <c r="LRO28" s="472"/>
      <c r="LRP28" s="472"/>
      <c r="LRQ28" s="472"/>
      <c r="LRR28" s="472"/>
      <c r="LRS28" s="472"/>
      <c r="LRT28" s="472"/>
      <c r="LRU28" s="472"/>
      <c r="LRV28" s="472"/>
      <c r="LRW28" s="472"/>
      <c r="LRX28" s="472"/>
      <c r="LRY28" s="472"/>
      <c r="LRZ28" s="472"/>
      <c r="LSA28" s="472"/>
      <c r="LSB28" s="472"/>
      <c r="LSC28" s="472"/>
      <c r="LSD28" s="472"/>
      <c r="LSE28" s="472"/>
      <c r="LSF28" s="472"/>
      <c r="LSG28" s="472"/>
      <c r="LSH28" s="472"/>
      <c r="LSI28" s="472"/>
      <c r="LSJ28" s="472"/>
      <c r="LSK28" s="472"/>
      <c r="LSL28" s="472"/>
      <c r="LSM28" s="472"/>
      <c r="LSN28" s="472"/>
      <c r="LSO28" s="472"/>
      <c r="LSP28" s="472"/>
      <c r="LSQ28" s="472"/>
      <c r="LSR28" s="472"/>
      <c r="LSS28" s="472"/>
      <c r="LST28" s="472"/>
      <c r="LSU28" s="472"/>
      <c r="LSV28" s="472"/>
      <c r="LSW28" s="472"/>
      <c r="LSX28" s="472"/>
      <c r="LSY28" s="472"/>
      <c r="LSZ28" s="472"/>
      <c r="LTA28" s="472"/>
      <c r="LTB28" s="472"/>
      <c r="LTC28" s="472"/>
      <c r="LTD28" s="472"/>
      <c r="LTE28" s="472"/>
      <c r="LTF28" s="472"/>
      <c r="LTG28" s="472"/>
      <c r="LTH28" s="472"/>
      <c r="LTI28" s="472"/>
      <c r="LTJ28" s="472"/>
      <c r="LTK28" s="472"/>
      <c r="LTL28" s="472"/>
      <c r="LTM28" s="472"/>
      <c r="LTN28" s="472"/>
      <c r="LTO28" s="472"/>
      <c r="LTP28" s="472"/>
      <c r="LTQ28" s="472"/>
      <c r="LTR28" s="472"/>
      <c r="LTS28" s="472"/>
      <c r="LTT28" s="472"/>
      <c r="LTU28" s="472"/>
      <c r="LTV28" s="472"/>
      <c r="LTW28" s="472"/>
      <c r="LTX28" s="472"/>
      <c r="LTY28" s="472"/>
      <c r="LTZ28" s="472"/>
      <c r="LUA28" s="472"/>
      <c r="LUB28" s="472"/>
      <c r="LUC28" s="472"/>
      <c r="LUD28" s="472"/>
      <c r="LUE28" s="472"/>
      <c r="LUF28" s="472"/>
      <c r="LUG28" s="472"/>
      <c r="LUH28" s="472"/>
      <c r="LUI28" s="472"/>
      <c r="LUJ28" s="472"/>
      <c r="LUK28" s="472"/>
      <c r="LUL28" s="472"/>
      <c r="LUM28" s="472"/>
      <c r="LUN28" s="472"/>
      <c r="LUO28" s="472"/>
      <c r="LUP28" s="472"/>
      <c r="LUQ28" s="472"/>
      <c r="LUR28" s="472"/>
      <c r="LUS28" s="472"/>
      <c r="LUT28" s="472"/>
      <c r="LUU28" s="472"/>
      <c r="LUV28" s="472"/>
      <c r="LUW28" s="472"/>
      <c r="LUX28" s="472"/>
      <c r="LUY28" s="472"/>
      <c r="LUZ28" s="472"/>
      <c r="LVA28" s="472"/>
      <c r="LVB28" s="472"/>
      <c r="LVC28" s="472"/>
      <c r="LVD28" s="472"/>
      <c r="LVE28" s="472"/>
      <c r="LVF28" s="472"/>
      <c r="LVG28" s="472"/>
      <c r="LVH28" s="472"/>
      <c r="LVI28" s="472"/>
      <c r="LVJ28" s="472"/>
      <c r="LVK28" s="472"/>
      <c r="LVL28" s="472"/>
      <c r="LVM28" s="472"/>
      <c r="LVN28" s="472"/>
      <c r="LVO28" s="472"/>
      <c r="LVP28" s="472"/>
      <c r="LVQ28" s="472"/>
      <c r="LVR28" s="472"/>
      <c r="LVS28" s="472"/>
      <c r="LVT28" s="472"/>
      <c r="LVU28" s="472"/>
      <c r="LVV28" s="472"/>
      <c r="LVW28" s="472"/>
      <c r="LVX28" s="472"/>
      <c r="LVY28" s="472"/>
      <c r="LVZ28" s="472"/>
      <c r="LWA28" s="472"/>
      <c r="LWB28" s="472"/>
      <c r="LWC28" s="472"/>
      <c r="LWD28" s="472"/>
      <c r="LWE28" s="472"/>
      <c r="LWF28" s="472"/>
      <c r="LWG28" s="472"/>
      <c r="LWH28" s="472"/>
      <c r="LWI28" s="472"/>
      <c r="LWJ28" s="472"/>
      <c r="LWK28" s="472"/>
      <c r="LWL28" s="472"/>
      <c r="LWM28" s="472"/>
      <c r="LWN28" s="472"/>
      <c r="LWO28" s="472"/>
      <c r="LWP28" s="472"/>
      <c r="LWQ28" s="472"/>
      <c r="LWR28" s="472"/>
      <c r="LWS28" s="472"/>
      <c r="LWT28" s="472"/>
      <c r="LWU28" s="472"/>
      <c r="LWV28" s="472"/>
      <c r="LWW28" s="472"/>
      <c r="LWX28" s="472"/>
      <c r="LWY28" s="472"/>
      <c r="LWZ28" s="472"/>
      <c r="LXA28" s="472"/>
      <c r="LXB28" s="472"/>
      <c r="LXC28" s="472"/>
      <c r="LXD28" s="472"/>
      <c r="LXE28" s="472"/>
      <c r="LXF28" s="472"/>
      <c r="LXG28" s="472"/>
      <c r="LXH28" s="472"/>
      <c r="LXI28" s="472"/>
      <c r="LXJ28" s="472"/>
      <c r="LXK28" s="472"/>
      <c r="LXL28" s="472"/>
      <c r="LXM28" s="472"/>
      <c r="LXN28" s="472"/>
      <c r="LXO28" s="472"/>
      <c r="LXP28" s="472"/>
      <c r="LXQ28" s="472"/>
      <c r="LXR28" s="472"/>
      <c r="LXS28" s="472"/>
      <c r="LXT28" s="472"/>
      <c r="LXU28" s="472"/>
      <c r="LXV28" s="472"/>
      <c r="LXW28" s="472"/>
      <c r="LXX28" s="472"/>
      <c r="LXY28" s="472"/>
      <c r="LXZ28" s="472"/>
      <c r="LYA28" s="472"/>
      <c r="LYB28" s="472"/>
      <c r="LYC28" s="472"/>
      <c r="LYD28" s="472"/>
      <c r="LYE28" s="472"/>
      <c r="LYF28" s="472"/>
      <c r="LYG28" s="472"/>
      <c r="LYH28" s="472"/>
      <c r="LYI28" s="472"/>
      <c r="LYJ28" s="472"/>
      <c r="LYK28" s="472"/>
      <c r="LYL28" s="472"/>
      <c r="LYM28" s="472"/>
      <c r="LYN28" s="472"/>
      <c r="LYO28" s="472"/>
      <c r="LYP28" s="472"/>
      <c r="LYQ28" s="472"/>
      <c r="LYR28" s="472"/>
      <c r="LYS28" s="472"/>
      <c r="LYT28" s="472"/>
      <c r="LYU28" s="472"/>
      <c r="LYV28" s="472"/>
      <c r="LYW28" s="472"/>
      <c r="LYX28" s="472"/>
      <c r="LYY28" s="472"/>
      <c r="LYZ28" s="472"/>
      <c r="LZA28" s="472"/>
      <c r="LZB28" s="472"/>
      <c r="LZC28" s="472"/>
      <c r="LZD28" s="472"/>
      <c r="LZE28" s="472"/>
      <c r="LZF28" s="472"/>
      <c r="LZG28" s="472"/>
      <c r="LZH28" s="472"/>
      <c r="LZI28" s="472"/>
      <c r="LZJ28" s="472"/>
      <c r="LZK28" s="472"/>
      <c r="LZL28" s="472"/>
      <c r="LZM28" s="472"/>
      <c r="LZN28" s="472"/>
      <c r="LZO28" s="472"/>
      <c r="LZP28" s="472"/>
      <c r="LZQ28" s="472"/>
      <c r="LZR28" s="472"/>
      <c r="LZS28" s="472"/>
      <c r="LZT28" s="472"/>
      <c r="LZU28" s="472"/>
      <c r="LZV28" s="472"/>
      <c r="LZW28" s="472"/>
      <c r="LZX28" s="472"/>
      <c r="LZY28" s="472"/>
      <c r="LZZ28" s="472"/>
      <c r="MAA28" s="472"/>
      <c r="MAB28" s="472"/>
      <c r="MAC28" s="472"/>
      <c r="MAD28" s="472"/>
      <c r="MAE28" s="472"/>
      <c r="MAF28" s="472"/>
      <c r="MAG28" s="472"/>
      <c r="MAH28" s="472"/>
      <c r="MAI28" s="472"/>
      <c r="MAJ28" s="472"/>
      <c r="MAK28" s="472"/>
      <c r="MAL28" s="472"/>
      <c r="MAM28" s="472"/>
      <c r="MAN28" s="472"/>
      <c r="MAO28" s="472"/>
      <c r="MAP28" s="472"/>
      <c r="MAQ28" s="472"/>
      <c r="MAR28" s="472"/>
      <c r="MAS28" s="472"/>
      <c r="MAT28" s="472"/>
      <c r="MAU28" s="472"/>
      <c r="MAV28" s="472"/>
      <c r="MAW28" s="472"/>
      <c r="MAX28" s="472"/>
      <c r="MAY28" s="472"/>
      <c r="MAZ28" s="472"/>
      <c r="MBA28" s="472"/>
      <c r="MBB28" s="472"/>
      <c r="MBC28" s="472"/>
      <c r="MBD28" s="472"/>
      <c r="MBE28" s="472"/>
      <c r="MBF28" s="472"/>
      <c r="MBG28" s="472"/>
      <c r="MBH28" s="472"/>
      <c r="MBI28" s="472"/>
      <c r="MBJ28" s="472"/>
      <c r="MBK28" s="472"/>
      <c r="MBL28" s="472"/>
      <c r="MBM28" s="472"/>
      <c r="MBN28" s="472"/>
      <c r="MBO28" s="472"/>
      <c r="MBP28" s="472"/>
      <c r="MBQ28" s="472"/>
      <c r="MBR28" s="472"/>
      <c r="MBS28" s="472"/>
      <c r="MBT28" s="472"/>
      <c r="MBU28" s="472"/>
      <c r="MBV28" s="472"/>
      <c r="MBW28" s="472"/>
      <c r="MBX28" s="472"/>
      <c r="MBY28" s="472"/>
      <c r="MBZ28" s="472"/>
      <c r="MCA28" s="472"/>
      <c r="MCB28" s="472"/>
      <c r="MCC28" s="472"/>
      <c r="MCD28" s="472"/>
      <c r="MCE28" s="472"/>
      <c r="MCF28" s="472"/>
      <c r="MCG28" s="472"/>
      <c r="MCH28" s="472"/>
      <c r="MCI28" s="472"/>
      <c r="MCJ28" s="472"/>
      <c r="MCK28" s="472"/>
      <c r="MCL28" s="472"/>
      <c r="MCM28" s="472"/>
      <c r="MCN28" s="472"/>
      <c r="MCO28" s="472"/>
      <c r="MCP28" s="472"/>
      <c r="MCQ28" s="472"/>
      <c r="MCR28" s="472"/>
      <c r="MCS28" s="472"/>
      <c r="MCT28" s="472"/>
      <c r="MCU28" s="472"/>
      <c r="MCV28" s="472"/>
      <c r="MCW28" s="472"/>
      <c r="MCX28" s="472"/>
      <c r="MCY28" s="472"/>
      <c r="MCZ28" s="472"/>
      <c r="MDA28" s="472"/>
      <c r="MDB28" s="472"/>
      <c r="MDC28" s="472"/>
      <c r="MDD28" s="472"/>
      <c r="MDE28" s="472"/>
      <c r="MDF28" s="472"/>
      <c r="MDG28" s="472"/>
      <c r="MDH28" s="472"/>
      <c r="MDI28" s="472"/>
      <c r="MDJ28" s="472"/>
      <c r="MDK28" s="472"/>
      <c r="MDL28" s="472"/>
      <c r="MDM28" s="472"/>
      <c r="MDN28" s="472"/>
      <c r="MDO28" s="472"/>
      <c r="MDP28" s="472"/>
      <c r="MDQ28" s="472"/>
      <c r="MDR28" s="472"/>
      <c r="MDS28" s="472"/>
      <c r="MDT28" s="472"/>
      <c r="MDU28" s="472"/>
      <c r="MDV28" s="472"/>
      <c r="MDW28" s="472"/>
      <c r="MDX28" s="472"/>
      <c r="MDY28" s="472"/>
      <c r="MDZ28" s="472"/>
      <c r="MEA28" s="472"/>
      <c r="MEB28" s="472"/>
      <c r="MEC28" s="472"/>
      <c r="MED28" s="472"/>
      <c r="MEE28" s="472"/>
      <c r="MEF28" s="472"/>
      <c r="MEG28" s="472"/>
      <c r="MEH28" s="472"/>
      <c r="MEI28" s="472"/>
      <c r="MEJ28" s="472"/>
      <c r="MEK28" s="472"/>
      <c r="MEL28" s="472"/>
      <c r="MEM28" s="472"/>
      <c r="MEN28" s="472"/>
      <c r="MEO28" s="472"/>
      <c r="MEP28" s="472"/>
      <c r="MEQ28" s="472"/>
      <c r="MER28" s="472"/>
      <c r="MES28" s="472"/>
      <c r="MET28" s="472"/>
      <c r="MEU28" s="472"/>
      <c r="MEV28" s="472"/>
      <c r="MEW28" s="472"/>
      <c r="MEX28" s="472"/>
      <c r="MEY28" s="472"/>
      <c r="MEZ28" s="472"/>
      <c r="MFA28" s="472"/>
      <c r="MFB28" s="472"/>
      <c r="MFC28" s="472"/>
      <c r="MFD28" s="472"/>
      <c r="MFE28" s="472"/>
      <c r="MFF28" s="472"/>
      <c r="MFG28" s="472"/>
      <c r="MFH28" s="472"/>
      <c r="MFI28" s="472"/>
      <c r="MFJ28" s="472"/>
      <c r="MFK28" s="472"/>
      <c r="MFL28" s="472"/>
      <c r="MFM28" s="472"/>
      <c r="MFN28" s="472"/>
      <c r="MFO28" s="472"/>
      <c r="MFP28" s="472"/>
      <c r="MFQ28" s="472"/>
      <c r="MFR28" s="472"/>
      <c r="MFS28" s="472"/>
      <c r="MFT28" s="472"/>
      <c r="MFU28" s="472"/>
      <c r="MFV28" s="472"/>
      <c r="MFW28" s="472"/>
      <c r="MFX28" s="472"/>
      <c r="MFY28" s="472"/>
      <c r="MFZ28" s="472"/>
      <c r="MGA28" s="472"/>
      <c r="MGB28" s="472"/>
      <c r="MGC28" s="472"/>
      <c r="MGD28" s="472"/>
      <c r="MGE28" s="472"/>
      <c r="MGF28" s="472"/>
      <c r="MGG28" s="472"/>
      <c r="MGH28" s="472"/>
      <c r="MGI28" s="472"/>
      <c r="MGJ28" s="472"/>
      <c r="MGK28" s="472"/>
      <c r="MGL28" s="472"/>
      <c r="MGM28" s="472"/>
      <c r="MGN28" s="472"/>
      <c r="MGO28" s="472"/>
      <c r="MGP28" s="472"/>
      <c r="MGQ28" s="472"/>
      <c r="MGR28" s="472"/>
      <c r="MGS28" s="472"/>
      <c r="MGT28" s="472"/>
      <c r="MGU28" s="472"/>
      <c r="MGV28" s="472"/>
      <c r="MGW28" s="472"/>
      <c r="MGX28" s="472"/>
      <c r="MGY28" s="472"/>
      <c r="MGZ28" s="472"/>
      <c r="MHA28" s="472"/>
      <c r="MHB28" s="472"/>
      <c r="MHC28" s="472"/>
      <c r="MHD28" s="472"/>
      <c r="MHE28" s="472"/>
      <c r="MHF28" s="472"/>
      <c r="MHG28" s="472"/>
      <c r="MHH28" s="472"/>
      <c r="MHI28" s="472"/>
      <c r="MHJ28" s="472"/>
      <c r="MHK28" s="472"/>
      <c r="MHL28" s="472"/>
      <c r="MHM28" s="472"/>
      <c r="MHN28" s="472"/>
      <c r="MHO28" s="472"/>
      <c r="MHP28" s="472"/>
      <c r="MHQ28" s="472"/>
      <c r="MHR28" s="472"/>
      <c r="MHS28" s="472"/>
      <c r="MHT28" s="472"/>
      <c r="MHU28" s="472"/>
      <c r="MHV28" s="472"/>
      <c r="MHW28" s="472"/>
      <c r="MHX28" s="472"/>
      <c r="MHY28" s="472"/>
      <c r="MHZ28" s="472"/>
      <c r="MIA28" s="472"/>
      <c r="MIB28" s="472"/>
      <c r="MIC28" s="472"/>
      <c r="MID28" s="472"/>
      <c r="MIE28" s="472"/>
      <c r="MIF28" s="472"/>
      <c r="MIG28" s="472"/>
      <c r="MIH28" s="472"/>
      <c r="MII28" s="472"/>
      <c r="MIJ28" s="472"/>
      <c r="MIK28" s="472"/>
      <c r="MIL28" s="472"/>
      <c r="MIM28" s="472"/>
      <c r="MIN28" s="472"/>
      <c r="MIO28" s="472"/>
      <c r="MIP28" s="472"/>
      <c r="MIQ28" s="472"/>
      <c r="MIR28" s="472"/>
      <c r="MIS28" s="472"/>
      <c r="MIT28" s="472"/>
      <c r="MIU28" s="472"/>
      <c r="MIV28" s="472"/>
      <c r="MIW28" s="472"/>
      <c r="MIX28" s="472"/>
      <c r="MIY28" s="472"/>
      <c r="MIZ28" s="472"/>
      <c r="MJA28" s="472"/>
      <c r="MJB28" s="472"/>
      <c r="MJC28" s="472"/>
      <c r="MJD28" s="472"/>
      <c r="MJE28" s="472"/>
      <c r="MJF28" s="472"/>
      <c r="MJG28" s="472"/>
      <c r="MJH28" s="472"/>
      <c r="MJI28" s="472"/>
      <c r="MJJ28" s="472"/>
      <c r="MJK28" s="472"/>
      <c r="MJL28" s="472"/>
      <c r="MJM28" s="472"/>
      <c r="MJN28" s="472"/>
      <c r="MJO28" s="472"/>
      <c r="MJP28" s="472"/>
      <c r="MJQ28" s="472"/>
      <c r="MJR28" s="472"/>
      <c r="MJS28" s="472"/>
      <c r="MJT28" s="472"/>
      <c r="MJU28" s="472"/>
      <c r="MJV28" s="472"/>
      <c r="MJW28" s="472"/>
      <c r="MJX28" s="472"/>
      <c r="MJY28" s="472"/>
      <c r="MJZ28" s="472"/>
      <c r="MKA28" s="472"/>
      <c r="MKB28" s="472"/>
      <c r="MKC28" s="472"/>
      <c r="MKD28" s="472"/>
      <c r="MKE28" s="472"/>
      <c r="MKF28" s="472"/>
      <c r="MKG28" s="472"/>
      <c r="MKH28" s="472"/>
      <c r="MKI28" s="472"/>
      <c r="MKJ28" s="472"/>
      <c r="MKK28" s="472"/>
      <c r="MKL28" s="472"/>
      <c r="MKM28" s="472"/>
      <c r="MKN28" s="472"/>
      <c r="MKO28" s="472"/>
      <c r="MKP28" s="472"/>
      <c r="MKQ28" s="472"/>
      <c r="MKR28" s="472"/>
      <c r="MKS28" s="472"/>
      <c r="MKT28" s="472"/>
      <c r="MKU28" s="472"/>
      <c r="MKV28" s="472"/>
      <c r="MKW28" s="472"/>
      <c r="MKX28" s="472"/>
      <c r="MKY28" s="472"/>
      <c r="MKZ28" s="472"/>
      <c r="MLA28" s="472"/>
      <c r="MLB28" s="472"/>
      <c r="MLC28" s="472"/>
      <c r="MLD28" s="472"/>
      <c r="MLE28" s="472"/>
      <c r="MLF28" s="472"/>
      <c r="MLG28" s="472"/>
      <c r="MLH28" s="472"/>
      <c r="MLI28" s="472"/>
      <c r="MLJ28" s="472"/>
      <c r="MLK28" s="472"/>
      <c r="MLL28" s="472"/>
      <c r="MLM28" s="472"/>
      <c r="MLN28" s="472"/>
      <c r="MLO28" s="472"/>
      <c r="MLP28" s="472"/>
      <c r="MLQ28" s="472"/>
      <c r="MLR28" s="472"/>
      <c r="MLS28" s="472"/>
      <c r="MLT28" s="472"/>
      <c r="MLU28" s="472"/>
      <c r="MLV28" s="472"/>
      <c r="MLW28" s="472"/>
      <c r="MLX28" s="472"/>
      <c r="MLY28" s="472"/>
      <c r="MLZ28" s="472"/>
      <c r="MMA28" s="472"/>
      <c r="MMB28" s="472"/>
      <c r="MMC28" s="472"/>
      <c r="MMD28" s="472"/>
      <c r="MME28" s="472"/>
      <c r="MMF28" s="472"/>
      <c r="MMG28" s="472"/>
      <c r="MMH28" s="472"/>
      <c r="MMI28" s="472"/>
      <c r="MMJ28" s="472"/>
      <c r="MMK28" s="472"/>
      <c r="MML28" s="472"/>
      <c r="MMM28" s="472"/>
      <c r="MMN28" s="472"/>
      <c r="MMO28" s="472"/>
      <c r="MMP28" s="472"/>
      <c r="MMQ28" s="472"/>
      <c r="MMR28" s="472"/>
      <c r="MMS28" s="472"/>
      <c r="MMT28" s="472"/>
      <c r="MMU28" s="472"/>
      <c r="MMV28" s="472"/>
      <c r="MMW28" s="472"/>
      <c r="MMX28" s="472"/>
      <c r="MMY28" s="472"/>
      <c r="MMZ28" s="472"/>
      <c r="MNA28" s="472"/>
      <c r="MNB28" s="472"/>
      <c r="MNC28" s="472"/>
      <c r="MND28" s="472"/>
      <c r="MNE28" s="472"/>
      <c r="MNF28" s="472"/>
      <c r="MNG28" s="472"/>
      <c r="MNH28" s="472"/>
      <c r="MNI28" s="472"/>
      <c r="MNJ28" s="472"/>
      <c r="MNK28" s="472"/>
      <c r="MNL28" s="472"/>
      <c r="MNM28" s="472"/>
      <c r="MNN28" s="472"/>
      <c r="MNO28" s="472"/>
      <c r="MNP28" s="472"/>
      <c r="MNQ28" s="472"/>
      <c r="MNR28" s="472"/>
      <c r="MNS28" s="472"/>
      <c r="MNT28" s="472"/>
      <c r="MNU28" s="472"/>
      <c r="MNV28" s="472"/>
      <c r="MNW28" s="472"/>
      <c r="MNX28" s="472"/>
      <c r="MNY28" s="472"/>
      <c r="MNZ28" s="472"/>
      <c r="MOA28" s="472"/>
      <c r="MOB28" s="472"/>
      <c r="MOC28" s="472"/>
      <c r="MOD28" s="472"/>
      <c r="MOE28" s="472"/>
      <c r="MOF28" s="472"/>
      <c r="MOG28" s="472"/>
      <c r="MOH28" s="472"/>
      <c r="MOI28" s="472"/>
      <c r="MOJ28" s="472"/>
      <c r="MOK28" s="472"/>
      <c r="MOL28" s="472"/>
      <c r="MOM28" s="472"/>
      <c r="MON28" s="472"/>
      <c r="MOO28" s="472"/>
      <c r="MOP28" s="472"/>
      <c r="MOQ28" s="472"/>
      <c r="MOR28" s="472"/>
      <c r="MOS28" s="472"/>
      <c r="MOT28" s="472"/>
      <c r="MOU28" s="472"/>
      <c r="MOV28" s="472"/>
      <c r="MOW28" s="472"/>
      <c r="MOX28" s="472"/>
      <c r="MOY28" s="472"/>
      <c r="MOZ28" s="472"/>
      <c r="MPA28" s="472"/>
      <c r="MPB28" s="472"/>
      <c r="MPC28" s="472"/>
      <c r="MPD28" s="472"/>
      <c r="MPE28" s="472"/>
      <c r="MPF28" s="472"/>
      <c r="MPG28" s="472"/>
      <c r="MPH28" s="472"/>
      <c r="MPI28" s="472"/>
      <c r="MPJ28" s="472"/>
      <c r="MPK28" s="472"/>
      <c r="MPL28" s="472"/>
      <c r="MPM28" s="472"/>
      <c r="MPN28" s="472"/>
      <c r="MPO28" s="472"/>
      <c r="MPP28" s="472"/>
      <c r="MPQ28" s="472"/>
      <c r="MPR28" s="472"/>
      <c r="MPS28" s="472"/>
      <c r="MPT28" s="472"/>
      <c r="MPU28" s="472"/>
      <c r="MPV28" s="472"/>
      <c r="MPW28" s="472"/>
      <c r="MPX28" s="472"/>
      <c r="MPY28" s="472"/>
      <c r="MPZ28" s="472"/>
      <c r="MQA28" s="472"/>
      <c r="MQB28" s="472"/>
      <c r="MQC28" s="472"/>
      <c r="MQD28" s="472"/>
      <c r="MQE28" s="472"/>
      <c r="MQF28" s="472"/>
      <c r="MQG28" s="472"/>
      <c r="MQH28" s="472"/>
      <c r="MQI28" s="472"/>
      <c r="MQJ28" s="472"/>
      <c r="MQK28" s="472"/>
      <c r="MQL28" s="472"/>
      <c r="MQM28" s="472"/>
      <c r="MQN28" s="472"/>
      <c r="MQO28" s="472"/>
      <c r="MQP28" s="472"/>
      <c r="MQQ28" s="472"/>
      <c r="MQR28" s="472"/>
      <c r="MQS28" s="472"/>
      <c r="MQT28" s="472"/>
      <c r="MQU28" s="472"/>
      <c r="MQV28" s="472"/>
      <c r="MQW28" s="472"/>
      <c r="MQX28" s="472"/>
      <c r="MQY28" s="472"/>
      <c r="MQZ28" s="472"/>
      <c r="MRA28" s="472"/>
      <c r="MRB28" s="472"/>
      <c r="MRC28" s="472"/>
      <c r="MRD28" s="472"/>
      <c r="MRE28" s="472"/>
      <c r="MRF28" s="472"/>
      <c r="MRG28" s="472"/>
      <c r="MRH28" s="472"/>
      <c r="MRI28" s="472"/>
      <c r="MRJ28" s="472"/>
      <c r="MRK28" s="472"/>
      <c r="MRL28" s="472"/>
      <c r="MRM28" s="472"/>
      <c r="MRN28" s="472"/>
      <c r="MRO28" s="472"/>
      <c r="MRP28" s="472"/>
      <c r="MRQ28" s="472"/>
      <c r="MRR28" s="472"/>
      <c r="MRS28" s="472"/>
      <c r="MRT28" s="472"/>
      <c r="MRU28" s="472"/>
      <c r="MRV28" s="472"/>
      <c r="MRW28" s="472"/>
      <c r="MRX28" s="472"/>
      <c r="MRY28" s="472"/>
      <c r="MRZ28" s="472"/>
      <c r="MSA28" s="472"/>
      <c r="MSB28" s="472"/>
      <c r="MSC28" s="472"/>
      <c r="MSD28" s="472"/>
      <c r="MSE28" s="472"/>
      <c r="MSF28" s="472"/>
      <c r="MSG28" s="472"/>
      <c r="MSH28" s="472"/>
      <c r="MSI28" s="472"/>
      <c r="MSJ28" s="472"/>
      <c r="MSK28" s="472"/>
      <c r="MSL28" s="472"/>
      <c r="MSM28" s="472"/>
      <c r="MSN28" s="472"/>
      <c r="MSO28" s="472"/>
      <c r="MSP28" s="472"/>
      <c r="MSQ28" s="472"/>
      <c r="MSR28" s="472"/>
      <c r="MSS28" s="472"/>
      <c r="MST28" s="472"/>
      <c r="MSU28" s="472"/>
      <c r="MSV28" s="472"/>
      <c r="MSW28" s="472"/>
      <c r="MSX28" s="472"/>
      <c r="MSY28" s="472"/>
      <c r="MSZ28" s="472"/>
      <c r="MTA28" s="472"/>
      <c r="MTB28" s="472"/>
      <c r="MTC28" s="472"/>
      <c r="MTD28" s="472"/>
      <c r="MTE28" s="472"/>
      <c r="MTF28" s="472"/>
      <c r="MTG28" s="472"/>
      <c r="MTH28" s="472"/>
      <c r="MTI28" s="472"/>
      <c r="MTJ28" s="472"/>
      <c r="MTK28" s="472"/>
      <c r="MTL28" s="472"/>
      <c r="MTM28" s="472"/>
      <c r="MTN28" s="472"/>
      <c r="MTO28" s="472"/>
      <c r="MTP28" s="472"/>
      <c r="MTQ28" s="472"/>
      <c r="MTR28" s="472"/>
      <c r="MTS28" s="472"/>
      <c r="MTT28" s="472"/>
      <c r="MTU28" s="472"/>
      <c r="MTV28" s="472"/>
      <c r="MTW28" s="472"/>
      <c r="MTX28" s="472"/>
      <c r="MTY28" s="472"/>
      <c r="MTZ28" s="472"/>
      <c r="MUA28" s="472"/>
      <c r="MUB28" s="472"/>
      <c r="MUC28" s="472"/>
      <c r="MUD28" s="472"/>
      <c r="MUE28" s="472"/>
      <c r="MUF28" s="472"/>
      <c r="MUG28" s="472"/>
      <c r="MUH28" s="472"/>
      <c r="MUI28" s="472"/>
      <c r="MUJ28" s="472"/>
      <c r="MUK28" s="472"/>
      <c r="MUL28" s="472"/>
      <c r="MUM28" s="472"/>
      <c r="MUN28" s="472"/>
      <c r="MUO28" s="472"/>
      <c r="MUP28" s="472"/>
      <c r="MUQ28" s="472"/>
      <c r="MUR28" s="472"/>
      <c r="MUS28" s="472"/>
      <c r="MUT28" s="472"/>
      <c r="MUU28" s="472"/>
      <c r="MUV28" s="472"/>
      <c r="MUW28" s="472"/>
      <c r="MUX28" s="472"/>
      <c r="MUY28" s="472"/>
      <c r="MUZ28" s="472"/>
      <c r="MVA28" s="472"/>
      <c r="MVB28" s="472"/>
      <c r="MVC28" s="472"/>
      <c r="MVD28" s="472"/>
      <c r="MVE28" s="472"/>
      <c r="MVF28" s="472"/>
      <c r="MVG28" s="472"/>
      <c r="MVH28" s="472"/>
      <c r="MVI28" s="472"/>
      <c r="MVJ28" s="472"/>
      <c r="MVK28" s="472"/>
      <c r="MVL28" s="472"/>
      <c r="MVM28" s="472"/>
      <c r="MVN28" s="472"/>
      <c r="MVO28" s="472"/>
      <c r="MVP28" s="472"/>
      <c r="MVQ28" s="472"/>
      <c r="MVR28" s="472"/>
      <c r="MVS28" s="472"/>
      <c r="MVT28" s="472"/>
      <c r="MVU28" s="472"/>
      <c r="MVV28" s="472"/>
      <c r="MVW28" s="472"/>
      <c r="MVX28" s="472"/>
      <c r="MVY28" s="472"/>
      <c r="MVZ28" s="472"/>
      <c r="MWA28" s="472"/>
      <c r="MWB28" s="472"/>
      <c r="MWC28" s="472"/>
      <c r="MWD28" s="472"/>
      <c r="MWE28" s="472"/>
      <c r="MWF28" s="472"/>
      <c r="MWG28" s="472"/>
      <c r="MWH28" s="472"/>
      <c r="MWI28" s="472"/>
      <c r="MWJ28" s="472"/>
      <c r="MWK28" s="472"/>
      <c r="MWL28" s="472"/>
      <c r="MWM28" s="472"/>
      <c r="MWN28" s="472"/>
      <c r="MWO28" s="472"/>
      <c r="MWP28" s="472"/>
      <c r="MWQ28" s="472"/>
      <c r="MWR28" s="472"/>
      <c r="MWS28" s="472"/>
      <c r="MWT28" s="472"/>
      <c r="MWU28" s="472"/>
      <c r="MWV28" s="472"/>
      <c r="MWW28" s="472"/>
      <c r="MWX28" s="472"/>
      <c r="MWY28" s="472"/>
      <c r="MWZ28" s="472"/>
      <c r="MXA28" s="472"/>
      <c r="MXB28" s="472"/>
      <c r="MXC28" s="472"/>
      <c r="MXD28" s="472"/>
      <c r="MXE28" s="472"/>
      <c r="MXF28" s="472"/>
      <c r="MXG28" s="472"/>
      <c r="MXH28" s="472"/>
      <c r="MXI28" s="472"/>
      <c r="MXJ28" s="472"/>
      <c r="MXK28" s="472"/>
      <c r="MXL28" s="472"/>
      <c r="MXM28" s="472"/>
      <c r="MXN28" s="472"/>
      <c r="MXO28" s="472"/>
      <c r="MXP28" s="472"/>
      <c r="MXQ28" s="472"/>
      <c r="MXR28" s="472"/>
      <c r="MXS28" s="472"/>
      <c r="MXT28" s="472"/>
      <c r="MXU28" s="472"/>
      <c r="MXV28" s="472"/>
      <c r="MXW28" s="472"/>
      <c r="MXX28" s="472"/>
      <c r="MXY28" s="472"/>
      <c r="MXZ28" s="472"/>
      <c r="MYA28" s="472"/>
      <c r="MYB28" s="472"/>
      <c r="MYC28" s="472"/>
      <c r="MYD28" s="472"/>
      <c r="MYE28" s="472"/>
      <c r="MYF28" s="472"/>
      <c r="MYG28" s="472"/>
      <c r="MYH28" s="472"/>
      <c r="MYI28" s="472"/>
      <c r="MYJ28" s="472"/>
      <c r="MYK28" s="472"/>
      <c r="MYL28" s="472"/>
      <c r="MYM28" s="472"/>
      <c r="MYN28" s="472"/>
      <c r="MYO28" s="472"/>
      <c r="MYP28" s="472"/>
      <c r="MYQ28" s="472"/>
      <c r="MYR28" s="472"/>
      <c r="MYS28" s="472"/>
      <c r="MYT28" s="472"/>
      <c r="MYU28" s="472"/>
      <c r="MYV28" s="472"/>
      <c r="MYW28" s="472"/>
      <c r="MYX28" s="472"/>
      <c r="MYY28" s="472"/>
      <c r="MYZ28" s="472"/>
      <c r="MZA28" s="472"/>
      <c r="MZB28" s="472"/>
      <c r="MZC28" s="472"/>
      <c r="MZD28" s="472"/>
      <c r="MZE28" s="472"/>
      <c r="MZF28" s="472"/>
      <c r="MZG28" s="472"/>
      <c r="MZH28" s="472"/>
      <c r="MZI28" s="472"/>
      <c r="MZJ28" s="472"/>
      <c r="MZK28" s="472"/>
      <c r="MZL28" s="472"/>
      <c r="MZM28" s="472"/>
      <c r="MZN28" s="472"/>
      <c r="MZO28" s="472"/>
      <c r="MZP28" s="472"/>
      <c r="MZQ28" s="472"/>
      <c r="MZR28" s="472"/>
      <c r="MZS28" s="472"/>
      <c r="MZT28" s="472"/>
      <c r="MZU28" s="472"/>
      <c r="MZV28" s="472"/>
      <c r="MZW28" s="472"/>
      <c r="MZX28" s="472"/>
      <c r="MZY28" s="472"/>
      <c r="MZZ28" s="472"/>
      <c r="NAA28" s="472"/>
      <c r="NAB28" s="472"/>
      <c r="NAC28" s="472"/>
      <c r="NAD28" s="472"/>
      <c r="NAE28" s="472"/>
      <c r="NAF28" s="472"/>
      <c r="NAG28" s="472"/>
      <c r="NAH28" s="472"/>
      <c r="NAI28" s="472"/>
      <c r="NAJ28" s="472"/>
      <c r="NAK28" s="472"/>
      <c r="NAL28" s="472"/>
      <c r="NAM28" s="472"/>
      <c r="NAN28" s="472"/>
      <c r="NAO28" s="472"/>
      <c r="NAP28" s="472"/>
      <c r="NAQ28" s="472"/>
      <c r="NAR28" s="472"/>
      <c r="NAS28" s="472"/>
      <c r="NAT28" s="472"/>
      <c r="NAU28" s="472"/>
      <c r="NAV28" s="472"/>
      <c r="NAW28" s="472"/>
      <c r="NAX28" s="472"/>
      <c r="NAY28" s="472"/>
      <c r="NAZ28" s="472"/>
      <c r="NBA28" s="472"/>
      <c r="NBB28" s="472"/>
      <c r="NBC28" s="472"/>
      <c r="NBD28" s="472"/>
      <c r="NBE28" s="472"/>
      <c r="NBF28" s="472"/>
      <c r="NBG28" s="472"/>
      <c r="NBH28" s="472"/>
      <c r="NBI28" s="472"/>
      <c r="NBJ28" s="472"/>
      <c r="NBK28" s="472"/>
      <c r="NBL28" s="472"/>
      <c r="NBM28" s="472"/>
      <c r="NBN28" s="472"/>
      <c r="NBO28" s="472"/>
      <c r="NBP28" s="472"/>
      <c r="NBQ28" s="472"/>
      <c r="NBR28" s="472"/>
      <c r="NBS28" s="472"/>
      <c r="NBT28" s="472"/>
      <c r="NBU28" s="472"/>
      <c r="NBV28" s="472"/>
      <c r="NBW28" s="472"/>
      <c r="NBX28" s="472"/>
      <c r="NBY28" s="472"/>
      <c r="NBZ28" s="472"/>
      <c r="NCA28" s="472"/>
      <c r="NCB28" s="472"/>
      <c r="NCC28" s="472"/>
      <c r="NCD28" s="472"/>
      <c r="NCE28" s="472"/>
      <c r="NCF28" s="472"/>
      <c r="NCG28" s="472"/>
      <c r="NCH28" s="472"/>
      <c r="NCI28" s="472"/>
      <c r="NCJ28" s="472"/>
      <c r="NCK28" s="472"/>
      <c r="NCL28" s="472"/>
      <c r="NCM28" s="472"/>
      <c r="NCN28" s="472"/>
      <c r="NCO28" s="472"/>
      <c r="NCP28" s="472"/>
      <c r="NCQ28" s="472"/>
      <c r="NCR28" s="472"/>
      <c r="NCS28" s="472"/>
      <c r="NCT28" s="472"/>
      <c r="NCU28" s="472"/>
      <c r="NCV28" s="472"/>
      <c r="NCW28" s="472"/>
      <c r="NCX28" s="472"/>
      <c r="NCY28" s="472"/>
      <c r="NCZ28" s="472"/>
      <c r="NDA28" s="472"/>
      <c r="NDB28" s="472"/>
      <c r="NDC28" s="472"/>
      <c r="NDD28" s="472"/>
      <c r="NDE28" s="472"/>
      <c r="NDF28" s="472"/>
      <c r="NDG28" s="472"/>
      <c r="NDH28" s="472"/>
      <c r="NDI28" s="472"/>
      <c r="NDJ28" s="472"/>
      <c r="NDK28" s="472"/>
      <c r="NDL28" s="472"/>
      <c r="NDM28" s="472"/>
      <c r="NDN28" s="472"/>
      <c r="NDO28" s="472"/>
      <c r="NDP28" s="472"/>
      <c r="NDQ28" s="472"/>
      <c r="NDR28" s="472"/>
      <c r="NDS28" s="472"/>
      <c r="NDT28" s="472"/>
      <c r="NDU28" s="472"/>
      <c r="NDV28" s="472"/>
      <c r="NDW28" s="472"/>
      <c r="NDX28" s="472"/>
      <c r="NDY28" s="472"/>
      <c r="NDZ28" s="472"/>
      <c r="NEA28" s="472"/>
      <c r="NEB28" s="472"/>
      <c r="NEC28" s="472"/>
      <c r="NED28" s="472"/>
      <c r="NEE28" s="472"/>
      <c r="NEF28" s="472"/>
      <c r="NEG28" s="472"/>
      <c r="NEH28" s="472"/>
      <c r="NEI28" s="472"/>
      <c r="NEJ28" s="472"/>
      <c r="NEK28" s="472"/>
      <c r="NEL28" s="472"/>
      <c r="NEM28" s="472"/>
      <c r="NEN28" s="472"/>
      <c r="NEO28" s="472"/>
      <c r="NEP28" s="472"/>
      <c r="NEQ28" s="472"/>
      <c r="NER28" s="472"/>
      <c r="NES28" s="472"/>
      <c r="NET28" s="472"/>
      <c r="NEU28" s="472"/>
      <c r="NEV28" s="472"/>
      <c r="NEW28" s="472"/>
      <c r="NEX28" s="472"/>
      <c r="NEY28" s="472"/>
      <c r="NEZ28" s="472"/>
      <c r="NFA28" s="472"/>
      <c r="NFB28" s="472"/>
      <c r="NFC28" s="472"/>
      <c r="NFD28" s="472"/>
      <c r="NFE28" s="472"/>
      <c r="NFF28" s="472"/>
      <c r="NFG28" s="472"/>
      <c r="NFH28" s="472"/>
      <c r="NFI28" s="472"/>
      <c r="NFJ28" s="472"/>
      <c r="NFK28" s="472"/>
      <c r="NFL28" s="472"/>
      <c r="NFM28" s="472"/>
      <c r="NFN28" s="472"/>
      <c r="NFO28" s="472"/>
      <c r="NFP28" s="472"/>
      <c r="NFQ28" s="472"/>
      <c r="NFR28" s="472"/>
      <c r="NFS28" s="472"/>
      <c r="NFT28" s="472"/>
      <c r="NFU28" s="472"/>
      <c r="NFV28" s="472"/>
      <c r="NFW28" s="472"/>
      <c r="NFX28" s="472"/>
      <c r="NFY28" s="472"/>
      <c r="NFZ28" s="472"/>
      <c r="NGA28" s="472"/>
      <c r="NGB28" s="472"/>
      <c r="NGC28" s="472"/>
      <c r="NGD28" s="472"/>
      <c r="NGE28" s="472"/>
      <c r="NGF28" s="472"/>
      <c r="NGG28" s="472"/>
      <c r="NGH28" s="472"/>
      <c r="NGI28" s="472"/>
      <c r="NGJ28" s="472"/>
      <c r="NGK28" s="472"/>
      <c r="NGL28" s="472"/>
      <c r="NGM28" s="472"/>
      <c r="NGN28" s="472"/>
      <c r="NGO28" s="472"/>
      <c r="NGP28" s="472"/>
      <c r="NGQ28" s="472"/>
      <c r="NGR28" s="472"/>
      <c r="NGS28" s="472"/>
      <c r="NGT28" s="472"/>
      <c r="NGU28" s="472"/>
      <c r="NGV28" s="472"/>
      <c r="NGW28" s="472"/>
      <c r="NGX28" s="472"/>
      <c r="NGY28" s="472"/>
      <c r="NGZ28" s="472"/>
      <c r="NHA28" s="472"/>
      <c r="NHB28" s="472"/>
      <c r="NHC28" s="472"/>
      <c r="NHD28" s="472"/>
      <c r="NHE28" s="472"/>
      <c r="NHF28" s="472"/>
      <c r="NHG28" s="472"/>
      <c r="NHH28" s="472"/>
      <c r="NHI28" s="472"/>
      <c r="NHJ28" s="472"/>
      <c r="NHK28" s="472"/>
      <c r="NHL28" s="472"/>
      <c r="NHM28" s="472"/>
      <c r="NHN28" s="472"/>
      <c r="NHO28" s="472"/>
      <c r="NHP28" s="472"/>
      <c r="NHQ28" s="472"/>
      <c r="NHR28" s="472"/>
      <c r="NHS28" s="472"/>
      <c r="NHT28" s="472"/>
      <c r="NHU28" s="472"/>
      <c r="NHV28" s="472"/>
      <c r="NHW28" s="472"/>
      <c r="NHX28" s="472"/>
      <c r="NHY28" s="472"/>
      <c r="NHZ28" s="472"/>
      <c r="NIA28" s="472"/>
      <c r="NIB28" s="472"/>
      <c r="NIC28" s="472"/>
      <c r="NID28" s="472"/>
      <c r="NIE28" s="472"/>
      <c r="NIF28" s="472"/>
      <c r="NIG28" s="472"/>
      <c r="NIH28" s="472"/>
      <c r="NII28" s="472"/>
      <c r="NIJ28" s="472"/>
      <c r="NIK28" s="472"/>
      <c r="NIL28" s="472"/>
      <c r="NIM28" s="472"/>
      <c r="NIN28" s="472"/>
      <c r="NIO28" s="472"/>
      <c r="NIP28" s="472"/>
      <c r="NIQ28" s="472"/>
      <c r="NIR28" s="472"/>
      <c r="NIS28" s="472"/>
      <c r="NIT28" s="472"/>
      <c r="NIU28" s="472"/>
      <c r="NIV28" s="472"/>
      <c r="NIW28" s="472"/>
      <c r="NIX28" s="472"/>
      <c r="NIY28" s="472"/>
      <c r="NIZ28" s="472"/>
      <c r="NJA28" s="472"/>
      <c r="NJB28" s="472"/>
      <c r="NJC28" s="472"/>
      <c r="NJD28" s="472"/>
      <c r="NJE28" s="472"/>
      <c r="NJF28" s="472"/>
      <c r="NJG28" s="472"/>
      <c r="NJH28" s="472"/>
      <c r="NJI28" s="472"/>
      <c r="NJJ28" s="472"/>
      <c r="NJK28" s="472"/>
      <c r="NJL28" s="472"/>
      <c r="NJM28" s="472"/>
      <c r="NJN28" s="472"/>
      <c r="NJO28" s="472"/>
      <c r="NJP28" s="472"/>
      <c r="NJQ28" s="472"/>
      <c r="NJR28" s="472"/>
      <c r="NJS28" s="472"/>
      <c r="NJT28" s="472"/>
      <c r="NJU28" s="472"/>
      <c r="NJV28" s="472"/>
      <c r="NJW28" s="472"/>
      <c r="NJX28" s="472"/>
      <c r="NJY28" s="472"/>
      <c r="NJZ28" s="472"/>
      <c r="NKA28" s="472"/>
      <c r="NKB28" s="472"/>
      <c r="NKC28" s="472"/>
      <c r="NKD28" s="472"/>
      <c r="NKE28" s="472"/>
      <c r="NKF28" s="472"/>
      <c r="NKG28" s="472"/>
      <c r="NKH28" s="472"/>
      <c r="NKI28" s="472"/>
      <c r="NKJ28" s="472"/>
      <c r="NKK28" s="472"/>
      <c r="NKL28" s="472"/>
      <c r="NKM28" s="472"/>
      <c r="NKN28" s="472"/>
      <c r="NKO28" s="472"/>
      <c r="NKP28" s="472"/>
      <c r="NKQ28" s="472"/>
      <c r="NKR28" s="472"/>
      <c r="NKS28" s="472"/>
      <c r="NKT28" s="472"/>
      <c r="NKU28" s="472"/>
      <c r="NKV28" s="472"/>
      <c r="NKW28" s="472"/>
      <c r="NKX28" s="472"/>
      <c r="NKY28" s="472"/>
      <c r="NKZ28" s="472"/>
      <c r="NLA28" s="472"/>
      <c r="NLB28" s="472"/>
      <c r="NLC28" s="472"/>
      <c r="NLD28" s="472"/>
      <c r="NLE28" s="472"/>
      <c r="NLF28" s="472"/>
      <c r="NLG28" s="472"/>
      <c r="NLH28" s="472"/>
      <c r="NLI28" s="472"/>
      <c r="NLJ28" s="472"/>
      <c r="NLK28" s="472"/>
      <c r="NLL28" s="472"/>
      <c r="NLM28" s="472"/>
      <c r="NLN28" s="472"/>
      <c r="NLO28" s="472"/>
      <c r="NLP28" s="472"/>
      <c r="NLQ28" s="472"/>
      <c r="NLR28" s="472"/>
      <c r="NLS28" s="472"/>
      <c r="NLT28" s="472"/>
      <c r="NLU28" s="472"/>
      <c r="NLV28" s="472"/>
      <c r="NLW28" s="472"/>
      <c r="NLX28" s="472"/>
      <c r="NLY28" s="472"/>
      <c r="NLZ28" s="472"/>
      <c r="NMA28" s="472"/>
      <c r="NMB28" s="472"/>
      <c r="NMC28" s="472"/>
      <c r="NMD28" s="472"/>
      <c r="NME28" s="472"/>
      <c r="NMF28" s="472"/>
      <c r="NMG28" s="472"/>
      <c r="NMH28" s="472"/>
      <c r="NMI28" s="472"/>
      <c r="NMJ28" s="472"/>
      <c r="NMK28" s="472"/>
      <c r="NML28" s="472"/>
      <c r="NMM28" s="472"/>
      <c r="NMN28" s="472"/>
      <c r="NMO28" s="472"/>
      <c r="NMP28" s="472"/>
      <c r="NMQ28" s="472"/>
      <c r="NMR28" s="472"/>
      <c r="NMS28" s="472"/>
      <c r="NMT28" s="472"/>
      <c r="NMU28" s="472"/>
      <c r="NMV28" s="472"/>
      <c r="NMW28" s="472"/>
      <c r="NMX28" s="472"/>
      <c r="NMY28" s="472"/>
      <c r="NMZ28" s="472"/>
      <c r="NNA28" s="472"/>
      <c r="NNB28" s="472"/>
      <c r="NNC28" s="472"/>
      <c r="NND28" s="472"/>
      <c r="NNE28" s="472"/>
      <c r="NNF28" s="472"/>
      <c r="NNG28" s="472"/>
      <c r="NNH28" s="472"/>
      <c r="NNI28" s="472"/>
      <c r="NNJ28" s="472"/>
      <c r="NNK28" s="472"/>
      <c r="NNL28" s="472"/>
      <c r="NNM28" s="472"/>
      <c r="NNN28" s="472"/>
      <c r="NNO28" s="472"/>
      <c r="NNP28" s="472"/>
      <c r="NNQ28" s="472"/>
      <c r="NNR28" s="472"/>
      <c r="NNS28" s="472"/>
      <c r="NNT28" s="472"/>
      <c r="NNU28" s="472"/>
      <c r="NNV28" s="472"/>
      <c r="NNW28" s="472"/>
      <c r="NNX28" s="472"/>
      <c r="NNY28" s="472"/>
      <c r="NNZ28" s="472"/>
      <c r="NOA28" s="472"/>
      <c r="NOB28" s="472"/>
      <c r="NOC28" s="472"/>
      <c r="NOD28" s="472"/>
      <c r="NOE28" s="472"/>
      <c r="NOF28" s="472"/>
      <c r="NOG28" s="472"/>
      <c r="NOH28" s="472"/>
      <c r="NOI28" s="472"/>
      <c r="NOJ28" s="472"/>
      <c r="NOK28" s="472"/>
      <c r="NOL28" s="472"/>
      <c r="NOM28" s="472"/>
      <c r="NON28" s="472"/>
      <c r="NOO28" s="472"/>
      <c r="NOP28" s="472"/>
      <c r="NOQ28" s="472"/>
      <c r="NOR28" s="472"/>
      <c r="NOS28" s="472"/>
      <c r="NOT28" s="472"/>
      <c r="NOU28" s="472"/>
      <c r="NOV28" s="472"/>
      <c r="NOW28" s="472"/>
      <c r="NOX28" s="472"/>
      <c r="NOY28" s="472"/>
      <c r="NOZ28" s="472"/>
      <c r="NPA28" s="472"/>
      <c r="NPB28" s="472"/>
      <c r="NPC28" s="472"/>
      <c r="NPD28" s="472"/>
      <c r="NPE28" s="472"/>
      <c r="NPF28" s="472"/>
      <c r="NPG28" s="472"/>
      <c r="NPH28" s="472"/>
      <c r="NPI28" s="472"/>
      <c r="NPJ28" s="472"/>
      <c r="NPK28" s="472"/>
      <c r="NPL28" s="472"/>
      <c r="NPM28" s="472"/>
      <c r="NPN28" s="472"/>
      <c r="NPO28" s="472"/>
      <c r="NPP28" s="472"/>
      <c r="NPQ28" s="472"/>
      <c r="NPR28" s="472"/>
      <c r="NPS28" s="472"/>
      <c r="NPT28" s="472"/>
      <c r="NPU28" s="472"/>
      <c r="NPV28" s="472"/>
      <c r="NPW28" s="472"/>
      <c r="NPX28" s="472"/>
      <c r="NPY28" s="472"/>
      <c r="NPZ28" s="472"/>
      <c r="NQA28" s="472"/>
      <c r="NQB28" s="472"/>
      <c r="NQC28" s="472"/>
      <c r="NQD28" s="472"/>
      <c r="NQE28" s="472"/>
      <c r="NQF28" s="472"/>
      <c r="NQG28" s="472"/>
      <c r="NQH28" s="472"/>
      <c r="NQI28" s="472"/>
      <c r="NQJ28" s="472"/>
      <c r="NQK28" s="472"/>
      <c r="NQL28" s="472"/>
      <c r="NQM28" s="472"/>
      <c r="NQN28" s="472"/>
      <c r="NQO28" s="472"/>
      <c r="NQP28" s="472"/>
      <c r="NQQ28" s="472"/>
      <c r="NQR28" s="472"/>
      <c r="NQS28" s="472"/>
      <c r="NQT28" s="472"/>
      <c r="NQU28" s="472"/>
      <c r="NQV28" s="472"/>
      <c r="NQW28" s="472"/>
      <c r="NQX28" s="472"/>
      <c r="NQY28" s="472"/>
      <c r="NQZ28" s="472"/>
      <c r="NRA28" s="472"/>
      <c r="NRB28" s="472"/>
      <c r="NRC28" s="472"/>
      <c r="NRD28" s="472"/>
      <c r="NRE28" s="472"/>
      <c r="NRF28" s="472"/>
      <c r="NRG28" s="472"/>
      <c r="NRH28" s="472"/>
      <c r="NRI28" s="472"/>
      <c r="NRJ28" s="472"/>
      <c r="NRK28" s="472"/>
      <c r="NRL28" s="472"/>
      <c r="NRM28" s="472"/>
      <c r="NRN28" s="472"/>
      <c r="NRO28" s="472"/>
      <c r="NRP28" s="472"/>
      <c r="NRQ28" s="472"/>
      <c r="NRR28" s="472"/>
      <c r="NRS28" s="472"/>
      <c r="NRT28" s="472"/>
      <c r="NRU28" s="472"/>
      <c r="NRV28" s="472"/>
      <c r="NRW28" s="472"/>
      <c r="NRX28" s="472"/>
      <c r="NRY28" s="472"/>
      <c r="NRZ28" s="472"/>
      <c r="NSA28" s="472"/>
      <c r="NSB28" s="472"/>
      <c r="NSC28" s="472"/>
      <c r="NSD28" s="472"/>
      <c r="NSE28" s="472"/>
      <c r="NSF28" s="472"/>
      <c r="NSG28" s="472"/>
      <c r="NSH28" s="472"/>
      <c r="NSI28" s="472"/>
      <c r="NSJ28" s="472"/>
      <c r="NSK28" s="472"/>
      <c r="NSL28" s="472"/>
      <c r="NSM28" s="472"/>
      <c r="NSN28" s="472"/>
      <c r="NSO28" s="472"/>
      <c r="NSP28" s="472"/>
      <c r="NSQ28" s="472"/>
      <c r="NSR28" s="472"/>
      <c r="NSS28" s="472"/>
      <c r="NST28" s="472"/>
      <c r="NSU28" s="472"/>
      <c r="NSV28" s="472"/>
      <c r="NSW28" s="472"/>
      <c r="NSX28" s="472"/>
      <c r="NSY28" s="472"/>
      <c r="NSZ28" s="472"/>
      <c r="NTA28" s="472"/>
      <c r="NTB28" s="472"/>
      <c r="NTC28" s="472"/>
      <c r="NTD28" s="472"/>
      <c r="NTE28" s="472"/>
      <c r="NTF28" s="472"/>
      <c r="NTG28" s="472"/>
      <c r="NTH28" s="472"/>
      <c r="NTI28" s="472"/>
      <c r="NTJ28" s="472"/>
      <c r="NTK28" s="472"/>
      <c r="NTL28" s="472"/>
      <c r="NTM28" s="472"/>
      <c r="NTN28" s="472"/>
      <c r="NTO28" s="472"/>
      <c r="NTP28" s="472"/>
      <c r="NTQ28" s="472"/>
      <c r="NTR28" s="472"/>
      <c r="NTS28" s="472"/>
      <c r="NTT28" s="472"/>
      <c r="NTU28" s="472"/>
      <c r="NTV28" s="472"/>
      <c r="NTW28" s="472"/>
      <c r="NTX28" s="472"/>
      <c r="NTY28" s="472"/>
      <c r="NTZ28" s="472"/>
      <c r="NUA28" s="472"/>
      <c r="NUB28" s="472"/>
      <c r="NUC28" s="472"/>
      <c r="NUD28" s="472"/>
      <c r="NUE28" s="472"/>
      <c r="NUF28" s="472"/>
      <c r="NUG28" s="472"/>
      <c r="NUH28" s="472"/>
      <c r="NUI28" s="472"/>
      <c r="NUJ28" s="472"/>
      <c r="NUK28" s="472"/>
      <c r="NUL28" s="472"/>
      <c r="NUM28" s="472"/>
      <c r="NUN28" s="472"/>
      <c r="NUO28" s="472"/>
      <c r="NUP28" s="472"/>
      <c r="NUQ28" s="472"/>
      <c r="NUR28" s="472"/>
      <c r="NUS28" s="472"/>
      <c r="NUT28" s="472"/>
      <c r="NUU28" s="472"/>
      <c r="NUV28" s="472"/>
      <c r="NUW28" s="472"/>
      <c r="NUX28" s="472"/>
      <c r="NUY28" s="472"/>
      <c r="NUZ28" s="472"/>
      <c r="NVA28" s="472"/>
      <c r="NVB28" s="472"/>
      <c r="NVC28" s="472"/>
      <c r="NVD28" s="472"/>
      <c r="NVE28" s="472"/>
      <c r="NVF28" s="472"/>
      <c r="NVG28" s="472"/>
      <c r="NVH28" s="472"/>
      <c r="NVI28" s="472"/>
      <c r="NVJ28" s="472"/>
      <c r="NVK28" s="472"/>
      <c r="NVL28" s="472"/>
      <c r="NVM28" s="472"/>
      <c r="NVN28" s="472"/>
      <c r="NVO28" s="472"/>
      <c r="NVP28" s="472"/>
      <c r="NVQ28" s="472"/>
      <c r="NVR28" s="472"/>
      <c r="NVS28" s="472"/>
      <c r="NVT28" s="472"/>
      <c r="NVU28" s="472"/>
      <c r="NVV28" s="472"/>
      <c r="NVW28" s="472"/>
      <c r="NVX28" s="472"/>
      <c r="NVY28" s="472"/>
      <c r="NVZ28" s="472"/>
      <c r="NWA28" s="472"/>
      <c r="NWB28" s="472"/>
      <c r="NWC28" s="472"/>
      <c r="NWD28" s="472"/>
      <c r="NWE28" s="472"/>
      <c r="NWF28" s="472"/>
      <c r="NWG28" s="472"/>
      <c r="NWH28" s="472"/>
      <c r="NWI28" s="472"/>
      <c r="NWJ28" s="472"/>
      <c r="NWK28" s="472"/>
      <c r="NWL28" s="472"/>
      <c r="NWM28" s="472"/>
      <c r="NWN28" s="472"/>
      <c r="NWO28" s="472"/>
      <c r="NWP28" s="472"/>
      <c r="NWQ28" s="472"/>
      <c r="NWR28" s="472"/>
      <c r="NWS28" s="472"/>
      <c r="NWT28" s="472"/>
      <c r="NWU28" s="472"/>
      <c r="NWV28" s="472"/>
      <c r="NWW28" s="472"/>
      <c r="NWX28" s="472"/>
      <c r="NWY28" s="472"/>
      <c r="NWZ28" s="472"/>
      <c r="NXA28" s="472"/>
      <c r="NXB28" s="472"/>
      <c r="NXC28" s="472"/>
      <c r="NXD28" s="472"/>
      <c r="NXE28" s="472"/>
      <c r="NXF28" s="472"/>
      <c r="NXG28" s="472"/>
      <c r="NXH28" s="472"/>
      <c r="NXI28" s="472"/>
      <c r="NXJ28" s="472"/>
      <c r="NXK28" s="472"/>
      <c r="NXL28" s="472"/>
      <c r="NXM28" s="472"/>
      <c r="NXN28" s="472"/>
      <c r="NXO28" s="472"/>
      <c r="NXP28" s="472"/>
      <c r="NXQ28" s="472"/>
      <c r="NXR28" s="472"/>
      <c r="NXS28" s="472"/>
      <c r="NXT28" s="472"/>
      <c r="NXU28" s="472"/>
      <c r="NXV28" s="472"/>
      <c r="NXW28" s="472"/>
      <c r="NXX28" s="472"/>
      <c r="NXY28" s="472"/>
      <c r="NXZ28" s="472"/>
      <c r="NYA28" s="472"/>
      <c r="NYB28" s="472"/>
      <c r="NYC28" s="472"/>
      <c r="NYD28" s="472"/>
      <c r="NYE28" s="472"/>
      <c r="NYF28" s="472"/>
      <c r="NYG28" s="472"/>
      <c r="NYH28" s="472"/>
      <c r="NYI28" s="472"/>
      <c r="NYJ28" s="472"/>
      <c r="NYK28" s="472"/>
      <c r="NYL28" s="472"/>
      <c r="NYM28" s="472"/>
      <c r="NYN28" s="472"/>
      <c r="NYO28" s="472"/>
      <c r="NYP28" s="472"/>
      <c r="NYQ28" s="472"/>
      <c r="NYR28" s="472"/>
      <c r="NYS28" s="472"/>
      <c r="NYT28" s="472"/>
      <c r="NYU28" s="472"/>
      <c r="NYV28" s="472"/>
      <c r="NYW28" s="472"/>
      <c r="NYX28" s="472"/>
      <c r="NYY28" s="472"/>
      <c r="NYZ28" s="472"/>
      <c r="NZA28" s="472"/>
      <c r="NZB28" s="472"/>
      <c r="NZC28" s="472"/>
      <c r="NZD28" s="472"/>
      <c r="NZE28" s="472"/>
      <c r="NZF28" s="472"/>
      <c r="NZG28" s="472"/>
      <c r="NZH28" s="472"/>
      <c r="NZI28" s="472"/>
      <c r="NZJ28" s="472"/>
      <c r="NZK28" s="472"/>
      <c r="NZL28" s="472"/>
      <c r="NZM28" s="472"/>
      <c r="NZN28" s="472"/>
      <c r="NZO28" s="472"/>
      <c r="NZP28" s="472"/>
      <c r="NZQ28" s="472"/>
      <c r="NZR28" s="472"/>
      <c r="NZS28" s="472"/>
      <c r="NZT28" s="472"/>
      <c r="NZU28" s="472"/>
      <c r="NZV28" s="472"/>
      <c r="NZW28" s="472"/>
      <c r="NZX28" s="472"/>
      <c r="NZY28" s="472"/>
      <c r="NZZ28" s="472"/>
      <c r="OAA28" s="472"/>
      <c r="OAB28" s="472"/>
      <c r="OAC28" s="472"/>
      <c r="OAD28" s="472"/>
      <c r="OAE28" s="472"/>
      <c r="OAF28" s="472"/>
      <c r="OAG28" s="472"/>
      <c r="OAH28" s="472"/>
      <c r="OAI28" s="472"/>
      <c r="OAJ28" s="472"/>
      <c r="OAK28" s="472"/>
      <c r="OAL28" s="472"/>
      <c r="OAM28" s="472"/>
      <c r="OAN28" s="472"/>
      <c r="OAO28" s="472"/>
      <c r="OAP28" s="472"/>
      <c r="OAQ28" s="472"/>
      <c r="OAR28" s="472"/>
      <c r="OAS28" s="472"/>
      <c r="OAT28" s="472"/>
      <c r="OAU28" s="472"/>
      <c r="OAV28" s="472"/>
      <c r="OAW28" s="472"/>
      <c r="OAX28" s="472"/>
      <c r="OAY28" s="472"/>
      <c r="OAZ28" s="472"/>
      <c r="OBA28" s="472"/>
      <c r="OBB28" s="472"/>
      <c r="OBC28" s="472"/>
      <c r="OBD28" s="472"/>
      <c r="OBE28" s="472"/>
      <c r="OBF28" s="472"/>
      <c r="OBG28" s="472"/>
      <c r="OBH28" s="472"/>
      <c r="OBI28" s="472"/>
      <c r="OBJ28" s="472"/>
      <c r="OBK28" s="472"/>
      <c r="OBL28" s="472"/>
      <c r="OBM28" s="472"/>
      <c r="OBN28" s="472"/>
      <c r="OBO28" s="472"/>
      <c r="OBP28" s="472"/>
      <c r="OBQ28" s="472"/>
      <c r="OBR28" s="472"/>
      <c r="OBS28" s="472"/>
      <c r="OBT28" s="472"/>
      <c r="OBU28" s="472"/>
      <c r="OBV28" s="472"/>
      <c r="OBW28" s="472"/>
      <c r="OBX28" s="472"/>
      <c r="OBY28" s="472"/>
      <c r="OBZ28" s="472"/>
      <c r="OCA28" s="472"/>
      <c r="OCB28" s="472"/>
      <c r="OCC28" s="472"/>
      <c r="OCD28" s="472"/>
      <c r="OCE28" s="472"/>
      <c r="OCF28" s="472"/>
      <c r="OCG28" s="472"/>
      <c r="OCH28" s="472"/>
      <c r="OCI28" s="472"/>
      <c r="OCJ28" s="472"/>
      <c r="OCK28" s="472"/>
      <c r="OCL28" s="472"/>
      <c r="OCM28" s="472"/>
      <c r="OCN28" s="472"/>
      <c r="OCO28" s="472"/>
      <c r="OCP28" s="472"/>
      <c r="OCQ28" s="472"/>
      <c r="OCR28" s="472"/>
      <c r="OCS28" s="472"/>
      <c r="OCT28" s="472"/>
      <c r="OCU28" s="472"/>
      <c r="OCV28" s="472"/>
      <c r="OCW28" s="472"/>
      <c r="OCX28" s="472"/>
      <c r="OCY28" s="472"/>
      <c r="OCZ28" s="472"/>
      <c r="ODA28" s="472"/>
      <c r="ODB28" s="472"/>
      <c r="ODC28" s="472"/>
      <c r="ODD28" s="472"/>
      <c r="ODE28" s="472"/>
      <c r="ODF28" s="472"/>
      <c r="ODG28" s="472"/>
      <c r="ODH28" s="472"/>
      <c r="ODI28" s="472"/>
      <c r="ODJ28" s="472"/>
      <c r="ODK28" s="472"/>
      <c r="ODL28" s="472"/>
      <c r="ODM28" s="472"/>
      <c r="ODN28" s="472"/>
      <c r="ODO28" s="472"/>
      <c r="ODP28" s="472"/>
      <c r="ODQ28" s="472"/>
      <c r="ODR28" s="472"/>
      <c r="ODS28" s="472"/>
      <c r="ODT28" s="472"/>
      <c r="ODU28" s="472"/>
      <c r="ODV28" s="472"/>
      <c r="ODW28" s="472"/>
      <c r="ODX28" s="472"/>
      <c r="ODY28" s="472"/>
      <c r="ODZ28" s="472"/>
      <c r="OEA28" s="472"/>
      <c r="OEB28" s="472"/>
      <c r="OEC28" s="472"/>
      <c r="OED28" s="472"/>
      <c r="OEE28" s="472"/>
      <c r="OEF28" s="472"/>
      <c r="OEG28" s="472"/>
      <c r="OEH28" s="472"/>
      <c r="OEI28" s="472"/>
      <c r="OEJ28" s="472"/>
      <c r="OEK28" s="472"/>
      <c r="OEL28" s="472"/>
      <c r="OEM28" s="472"/>
      <c r="OEN28" s="472"/>
      <c r="OEO28" s="472"/>
      <c r="OEP28" s="472"/>
      <c r="OEQ28" s="472"/>
      <c r="OER28" s="472"/>
      <c r="OES28" s="472"/>
      <c r="OET28" s="472"/>
      <c r="OEU28" s="472"/>
      <c r="OEV28" s="472"/>
      <c r="OEW28" s="472"/>
      <c r="OEX28" s="472"/>
      <c r="OEY28" s="472"/>
      <c r="OEZ28" s="472"/>
      <c r="OFA28" s="472"/>
      <c r="OFB28" s="472"/>
      <c r="OFC28" s="472"/>
      <c r="OFD28" s="472"/>
      <c r="OFE28" s="472"/>
      <c r="OFF28" s="472"/>
      <c r="OFG28" s="472"/>
      <c r="OFH28" s="472"/>
      <c r="OFI28" s="472"/>
      <c r="OFJ28" s="472"/>
      <c r="OFK28" s="472"/>
      <c r="OFL28" s="472"/>
      <c r="OFM28" s="472"/>
      <c r="OFN28" s="472"/>
      <c r="OFO28" s="472"/>
      <c r="OFP28" s="472"/>
      <c r="OFQ28" s="472"/>
      <c r="OFR28" s="472"/>
      <c r="OFS28" s="472"/>
      <c r="OFT28" s="472"/>
      <c r="OFU28" s="472"/>
      <c r="OFV28" s="472"/>
      <c r="OFW28" s="472"/>
      <c r="OFX28" s="472"/>
      <c r="OFY28" s="472"/>
      <c r="OFZ28" s="472"/>
      <c r="OGA28" s="472"/>
      <c r="OGB28" s="472"/>
      <c r="OGC28" s="472"/>
      <c r="OGD28" s="472"/>
      <c r="OGE28" s="472"/>
      <c r="OGF28" s="472"/>
      <c r="OGG28" s="472"/>
      <c r="OGH28" s="472"/>
      <c r="OGI28" s="472"/>
      <c r="OGJ28" s="472"/>
      <c r="OGK28" s="472"/>
      <c r="OGL28" s="472"/>
      <c r="OGM28" s="472"/>
      <c r="OGN28" s="472"/>
      <c r="OGO28" s="472"/>
      <c r="OGP28" s="472"/>
      <c r="OGQ28" s="472"/>
      <c r="OGR28" s="472"/>
      <c r="OGS28" s="472"/>
      <c r="OGT28" s="472"/>
      <c r="OGU28" s="472"/>
      <c r="OGV28" s="472"/>
      <c r="OGW28" s="472"/>
      <c r="OGX28" s="472"/>
      <c r="OGY28" s="472"/>
      <c r="OGZ28" s="472"/>
      <c r="OHA28" s="472"/>
      <c r="OHB28" s="472"/>
      <c r="OHC28" s="472"/>
      <c r="OHD28" s="472"/>
      <c r="OHE28" s="472"/>
      <c r="OHF28" s="472"/>
      <c r="OHG28" s="472"/>
      <c r="OHH28" s="472"/>
      <c r="OHI28" s="472"/>
      <c r="OHJ28" s="472"/>
      <c r="OHK28" s="472"/>
      <c r="OHL28" s="472"/>
      <c r="OHM28" s="472"/>
      <c r="OHN28" s="472"/>
      <c r="OHO28" s="472"/>
      <c r="OHP28" s="472"/>
      <c r="OHQ28" s="472"/>
      <c r="OHR28" s="472"/>
      <c r="OHS28" s="472"/>
      <c r="OHT28" s="472"/>
      <c r="OHU28" s="472"/>
      <c r="OHV28" s="472"/>
      <c r="OHW28" s="472"/>
      <c r="OHX28" s="472"/>
      <c r="OHY28" s="472"/>
      <c r="OHZ28" s="472"/>
      <c r="OIA28" s="472"/>
      <c r="OIB28" s="472"/>
      <c r="OIC28" s="472"/>
      <c r="OID28" s="472"/>
      <c r="OIE28" s="472"/>
      <c r="OIF28" s="472"/>
      <c r="OIG28" s="472"/>
      <c r="OIH28" s="472"/>
      <c r="OII28" s="472"/>
      <c r="OIJ28" s="472"/>
      <c r="OIK28" s="472"/>
      <c r="OIL28" s="472"/>
      <c r="OIM28" s="472"/>
      <c r="OIN28" s="472"/>
      <c r="OIO28" s="472"/>
      <c r="OIP28" s="472"/>
      <c r="OIQ28" s="472"/>
      <c r="OIR28" s="472"/>
      <c r="OIS28" s="472"/>
      <c r="OIT28" s="472"/>
      <c r="OIU28" s="472"/>
      <c r="OIV28" s="472"/>
      <c r="OIW28" s="472"/>
      <c r="OIX28" s="472"/>
      <c r="OIY28" s="472"/>
      <c r="OIZ28" s="472"/>
      <c r="OJA28" s="472"/>
      <c r="OJB28" s="472"/>
      <c r="OJC28" s="472"/>
      <c r="OJD28" s="472"/>
      <c r="OJE28" s="472"/>
      <c r="OJF28" s="472"/>
      <c r="OJG28" s="472"/>
      <c r="OJH28" s="472"/>
      <c r="OJI28" s="472"/>
      <c r="OJJ28" s="472"/>
      <c r="OJK28" s="472"/>
      <c r="OJL28" s="472"/>
      <c r="OJM28" s="472"/>
      <c r="OJN28" s="472"/>
      <c r="OJO28" s="472"/>
      <c r="OJP28" s="472"/>
      <c r="OJQ28" s="472"/>
      <c r="OJR28" s="472"/>
      <c r="OJS28" s="472"/>
      <c r="OJT28" s="472"/>
      <c r="OJU28" s="472"/>
      <c r="OJV28" s="472"/>
      <c r="OJW28" s="472"/>
      <c r="OJX28" s="472"/>
      <c r="OJY28" s="472"/>
      <c r="OJZ28" s="472"/>
      <c r="OKA28" s="472"/>
      <c r="OKB28" s="472"/>
      <c r="OKC28" s="472"/>
      <c r="OKD28" s="472"/>
      <c r="OKE28" s="472"/>
      <c r="OKF28" s="472"/>
      <c r="OKG28" s="472"/>
      <c r="OKH28" s="472"/>
      <c r="OKI28" s="472"/>
      <c r="OKJ28" s="472"/>
      <c r="OKK28" s="472"/>
      <c r="OKL28" s="472"/>
      <c r="OKM28" s="472"/>
      <c r="OKN28" s="472"/>
      <c r="OKO28" s="472"/>
      <c r="OKP28" s="472"/>
      <c r="OKQ28" s="472"/>
      <c r="OKR28" s="472"/>
      <c r="OKS28" s="472"/>
      <c r="OKT28" s="472"/>
      <c r="OKU28" s="472"/>
      <c r="OKV28" s="472"/>
      <c r="OKW28" s="472"/>
      <c r="OKX28" s="472"/>
      <c r="OKY28" s="472"/>
      <c r="OKZ28" s="472"/>
      <c r="OLA28" s="472"/>
      <c r="OLB28" s="472"/>
      <c r="OLC28" s="472"/>
      <c r="OLD28" s="472"/>
      <c r="OLE28" s="472"/>
      <c r="OLF28" s="472"/>
      <c r="OLG28" s="472"/>
      <c r="OLH28" s="472"/>
      <c r="OLI28" s="472"/>
      <c r="OLJ28" s="472"/>
      <c r="OLK28" s="472"/>
      <c r="OLL28" s="472"/>
      <c r="OLM28" s="472"/>
      <c r="OLN28" s="472"/>
      <c r="OLO28" s="472"/>
      <c r="OLP28" s="472"/>
      <c r="OLQ28" s="472"/>
      <c r="OLR28" s="472"/>
      <c r="OLS28" s="472"/>
      <c r="OLT28" s="472"/>
      <c r="OLU28" s="472"/>
      <c r="OLV28" s="472"/>
      <c r="OLW28" s="472"/>
      <c r="OLX28" s="472"/>
      <c r="OLY28" s="472"/>
      <c r="OLZ28" s="472"/>
      <c r="OMA28" s="472"/>
      <c r="OMB28" s="472"/>
      <c r="OMC28" s="472"/>
      <c r="OMD28" s="472"/>
      <c r="OME28" s="472"/>
      <c r="OMF28" s="472"/>
      <c r="OMG28" s="472"/>
      <c r="OMH28" s="472"/>
      <c r="OMI28" s="472"/>
      <c r="OMJ28" s="472"/>
      <c r="OMK28" s="472"/>
      <c r="OML28" s="472"/>
      <c r="OMM28" s="472"/>
      <c r="OMN28" s="472"/>
      <c r="OMO28" s="472"/>
      <c r="OMP28" s="472"/>
      <c r="OMQ28" s="472"/>
      <c r="OMR28" s="472"/>
      <c r="OMS28" s="472"/>
      <c r="OMT28" s="472"/>
      <c r="OMU28" s="472"/>
      <c r="OMV28" s="472"/>
      <c r="OMW28" s="472"/>
      <c r="OMX28" s="472"/>
      <c r="OMY28" s="472"/>
      <c r="OMZ28" s="472"/>
      <c r="ONA28" s="472"/>
      <c r="ONB28" s="472"/>
      <c r="ONC28" s="472"/>
      <c r="OND28" s="472"/>
      <c r="ONE28" s="472"/>
      <c r="ONF28" s="472"/>
      <c r="ONG28" s="472"/>
      <c r="ONH28" s="472"/>
      <c r="ONI28" s="472"/>
      <c r="ONJ28" s="472"/>
      <c r="ONK28" s="472"/>
      <c r="ONL28" s="472"/>
      <c r="ONM28" s="472"/>
      <c r="ONN28" s="472"/>
      <c r="ONO28" s="472"/>
      <c r="ONP28" s="472"/>
      <c r="ONQ28" s="472"/>
      <c r="ONR28" s="472"/>
      <c r="ONS28" s="472"/>
      <c r="ONT28" s="472"/>
      <c r="ONU28" s="472"/>
      <c r="ONV28" s="472"/>
      <c r="ONW28" s="472"/>
      <c r="ONX28" s="472"/>
      <c r="ONY28" s="472"/>
      <c r="ONZ28" s="472"/>
      <c r="OOA28" s="472"/>
      <c r="OOB28" s="472"/>
      <c r="OOC28" s="472"/>
      <c r="OOD28" s="472"/>
      <c r="OOE28" s="472"/>
      <c r="OOF28" s="472"/>
      <c r="OOG28" s="472"/>
      <c r="OOH28" s="472"/>
      <c r="OOI28" s="472"/>
      <c r="OOJ28" s="472"/>
      <c r="OOK28" s="472"/>
      <c r="OOL28" s="472"/>
      <c r="OOM28" s="472"/>
      <c r="OON28" s="472"/>
      <c r="OOO28" s="472"/>
      <c r="OOP28" s="472"/>
      <c r="OOQ28" s="472"/>
      <c r="OOR28" s="472"/>
      <c r="OOS28" s="472"/>
      <c r="OOT28" s="472"/>
      <c r="OOU28" s="472"/>
      <c r="OOV28" s="472"/>
      <c r="OOW28" s="472"/>
      <c r="OOX28" s="472"/>
      <c r="OOY28" s="472"/>
      <c r="OOZ28" s="472"/>
      <c r="OPA28" s="472"/>
      <c r="OPB28" s="472"/>
      <c r="OPC28" s="472"/>
      <c r="OPD28" s="472"/>
      <c r="OPE28" s="472"/>
      <c r="OPF28" s="472"/>
      <c r="OPG28" s="472"/>
      <c r="OPH28" s="472"/>
      <c r="OPI28" s="472"/>
      <c r="OPJ28" s="472"/>
      <c r="OPK28" s="472"/>
      <c r="OPL28" s="472"/>
      <c r="OPM28" s="472"/>
      <c r="OPN28" s="472"/>
      <c r="OPO28" s="472"/>
      <c r="OPP28" s="472"/>
      <c r="OPQ28" s="472"/>
      <c r="OPR28" s="472"/>
      <c r="OPS28" s="472"/>
      <c r="OPT28" s="472"/>
      <c r="OPU28" s="472"/>
      <c r="OPV28" s="472"/>
      <c r="OPW28" s="472"/>
      <c r="OPX28" s="472"/>
      <c r="OPY28" s="472"/>
      <c r="OPZ28" s="472"/>
      <c r="OQA28" s="472"/>
      <c r="OQB28" s="472"/>
      <c r="OQC28" s="472"/>
      <c r="OQD28" s="472"/>
      <c r="OQE28" s="472"/>
      <c r="OQF28" s="472"/>
      <c r="OQG28" s="472"/>
      <c r="OQH28" s="472"/>
      <c r="OQI28" s="472"/>
      <c r="OQJ28" s="472"/>
      <c r="OQK28" s="472"/>
      <c r="OQL28" s="472"/>
      <c r="OQM28" s="472"/>
      <c r="OQN28" s="472"/>
      <c r="OQO28" s="472"/>
      <c r="OQP28" s="472"/>
      <c r="OQQ28" s="472"/>
      <c r="OQR28" s="472"/>
      <c r="OQS28" s="472"/>
      <c r="OQT28" s="472"/>
      <c r="OQU28" s="472"/>
      <c r="OQV28" s="472"/>
      <c r="OQW28" s="472"/>
      <c r="OQX28" s="472"/>
      <c r="OQY28" s="472"/>
      <c r="OQZ28" s="472"/>
      <c r="ORA28" s="472"/>
      <c r="ORB28" s="472"/>
      <c r="ORC28" s="472"/>
      <c r="ORD28" s="472"/>
      <c r="ORE28" s="472"/>
      <c r="ORF28" s="472"/>
      <c r="ORG28" s="472"/>
      <c r="ORH28" s="472"/>
      <c r="ORI28" s="472"/>
      <c r="ORJ28" s="472"/>
      <c r="ORK28" s="472"/>
      <c r="ORL28" s="472"/>
      <c r="ORM28" s="472"/>
      <c r="ORN28" s="472"/>
      <c r="ORO28" s="472"/>
      <c r="ORP28" s="472"/>
      <c r="ORQ28" s="472"/>
      <c r="ORR28" s="472"/>
      <c r="ORS28" s="472"/>
      <c r="ORT28" s="472"/>
      <c r="ORU28" s="472"/>
      <c r="ORV28" s="472"/>
      <c r="ORW28" s="472"/>
      <c r="ORX28" s="472"/>
      <c r="ORY28" s="472"/>
      <c r="ORZ28" s="472"/>
      <c r="OSA28" s="472"/>
      <c r="OSB28" s="472"/>
      <c r="OSC28" s="472"/>
      <c r="OSD28" s="472"/>
      <c r="OSE28" s="472"/>
      <c r="OSF28" s="472"/>
      <c r="OSG28" s="472"/>
      <c r="OSH28" s="472"/>
      <c r="OSI28" s="472"/>
      <c r="OSJ28" s="472"/>
      <c r="OSK28" s="472"/>
      <c r="OSL28" s="472"/>
      <c r="OSM28" s="472"/>
      <c r="OSN28" s="472"/>
      <c r="OSO28" s="472"/>
      <c r="OSP28" s="472"/>
      <c r="OSQ28" s="472"/>
      <c r="OSR28" s="472"/>
      <c r="OSS28" s="472"/>
      <c r="OST28" s="472"/>
      <c r="OSU28" s="472"/>
      <c r="OSV28" s="472"/>
      <c r="OSW28" s="472"/>
      <c r="OSX28" s="472"/>
      <c r="OSY28" s="472"/>
      <c r="OSZ28" s="472"/>
      <c r="OTA28" s="472"/>
      <c r="OTB28" s="472"/>
      <c r="OTC28" s="472"/>
      <c r="OTD28" s="472"/>
      <c r="OTE28" s="472"/>
      <c r="OTF28" s="472"/>
      <c r="OTG28" s="472"/>
      <c r="OTH28" s="472"/>
      <c r="OTI28" s="472"/>
      <c r="OTJ28" s="472"/>
      <c r="OTK28" s="472"/>
      <c r="OTL28" s="472"/>
      <c r="OTM28" s="472"/>
      <c r="OTN28" s="472"/>
      <c r="OTO28" s="472"/>
      <c r="OTP28" s="472"/>
      <c r="OTQ28" s="472"/>
      <c r="OTR28" s="472"/>
      <c r="OTS28" s="472"/>
      <c r="OTT28" s="472"/>
      <c r="OTU28" s="472"/>
      <c r="OTV28" s="472"/>
      <c r="OTW28" s="472"/>
      <c r="OTX28" s="472"/>
      <c r="OTY28" s="472"/>
      <c r="OTZ28" s="472"/>
      <c r="OUA28" s="472"/>
      <c r="OUB28" s="472"/>
      <c r="OUC28" s="472"/>
      <c r="OUD28" s="472"/>
      <c r="OUE28" s="472"/>
      <c r="OUF28" s="472"/>
      <c r="OUG28" s="472"/>
      <c r="OUH28" s="472"/>
      <c r="OUI28" s="472"/>
      <c r="OUJ28" s="472"/>
      <c r="OUK28" s="472"/>
      <c r="OUL28" s="472"/>
      <c r="OUM28" s="472"/>
      <c r="OUN28" s="472"/>
      <c r="OUO28" s="472"/>
      <c r="OUP28" s="472"/>
      <c r="OUQ28" s="472"/>
      <c r="OUR28" s="472"/>
      <c r="OUS28" s="472"/>
      <c r="OUT28" s="472"/>
      <c r="OUU28" s="472"/>
      <c r="OUV28" s="472"/>
      <c r="OUW28" s="472"/>
      <c r="OUX28" s="472"/>
      <c r="OUY28" s="472"/>
      <c r="OUZ28" s="472"/>
      <c r="OVA28" s="472"/>
      <c r="OVB28" s="472"/>
      <c r="OVC28" s="472"/>
      <c r="OVD28" s="472"/>
      <c r="OVE28" s="472"/>
      <c r="OVF28" s="472"/>
      <c r="OVG28" s="472"/>
      <c r="OVH28" s="472"/>
      <c r="OVI28" s="472"/>
      <c r="OVJ28" s="472"/>
      <c r="OVK28" s="472"/>
      <c r="OVL28" s="472"/>
      <c r="OVM28" s="472"/>
      <c r="OVN28" s="472"/>
      <c r="OVO28" s="472"/>
      <c r="OVP28" s="472"/>
      <c r="OVQ28" s="472"/>
      <c r="OVR28" s="472"/>
      <c r="OVS28" s="472"/>
      <c r="OVT28" s="472"/>
      <c r="OVU28" s="472"/>
      <c r="OVV28" s="472"/>
      <c r="OVW28" s="472"/>
      <c r="OVX28" s="472"/>
      <c r="OVY28" s="472"/>
      <c r="OVZ28" s="472"/>
      <c r="OWA28" s="472"/>
      <c r="OWB28" s="472"/>
      <c r="OWC28" s="472"/>
      <c r="OWD28" s="472"/>
      <c r="OWE28" s="472"/>
      <c r="OWF28" s="472"/>
      <c r="OWG28" s="472"/>
      <c r="OWH28" s="472"/>
      <c r="OWI28" s="472"/>
      <c r="OWJ28" s="472"/>
      <c r="OWK28" s="472"/>
      <c r="OWL28" s="472"/>
      <c r="OWM28" s="472"/>
      <c r="OWN28" s="472"/>
      <c r="OWO28" s="472"/>
      <c r="OWP28" s="472"/>
      <c r="OWQ28" s="472"/>
      <c r="OWR28" s="472"/>
      <c r="OWS28" s="472"/>
      <c r="OWT28" s="472"/>
      <c r="OWU28" s="472"/>
      <c r="OWV28" s="472"/>
      <c r="OWW28" s="472"/>
      <c r="OWX28" s="472"/>
      <c r="OWY28" s="472"/>
      <c r="OWZ28" s="472"/>
      <c r="OXA28" s="472"/>
      <c r="OXB28" s="472"/>
      <c r="OXC28" s="472"/>
      <c r="OXD28" s="472"/>
      <c r="OXE28" s="472"/>
      <c r="OXF28" s="472"/>
      <c r="OXG28" s="472"/>
      <c r="OXH28" s="472"/>
      <c r="OXI28" s="472"/>
      <c r="OXJ28" s="472"/>
      <c r="OXK28" s="472"/>
      <c r="OXL28" s="472"/>
      <c r="OXM28" s="472"/>
      <c r="OXN28" s="472"/>
      <c r="OXO28" s="472"/>
      <c r="OXP28" s="472"/>
      <c r="OXQ28" s="472"/>
      <c r="OXR28" s="472"/>
      <c r="OXS28" s="472"/>
      <c r="OXT28" s="472"/>
      <c r="OXU28" s="472"/>
      <c r="OXV28" s="472"/>
      <c r="OXW28" s="472"/>
      <c r="OXX28" s="472"/>
      <c r="OXY28" s="472"/>
      <c r="OXZ28" s="472"/>
      <c r="OYA28" s="472"/>
      <c r="OYB28" s="472"/>
      <c r="OYC28" s="472"/>
      <c r="OYD28" s="472"/>
      <c r="OYE28" s="472"/>
      <c r="OYF28" s="472"/>
      <c r="OYG28" s="472"/>
      <c r="OYH28" s="472"/>
      <c r="OYI28" s="472"/>
      <c r="OYJ28" s="472"/>
      <c r="OYK28" s="472"/>
      <c r="OYL28" s="472"/>
      <c r="OYM28" s="472"/>
      <c r="OYN28" s="472"/>
      <c r="OYO28" s="472"/>
      <c r="OYP28" s="472"/>
      <c r="OYQ28" s="472"/>
      <c r="OYR28" s="472"/>
      <c r="OYS28" s="472"/>
      <c r="OYT28" s="472"/>
      <c r="OYU28" s="472"/>
      <c r="OYV28" s="472"/>
      <c r="OYW28" s="472"/>
      <c r="OYX28" s="472"/>
      <c r="OYY28" s="472"/>
      <c r="OYZ28" s="472"/>
      <c r="OZA28" s="472"/>
      <c r="OZB28" s="472"/>
      <c r="OZC28" s="472"/>
      <c r="OZD28" s="472"/>
      <c r="OZE28" s="472"/>
      <c r="OZF28" s="472"/>
      <c r="OZG28" s="472"/>
      <c r="OZH28" s="472"/>
      <c r="OZI28" s="472"/>
      <c r="OZJ28" s="472"/>
      <c r="OZK28" s="472"/>
      <c r="OZL28" s="472"/>
      <c r="OZM28" s="472"/>
      <c r="OZN28" s="472"/>
      <c r="OZO28" s="472"/>
      <c r="OZP28" s="472"/>
      <c r="OZQ28" s="472"/>
      <c r="OZR28" s="472"/>
      <c r="OZS28" s="472"/>
      <c r="OZT28" s="472"/>
      <c r="OZU28" s="472"/>
      <c r="OZV28" s="472"/>
      <c r="OZW28" s="472"/>
      <c r="OZX28" s="472"/>
      <c r="OZY28" s="472"/>
      <c r="OZZ28" s="472"/>
      <c r="PAA28" s="472"/>
      <c r="PAB28" s="472"/>
      <c r="PAC28" s="472"/>
      <c r="PAD28" s="472"/>
      <c r="PAE28" s="472"/>
      <c r="PAF28" s="472"/>
      <c r="PAG28" s="472"/>
      <c r="PAH28" s="472"/>
      <c r="PAI28" s="472"/>
      <c r="PAJ28" s="472"/>
      <c r="PAK28" s="472"/>
      <c r="PAL28" s="472"/>
      <c r="PAM28" s="472"/>
      <c r="PAN28" s="472"/>
      <c r="PAO28" s="472"/>
      <c r="PAP28" s="472"/>
      <c r="PAQ28" s="472"/>
      <c r="PAR28" s="472"/>
      <c r="PAS28" s="472"/>
      <c r="PAT28" s="472"/>
      <c r="PAU28" s="472"/>
      <c r="PAV28" s="472"/>
      <c r="PAW28" s="472"/>
      <c r="PAX28" s="472"/>
      <c r="PAY28" s="472"/>
      <c r="PAZ28" s="472"/>
      <c r="PBA28" s="472"/>
      <c r="PBB28" s="472"/>
      <c r="PBC28" s="472"/>
      <c r="PBD28" s="472"/>
      <c r="PBE28" s="472"/>
      <c r="PBF28" s="472"/>
      <c r="PBG28" s="472"/>
      <c r="PBH28" s="472"/>
      <c r="PBI28" s="472"/>
      <c r="PBJ28" s="472"/>
      <c r="PBK28" s="472"/>
      <c r="PBL28" s="472"/>
      <c r="PBM28" s="472"/>
      <c r="PBN28" s="472"/>
      <c r="PBO28" s="472"/>
      <c r="PBP28" s="472"/>
      <c r="PBQ28" s="472"/>
      <c r="PBR28" s="472"/>
      <c r="PBS28" s="472"/>
      <c r="PBT28" s="472"/>
      <c r="PBU28" s="472"/>
      <c r="PBV28" s="472"/>
      <c r="PBW28" s="472"/>
      <c r="PBX28" s="472"/>
      <c r="PBY28" s="472"/>
      <c r="PBZ28" s="472"/>
      <c r="PCA28" s="472"/>
      <c r="PCB28" s="472"/>
      <c r="PCC28" s="472"/>
      <c r="PCD28" s="472"/>
      <c r="PCE28" s="472"/>
      <c r="PCF28" s="472"/>
      <c r="PCG28" s="472"/>
      <c r="PCH28" s="472"/>
      <c r="PCI28" s="472"/>
      <c r="PCJ28" s="472"/>
      <c r="PCK28" s="472"/>
      <c r="PCL28" s="472"/>
      <c r="PCM28" s="472"/>
      <c r="PCN28" s="472"/>
      <c r="PCO28" s="472"/>
      <c r="PCP28" s="472"/>
      <c r="PCQ28" s="472"/>
      <c r="PCR28" s="472"/>
      <c r="PCS28" s="472"/>
      <c r="PCT28" s="472"/>
      <c r="PCU28" s="472"/>
      <c r="PCV28" s="472"/>
      <c r="PCW28" s="472"/>
      <c r="PCX28" s="472"/>
      <c r="PCY28" s="472"/>
      <c r="PCZ28" s="472"/>
      <c r="PDA28" s="472"/>
      <c r="PDB28" s="472"/>
      <c r="PDC28" s="472"/>
      <c r="PDD28" s="472"/>
      <c r="PDE28" s="472"/>
      <c r="PDF28" s="472"/>
      <c r="PDG28" s="472"/>
      <c r="PDH28" s="472"/>
      <c r="PDI28" s="472"/>
      <c r="PDJ28" s="472"/>
      <c r="PDK28" s="472"/>
      <c r="PDL28" s="472"/>
      <c r="PDM28" s="472"/>
      <c r="PDN28" s="472"/>
      <c r="PDO28" s="472"/>
      <c r="PDP28" s="472"/>
      <c r="PDQ28" s="472"/>
      <c r="PDR28" s="472"/>
      <c r="PDS28" s="472"/>
      <c r="PDT28" s="472"/>
      <c r="PDU28" s="472"/>
      <c r="PDV28" s="472"/>
      <c r="PDW28" s="472"/>
      <c r="PDX28" s="472"/>
      <c r="PDY28" s="472"/>
      <c r="PDZ28" s="472"/>
      <c r="PEA28" s="472"/>
      <c r="PEB28" s="472"/>
      <c r="PEC28" s="472"/>
      <c r="PED28" s="472"/>
      <c r="PEE28" s="472"/>
      <c r="PEF28" s="472"/>
      <c r="PEG28" s="472"/>
      <c r="PEH28" s="472"/>
      <c r="PEI28" s="472"/>
      <c r="PEJ28" s="472"/>
      <c r="PEK28" s="472"/>
      <c r="PEL28" s="472"/>
      <c r="PEM28" s="472"/>
      <c r="PEN28" s="472"/>
      <c r="PEO28" s="472"/>
      <c r="PEP28" s="472"/>
      <c r="PEQ28" s="472"/>
      <c r="PER28" s="472"/>
      <c r="PES28" s="472"/>
      <c r="PET28" s="472"/>
      <c r="PEU28" s="472"/>
      <c r="PEV28" s="472"/>
      <c r="PEW28" s="472"/>
      <c r="PEX28" s="472"/>
      <c r="PEY28" s="472"/>
      <c r="PEZ28" s="472"/>
      <c r="PFA28" s="472"/>
      <c r="PFB28" s="472"/>
      <c r="PFC28" s="472"/>
      <c r="PFD28" s="472"/>
      <c r="PFE28" s="472"/>
      <c r="PFF28" s="472"/>
      <c r="PFG28" s="472"/>
      <c r="PFH28" s="472"/>
      <c r="PFI28" s="472"/>
      <c r="PFJ28" s="472"/>
      <c r="PFK28" s="472"/>
      <c r="PFL28" s="472"/>
      <c r="PFM28" s="472"/>
      <c r="PFN28" s="472"/>
      <c r="PFO28" s="472"/>
      <c r="PFP28" s="472"/>
      <c r="PFQ28" s="472"/>
      <c r="PFR28" s="472"/>
      <c r="PFS28" s="472"/>
      <c r="PFT28" s="472"/>
      <c r="PFU28" s="472"/>
      <c r="PFV28" s="472"/>
      <c r="PFW28" s="472"/>
      <c r="PFX28" s="472"/>
      <c r="PFY28" s="472"/>
      <c r="PFZ28" s="472"/>
      <c r="PGA28" s="472"/>
      <c r="PGB28" s="472"/>
      <c r="PGC28" s="472"/>
      <c r="PGD28" s="472"/>
      <c r="PGE28" s="472"/>
      <c r="PGF28" s="472"/>
      <c r="PGG28" s="472"/>
      <c r="PGH28" s="472"/>
      <c r="PGI28" s="472"/>
      <c r="PGJ28" s="472"/>
      <c r="PGK28" s="472"/>
      <c r="PGL28" s="472"/>
      <c r="PGM28" s="472"/>
      <c r="PGN28" s="472"/>
      <c r="PGO28" s="472"/>
      <c r="PGP28" s="472"/>
      <c r="PGQ28" s="472"/>
      <c r="PGR28" s="472"/>
      <c r="PGS28" s="472"/>
      <c r="PGT28" s="472"/>
      <c r="PGU28" s="472"/>
      <c r="PGV28" s="472"/>
      <c r="PGW28" s="472"/>
      <c r="PGX28" s="472"/>
      <c r="PGY28" s="472"/>
      <c r="PGZ28" s="472"/>
      <c r="PHA28" s="472"/>
      <c r="PHB28" s="472"/>
      <c r="PHC28" s="472"/>
      <c r="PHD28" s="472"/>
      <c r="PHE28" s="472"/>
      <c r="PHF28" s="472"/>
      <c r="PHG28" s="472"/>
      <c r="PHH28" s="472"/>
      <c r="PHI28" s="472"/>
      <c r="PHJ28" s="472"/>
      <c r="PHK28" s="472"/>
      <c r="PHL28" s="472"/>
      <c r="PHM28" s="472"/>
      <c r="PHN28" s="472"/>
      <c r="PHO28" s="472"/>
      <c r="PHP28" s="472"/>
      <c r="PHQ28" s="472"/>
      <c r="PHR28" s="472"/>
      <c r="PHS28" s="472"/>
      <c r="PHT28" s="472"/>
      <c r="PHU28" s="472"/>
      <c r="PHV28" s="472"/>
      <c r="PHW28" s="472"/>
      <c r="PHX28" s="472"/>
      <c r="PHY28" s="472"/>
      <c r="PHZ28" s="472"/>
      <c r="PIA28" s="472"/>
      <c r="PIB28" s="472"/>
      <c r="PIC28" s="472"/>
      <c r="PID28" s="472"/>
      <c r="PIE28" s="472"/>
      <c r="PIF28" s="472"/>
      <c r="PIG28" s="472"/>
      <c r="PIH28" s="472"/>
      <c r="PII28" s="472"/>
      <c r="PIJ28" s="472"/>
      <c r="PIK28" s="472"/>
      <c r="PIL28" s="472"/>
      <c r="PIM28" s="472"/>
      <c r="PIN28" s="472"/>
      <c r="PIO28" s="472"/>
      <c r="PIP28" s="472"/>
      <c r="PIQ28" s="472"/>
      <c r="PIR28" s="472"/>
      <c r="PIS28" s="472"/>
      <c r="PIT28" s="472"/>
      <c r="PIU28" s="472"/>
      <c r="PIV28" s="472"/>
      <c r="PIW28" s="472"/>
      <c r="PIX28" s="472"/>
      <c r="PIY28" s="472"/>
      <c r="PIZ28" s="472"/>
      <c r="PJA28" s="472"/>
      <c r="PJB28" s="472"/>
      <c r="PJC28" s="472"/>
      <c r="PJD28" s="472"/>
      <c r="PJE28" s="472"/>
      <c r="PJF28" s="472"/>
      <c r="PJG28" s="472"/>
      <c r="PJH28" s="472"/>
      <c r="PJI28" s="472"/>
      <c r="PJJ28" s="472"/>
      <c r="PJK28" s="472"/>
      <c r="PJL28" s="472"/>
      <c r="PJM28" s="472"/>
      <c r="PJN28" s="472"/>
      <c r="PJO28" s="472"/>
      <c r="PJP28" s="472"/>
      <c r="PJQ28" s="472"/>
      <c r="PJR28" s="472"/>
      <c r="PJS28" s="472"/>
      <c r="PJT28" s="472"/>
      <c r="PJU28" s="472"/>
      <c r="PJV28" s="472"/>
      <c r="PJW28" s="472"/>
      <c r="PJX28" s="472"/>
      <c r="PJY28" s="472"/>
      <c r="PJZ28" s="472"/>
      <c r="PKA28" s="472"/>
      <c r="PKB28" s="472"/>
      <c r="PKC28" s="472"/>
      <c r="PKD28" s="472"/>
      <c r="PKE28" s="472"/>
      <c r="PKF28" s="472"/>
      <c r="PKG28" s="472"/>
      <c r="PKH28" s="472"/>
      <c r="PKI28" s="472"/>
      <c r="PKJ28" s="472"/>
      <c r="PKK28" s="472"/>
      <c r="PKL28" s="472"/>
      <c r="PKM28" s="472"/>
      <c r="PKN28" s="472"/>
      <c r="PKO28" s="472"/>
      <c r="PKP28" s="472"/>
      <c r="PKQ28" s="472"/>
      <c r="PKR28" s="472"/>
      <c r="PKS28" s="472"/>
      <c r="PKT28" s="472"/>
      <c r="PKU28" s="472"/>
      <c r="PKV28" s="472"/>
      <c r="PKW28" s="472"/>
      <c r="PKX28" s="472"/>
      <c r="PKY28" s="472"/>
      <c r="PKZ28" s="472"/>
      <c r="PLA28" s="472"/>
      <c r="PLB28" s="472"/>
      <c r="PLC28" s="472"/>
      <c r="PLD28" s="472"/>
      <c r="PLE28" s="472"/>
      <c r="PLF28" s="472"/>
      <c r="PLG28" s="472"/>
      <c r="PLH28" s="472"/>
      <c r="PLI28" s="472"/>
      <c r="PLJ28" s="472"/>
      <c r="PLK28" s="472"/>
      <c r="PLL28" s="472"/>
      <c r="PLM28" s="472"/>
      <c r="PLN28" s="472"/>
      <c r="PLO28" s="472"/>
      <c r="PLP28" s="472"/>
      <c r="PLQ28" s="472"/>
      <c r="PLR28" s="472"/>
      <c r="PLS28" s="472"/>
      <c r="PLT28" s="472"/>
      <c r="PLU28" s="472"/>
      <c r="PLV28" s="472"/>
      <c r="PLW28" s="472"/>
      <c r="PLX28" s="472"/>
      <c r="PLY28" s="472"/>
      <c r="PLZ28" s="472"/>
      <c r="PMA28" s="472"/>
      <c r="PMB28" s="472"/>
      <c r="PMC28" s="472"/>
      <c r="PMD28" s="472"/>
      <c r="PME28" s="472"/>
      <c r="PMF28" s="472"/>
      <c r="PMG28" s="472"/>
      <c r="PMH28" s="472"/>
      <c r="PMI28" s="472"/>
      <c r="PMJ28" s="472"/>
      <c r="PMK28" s="472"/>
      <c r="PML28" s="472"/>
      <c r="PMM28" s="472"/>
      <c r="PMN28" s="472"/>
      <c r="PMO28" s="472"/>
      <c r="PMP28" s="472"/>
      <c r="PMQ28" s="472"/>
      <c r="PMR28" s="472"/>
      <c r="PMS28" s="472"/>
      <c r="PMT28" s="472"/>
      <c r="PMU28" s="472"/>
      <c r="PMV28" s="472"/>
      <c r="PMW28" s="472"/>
      <c r="PMX28" s="472"/>
      <c r="PMY28" s="472"/>
      <c r="PMZ28" s="472"/>
      <c r="PNA28" s="472"/>
      <c r="PNB28" s="472"/>
      <c r="PNC28" s="472"/>
      <c r="PND28" s="472"/>
      <c r="PNE28" s="472"/>
      <c r="PNF28" s="472"/>
      <c r="PNG28" s="472"/>
      <c r="PNH28" s="472"/>
      <c r="PNI28" s="472"/>
      <c r="PNJ28" s="472"/>
      <c r="PNK28" s="472"/>
      <c r="PNL28" s="472"/>
      <c r="PNM28" s="472"/>
      <c r="PNN28" s="472"/>
      <c r="PNO28" s="472"/>
      <c r="PNP28" s="472"/>
      <c r="PNQ28" s="472"/>
      <c r="PNR28" s="472"/>
      <c r="PNS28" s="472"/>
      <c r="PNT28" s="472"/>
      <c r="PNU28" s="472"/>
      <c r="PNV28" s="472"/>
      <c r="PNW28" s="472"/>
      <c r="PNX28" s="472"/>
      <c r="PNY28" s="472"/>
      <c r="PNZ28" s="472"/>
      <c r="POA28" s="472"/>
      <c r="POB28" s="472"/>
      <c r="POC28" s="472"/>
      <c r="POD28" s="472"/>
      <c r="POE28" s="472"/>
      <c r="POF28" s="472"/>
      <c r="POG28" s="472"/>
      <c r="POH28" s="472"/>
      <c r="POI28" s="472"/>
      <c r="POJ28" s="472"/>
      <c r="POK28" s="472"/>
      <c r="POL28" s="472"/>
      <c r="POM28" s="472"/>
      <c r="PON28" s="472"/>
      <c r="POO28" s="472"/>
      <c r="POP28" s="472"/>
      <c r="POQ28" s="472"/>
      <c r="POR28" s="472"/>
      <c r="POS28" s="472"/>
      <c r="POT28" s="472"/>
      <c r="POU28" s="472"/>
      <c r="POV28" s="472"/>
      <c r="POW28" s="472"/>
      <c r="POX28" s="472"/>
      <c r="POY28" s="472"/>
      <c r="POZ28" s="472"/>
      <c r="PPA28" s="472"/>
      <c r="PPB28" s="472"/>
      <c r="PPC28" s="472"/>
      <c r="PPD28" s="472"/>
      <c r="PPE28" s="472"/>
      <c r="PPF28" s="472"/>
      <c r="PPG28" s="472"/>
      <c r="PPH28" s="472"/>
      <c r="PPI28" s="472"/>
      <c r="PPJ28" s="472"/>
      <c r="PPK28" s="472"/>
      <c r="PPL28" s="472"/>
      <c r="PPM28" s="472"/>
      <c r="PPN28" s="472"/>
      <c r="PPO28" s="472"/>
      <c r="PPP28" s="472"/>
      <c r="PPQ28" s="472"/>
      <c r="PPR28" s="472"/>
      <c r="PPS28" s="472"/>
      <c r="PPT28" s="472"/>
      <c r="PPU28" s="472"/>
      <c r="PPV28" s="472"/>
      <c r="PPW28" s="472"/>
      <c r="PPX28" s="472"/>
      <c r="PPY28" s="472"/>
      <c r="PPZ28" s="472"/>
      <c r="PQA28" s="472"/>
      <c r="PQB28" s="472"/>
      <c r="PQC28" s="472"/>
      <c r="PQD28" s="472"/>
      <c r="PQE28" s="472"/>
      <c r="PQF28" s="472"/>
      <c r="PQG28" s="472"/>
      <c r="PQH28" s="472"/>
      <c r="PQI28" s="472"/>
      <c r="PQJ28" s="472"/>
      <c r="PQK28" s="472"/>
      <c r="PQL28" s="472"/>
      <c r="PQM28" s="472"/>
      <c r="PQN28" s="472"/>
      <c r="PQO28" s="472"/>
      <c r="PQP28" s="472"/>
      <c r="PQQ28" s="472"/>
      <c r="PQR28" s="472"/>
      <c r="PQS28" s="472"/>
      <c r="PQT28" s="472"/>
      <c r="PQU28" s="472"/>
      <c r="PQV28" s="472"/>
      <c r="PQW28" s="472"/>
      <c r="PQX28" s="472"/>
      <c r="PQY28" s="472"/>
      <c r="PQZ28" s="472"/>
      <c r="PRA28" s="472"/>
      <c r="PRB28" s="472"/>
      <c r="PRC28" s="472"/>
      <c r="PRD28" s="472"/>
      <c r="PRE28" s="472"/>
      <c r="PRF28" s="472"/>
      <c r="PRG28" s="472"/>
      <c r="PRH28" s="472"/>
      <c r="PRI28" s="472"/>
      <c r="PRJ28" s="472"/>
      <c r="PRK28" s="472"/>
      <c r="PRL28" s="472"/>
      <c r="PRM28" s="472"/>
      <c r="PRN28" s="472"/>
      <c r="PRO28" s="472"/>
      <c r="PRP28" s="472"/>
      <c r="PRQ28" s="472"/>
      <c r="PRR28" s="472"/>
      <c r="PRS28" s="472"/>
      <c r="PRT28" s="472"/>
      <c r="PRU28" s="472"/>
      <c r="PRV28" s="472"/>
      <c r="PRW28" s="472"/>
      <c r="PRX28" s="472"/>
      <c r="PRY28" s="472"/>
      <c r="PRZ28" s="472"/>
      <c r="PSA28" s="472"/>
      <c r="PSB28" s="472"/>
      <c r="PSC28" s="472"/>
      <c r="PSD28" s="472"/>
      <c r="PSE28" s="472"/>
      <c r="PSF28" s="472"/>
      <c r="PSG28" s="472"/>
      <c r="PSH28" s="472"/>
      <c r="PSI28" s="472"/>
      <c r="PSJ28" s="472"/>
      <c r="PSK28" s="472"/>
      <c r="PSL28" s="472"/>
      <c r="PSM28" s="472"/>
      <c r="PSN28" s="472"/>
      <c r="PSO28" s="472"/>
      <c r="PSP28" s="472"/>
      <c r="PSQ28" s="472"/>
      <c r="PSR28" s="472"/>
      <c r="PSS28" s="472"/>
      <c r="PST28" s="472"/>
      <c r="PSU28" s="472"/>
      <c r="PSV28" s="472"/>
      <c r="PSW28" s="472"/>
      <c r="PSX28" s="472"/>
      <c r="PSY28" s="472"/>
      <c r="PSZ28" s="472"/>
      <c r="PTA28" s="472"/>
      <c r="PTB28" s="472"/>
      <c r="PTC28" s="472"/>
      <c r="PTD28" s="472"/>
      <c r="PTE28" s="472"/>
      <c r="PTF28" s="472"/>
      <c r="PTG28" s="472"/>
      <c r="PTH28" s="472"/>
      <c r="PTI28" s="472"/>
      <c r="PTJ28" s="472"/>
      <c r="PTK28" s="472"/>
      <c r="PTL28" s="472"/>
      <c r="PTM28" s="472"/>
      <c r="PTN28" s="472"/>
      <c r="PTO28" s="472"/>
      <c r="PTP28" s="472"/>
      <c r="PTQ28" s="472"/>
      <c r="PTR28" s="472"/>
      <c r="PTS28" s="472"/>
      <c r="PTT28" s="472"/>
      <c r="PTU28" s="472"/>
      <c r="PTV28" s="472"/>
      <c r="PTW28" s="472"/>
      <c r="PTX28" s="472"/>
      <c r="PTY28" s="472"/>
      <c r="PTZ28" s="472"/>
      <c r="PUA28" s="472"/>
      <c r="PUB28" s="472"/>
      <c r="PUC28" s="472"/>
      <c r="PUD28" s="472"/>
      <c r="PUE28" s="472"/>
      <c r="PUF28" s="472"/>
      <c r="PUG28" s="472"/>
      <c r="PUH28" s="472"/>
      <c r="PUI28" s="472"/>
      <c r="PUJ28" s="472"/>
      <c r="PUK28" s="472"/>
      <c r="PUL28" s="472"/>
      <c r="PUM28" s="472"/>
      <c r="PUN28" s="472"/>
      <c r="PUO28" s="472"/>
      <c r="PUP28" s="472"/>
      <c r="PUQ28" s="472"/>
      <c r="PUR28" s="472"/>
      <c r="PUS28" s="472"/>
      <c r="PUT28" s="472"/>
      <c r="PUU28" s="472"/>
      <c r="PUV28" s="472"/>
      <c r="PUW28" s="472"/>
      <c r="PUX28" s="472"/>
      <c r="PUY28" s="472"/>
      <c r="PUZ28" s="472"/>
      <c r="PVA28" s="472"/>
      <c r="PVB28" s="472"/>
      <c r="PVC28" s="472"/>
      <c r="PVD28" s="472"/>
      <c r="PVE28" s="472"/>
      <c r="PVF28" s="472"/>
      <c r="PVG28" s="472"/>
      <c r="PVH28" s="472"/>
      <c r="PVI28" s="472"/>
      <c r="PVJ28" s="472"/>
      <c r="PVK28" s="472"/>
      <c r="PVL28" s="472"/>
      <c r="PVM28" s="472"/>
      <c r="PVN28" s="472"/>
      <c r="PVO28" s="472"/>
      <c r="PVP28" s="472"/>
      <c r="PVQ28" s="472"/>
      <c r="PVR28" s="472"/>
      <c r="PVS28" s="472"/>
      <c r="PVT28" s="472"/>
      <c r="PVU28" s="472"/>
      <c r="PVV28" s="472"/>
      <c r="PVW28" s="472"/>
      <c r="PVX28" s="472"/>
      <c r="PVY28" s="472"/>
      <c r="PVZ28" s="472"/>
      <c r="PWA28" s="472"/>
      <c r="PWB28" s="472"/>
      <c r="PWC28" s="472"/>
      <c r="PWD28" s="472"/>
      <c r="PWE28" s="472"/>
      <c r="PWF28" s="472"/>
      <c r="PWG28" s="472"/>
      <c r="PWH28" s="472"/>
      <c r="PWI28" s="472"/>
      <c r="PWJ28" s="472"/>
      <c r="PWK28" s="472"/>
      <c r="PWL28" s="472"/>
      <c r="PWM28" s="472"/>
      <c r="PWN28" s="472"/>
      <c r="PWO28" s="472"/>
      <c r="PWP28" s="472"/>
      <c r="PWQ28" s="472"/>
      <c r="PWR28" s="472"/>
      <c r="PWS28" s="472"/>
      <c r="PWT28" s="472"/>
      <c r="PWU28" s="472"/>
      <c r="PWV28" s="472"/>
      <c r="PWW28" s="472"/>
      <c r="PWX28" s="472"/>
      <c r="PWY28" s="472"/>
      <c r="PWZ28" s="472"/>
      <c r="PXA28" s="472"/>
      <c r="PXB28" s="472"/>
      <c r="PXC28" s="472"/>
      <c r="PXD28" s="472"/>
      <c r="PXE28" s="472"/>
      <c r="PXF28" s="472"/>
      <c r="PXG28" s="472"/>
      <c r="PXH28" s="472"/>
      <c r="PXI28" s="472"/>
      <c r="PXJ28" s="472"/>
      <c r="PXK28" s="472"/>
      <c r="PXL28" s="472"/>
      <c r="PXM28" s="472"/>
      <c r="PXN28" s="472"/>
      <c r="PXO28" s="472"/>
      <c r="PXP28" s="472"/>
      <c r="PXQ28" s="472"/>
      <c r="PXR28" s="472"/>
      <c r="PXS28" s="472"/>
      <c r="PXT28" s="472"/>
      <c r="PXU28" s="472"/>
      <c r="PXV28" s="472"/>
      <c r="PXW28" s="472"/>
      <c r="PXX28" s="472"/>
      <c r="PXY28" s="472"/>
      <c r="PXZ28" s="472"/>
      <c r="PYA28" s="472"/>
      <c r="PYB28" s="472"/>
      <c r="PYC28" s="472"/>
      <c r="PYD28" s="472"/>
      <c r="PYE28" s="472"/>
      <c r="PYF28" s="472"/>
      <c r="PYG28" s="472"/>
      <c r="PYH28" s="472"/>
      <c r="PYI28" s="472"/>
      <c r="PYJ28" s="472"/>
      <c r="PYK28" s="472"/>
      <c r="PYL28" s="472"/>
      <c r="PYM28" s="472"/>
      <c r="PYN28" s="472"/>
      <c r="PYO28" s="472"/>
      <c r="PYP28" s="472"/>
      <c r="PYQ28" s="472"/>
      <c r="PYR28" s="472"/>
      <c r="PYS28" s="472"/>
      <c r="PYT28" s="472"/>
      <c r="PYU28" s="472"/>
      <c r="PYV28" s="472"/>
      <c r="PYW28" s="472"/>
      <c r="PYX28" s="472"/>
      <c r="PYY28" s="472"/>
      <c r="PYZ28" s="472"/>
      <c r="PZA28" s="472"/>
      <c r="PZB28" s="472"/>
      <c r="PZC28" s="472"/>
      <c r="PZD28" s="472"/>
      <c r="PZE28" s="472"/>
      <c r="PZF28" s="472"/>
      <c r="PZG28" s="472"/>
      <c r="PZH28" s="472"/>
      <c r="PZI28" s="472"/>
      <c r="PZJ28" s="472"/>
      <c r="PZK28" s="472"/>
      <c r="PZL28" s="472"/>
      <c r="PZM28" s="472"/>
      <c r="PZN28" s="472"/>
      <c r="PZO28" s="472"/>
      <c r="PZP28" s="472"/>
      <c r="PZQ28" s="472"/>
      <c r="PZR28" s="472"/>
      <c r="PZS28" s="472"/>
      <c r="PZT28" s="472"/>
      <c r="PZU28" s="472"/>
      <c r="PZV28" s="472"/>
      <c r="PZW28" s="472"/>
      <c r="PZX28" s="472"/>
      <c r="PZY28" s="472"/>
      <c r="PZZ28" s="472"/>
      <c r="QAA28" s="472"/>
      <c r="QAB28" s="472"/>
      <c r="QAC28" s="472"/>
      <c r="QAD28" s="472"/>
      <c r="QAE28" s="472"/>
      <c r="QAF28" s="472"/>
      <c r="QAG28" s="472"/>
      <c r="QAH28" s="472"/>
      <c r="QAI28" s="472"/>
      <c r="QAJ28" s="472"/>
      <c r="QAK28" s="472"/>
      <c r="QAL28" s="472"/>
      <c r="QAM28" s="472"/>
      <c r="QAN28" s="472"/>
      <c r="QAO28" s="472"/>
      <c r="QAP28" s="472"/>
      <c r="QAQ28" s="472"/>
      <c r="QAR28" s="472"/>
      <c r="QAS28" s="472"/>
      <c r="QAT28" s="472"/>
      <c r="QAU28" s="472"/>
      <c r="QAV28" s="472"/>
      <c r="QAW28" s="472"/>
      <c r="QAX28" s="472"/>
      <c r="QAY28" s="472"/>
      <c r="QAZ28" s="472"/>
      <c r="QBA28" s="472"/>
      <c r="QBB28" s="472"/>
      <c r="QBC28" s="472"/>
      <c r="QBD28" s="472"/>
      <c r="QBE28" s="472"/>
      <c r="QBF28" s="472"/>
      <c r="QBG28" s="472"/>
      <c r="QBH28" s="472"/>
      <c r="QBI28" s="472"/>
      <c r="QBJ28" s="472"/>
      <c r="QBK28" s="472"/>
      <c r="QBL28" s="472"/>
      <c r="QBM28" s="472"/>
      <c r="QBN28" s="472"/>
      <c r="QBO28" s="472"/>
      <c r="QBP28" s="472"/>
      <c r="QBQ28" s="472"/>
      <c r="QBR28" s="472"/>
      <c r="QBS28" s="472"/>
      <c r="QBT28" s="472"/>
      <c r="QBU28" s="472"/>
      <c r="QBV28" s="472"/>
      <c r="QBW28" s="472"/>
      <c r="QBX28" s="472"/>
      <c r="QBY28" s="472"/>
      <c r="QBZ28" s="472"/>
      <c r="QCA28" s="472"/>
      <c r="QCB28" s="472"/>
      <c r="QCC28" s="472"/>
      <c r="QCD28" s="472"/>
      <c r="QCE28" s="472"/>
      <c r="QCF28" s="472"/>
      <c r="QCG28" s="472"/>
      <c r="QCH28" s="472"/>
      <c r="QCI28" s="472"/>
      <c r="QCJ28" s="472"/>
      <c r="QCK28" s="472"/>
      <c r="QCL28" s="472"/>
      <c r="QCM28" s="472"/>
      <c r="QCN28" s="472"/>
      <c r="QCO28" s="472"/>
      <c r="QCP28" s="472"/>
      <c r="QCQ28" s="472"/>
      <c r="QCR28" s="472"/>
      <c r="QCS28" s="472"/>
      <c r="QCT28" s="472"/>
      <c r="QCU28" s="472"/>
      <c r="QCV28" s="472"/>
      <c r="QCW28" s="472"/>
      <c r="QCX28" s="472"/>
      <c r="QCY28" s="472"/>
      <c r="QCZ28" s="472"/>
      <c r="QDA28" s="472"/>
      <c r="QDB28" s="472"/>
      <c r="QDC28" s="472"/>
      <c r="QDD28" s="472"/>
      <c r="QDE28" s="472"/>
      <c r="QDF28" s="472"/>
      <c r="QDG28" s="472"/>
      <c r="QDH28" s="472"/>
      <c r="QDI28" s="472"/>
      <c r="QDJ28" s="472"/>
      <c r="QDK28" s="472"/>
      <c r="QDL28" s="472"/>
      <c r="QDM28" s="472"/>
      <c r="QDN28" s="472"/>
      <c r="QDO28" s="472"/>
      <c r="QDP28" s="472"/>
      <c r="QDQ28" s="472"/>
      <c r="QDR28" s="472"/>
      <c r="QDS28" s="472"/>
      <c r="QDT28" s="472"/>
      <c r="QDU28" s="472"/>
      <c r="QDV28" s="472"/>
      <c r="QDW28" s="472"/>
      <c r="QDX28" s="472"/>
      <c r="QDY28" s="472"/>
      <c r="QDZ28" s="472"/>
      <c r="QEA28" s="472"/>
      <c r="QEB28" s="472"/>
      <c r="QEC28" s="472"/>
      <c r="QED28" s="472"/>
      <c r="QEE28" s="472"/>
      <c r="QEF28" s="472"/>
      <c r="QEG28" s="472"/>
      <c r="QEH28" s="472"/>
      <c r="QEI28" s="472"/>
      <c r="QEJ28" s="472"/>
      <c r="QEK28" s="472"/>
      <c r="QEL28" s="472"/>
      <c r="QEM28" s="472"/>
      <c r="QEN28" s="472"/>
      <c r="QEO28" s="472"/>
      <c r="QEP28" s="472"/>
      <c r="QEQ28" s="472"/>
      <c r="QER28" s="472"/>
      <c r="QES28" s="472"/>
      <c r="QET28" s="472"/>
      <c r="QEU28" s="472"/>
      <c r="QEV28" s="472"/>
      <c r="QEW28" s="472"/>
      <c r="QEX28" s="472"/>
      <c r="QEY28" s="472"/>
      <c r="QEZ28" s="472"/>
      <c r="QFA28" s="472"/>
      <c r="QFB28" s="472"/>
      <c r="QFC28" s="472"/>
      <c r="QFD28" s="472"/>
      <c r="QFE28" s="472"/>
      <c r="QFF28" s="472"/>
      <c r="QFG28" s="472"/>
      <c r="QFH28" s="472"/>
      <c r="QFI28" s="472"/>
      <c r="QFJ28" s="472"/>
      <c r="QFK28" s="472"/>
      <c r="QFL28" s="472"/>
      <c r="QFM28" s="472"/>
      <c r="QFN28" s="472"/>
      <c r="QFO28" s="472"/>
      <c r="QFP28" s="472"/>
      <c r="QFQ28" s="472"/>
      <c r="QFR28" s="472"/>
      <c r="QFS28" s="472"/>
      <c r="QFT28" s="472"/>
      <c r="QFU28" s="472"/>
      <c r="QFV28" s="472"/>
      <c r="QFW28" s="472"/>
      <c r="QFX28" s="472"/>
      <c r="QFY28" s="472"/>
      <c r="QFZ28" s="472"/>
      <c r="QGA28" s="472"/>
      <c r="QGB28" s="472"/>
      <c r="QGC28" s="472"/>
      <c r="QGD28" s="472"/>
      <c r="QGE28" s="472"/>
      <c r="QGF28" s="472"/>
      <c r="QGG28" s="472"/>
      <c r="QGH28" s="472"/>
      <c r="QGI28" s="472"/>
      <c r="QGJ28" s="472"/>
      <c r="QGK28" s="472"/>
      <c r="QGL28" s="472"/>
      <c r="QGM28" s="472"/>
      <c r="QGN28" s="472"/>
      <c r="QGO28" s="472"/>
      <c r="QGP28" s="472"/>
      <c r="QGQ28" s="472"/>
      <c r="QGR28" s="472"/>
      <c r="QGS28" s="472"/>
      <c r="QGT28" s="472"/>
      <c r="QGU28" s="472"/>
      <c r="QGV28" s="472"/>
      <c r="QGW28" s="472"/>
      <c r="QGX28" s="472"/>
      <c r="QGY28" s="472"/>
      <c r="QGZ28" s="472"/>
      <c r="QHA28" s="472"/>
      <c r="QHB28" s="472"/>
      <c r="QHC28" s="472"/>
      <c r="QHD28" s="472"/>
      <c r="QHE28" s="472"/>
      <c r="QHF28" s="472"/>
      <c r="QHG28" s="472"/>
      <c r="QHH28" s="472"/>
      <c r="QHI28" s="472"/>
      <c r="QHJ28" s="472"/>
      <c r="QHK28" s="472"/>
      <c r="QHL28" s="472"/>
      <c r="QHM28" s="472"/>
      <c r="QHN28" s="472"/>
      <c r="QHO28" s="472"/>
      <c r="QHP28" s="472"/>
      <c r="QHQ28" s="472"/>
      <c r="QHR28" s="472"/>
      <c r="QHS28" s="472"/>
      <c r="QHT28" s="472"/>
      <c r="QHU28" s="472"/>
      <c r="QHV28" s="472"/>
      <c r="QHW28" s="472"/>
      <c r="QHX28" s="472"/>
      <c r="QHY28" s="472"/>
      <c r="QHZ28" s="472"/>
      <c r="QIA28" s="472"/>
      <c r="QIB28" s="472"/>
      <c r="QIC28" s="472"/>
      <c r="QID28" s="472"/>
      <c r="QIE28" s="472"/>
      <c r="QIF28" s="472"/>
      <c r="QIG28" s="472"/>
      <c r="QIH28" s="472"/>
      <c r="QII28" s="472"/>
      <c r="QIJ28" s="472"/>
      <c r="QIK28" s="472"/>
      <c r="QIL28" s="472"/>
      <c r="QIM28" s="472"/>
      <c r="QIN28" s="472"/>
      <c r="QIO28" s="472"/>
      <c r="QIP28" s="472"/>
      <c r="QIQ28" s="472"/>
      <c r="QIR28" s="472"/>
      <c r="QIS28" s="472"/>
      <c r="QIT28" s="472"/>
      <c r="QIU28" s="472"/>
      <c r="QIV28" s="472"/>
      <c r="QIW28" s="472"/>
      <c r="QIX28" s="472"/>
      <c r="QIY28" s="472"/>
      <c r="QIZ28" s="472"/>
      <c r="QJA28" s="472"/>
      <c r="QJB28" s="472"/>
      <c r="QJC28" s="472"/>
      <c r="QJD28" s="472"/>
      <c r="QJE28" s="472"/>
      <c r="QJF28" s="472"/>
      <c r="QJG28" s="472"/>
      <c r="QJH28" s="472"/>
      <c r="QJI28" s="472"/>
      <c r="QJJ28" s="472"/>
      <c r="QJK28" s="472"/>
      <c r="QJL28" s="472"/>
      <c r="QJM28" s="472"/>
      <c r="QJN28" s="472"/>
      <c r="QJO28" s="472"/>
      <c r="QJP28" s="472"/>
      <c r="QJQ28" s="472"/>
      <c r="QJR28" s="472"/>
      <c r="QJS28" s="472"/>
      <c r="QJT28" s="472"/>
      <c r="QJU28" s="472"/>
      <c r="QJV28" s="472"/>
      <c r="QJW28" s="472"/>
      <c r="QJX28" s="472"/>
      <c r="QJY28" s="472"/>
      <c r="QJZ28" s="472"/>
      <c r="QKA28" s="472"/>
      <c r="QKB28" s="472"/>
      <c r="QKC28" s="472"/>
      <c r="QKD28" s="472"/>
      <c r="QKE28" s="472"/>
      <c r="QKF28" s="472"/>
      <c r="QKG28" s="472"/>
      <c r="QKH28" s="472"/>
      <c r="QKI28" s="472"/>
      <c r="QKJ28" s="472"/>
      <c r="QKK28" s="472"/>
      <c r="QKL28" s="472"/>
      <c r="QKM28" s="472"/>
      <c r="QKN28" s="472"/>
      <c r="QKO28" s="472"/>
      <c r="QKP28" s="472"/>
      <c r="QKQ28" s="472"/>
      <c r="QKR28" s="472"/>
      <c r="QKS28" s="472"/>
      <c r="QKT28" s="472"/>
      <c r="QKU28" s="472"/>
      <c r="QKV28" s="472"/>
      <c r="QKW28" s="472"/>
      <c r="QKX28" s="472"/>
      <c r="QKY28" s="472"/>
      <c r="QKZ28" s="472"/>
      <c r="QLA28" s="472"/>
      <c r="QLB28" s="472"/>
      <c r="QLC28" s="472"/>
      <c r="QLD28" s="472"/>
      <c r="QLE28" s="472"/>
      <c r="QLF28" s="472"/>
      <c r="QLG28" s="472"/>
      <c r="QLH28" s="472"/>
      <c r="QLI28" s="472"/>
      <c r="QLJ28" s="472"/>
      <c r="QLK28" s="472"/>
      <c r="QLL28" s="472"/>
      <c r="QLM28" s="472"/>
      <c r="QLN28" s="472"/>
      <c r="QLO28" s="472"/>
      <c r="QLP28" s="472"/>
      <c r="QLQ28" s="472"/>
      <c r="QLR28" s="472"/>
      <c r="QLS28" s="472"/>
      <c r="QLT28" s="472"/>
      <c r="QLU28" s="472"/>
      <c r="QLV28" s="472"/>
      <c r="QLW28" s="472"/>
      <c r="QLX28" s="472"/>
      <c r="QLY28" s="472"/>
      <c r="QLZ28" s="472"/>
      <c r="QMA28" s="472"/>
      <c r="QMB28" s="472"/>
      <c r="QMC28" s="472"/>
      <c r="QMD28" s="472"/>
      <c r="QME28" s="472"/>
      <c r="QMF28" s="472"/>
      <c r="QMG28" s="472"/>
      <c r="QMH28" s="472"/>
      <c r="QMI28" s="472"/>
      <c r="QMJ28" s="472"/>
      <c r="QMK28" s="472"/>
      <c r="QML28" s="472"/>
      <c r="QMM28" s="472"/>
      <c r="QMN28" s="472"/>
      <c r="QMO28" s="472"/>
      <c r="QMP28" s="472"/>
      <c r="QMQ28" s="472"/>
      <c r="QMR28" s="472"/>
      <c r="QMS28" s="472"/>
      <c r="QMT28" s="472"/>
      <c r="QMU28" s="472"/>
      <c r="QMV28" s="472"/>
      <c r="QMW28" s="472"/>
      <c r="QMX28" s="472"/>
      <c r="QMY28" s="472"/>
      <c r="QMZ28" s="472"/>
      <c r="QNA28" s="472"/>
      <c r="QNB28" s="472"/>
      <c r="QNC28" s="472"/>
      <c r="QND28" s="472"/>
      <c r="QNE28" s="472"/>
      <c r="QNF28" s="472"/>
      <c r="QNG28" s="472"/>
      <c r="QNH28" s="472"/>
      <c r="QNI28" s="472"/>
      <c r="QNJ28" s="472"/>
      <c r="QNK28" s="472"/>
      <c r="QNL28" s="472"/>
      <c r="QNM28" s="472"/>
      <c r="QNN28" s="472"/>
      <c r="QNO28" s="472"/>
      <c r="QNP28" s="472"/>
      <c r="QNQ28" s="472"/>
      <c r="QNR28" s="472"/>
      <c r="QNS28" s="472"/>
      <c r="QNT28" s="472"/>
      <c r="QNU28" s="472"/>
      <c r="QNV28" s="472"/>
      <c r="QNW28" s="472"/>
      <c r="QNX28" s="472"/>
      <c r="QNY28" s="472"/>
      <c r="QNZ28" s="472"/>
      <c r="QOA28" s="472"/>
      <c r="QOB28" s="472"/>
      <c r="QOC28" s="472"/>
      <c r="QOD28" s="472"/>
      <c r="QOE28" s="472"/>
      <c r="QOF28" s="472"/>
      <c r="QOG28" s="472"/>
      <c r="QOH28" s="472"/>
      <c r="QOI28" s="472"/>
      <c r="QOJ28" s="472"/>
      <c r="QOK28" s="472"/>
      <c r="QOL28" s="472"/>
      <c r="QOM28" s="472"/>
      <c r="QON28" s="472"/>
      <c r="QOO28" s="472"/>
      <c r="QOP28" s="472"/>
      <c r="QOQ28" s="472"/>
      <c r="QOR28" s="472"/>
      <c r="QOS28" s="472"/>
      <c r="QOT28" s="472"/>
      <c r="QOU28" s="472"/>
      <c r="QOV28" s="472"/>
      <c r="QOW28" s="472"/>
      <c r="QOX28" s="472"/>
      <c r="QOY28" s="472"/>
      <c r="QOZ28" s="472"/>
      <c r="QPA28" s="472"/>
      <c r="QPB28" s="472"/>
      <c r="QPC28" s="472"/>
      <c r="QPD28" s="472"/>
      <c r="QPE28" s="472"/>
      <c r="QPF28" s="472"/>
      <c r="QPG28" s="472"/>
      <c r="QPH28" s="472"/>
      <c r="QPI28" s="472"/>
      <c r="QPJ28" s="472"/>
      <c r="QPK28" s="472"/>
      <c r="QPL28" s="472"/>
      <c r="QPM28" s="472"/>
      <c r="QPN28" s="472"/>
      <c r="QPO28" s="472"/>
      <c r="QPP28" s="472"/>
      <c r="QPQ28" s="472"/>
      <c r="QPR28" s="472"/>
      <c r="QPS28" s="472"/>
      <c r="QPT28" s="472"/>
      <c r="QPU28" s="472"/>
      <c r="QPV28" s="472"/>
      <c r="QPW28" s="472"/>
      <c r="QPX28" s="472"/>
      <c r="QPY28" s="472"/>
      <c r="QPZ28" s="472"/>
      <c r="QQA28" s="472"/>
      <c r="QQB28" s="472"/>
      <c r="QQC28" s="472"/>
      <c r="QQD28" s="472"/>
      <c r="QQE28" s="472"/>
      <c r="QQF28" s="472"/>
      <c r="QQG28" s="472"/>
      <c r="QQH28" s="472"/>
      <c r="QQI28" s="472"/>
      <c r="QQJ28" s="472"/>
      <c r="QQK28" s="472"/>
      <c r="QQL28" s="472"/>
      <c r="QQM28" s="472"/>
      <c r="QQN28" s="472"/>
      <c r="QQO28" s="472"/>
      <c r="QQP28" s="472"/>
      <c r="QQQ28" s="472"/>
      <c r="QQR28" s="472"/>
      <c r="QQS28" s="472"/>
      <c r="QQT28" s="472"/>
      <c r="QQU28" s="472"/>
      <c r="QQV28" s="472"/>
      <c r="QQW28" s="472"/>
      <c r="QQX28" s="472"/>
      <c r="QQY28" s="472"/>
      <c r="QQZ28" s="472"/>
      <c r="QRA28" s="472"/>
      <c r="QRB28" s="472"/>
      <c r="QRC28" s="472"/>
      <c r="QRD28" s="472"/>
      <c r="QRE28" s="472"/>
      <c r="QRF28" s="472"/>
      <c r="QRG28" s="472"/>
      <c r="QRH28" s="472"/>
      <c r="QRI28" s="472"/>
      <c r="QRJ28" s="472"/>
      <c r="QRK28" s="472"/>
      <c r="QRL28" s="472"/>
      <c r="QRM28" s="472"/>
      <c r="QRN28" s="472"/>
      <c r="QRO28" s="472"/>
      <c r="QRP28" s="472"/>
      <c r="QRQ28" s="472"/>
      <c r="QRR28" s="472"/>
      <c r="QRS28" s="472"/>
      <c r="QRT28" s="472"/>
      <c r="QRU28" s="472"/>
      <c r="QRV28" s="472"/>
      <c r="QRW28" s="472"/>
      <c r="QRX28" s="472"/>
      <c r="QRY28" s="472"/>
      <c r="QRZ28" s="472"/>
      <c r="QSA28" s="472"/>
      <c r="QSB28" s="472"/>
      <c r="QSC28" s="472"/>
      <c r="QSD28" s="472"/>
      <c r="QSE28" s="472"/>
      <c r="QSF28" s="472"/>
      <c r="QSG28" s="472"/>
      <c r="QSH28" s="472"/>
      <c r="QSI28" s="472"/>
      <c r="QSJ28" s="472"/>
      <c r="QSK28" s="472"/>
      <c r="QSL28" s="472"/>
      <c r="QSM28" s="472"/>
      <c r="QSN28" s="472"/>
      <c r="QSO28" s="472"/>
      <c r="QSP28" s="472"/>
      <c r="QSQ28" s="472"/>
      <c r="QSR28" s="472"/>
      <c r="QSS28" s="472"/>
      <c r="QST28" s="472"/>
      <c r="QSU28" s="472"/>
      <c r="QSV28" s="472"/>
      <c r="QSW28" s="472"/>
      <c r="QSX28" s="472"/>
      <c r="QSY28" s="472"/>
      <c r="QSZ28" s="472"/>
      <c r="QTA28" s="472"/>
      <c r="QTB28" s="472"/>
      <c r="QTC28" s="472"/>
      <c r="QTD28" s="472"/>
      <c r="QTE28" s="472"/>
      <c r="QTF28" s="472"/>
      <c r="QTG28" s="472"/>
      <c r="QTH28" s="472"/>
      <c r="QTI28" s="472"/>
      <c r="QTJ28" s="472"/>
      <c r="QTK28" s="472"/>
      <c r="QTL28" s="472"/>
      <c r="QTM28" s="472"/>
      <c r="QTN28" s="472"/>
      <c r="QTO28" s="472"/>
      <c r="QTP28" s="472"/>
      <c r="QTQ28" s="472"/>
      <c r="QTR28" s="472"/>
      <c r="QTS28" s="472"/>
      <c r="QTT28" s="472"/>
      <c r="QTU28" s="472"/>
      <c r="QTV28" s="472"/>
      <c r="QTW28" s="472"/>
      <c r="QTX28" s="472"/>
      <c r="QTY28" s="472"/>
      <c r="QTZ28" s="472"/>
      <c r="QUA28" s="472"/>
      <c r="QUB28" s="472"/>
      <c r="QUC28" s="472"/>
      <c r="QUD28" s="472"/>
      <c r="QUE28" s="472"/>
      <c r="QUF28" s="472"/>
      <c r="QUG28" s="472"/>
      <c r="QUH28" s="472"/>
      <c r="QUI28" s="472"/>
      <c r="QUJ28" s="472"/>
      <c r="QUK28" s="472"/>
      <c r="QUL28" s="472"/>
      <c r="QUM28" s="472"/>
      <c r="QUN28" s="472"/>
      <c r="QUO28" s="472"/>
      <c r="QUP28" s="472"/>
      <c r="QUQ28" s="472"/>
      <c r="QUR28" s="472"/>
      <c r="QUS28" s="472"/>
      <c r="QUT28" s="472"/>
      <c r="QUU28" s="472"/>
      <c r="QUV28" s="472"/>
      <c r="QUW28" s="472"/>
      <c r="QUX28" s="472"/>
      <c r="QUY28" s="472"/>
      <c r="QUZ28" s="472"/>
      <c r="QVA28" s="472"/>
      <c r="QVB28" s="472"/>
      <c r="QVC28" s="472"/>
      <c r="QVD28" s="472"/>
      <c r="QVE28" s="472"/>
      <c r="QVF28" s="472"/>
      <c r="QVG28" s="472"/>
      <c r="QVH28" s="472"/>
      <c r="QVI28" s="472"/>
      <c r="QVJ28" s="472"/>
      <c r="QVK28" s="472"/>
      <c r="QVL28" s="472"/>
      <c r="QVM28" s="472"/>
      <c r="QVN28" s="472"/>
      <c r="QVO28" s="472"/>
      <c r="QVP28" s="472"/>
      <c r="QVQ28" s="472"/>
      <c r="QVR28" s="472"/>
      <c r="QVS28" s="472"/>
      <c r="QVT28" s="472"/>
      <c r="QVU28" s="472"/>
      <c r="QVV28" s="472"/>
      <c r="QVW28" s="472"/>
      <c r="QVX28" s="472"/>
      <c r="QVY28" s="472"/>
      <c r="QVZ28" s="472"/>
      <c r="QWA28" s="472"/>
      <c r="QWB28" s="472"/>
      <c r="QWC28" s="472"/>
      <c r="QWD28" s="472"/>
      <c r="QWE28" s="472"/>
      <c r="QWF28" s="472"/>
      <c r="QWG28" s="472"/>
      <c r="QWH28" s="472"/>
      <c r="QWI28" s="472"/>
      <c r="QWJ28" s="472"/>
      <c r="QWK28" s="472"/>
      <c r="QWL28" s="472"/>
      <c r="QWM28" s="472"/>
      <c r="QWN28" s="472"/>
      <c r="QWO28" s="472"/>
      <c r="QWP28" s="472"/>
      <c r="QWQ28" s="472"/>
      <c r="QWR28" s="472"/>
      <c r="QWS28" s="472"/>
      <c r="QWT28" s="472"/>
      <c r="QWU28" s="472"/>
      <c r="QWV28" s="472"/>
      <c r="QWW28" s="472"/>
      <c r="QWX28" s="472"/>
      <c r="QWY28" s="472"/>
      <c r="QWZ28" s="472"/>
      <c r="QXA28" s="472"/>
      <c r="QXB28" s="472"/>
      <c r="QXC28" s="472"/>
      <c r="QXD28" s="472"/>
      <c r="QXE28" s="472"/>
      <c r="QXF28" s="472"/>
      <c r="QXG28" s="472"/>
      <c r="QXH28" s="472"/>
      <c r="QXI28" s="472"/>
      <c r="QXJ28" s="472"/>
      <c r="QXK28" s="472"/>
      <c r="QXL28" s="472"/>
      <c r="QXM28" s="472"/>
      <c r="QXN28" s="472"/>
      <c r="QXO28" s="472"/>
      <c r="QXP28" s="472"/>
      <c r="QXQ28" s="472"/>
      <c r="QXR28" s="472"/>
      <c r="QXS28" s="472"/>
      <c r="QXT28" s="472"/>
      <c r="QXU28" s="472"/>
      <c r="QXV28" s="472"/>
      <c r="QXW28" s="472"/>
      <c r="QXX28" s="472"/>
      <c r="QXY28" s="472"/>
      <c r="QXZ28" s="472"/>
      <c r="QYA28" s="472"/>
      <c r="QYB28" s="472"/>
      <c r="QYC28" s="472"/>
      <c r="QYD28" s="472"/>
      <c r="QYE28" s="472"/>
      <c r="QYF28" s="472"/>
      <c r="QYG28" s="472"/>
      <c r="QYH28" s="472"/>
      <c r="QYI28" s="472"/>
      <c r="QYJ28" s="472"/>
      <c r="QYK28" s="472"/>
      <c r="QYL28" s="472"/>
      <c r="QYM28" s="472"/>
      <c r="QYN28" s="472"/>
      <c r="QYO28" s="472"/>
      <c r="QYP28" s="472"/>
      <c r="QYQ28" s="472"/>
      <c r="QYR28" s="472"/>
      <c r="QYS28" s="472"/>
      <c r="QYT28" s="472"/>
      <c r="QYU28" s="472"/>
      <c r="QYV28" s="472"/>
      <c r="QYW28" s="472"/>
      <c r="QYX28" s="472"/>
      <c r="QYY28" s="472"/>
      <c r="QYZ28" s="472"/>
      <c r="QZA28" s="472"/>
      <c r="QZB28" s="472"/>
      <c r="QZC28" s="472"/>
      <c r="QZD28" s="472"/>
      <c r="QZE28" s="472"/>
      <c r="QZF28" s="472"/>
      <c r="QZG28" s="472"/>
      <c r="QZH28" s="472"/>
      <c r="QZI28" s="472"/>
      <c r="QZJ28" s="472"/>
      <c r="QZK28" s="472"/>
      <c r="QZL28" s="472"/>
      <c r="QZM28" s="472"/>
      <c r="QZN28" s="472"/>
      <c r="QZO28" s="472"/>
      <c r="QZP28" s="472"/>
      <c r="QZQ28" s="472"/>
      <c r="QZR28" s="472"/>
      <c r="QZS28" s="472"/>
      <c r="QZT28" s="472"/>
      <c r="QZU28" s="472"/>
      <c r="QZV28" s="472"/>
      <c r="QZW28" s="472"/>
      <c r="QZX28" s="472"/>
      <c r="QZY28" s="472"/>
      <c r="QZZ28" s="472"/>
      <c r="RAA28" s="472"/>
      <c r="RAB28" s="472"/>
      <c r="RAC28" s="472"/>
      <c r="RAD28" s="472"/>
      <c r="RAE28" s="472"/>
      <c r="RAF28" s="472"/>
      <c r="RAG28" s="472"/>
      <c r="RAH28" s="472"/>
      <c r="RAI28" s="472"/>
      <c r="RAJ28" s="472"/>
      <c r="RAK28" s="472"/>
      <c r="RAL28" s="472"/>
      <c r="RAM28" s="472"/>
      <c r="RAN28" s="472"/>
      <c r="RAO28" s="472"/>
      <c r="RAP28" s="472"/>
      <c r="RAQ28" s="472"/>
      <c r="RAR28" s="472"/>
      <c r="RAS28" s="472"/>
      <c r="RAT28" s="472"/>
      <c r="RAU28" s="472"/>
      <c r="RAV28" s="472"/>
      <c r="RAW28" s="472"/>
      <c r="RAX28" s="472"/>
      <c r="RAY28" s="472"/>
      <c r="RAZ28" s="472"/>
      <c r="RBA28" s="472"/>
      <c r="RBB28" s="472"/>
      <c r="RBC28" s="472"/>
      <c r="RBD28" s="472"/>
      <c r="RBE28" s="472"/>
      <c r="RBF28" s="472"/>
      <c r="RBG28" s="472"/>
      <c r="RBH28" s="472"/>
      <c r="RBI28" s="472"/>
      <c r="RBJ28" s="472"/>
      <c r="RBK28" s="472"/>
      <c r="RBL28" s="472"/>
      <c r="RBM28" s="472"/>
      <c r="RBN28" s="472"/>
      <c r="RBO28" s="472"/>
      <c r="RBP28" s="472"/>
      <c r="RBQ28" s="472"/>
      <c r="RBR28" s="472"/>
      <c r="RBS28" s="472"/>
      <c r="RBT28" s="472"/>
      <c r="RBU28" s="472"/>
      <c r="RBV28" s="472"/>
      <c r="RBW28" s="472"/>
      <c r="RBX28" s="472"/>
      <c r="RBY28" s="472"/>
      <c r="RBZ28" s="472"/>
      <c r="RCA28" s="472"/>
      <c r="RCB28" s="472"/>
      <c r="RCC28" s="472"/>
      <c r="RCD28" s="472"/>
      <c r="RCE28" s="472"/>
      <c r="RCF28" s="472"/>
      <c r="RCG28" s="472"/>
      <c r="RCH28" s="472"/>
      <c r="RCI28" s="472"/>
      <c r="RCJ28" s="472"/>
      <c r="RCK28" s="472"/>
      <c r="RCL28" s="472"/>
      <c r="RCM28" s="472"/>
      <c r="RCN28" s="472"/>
      <c r="RCO28" s="472"/>
      <c r="RCP28" s="472"/>
      <c r="RCQ28" s="472"/>
      <c r="RCR28" s="472"/>
      <c r="RCS28" s="472"/>
      <c r="RCT28" s="472"/>
      <c r="RCU28" s="472"/>
      <c r="RCV28" s="472"/>
      <c r="RCW28" s="472"/>
      <c r="RCX28" s="472"/>
      <c r="RCY28" s="472"/>
      <c r="RCZ28" s="472"/>
      <c r="RDA28" s="472"/>
      <c r="RDB28" s="472"/>
      <c r="RDC28" s="472"/>
      <c r="RDD28" s="472"/>
      <c r="RDE28" s="472"/>
      <c r="RDF28" s="472"/>
      <c r="RDG28" s="472"/>
      <c r="RDH28" s="472"/>
      <c r="RDI28" s="472"/>
      <c r="RDJ28" s="472"/>
      <c r="RDK28" s="472"/>
      <c r="RDL28" s="472"/>
      <c r="RDM28" s="472"/>
      <c r="RDN28" s="472"/>
      <c r="RDO28" s="472"/>
      <c r="RDP28" s="472"/>
      <c r="RDQ28" s="472"/>
      <c r="RDR28" s="472"/>
      <c r="RDS28" s="472"/>
      <c r="RDT28" s="472"/>
      <c r="RDU28" s="472"/>
      <c r="RDV28" s="472"/>
      <c r="RDW28" s="472"/>
      <c r="RDX28" s="472"/>
      <c r="RDY28" s="472"/>
      <c r="RDZ28" s="472"/>
      <c r="REA28" s="472"/>
      <c r="REB28" s="472"/>
      <c r="REC28" s="472"/>
      <c r="RED28" s="472"/>
      <c r="REE28" s="472"/>
      <c r="REF28" s="472"/>
      <c r="REG28" s="472"/>
      <c r="REH28" s="472"/>
      <c r="REI28" s="472"/>
      <c r="REJ28" s="472"/>
      <c r="REK28" s="472"/>
      <c r="REL28" s="472"/>
      <c r="REM28" s="472"/>
      <c r="REN28" s="472"/>
      <c r="REO28" s="472"/>
      <c r="REP28" s="472"/>
      <c r="REQ28" s="472"/>
      <c r="RER28" s="472"/>
      <c r="RES28" s="472"/>
      <c r="RET28" s="472"/>
      <c r="REU28" s="472"/>
      <c r="REV28" s="472"/>
      <c r="REW28" s="472"/>
      <c r="REX28" s="472"/>
      <c r="REY28" s="472"/>
      <c r="REZ28" s="472"/>
      <c r="RFA28" s="472"/>
      <c r="RFB28" s="472"/>
      <c r="RFC28" s="472"/>
      <c r="RFD28" s="472"/>
      <c r="RFE28" s="472"/>
      <c r="RFF28" s="472"/>
      <c r="RFG28" s="472"/>
      <c r="RFH28" s="472"/>
      <c r="RFI28" s="472"/>
      <c r="RFJ28" s="472"/>
      <c r="RFK28" s="472"/>
      <c r="RFL28" s="472"/>
      <c r="RFM28" s="472"/>
      <c r="RFN28" s="472"/>
      <c r="RFO28" s="472"/>
      <c r="RFP28" s="472"/>
      <c r="RFQ28" s="472"/>
      <c r="RFR28" s="472"/>
      <c r="RFS28" s="472"/>
      <c r="RFT28" s="472"/>
      <c r="RFU28" s="472"/>
      <c r="RFV28" s="472"/>
      <c r="RFW28" s="472"/>
      <c r="RFX28" s="472"/>
      <c r="RFY28" s="472"/>
      <c r="RFZ28" s="472"/>
      <c r="RGA28" s="472"/>
      <c r="RGB28" s="472"/>
      <c r="RGC28" s="472"/>
      <c r="RGD28" s="472"/>
      <c r="RGE28" s="472"/>
      <c r="RGF28" s="472"/>
      <c r="RGG28" s="472"/>
      <c r="RGH28" s="472"/>
      <c r="RGI28" s="472"/>
      <c r="RGJ28" s="472"/>
      <c r="RGK28" s="472"/>
      <c r="RGL28" s="472"/>
      <c r="RGM28" s="472"/>
      <c r="RGN28" s="472"/>
      <c r="RGO28" s="472"/>
      <c r="RGP28" s="472"/>
      <c r="RGQ28" s="472"/>
      <c r="RGR28" s="472"/>
      <c r="RGS28" s="472"/>
      <c r="RGT28" s="472"/>
      <c r="RGU28" s="472"/>
      <c r="RGV28" s="472"/>
      <c r="RGW28" s="472"/>
      <c r="RGX28" s="472"/>
      <c r="RGY28" s="472"/>
      <c r="RGZ28" s="472"/>
      <c r="RHA28" s="472"/>
      <c r="RHB28" s="472"/>
      <c r="RHC28" s="472"/>
      <c r="RHD28" s="472"/>
      <c r="RHE28" s="472"/>
      <c r="RHF28" s="472"/>
      <c r="RHG28" s="472"/>
      <c r="RHH28" s="472"/>
      <c r="RHI28" s="472"/>
      <c r="RHJ28" s="472"/>
      <c r="RHK28" s="472"/>
      <c r="RHL28" s="472"/>
      <c r="RHM28" s="472"/>
      <c r="RHN28" s="472"/>
      <c r="RHO28" s="472"/>
      <c r="RHP28" s="472"/>
      <c r="RHQ28" s="472"/>
      <c r="RHR28" s="472"/>
      <c r="RHS28" s="472"/>
      <c r="RHT28" s="472"/>
      <c r="RHU28" s="472"/>
      <c r="RHV28" s="472"/>
      <c r="RHW28" s="472"/>
      <c r="RHX28" s="472"/>
      <c r="RHY28" s="472"/>
      <c r="RHZ28" s="472"/>
      <c r="RIA28" s="472"/>
      <c r="RIB28" s="472"/>
      <c r="RIC28" s="472"/>
      <c r="RID28" s="472"/>
      <c r="RIE28" s="472"/>
      <c r="RIF28" s="472"/>
      <c r="RIG28" s="472"/>
      <c r="RIH28" s="472"/>
      <c r="RII28" s="472"/>
      <c r="RIJ28" s="472"/>
      <c r="RIK28" s="472"/>
      <c r="RIL28" s="472"/>
      <c r="RIM28" s="472"/>
      <c r="RIN28" s="472"/>
      <c r="RIO28" s="472"/>
      <c r="RIP28" s="472"/>
      <c r="RIQ28" s="472"/>
      <c r="RIR28" s="472"/>
      <c r="RIS28" s="472"/>
      <c r="RIT28" s="472"/>
      <c r="RIU28" s="472"/>
      <c r="RIV28" s="472"/>
      <c r="RIW28" s="472"/>
      <c r="RIX28" s="472"/>
      <c r="RIY28" s="472"/>
      <c r="RIZ28" s="472"/>
      <c r="RJA28" s="472"/>
      <c r="RJB28" s="472"/>
      <c r="RJC28" s="472"/>
      <c r="RJD28" s="472"/>
      <c r="RJE28" s="472"/>
      <c r="RJF28" s="472"/>
      <c r="RJG28" s="472"/>
      <c r="RJH28" s="472"/>
      <c r="RJI28" s="472"/>
      <c r="RJJ28" s="472"/>
      <c r="RJK28" s="472"/>
      <c r="RJL28" s="472"/>
      <c r="RJM28" s="472"/>
      <c r="RJN28" s="472"/>
      <c r="RJO28" s="472"/>
      <c r="RJP28" s="472"/>
      <c r="RJQ28" s="472"/>
      <c r="RJR28" s="472"/>
      <c r="RJS28" s="472"/>
      <c r="RJT28" s="472"/>
      <c r="RJU28" s="472"/>
      <c r="RJV28" s="472"/>
      <c r="RJW28" s="472"/>
      <c r="RJX28" s="472"/>
      <c r="RJY28" s="472"/>
      <c r="RJZ28" s="472"/>
      <c r="RKA28" s="472"/>
      <c r="RKB28" s="472"/>
      <c r="RKC28" s="472"/>
      <c r="RKD28" s="472"/>
      <c r="RKE28" s="472"/>
      <c r="RKF28" s="472"/>
      <c r="RKG28" s="472"/>
      <c r="RKH28" s="472"/>
      <c r="RKI28" s="472"/>
      <c r="RKJ28" s="472"/>
      <c r="RKK28" s="472"/>
      <c r="RKL28" s="472"/>
      <c r="RKM28" s="472"/>
      <c r="RKN28" s="472"/>
      <c r="RKO28" s="472"/>
      <c r="RKP28" s="472"/>
      <c r="RKQ28" s="472"/>
      <c r="RKR28" s="472"/>
      <c r="RKS28" s="472"/>
      <c r="RKT28" s="472"/>
      <c r="RKU28" s="472"/>
      <c r="RKV28" s="472"/>
      <c r="RKW28" s="472"/>
      <c r="RKX28" s="472"/>
      <c r="RKY28" s="472"/>
      <c r="RKZ28" s="472"/>
      <c r="RLA28" s="472"/>
      <c r="RLB28" s="472"/>
      <c r="RLC28" s="472"/>
      <c r="RLD28" s="472"/>
      <c r="RLE28" s="472"/>
      <c r="RLF28" s="472"/>
      <c r="RLG28" s="472"/>
      <c r="RLH28" s="472"/>
      <c r="RLI28" s="472"/>
      <c r="RLJ28" s="472"/>
      <c r="RLK28" s="472"/>
      <c r="RLL28" s="472"/>
      <c r="RLM28" s="472"/>
      <c r="RLN28" s="472"/>
      <c r="RLO28" s="472"/>
      <c r="RLP28" s="472"/>
      <c r="RLQ28" s="472"/>
      <c r="RLR28" s="472"/>
      <c r="RLS28" s="472"/>
      <c r="RLT28" s="472"/>
      <c r="RLU28" s="472"/>
      <c r="RLV28" s="472"/>
      <c r="RLW28" s="472"/>
      <c r="RLX28" s="472"/>
      <c r="RLY28" s="472"/>
      <c r="RLZ28" s="472"/>
      <c r="RMA28" s="472"/>
      <c r="RMB28" s="472"/>
      <c r="RMC28" s="472"/>
      <c r="RMD28" s="472"/>
      <c r="RME28" s="472"/>
      <c r="RMF28" s="472"/>
      <c r="RMG28" s="472"/>
      <c r="RMH28" s="472"/>
      <c r="RMI28" s="472"/>
      <c r="RMJ28" s="472"/>
      <c r="RMK28" s="472"/>
      <c r="RML28" s="472"/>
      <c r="RMM28" s="472"/>
      <c r="RMN28" s="472"/>
      <c r="RMO28" s="472"/>
      <c r="RMP28" s="472"/>
      <c r="RMQ28" s="472"/>
      <c r="RMR28" s="472"/>
      <c r="RMS28" s="472"/>
      <c r="RMT28" s="472"/>
      <c r="RMU28" s="472"/>
      <c r="RMV28" s="472"/>
      <c r="RMW28" s="472"/>
      <c r="RMX28" s="472"/>
      <c r="RMY28" s="472"/>
      <c r="RMZ28" s="472"/>
      <c r="RNA28" s="472"/>
      <c r="RNB28" s="472"/>
      <c r="RNC28" s="472"/>
      <c r="RND28" s="472"/>
      <c r="RNE28" s="472"/>
      <c r="RNF28" s="472"/>
      <c r="RNG28" s="472"/>
      <c r="RNH28" s="472"/>
      <c r="RNI28" s="472"/>
      <c r="RNJ28" s="472"/>
      <c r="RNK28" s="472"/>
      <c r="RNL28" s="472"/>
      <c r="RNM28" s="472"/>
      <c r="RNN28" s="472"/>
      <c r="RNO28" s="472"/>
      <c r="RNP28" s="472"/>
      <c r="RNQ28" s="472"/>
      <c r="RNR28" s="472"/>
      <c r="RNS28" s="472"/>
      <c r="RNT28" s="472"/>
      <c r="RNU28" s="472"/>
      <c r="RNV28" s="472"/>
      <c r="RNW28" s="472"/>
      <c r="RNX28" s="472"/>
      <c r="RNY28" s="472"/>
      <c r="RNZ28" s="472"/>
      <c r="ROA28" s="472"/>
      <c r="ROB28" s="472"/>
      <c r="ROC28" s="472"/>
      <c r="ROD28" s="472"/>
      <c r="ROE28" s="472"/>
      <c r="ROF28" s="472"/>
      <c r="ROG28" s="472"/>
      <c r="ROH28" s="472"/>
      <c r="ROI28" s="472"/>
      <c r="ROJ28" s="472"/>
      <c r="ROK28" s="472"/>
      <c r="ROL28" s="472"/>
      <c r="ROM28" s="472"/>
      <c r="RON28" s="472"/>
      <c r="ROO28" s="472"/>
      <c r="ROP28" s="472"/>
      <c r="ROQ28" s="472"/>
      <c r="ROR28" s="472"/>
      <c r="ROS28" s="472"/>
      <c r="ROT28" s="472"/>
      <c r="ROU28" s="472"/>
      <c r="ROV28" s="472"/>
      <c r="ROW28" s="472"/>
      <c r="ROX28" s="472"/>
      <c r="ROY28" s="472"/>
      <c r="ROZ28" s="472"/>
      <c r="RPA28" s="472"/>
      <c r="RPB28" s="472"/>
      <c r="RPC28" s="472"/>
      <c r="RPD28" s="472"/>
      <c r="RPE28" s="472"/>
      <c r="RPF28" s="472"/>
      <c r="RPG28" s="472"/>
      <c r="RPH28" s="472"/>
      <c r="RPI28" s="472"/>
      <c r="RPJ28" s="472"/>
      <c r="RPK28" s="472"/>
      <c r="RPL28" s="472"/>
      <c r="RPM28" s="472"/>
      <c r="RPN28" s="472"/>
      <c r="RPO28" s="472"/>
      <c r="RPP28" s="472"/>
      <c r="RPQ28" s="472"/>
      <c r="RPR28" s="472"/>
      <c r="RPS28" s="472"/>
      <c r="RPT28" s="472"/>
      <c r="RPU28" s="472"/>
      <c r="RPV28" s="472"/>
      <c r="RPW28" s="472"/>
      <c r="RPX28" s="472"/>
      <c r="RPY28" s="472"/>
      <c r="RPZ28" s="472"/>
      <c r="RQA28" s="472"/>
      <c r="RQB28" s="472"/>
      <c r="RQC28" s="472"/>
      <c r="RQD28" s="472"/>
      <c r="RQE28" s="472"/>
      <c r="RQF28" s="472"/>
      <c r="RQG28" s="472"/>
      <c r="RQH28" s="472"/>
      <c r="RQI28" s="472"/>
      <c r="RQJ28" s="472"/>
      <c r="RQK28" s="472"/>
      <c r="RQL28" s="472"/>
      <c r="RQM28" s="472"/>
      <c r="RQN28" s="472"/>
      <c r="RQO28" s="472"/>
      <c r="RQP28" s="472"/>
      <c r="RQQ28" s="472"/>
      <c r="RQR28" s="472"/>
      <c r="RQS28" s="472"/>
      <c r="RQT28" s="472"/>
      <c r="RQU28" s="472"/>
      <c r="RQV28" s="472"/>
      <c r="RQW28" s="472"/>
      <c r="RQX28" s="472"/>
      <c r="RQY28" s="472"/>
      <c r="RQZ28" s="472"/>
      <c r="RRA28" s="472"/>
      <c r="RRB28" s="472"/>
      <c r="RRC28" s="472"/>
      <c r="RRD28" s="472"/>
      <c r="RRE28" s="472"/>
      <c r="RRF28" s="472"/>
      <c r="RRG28" s="472"/>
      <c r="RRH28" s="472"/>
      <c r="RRI28" s="472"/>
      <c r="RRJ28" s="472"/>
      <c r="RRK28" s="472"/>
      <c r="RRL28" s="472"/>
      <c r="RRM28" s="472"/>
      <c r="RRN28" s="472"/>
      <c r="RRO28" s="472"/>
      <c r="RRP28" s="472"/>
      <c r="RRQ28" s="472"/>
      <c r="RRR28" s="472"/>
      <c r="RRS28" s="472"/>
      <c r="RRT28" s="472"/>
      <c r="RRU28" s="472"/>
      <c r="RRV28" s="472"/>
      <c r="RRW28" s="472"/>
      <c r="RRX28" s="472"/>
      <c r="RRY28" s="472"/>
      <c r="RRZ28" s="472"/>
      <c r="RSA28" s="472"/>
      <c r="RSB28" s="472"/>
      <c r="RSC28" s="472"/>
      <c r="RSD28" s="472"/>
      <c r="RSE28" s="472"/>
      <c r="RSF28" s="472"/>
      <c r="RSG28" s="472"/>
      <c r="RSH28" s="472"/>
      <c r="RSI28" s="472"/>
      <c r="RSJ28" s="472"/>
      <c r="RSK28" s="472"/>
      <c r="RSL28" s="472"/>
      <c r="RSM28" s="472"/>
      <c r="RSN28" s="472"/>
      <c r="RSO28" s="472"/>
      <c r="RSP28" s="472"/>
      <c r="RSQ28" s="472"/>
      <c r="RSR28" s="472"/>
      <c r="RSS28" s="472"/>
      <c r="RST28" s="472"/>
      <c r="RSU28" s="472"/>
      <c r="RSV28" s="472"/>
      <c r="RSW28" s="472"/>
      <c r="RSX28" s="472"/>
      <c r="RSY28" s="472"/>
      <c r="RSZ28" s="472"/>
      <c r="RTA28" s="472"/>
      <c r="RTB28" s="472"/>
      <c r="RTC28" s="472"/>
      <c r="RTD28" s="472"/>
      <c r="RTE28" s="472"/>
      <c r="RTF28" s="472"/>
      <c r="RTG28" s="472"/>
      <c r="RTH28" s="472"/>
      <c r="RTI28" s="472"/>
      <c r="RTJ28" s="472"/>
      <c r="RTK28" s="472"/>
      <c r="RTL28" s="472"/>
      <c r="RTM28" s="472"/>
      <c r="RTN28" s="472"/>
      <c r="RTO28" s="472"/>
      <c r="RTP28" s="472"/>
      <c r="RTQ28" s="472"/>
      <c r="RTR28" s="472"/>
      <c r="RTS28" s="472"/>
      <c r="RTT28" s="472"/>
      <c r="RTU28" s="472"/>
      <c r="RTV28" s="472"/>
      <c r="RTW28" s="472"/>
      <c r="RTX28" s="472"/>
      <c r="RTY28" s="472"/>
      <c r="RTZ28" s="472"/>
      <c r="RUA28" s="472"/>
      <c r="RUB28" s="472"/>
      <c r="RUC28" s="472"/>
      <c r="RUD28" s="472"/>
      <c r="RUE28" s="472"/>
      <c r="RUF28" s="472"/>
      <c r="RUG28" s="472"/>
      <c r="RUH28" s="472"/>
      <c r="RUI28" s="472"/>
      <c r="RUJ28" s="472"/>
      <c r="RUK28" s="472"/>
      <c r="RUL28" s="472"/>
      <c r="RUM28" s="472"/>
      <c r="RUN28" s="472"/>
      <c r="RUO28" s="472"/>
      <c r="RUP28" s="472"/>
      <c r="RUQ28" s="472"/>
      <c r="RUR28" s="472"/>
      <c r="RUS28" s="472"/>
      <c r="RUT28" s="472"/>
      <c r="RUU28" s="472"/>
      <c r="RUV28" s="472"/>
      <c r="RUW28" s="472"/>
      <c r="RUX28" s="472"/>
      <c r="RUY28" s="472"/>
      <c r="RUZ28" s="472"/>
      <c r="RVA28" s="472"/>
      <c r="RVB28" s="472"/>
      <c r="RVC28" s="472"/>
      <c r="RVD28" s="472"/>
      <c r="RVE28" s="472"/>
      <c r="RVF28" s="472"/>
      <c r="RVG28" s="472"/>
      <c r="RVH28" s="472"/>
      <c r="RVI28" s="472"/>
      <c r="RVJ28" s="472"/>
      <c r="RVK28" s="472"/>
      <c r="RVL28" s="472"/>
      <c r="RVM28" s="472"/>
      <c r="RVN28" s="472"/>
      <c r="RVO28" s="472"/>
      <c r="RVP28" s="472"/>
      <c r="RVQ28" s="472"/>
      <c r="RVR28" s="472"/>
      <c r="RVS28" s="472"/>
      <c r="RVT28" s="472"/>
      <c r="RVU28" s="472"/>
      <c r="RVV28" s="472"/>
      <c r="RVW28" s="472"/>
      <c r="RVX28" s="472"/>
      <c r="RVY28" s="472"/>
      <c r="RVZ28" s="472"/>
      <c r="RWA28" s="472"/>
      <c r="RWB28" s="472"/>
      <c r="RWC28" s="472"/>
      <c r="RWD28" s="472"/>
      <c r="RWE28" s="472"/>
      <c r="RWF28" s="472"/>
      <c r="RWG28" s="472"/>
      <c r="RWH28" s="472"/>
      <c r="RWI28" s="472"/>
      <c r="RWJ28" s="472"/>
      <c r="RWK28" s="472"/>
      <c r="RWL28" s="472"/>
      <c r="RWM28" s="472"/>
      <c r="RWN28" s="472"/>
      <c r="RWO28" s="472"/>
      <c r="RWP28" s="472"/>
      <c r="RWQ28" s="472"/>
      <c r="RWR28" s="472"/>
      <c r="RWS28" s="472"/>
      <c r="RWT28" s="472"/>
      <c r="RWU28" s="472"/>
      <c r="RWV28" s="472"/>
      <c r="RWW28" s="472"/>
      <c r="RWX28" s="472"/>
      <c r="RWY28" s="472"/>
      <c r="RWZ28" s="472"/>
      <c r="RXA28" s="472"/>
      <c r="RXB28" s="472"/>
      <c r="RXC28" s="472"/>
      <c r="RXD28" s="472"/>
      <c r="RXE28" s="472"/>
      <c r="RXF28" s="472"/>
      <c r="RXG28" s="472"/>
      <c r="RXH28" s="472"/>
      <c r="RXI28" s="472"/>
      <c r="RXJ28" s="472"/>
      <c r="RXK28" s="472"/>
      <c r="RXL28" s="472"/>
      <c r="RXM28" s="472"/>
      <c r="RXN28" s="472"/>
      <c r="RXO28" s="472"/>
      <c r="RXP28" s="472"/>
      <c r="RXQ28" s="472"/>
      <c r="RXR28" s="472"/>
      <c r="RXS28" s="472"/>
      <c r="RXT28" s="472"/>
      <c r="RXU28" s="472"/>
      <c r="RXV28" s="472"/>
      <c r="RXW28" s="472"/>
      <c r="RXX28" s="472"/>
      <c r="RXY28" s="472"/>
      <c r="RXZ28" s="472"/>
      <c r="RYA28" s="472"/>
      <c r="RYB28" s="472"/>
      <c r="RYC28" s="472"/>
      <c r="RYD28" s="472"/>
      <c r="RYE28" s="472"/>
      <c r="RYF28" s="472"/>
      <c r="RYG28" s="472"/>
      <c r="RYH28" s="472"/>
      <c r="RYI28" s="472"/>
      <c r="RYJ28" s="472"/>
      <c r="RYK28" s="472"/>
      <c r="RYL28" s="472"/>
      <c r="RYM28" s="472"/>
      <c r="RYN28" s="472"/>
      <c r="RYO28" s="472"/>
      <c r="RYP28" s="472"/>
      <c r="RYQ28" s="472"/>
      <c r="RYR28" s="472"/>
      <c r="RYS28" s="472"/>
      <c r="RYT28" s="472"/>
      <c r="RYU28" s="472"/>
      <c r="RYV28" s="472"/>
      <c r="RYW28" s="472"/>
      <c r="RYX28" s="472"/>
      <c r="RYY28" s="472"/>
      <c r="RYZ28" s="472"/>
      <c r="RZA28" s="472"/>
      <c r="RZB28" s="472"/>
      <c r="RZC28" s="472"/>
      <c r="RZD28" s="472"/>
      <c r="RZE28" s="472"/>
      <c r="RZF28" s="472"/>
      <c r="RZG28" s="472"/>
      <c r="RZH28" s="472"/>
      <c r="RZI28" s="472"/>
      <c r="RZJ28" s="472"/>
      <c r="RZK28" s="472"/>
      <c r="RZL28" s="472"/>
      <c r="RZM28" s="472"/>
      <c r="RZN28" s="472"/>
      <c r="RZO28" s="472"/>
      <c r="RZP28" s="472"/>
      <c r="RZQ28" s="472"/>
      <c r="RZR28" s="472"/>
      <c r="RZS28" s="472"/>
      <c r="RZT28" s="472"/>
      <c r="RZU28" s="472"/>
      <c r="RZV28" s="472"/>
      <c r="RZW28" s="472"/>
      <c r="RZX28" s="472"/>
      <c r="RZY28" s="472"/>
      <c r="RZZ28" s="472"/>
      <c r="SAA28" s="472"/>
      <c r="SAB28" s="472"/>
      <c r="SAC28" s="472"/>
      <c r="SAD28" s="472"/>
      <c r="SAE28" s="472"/>
      <c r="SAF28" s="472"/>
      <c r="SAG28" s="472"/>
      <c r="SAH28" s="472"/>
      <c r="SAI28" s="472"/>
      <c r="SAJ28" s="472"/>
      <c r="SAK28" s="472"/>
      <c r="SAL28" s="472"/>
      <c r="SAM28" s="472"/>
      <c r="SAN28" s="472"/>
      <c r="SAO28" s="472"/>
      <c r="SAP28" s="472"/>
      <c r="SAQ28" s="472"/>
      <c r="SAR28" s="472"/>
      <c r="SAS28" s="472"/>
      <c r="SAT28" s="472"/>
      <c r="SAU28" s="472"/>
      <c r="SAV28" s="472"/>
      <c r="SAW28" s="472"/>
      <c r="SAX28" s="472"/>
      <c r="SAY28" s="472"/>
      <c r="SAZ28" s="472"/>
      <c r="SBA28" s="472"/>
      <c r="SBB28" s="472"/>
      <c r="SBC28" s="472"/>
      <c r="SBD28" s="472"/>
      <c r="SBE28" s="472"/>
      <c r="SBF28" s="472"/>
      <c r="SBG28" s="472"/>
      <c r="SBH28" s="472"/>
      <c r="SBI28" s="472"/>
      <c r="SBJ28" s="472"/>
      <c r="SBK28" s="472"/>
      <c r="SBL28" s="472"/>
      <c r="SBM28" s="472"/>
      <c r="SBN28" s="472"/>
      <c r="SBO28" s="472"/>
      <c r="SBP28" s="472"/>
      <c r="SBQ28" s="472"/>
      <c r="SBR28" s="472"/>
      <c r="SBS28" s="472"/>
      <c r="SBT28" s="472"/>
      <c r="SBU28" s="472"/>
      <c r="SBV28" s="472"/>
      <c r="SBW28" s="472"/>
      <c r="SBX28" s="472"/>
      <c r="SBY28" s="472"/>
      <c r="SBZ28" s="472"/>
      <c r="SCA28" s="472"/>
      <c r="SCB28" s="472"/>
      <c r="SCC28" s="472"/>
      <c r="SCD28" s="472"/>
      <c r="SCE28" s="472"/>
      <c r="SCF28" s="472"/>
      <c r="SCG28" s="472"/>
      <c r="SCH28" s="472"/>
      <c r="SCI28" s="472"/>
      <c r="SCJ28" s="472"/>
      <c r="SCK28" s="472"/>
      <c r="SCL28" s="472"/>
      <c r="SCM28" s="472"/>
      <c r="SCN28" s="472"/>
      <c r="SCO28" s="472"/>
      <c r="SCP28" s="472"/>
      <c r="SCQ28" s="472"/>
      <c r="SCR28" s="472"/>
      <c r="SCS28" s="472"/>
      <c r="SCT28" s="472"/>
      <c r="SCU28" s="472"/>
      <c r="SCV28" s="472"/>
      <c r="SCW28" s="472"/>
      <c r="SCX28" s="472"/>
      <c r="SCY28" s="472"/>
      <c r="SCZ28" s="472"/>
      <c r="SDA28" s="472"/>
      <c r="SDB28" s="472"/>
      <c r="SDC28" s="472"/>
      <c r="SDD28" s="472"/>
      <c r="SDE28" s="472"/>
      <c r="SDF28" s="472"/>
      <c r="SDG28" s="472"/>
      <c r="SDH28" s="472"/>
      <c r="SDI28" s="472"/>
      <c r="SDJ28" s="472"/>
      <c r="SDK28" s="472"/>
      <c r="SDL28" s="472"/>
      <c r="SDM28" s="472"/>
      <c r="SDN28" s="472"/>
      <c r="SDO28" s="472"/>
      <c r="SDP28" s="472"/>
      <c r="SDQ28" s="472"/>
      <c r="SDR28" s="472"/>
      <c r="SDS28" s="472"/>
      <c r="SDT28" s="472"/>
      <c r="SDU28" s="472"/>
      <c r="SDV28" s="472"/>
      <c r="SDW28" s="472"/>
      <c r="SDX28" s="472"/>
      <c r="SDY28" s="472"/>
      <c r="SDZ28" s="472"/>
      <c r="SEA28" s="472"/>
      <c r="SEB28" s="472"/>
      <c r="SEC28" s="472"/>
      <c r="SED28" s="472"/>
      <c r="SEE28" s="472"/>
      <c r="SEF28" s="472"/>
      <c r="SEG28" s="472"/>
      <c r="SEH28" s="472"/>
      <c r="SEI28" s="472"/>
      <c r="SEJ28" s="472"/>
      <c r="SEK28" s="472"/>
      <c r="SEL28" s="472"/>
      <c r="SEM28" s="472"/>
      <c r="SEN28" s="472"/>
      <c r="SEO28" s="472"/>
      <c r="SEP28" s="472"/>
      <c r="SEQ28" s="472"/>
      <c r="SER28" s="472"/>
      <c r="SES28" s="472"/>
      <c r="SET28" s="472"/>
      <c r="SEU28" s="472"/>
      <c r="SEV28" s="472"/>
      <c r="SEW28" s="472"/>
      <c r="SEX28" s="472"/>
      <c r="SEY28" s="472"/>
      <c r="SEZ28" s="472"/>
      <c r="SFA28" s="472"/>
      <c r="SFB28" s="472"/>
      <c r="SFC28" s="472"/>
      <c r="SFD28" s="472"/>
      <c r="SFE28" s="472"/>
      <c r="SFF28" s="472"/>
      <c r="SFG28" s="472"/>
      <c r="SFH28" s="472"/>
      <c r="SFI28" s="472"/>
      <c r="SFJ28" s="472"/>
      <c r="SFK28" s="472"/>
      <c r="SFL28" s="472"/>
      <c r="SFM28" s="472"/>
      <c r="SFN28" s="472"/>
      <c r="SFO28" s="472"/>
      <c r="SFP28" s="472"/>
      <c r="SFQ28" s="472"/>
      <c r="SFR28" s="472"/>
      <c r="SFS28" s="472"/>
      <c r="SFT28" s="472"/>
      <c r="SFU28" s="472"/>
      <c r="SFV28" s="472"/>
      <c r="SFW28" s="472"/>
      <c r="SFX28" s="472"/>
      <c r="SFY28" s="472"/>
      <c r="SFZ28" s="472"/>
      <c r="SGA28" s="472"/>
      <c r="SGB28" s="472"/>
      <c r="SGC28" s="472"/>
      <c r="SGD28" s="472"/>
      <c r="SGE28" s="472"/>
      <c r="SGF28" s="472"/>
      <c r="SGG28" s="472"/>
      <c r="SGH28" s="472"/>
      <c r="SGI28" s="472"/>
      <c r="SGJ28" s="472"/>
      <c r="SGK28" s="472"/>
      <c r="SGL28" s="472"/>
      <c r="SGM28" s="472"/>
      <c r="SGN28" s="472"/>
      <c r="SGO28" s="472"/>
      <c r="SGP28" s="472"/>
      <c r="SGQ28" s="472"/>
      <c r="SGR28" s="472"/>
      <c r="SGS28" s="472"/>
      <c r="SGT28" s="472"/>
      <c r="SGU28" s="472"/>
      <c r="SGV28" s="472"/>
      <c r="SGW28" s="472"/>
      <c r="SGX28" s="472"/>
      <c r="SGY28" s="472"/>
      <c r="SGZ28" s="472"/>
      <c r="SHA28" s="472"/>
      <c r="SHB28" s="472"/>
      <c r="SHC28" s="472"/>
      <c r="SHD28" s="472"/>
      <c r="SHE28" s="472"/>
      <c r="SHF28" s="472"/>
      <c r="SHG28" s="472"/>
      <c r="SHH28" s="472"/>
      <c r="SHI28" s="472"/>
      <c r="SHJ28" s="472"/>
      <c r="SHK28" s="472"/>
      <c r="SHL28" s="472"/>
      <c r="SHM28" s="472"/>
      <c r="SHN28" s="472"/>
      <c r="SHO28" s="472"/>
      <c r="SHP28" s="472"/>
      <c r="SHQ28" s="472"/>
      <c r="SHR28" s="472"/>
      <c r="SHS28" s="472"/>
      <c r="SHT28" s="472"/>
      <c r="SHU28" s="472"/>
      <c r="SHV28" s="472"/>
      <c r="SHW28" s="472"/>
      <c r="SHX28" s="472"/>
      <c r="SHY28" s="472"/>
      <c r="SHZ28" s="472"/>
      <c r="SIA28" s="472"/>
      <c r="SIB28" s="472"/>
      <c r="SIC28" s="472"/>
      <c r="SID28" s="472"/>
      <c r="SIE28" s="472"/>
      <c r="SIF28" s="472"/>
      <c r="SIG28" s="472"/>
      <c r="SIH28" s="472"/>
      <c r="SII28" s="472"/>
      <c r="SIJ28" s="472"/>
      <c r="SIK28" s="472"/>
      <c r="SIL28" s="472"/>
      <c r="SIM28" s="472"/>
      <c r="SIN28" s="472"/>
      <c r="SIO28" s="472"/>
      <c r="SIP28" s="472"/>
      <c r="SIQ28" s="472"/>
      <c r="SIR28" s="472"/>
      <c r="SIS28" s="472"/>
      <c r="SIT28" s="472"/>
      <c r="SIU28" s="472"/>
      <c r="SIV28" s="472"/>
      <c r="SIW28" s="472"/>
      <c r="SIX28" s="472"/>
      <c r="SIY28" s="472"/>
      <c r="SIZ28" s="472"/>
      <c r="SJA28" s="472"/>
      <c r="SJB28" s="472"/>
      <c r="SJC28" s="472"/>
      <c r="SJD28" s="472"/>
      <c r="SJE28" s="472"/>
      <c r="SJF28" s="472"/>
      <c r="SJG28" s="472"/>
      <c r="SJH28" s="472"/>
      <c r="SJI28" s="472"/>
      <c r="SJJ28" s="472"/>
      <c r="SJK28" s="472"/>
      <c r="SJL28" s="472"/>
      <c r="SJM28" s="472"/>
      <c r="SJN28" s="472"/>
      <c r="SJO28" s="472"/>
      <c r="SJP28" s="472"/>
      <c r="SJQ28" s="472"/>
      <c r="SJR28" s="472"/>
      <c r="SJS28" s="472"/>
      <c r="SJT28" s="472"/>
      <c r="SJU28" s="472"/>
      <c r="SJV28" s="472"/>
      <c r="SJW28" s="472"/>
      <c r="SJX28" s="472"/>
      <c r="SJY28" s="472"/>
      <c r="SJZ28" s="472"/>
      <c r="SKA28" s="472"/>
      <c r="SKB28" s="472"/>
      <c r="SKC28" s="472"/>
      <c r="SKD28" s="472"/>
      <c r="SKE28" s="472"/>
      <c r="SKF28" s="472"/>
      <c r="SKG28" s="472"/>
      <c r="SKH28" s="472"/>
      <c r="SKI28" s="472"/>
      <c r="SKJ28" s="472"/>
      <c r="SKK28" s="472"/>
      <c r="SKL28" s="472"/>
      <c r="SKM28" s="472"/>
      <c r="SKN28" s="472"/>
      <c r="SKO28" s="472"/>
      <c r="SKP28" s="472"/>
      <c r="SKQ28" s="472"/>
      <c r="SKR28" s="472"/>
      <c r="SKS28" s="472"/>
      <c r="SKT28" s="472"/>
      <c r="SKU28" s="472"/>
      <c r="SKV28" s="472"/>
      <c r="SKW28" s="472"/>
      <c r="SKX28" s="472"/>
      <c r="SKY28" s="472"/>
      <c r="SKZ28" s="472"/>
      <c r="SLA28" s="472"/>
      <c r="SLB28" s="472"/>
      <c r="SLC28" s="472"/>
      <c r="SLD28" s="472"/>
      <c r="SLE28" s="472"/>
      <c r="SLF28" s="472"/>
      <c r="SLG28" s="472"/>
      <c r="SLH28" s="472"/>
      <c r="SLI28" s="472"/>
      <c r="SLJ28" s="472"/>
      <c r="SLK28" s="472"/>
      <c r="SLL28" s="472"/>
      <c r="SLM28" s="472"/>
      <c r="SLN28" s="472"/>
      <c r="SLO28" s="472"/>
      <c r="SLP28" s="472"/>
      <c r="SLQ28" s="472"/>
      <c r="SLR28" s="472"/>
      <c r="SLS28" s="472"/>
      <c r="SLT28" s="472"/>
      <c r="SLU28" s="472"/>
      <c r="SLV28" s="472"/>
      <c r="SLW28" s="472"/>
      <c r="SLX28" s="472"/>
      <c r="SLY28" s="472"/>
      <c r="SLZ28" s="472"/>
      <c r="SMA28" s="472"/>
      <c r="SMB28" s="472"/>
      <c r="SMC28" s="472"/>
      <c r="SMD28" s="472"/>
      <c r="SME28" s="472"/>
      <c r="SMF28" s="472"/>
      <c r="SMG28" s="472"/>
      <c r="SMH28" s="472"/>
      <c r="SMI28" s="472"/>
      <c r="SMJ28" s="472"/>
      <c r="SMK28" s="472"/>
      <c r="SML28" s="472"/>
      <c r="SMM28" s="472"/>
      <c r="SMN28" s="472"/>
      <c r="SMO28" s="472"/>
      <c r="SMP28" s="472"/>
      <c r="SMQ28" s="472"/>
      <c r="SMR28" s="472"/>
      <c r="SMS28" s="472"/>
      <c r="SMT28" s="472"/>
      <c r="SMU28" s="472"/>
      <c r="SMV28" s="472"/>
      <c r="SMW28" s="472"/>
      <c r="SMX28" s="472"/>
      <c r="SMY28" s="472"/>
      <c r="SMZ28" s="472"/>
      <c r="SNA28" s="472"/>
      <c r="SNB28" s="472"/>
      <c r="SNC28" s="472"/>
      <c r="SND28" s="472"/>
      <c r="SNE28" s="472"/>
      <c r="SNF28" s="472"/>
      <c r="SNG28" s="472"/>
      <c r="SNH28" s="472"/>
      <c r="SNI28" s="472"/>
      <c r="SNJ28" s="472"/>
      <c r="SNK28" s="472"/>
      <c r="SNL28" s="472"/>
      <c r="SNM28" s="472"/>
      <c r="SNN28" s="472"/>
      <c r="SNO28" s="472"/>
      <c r="SNP28" s="472"/>
      <c r="SNQ28" s="472"/>
      <c r="SNR28" s="472"/>
      <c r="SNS28" s="472"/>
      <c r="SNT28" s="472"/>
      <c r="SNU28" s="472"/>
      <c r="SNV28" s="472"/>
      <c r="SNW28" s="472"/>
      <c r="SNX28" s="472"/>
      <c r="SNY28" s="472"/>
      <c r="SNZ28" s="472"/>
      <c r="SOA28" s="472"/>
      <c r="SOB28" s="472"/>
      <c r="SOC28" s="472"/>
      <c r="SOD28" s="472"/>
      <c r="SOE28" s="472"/>
      <c r="SOF28" s="472"/>
      <c r="SOG28" s="472"/>
      <c r="SOH28" s="472"/>
      <c r="SOI28" s="472"/>
      <c r="SOJ28" s="472"/>
      <c r="SOK28" s="472"/>
      <c r="SOL28" s="472"/>
      <c r="SOM28" s="472"/>
      <c r="SON28" s="472"/>
      <c r="SOO28" s="472"/>
      <c r="SOP28" s="472"/>
      <c r="SOQ28" s="472"/>
      <c r="SOR28" s="472"/>
      <c r="SOS28" s="472"/>
      <c r="SOT28" s="472"/>
      <c r="SOU28" s="472"/>
      <c r="SOV28" s="472"/>
      <c r="SOW28" s="472"/>
      <c r="SOX28" s="472"/>
      <c r="SOY28" s="472"/>
      <c r="SOZ28" s="472"/>
      <c r="SPA28" s="472"/>
      <c r="SPB28" s="472"/>
      <c r="SPC28" s="472"/>
      <c r="SPD28" s="472"/>
      <c r="SPE28" s="472"/>
      <c r="SPF28" s="472"/>
      <c r="SPG28" s="472"/>
      <c r="SPH28" s="472"/>
      <c r="SPI28" s="472"/>
      <c r="SPJ28" s="472"/>
      <c r="SPK28" s="472"/>
      <c r="SPL28" s="472"/>
      <c r="SPM28" s="472"/>
      <c r="SPN28" s="472"/>
      <c r="SPO28" s="472"/>
      <c r="SPP28" s="472"/>
      <c r="SPQ28" s="472"/>
      <c r="SPR28" s="472"/>
      <c r="SPS28" s="472"/>
      <c r="SPT28" s="472"/>
      <c r="SPU28" s="472"/>
      <c r="SPV28" s="472"/>
      <c r="SPW28" s="472"/>
      <c r="SPX28" s="472"/>
      <c r="SPY28" s="472"/>
      <c r="SPZ28" s="472"/>
      <c r="SQA28" s="472"/>
      <c r="SQB28" s="472"/>
      <c r="SQC28" s="472"/>
      <c r="SQD28" s="472"/>
      <c r="SQE28" s="472"/>
      <c r="SQF28" s="472"/>
      <c r="SQG28" s="472"/>
      <c r="SQH28" s="472"/>
      <c r="SQI28" s="472"/>
      <c r="SQJ28" s="472"/>
      <c r="SQK28" s="472"/>
      <c r="SQL28" s="472"/>
      <c r="SQM28" s="472"/>
      <c r="SQN28" s="472"/>
      <c r="SQO28" s="472"/>
      <c r="SQP28" s="472"/>
      <c r="SQQ28" s="472"/>
      <c r="SQR28" s="472"/>
      <c r="SQS28" s="472"/>
      <c r="SQT28" s="472"/>
      <c r="SQU28" s="472"/>
      <c r="SQV28" s="472"/>
      <c r="SQW28" s="472"/>
      <c r="SQX28" s="472"/>
      <c r="SQY28" s="472"/>
      <c r="SQZ28" s="472"/>
      <c r="SRA28" s="472"/>
      <c r="SRB28" s="472"/>
      <c r="SRC28" s="472"/>
      <c r="SRD28" s="472"/>
      <c r="SRE28" s="472"/>
      <c r="SRF28" s="472"/>
      <c r="SRG28" s="472"/>
      <c r="SRH28" s="472"/>
      <c r="SRI28" s="472"/>
      <c r="SRJ28" s="472"/>
      <c r="SRK28" s="472"/>
      <c r="SRL28" s="472"/>
      <c r="SRM28" s="472"/>
      <c r="SRN28" s="472"/>
      <c r="SRO28" s="472"/>
      <c r="SRP28" s="472"/>
      <c r="SRQ28" s="472"/>
      <c r="SRR28" s="472"/>
      <c r="SRS28" s="472"/>
      <c r="SRT28" s="472"/>
      <c r="SRU28" s="472"/>
      <c r="SRV28" s="472"/>
      <c r="SRW28" s="472"/>
      <c r="SRX28" s="472"/>
      <c r="SRY28" s="472"/>
      <c r="SRZ28" s="472"/>
      <c r="SSA28" s="472"/>
      <c r="SSB28" s="472"/>
      <c r="SSC28" s="472"/>
      <c r="SSD28" s="472"/>
      <c r="SSE28" s="472"/>
      <c r="SSF28" s="472"/>
      <c r="SSG28" s="472"/>
      <c r="SSH28" s="472"/>
      <c r="SSI28" s="472"/>
      <c r="SSJ28" s="472"/>
      <c r="SSK28" s="472"/>
      <c r="SSL28" s="472"/>
      <c r="SSM28" s="472"/>
      <c r="SSN28" s="472"/>
      <c r="SSO28" s="472"/>
      <c r="SSP28" s="472"/>
      <c r="SSQ28" s="472"/>
      <c r="SSR28" s="472"/>
      <c r="SSS28" s="472"/>
      <c r="SST28" s="472"/>
      <c r="SSU28" s="472"/>
      <c r="SSV28" s="472"/>
      <c r="SSW28" s="472"/>
      <c r="SSX28" s="472"/>
      <c r="SSY28" s="472"/>
      <c r="SSZ28" s="472"/>
      <c r="STA28" s="472"/>
      <c r="STB28" s="472"/>
      <c r="STC28" s="472"/>
      <c r="STD28" s="472"/>
      <c r="STE28" s="472"/>
      <c r="STF28" s="472"/>
      <c r="STG28" s="472"/>
      <c r="STH28" s="472"/>
      <c r="STI28" s="472"/>
      <c r="STJ28" s="472"/>
      <c r="STK28" s="472"/>
      <c r="STL28" s="472"/>
      <c r="STM28" s="472"/>
      <c r="STN28" s="472"/>
      <c r="STO28" s="472"/>
      <c r="STP28" s="472"/>
      <c r="STQ28" s="472"/>
      <c r="STR28" s="472"/>
      <c r="STS28" s="472"/>
      <c r="STT28" s="472"/>
      <c r="STU28" s="472"/>
      <c r="STV28" s="472"/>
      <c r="STW28" s="472"/>
      <c r="STX28" s="472"/>
      <c r="STY28" s="472"/>
      <c r="STZ28" s="472"/>
      <c r="SUA28" s="472"/>
      <c r="SUB28" s="472"/>
      <c r="SUC28" s="472"/>
      <c r="SUD28" s="472"/>
      <c r="SUE28" s="472"/>
      <c r="SUF28" s="472"/>
      <c r="SUG28" s="472"/>
      <c r="SUH28" s="472"/>
      <c r="SUI28" s="472"/>
      <c r="SUJ28" s="472"/>
      <c r="SUK28" s="472"/>
      <c r="SUL28" s="472"/>
      <c r="SUM28" s="472"/>
      <c r="SUN28" s="472"/>
      <c r="SUO28" s="472"/>
      <c r="SUP28" s="472"/>
      <c r="SUQ28" s="472"/>
      <c r="SUR28" s="472"/>
      <c r="SUS28" s="472"/>
      <c r="SUT28" s="472"/>
      <c r="SUU28" s="472"/>
      <c r="SUV28" s="472"/>
      <c r="SUW28" s="472"/>
      <c r="SUX28" s="472"/>
      <c r="SUY28" s="472"/>
      <c r="SUZ28" s="472"/>
      <c r="SVA28" s="472"/>
      <c r="SVB28" s="472"/>
      <c r="SVC28" s="472"/>
      <c r="SVD28" s="472"/>
      <c r="SVE28" s="472"/>
      <c r="SVF28" s="472"/>
      <c r="SVG28" s="472"/>
      <c r="SVH28" s="472"/>
      <c r="SVI28" s="472"/>
      <c r="SVJ28" s="472"/>
      <c r="SVK28" s="472"/>
      <c r="SVL28" s="472"/>
      <c r="SVM28" s="472"/>
      <c r="SVN28" s="472"/>
      <c r="SVO28" s="472"/>
      <c r="SVP28" s="472"/>
      <c r="SVQ28" s="472"/>
      <c r="SVR28" s="472"/>
      <c r="SVS28" s="472"/>
      <c r="SVT28" s="472"/>
      <c r="SVU28" s="472"/>
      <c r="SVV28" s="472"/>
      <c r="SVW28" s="472"/>
      <c r="SVX28" s="472"/>
      <c r="SVY28" s="472"/>
      <c r="SVZ28" s="472"/>
      <c r="SWA28" s="472"/>
      <c r="SWB28" s="472"/>
      <c r="SWC28" s="472"/>
      <c r="SWD28" s="472"/>
      <c r="SWE28" s="472"/>
      <c r="SWF28" s="472"/>
      <c r="SWG28" s="472"/>
      <c r="SWH28" s="472"/>
      <c r="SWI28" s="472"/>
      <c r="SWJ28" s="472"/>
      <c r="SWK28" s="472"/>
      <c r="SWL28" s="472"/>
      <c r="SWM28" s="472"/>
      <c r="SWN28" s="472"/>
      <c r="SWO28" s="472"/>
      <c r="SWP28" s="472"/>
      <c r="SWQ28" s="472"/>
      <c r="SWR28" s="472"/>
      <c r="SWS28" s="472"/>
      <c r="SWT28" s="472"/>
      <c r="SWU28" s="472"/>
      <c r="SWV28" s="472"/>
      <c r="SWW28" s="472"/>
      <c r="SWX28" s="472"/>
      <c r="SWY28" s="472"/>
      <c r="SWZ28" s="472"/>
      <c r="SXA28" s="472"/>
      <c r="SXB28" s="472"/>
      <c r="SXC28" s="472"/>
      <c r="SXD28" s="472"/>
      <c r="SXE28" s="472"/>
      <c r="SXF28" s="472"/>
      <c r="SXG28" s="472"/>
      <c r="SXH28" s="472"/>
      <c r="SXI28" s="472"/>
      <c r="SXJ28" s="472"/>
      <c r="SXK28" s="472"/>
      <c r="SXL28" s="472"/>
      <c r="SXM28" s="472"/>
      <c r="SXN28" s="472"/>
      <c r="SXO28" s="472"/>
      <c r="SXP28" s="472"/>
      <c r="SXQ28" s="472"/>
      <c r="SXR28" s="472"/>
      <c r="SXS28" s="472"/>
      <c r="SXT28" s="472"/>
      <c r="SXU28" s="472"/>
      <c r="SXV28" s="472"/>
      <c r="SXW28" s="472"/>
      <c r="SXX28" s="472"/>
      <c r="SXY28" s="472"/>
      <c r="SXZ28" s="472"/>
      <c r="SYA28" s="472"/>
      <c r="SYB28" s="472"/>
      <c r="SYC28" s="472"/>
      <c r="SYD28" s="472"/>
      <c r="SYE28" s="472"/>
      <c r="SYF28" s="472"/>
      <c r="SYG28" s="472"/>
      <c r="SYH28" s="472"/>
      <c r="SYI28" s="472"/>
      <c r="SYJ28" s="472"/>
      <c r="SYK28" s="472"/>
      <c r="SYL28" s="472"/>
      <c r="SYM28" s="472"/>
      <c r="SYN28" s="472"/>
      <c r="SYO28" s="472"/>
      <c r="SYP28" s="472"/>
      <c r="SYQ28" s="472"/>
      <c r="SYR28" s="472"/>
      <c r="SYS28" s="472"/>
      <c r="SYT28" s="472"/>
      <c r="SYU28" s="472"/>
      <c r="SYV28" s="472"/>
      <c r="SYW28" s="472"/>
      <c r="SYX28" s="472"/>
      <c r="SYY28" s="472"/>
      <c r="SYZ28" s="472"/>
      <c r="SZA28" s="472"/>
      <c r="SZB28" s="472"/>
      <c r="SZC28" s="472"/>
      <c r="SZD28" s="472"/>
      <c r="SZE28" s="472"/>
      <c r="SZF28" s="472"/>
      <c r="SZG28" s="472"/>
      <c r="SZH28" s="472"/>
      <c r="SZI28" s="472"/>
      <c r="SZJ28" s="472"/>
      <c r="SZK28" s="472"/>
      <c r="SZL28" s="472"/>
      <c r="SZM28" s="472"/>
      <c r="SZN28" s="472"/>
      <c r="SZO28" s="472"/>
      <c r="SZP28" s="472"/>
      <c r="SZQ28" s="472"/>
      <c r="SZR28" s="472"/>
      <c r="SZS28" s="472"/>
      <c r="SZT28" s="472"/>
      <c r="SZU28" s="472"/>
      <c r="SZV28" s="472"/>
      <c r="SZW28" s="472"/>
      <c r="SZX28" s="472"/>
      <c r="SZY28" s="472"/>
      <c r="SZZ28" s="472"/>
      <c r="TAA28" s="472"/>
      <c r="TAB28" s="472"/>
      <c r="TAC28" s="472"/>
      <c r="TAD28" s="472"/>
      <c r="TAE28" s="472"/>
      <c r="TAF28" s="472"/>
      <c r="TAG28" s="472"/>
      <c r="TAH28" s="472"/>
      <c r="TAI28" s="472"/>
      <c r="TAJ28" s="472"/>
      <c r="TAK28" s="472"/>
      <c r="TAL28" s="472"/>
      <c r="TAM28" s="472"/>
      <c r="TAN28" s="472"/>
      <c r="TAO28" s="472"/>
      <c r="TAP28" s="472"/>
      <c r="TAQ28" s="472"/>
      <c r="TAR28" s="472"/>
      <c r="TAS28" s="472"/>
      <c r="TAT28" s="472"/>
      <c r="TAU28" s="472"/>
      <c r="TAV28" s="472"/>
      <c r="TAW28" s="472"/>
      <c r="TAX28" s="472"/>
      <c r="TAY28" s="472"/>
      <c r="TAZ28" s="472"/>
      <c r="TBA28" s="472"/>
      <c r="TBB28" s="472"/>
      <c r="TBC28" s="472"/>
      <c r="TBD28" s="472"/>
      <c r="TBE28" s="472"/>
      <c r="TBF28" s="472"/>
      <c r="TBG28" s="472"/>
      <c r="TBH28" s="472"/>
      <c r="TBI28" s="472"/>
      <c r="TBJ28" s="472"/>
      <c r="TBK28" s="472"/>
      <c r="TBL28" s="472"/>
      <c r="TBM28" s="472"/>
      <c r="TBN28" s="472"/>
      <c r="TBO28" s="472"/>
      <c r="TBP28" s="472"/>
      <c r="TBQ28" s="472"/>
      <c r="TBR28" s="472"/>
      <c r="TBS28" s="472"/>
      <c r="TBT28" s="472"/>
      <c r="TBU28" s="472"/>
      <c r="TBV28" s="472"/>
      <c r="TBW28" s="472"/>
      <c r="TBX28" s="472"/>
      <c r="TBY28" s="472"/>
      <c r="TBZ28" s="472"/>
      <c r="TCA28" s="472"/>
      <c r="TCB28" s="472"/>
      <c r="TCC28" s="472"/>
      <c r="TCD28" s="472"/>
      <c r="TCE28" s="472"/>
      <c r="TCF28" s="472"/>
      <c r="TCG28" s="472"/>
      <c r="TCH28" s="472"/>
      <c r="TCI28" s="472"/>
      <c r="TCJ28" s="472"/>
      <c r="TCK28" s="472"/>
      <c r="TCL28" s="472"/>
      <c r="TCM28" s="472"/>
      <c r="TCN28" s="472"/>
      <c r="TCO28" s="472"/>
      <c r="TCP28" s="472"/>
      <c r="TCQ28" s="472"/>
      <c r="TCR28" s="472"/>
      <c r="TCS28" s="472"/>
      <c r="TCT28" s="472"/>
      <c r="TCU28" s="472"/>
      <c r="TCV28" s="472"/>
      <c r="TCW28" s="472"/>
      <c r="TCX28" s="472"/>
      <c r="TCY28" s="472"/>
      <c r="TCZ28" s="472"/>
      <c r="TDA28" s="472"/>
      <c r="TDB28" s="472"/>
      <c r="TDC28" s="472"/>
      <c r="TDD28" s="472"/>
      <c r="TDE28" s="472"/>
      <c r="TDF28" s="472"/>
      <c r="TDG28" s="472"/>
      <c r="TDH28" s="472"/>
      <c r="TDI28" s="472"/>
      <c r="TDJ28" s="472"/>
      <c r="TDK28" s="472"/>
      <c r="TDL28" s="472"/>
      <c r="TDM28" s="472"/>
      <c r="TDN28" s="472"/>
      <c r="TDO28" s="472"/>
      <c r="TDP28" s="472"/>
      <c r="TDQ28" s="472"/>
      <c r="TDR28" s="472"/>
      <c r="TDS28" s="472"/>
      <c r="TDT28" s="472"/>
      <c r="TDU28" s="472"/>
      <c r="TDV28" s="472"/>
      <c r="TDW28" s="472"/>
      <c r="TDX28" s="472"/>
      <c r="TDY28" s="472"/>
      <c r="TDZ28" s="472"/>
      <c r="TEA28" s="472"/>
      <c r="TEB28" s="472"/>
      <c r="TEC28" s="472"/>
      <c r="TED28" s="472"/>
      <c r="TEE28" s="472"/>
      <c r="TEF28" s="472"/>
      <c r="TEG28" s="472"/>
      <c r="TEH28" s="472"/>
      <c r="TEI28" s="472"/>
      <c r="TEJ28" s="472"/>
      <c r="TEK28" s="472"/>
      <c r="TEL28" s="472"/>
      <c r="TEM28" s="472"/>
      <c r="TEN28" s="472"/>
      <c r="TEO28" s="472"/>
      <c r="TEP28" s="472"/>
      <c r="TEQ28" s="472"/>
      <c r="TER28" s="472"/>
      <c r="TES28" s="472"/>
      <c r="TET28" s="472"/>
      <c r="TEU28" s="472"/>
      <c r="TEV28" s="472"/>
      <c r="TEW28" s="472"/>
      <c r="TEX28" s="472"/>
      <c r="TEY28" s="472"/>
      <c r="TEZ28" s="472"/>
      <c r="TFA28" s="472"/>
      <c r="TFB28" s="472"/>
      <c r="TFC28" s="472"/>
      <c r="TFD28" s="472"/>
      <c r="TFE28" s="472"/>
      <c r="TFF28" s="472"/>
      <c r="TFG28" s="472"/>
      <c r="TFH28" s="472"/>
      <c r="TFI28" s="472"/>
      <c r="TFJ28" s="472"/>
      <c r="TFK28" s="472"/>
      <c r="TFL28" s="472"/>
      <c r="TFM28" s="472"/>
      <c r="TFN28" s="472"/>
      <c r="TFO28" s="472"/>
      <c r="TFP28" s="472"/>
      <c r="TFQ28" s="472"/>
      <c r="TFR28" s="472"/>
      <c r="TFS28" s="472"/>
      <c r="TFT28" s="472"/>
      <c r="TFU28" s="472"/>
      <c r="TFV28" s="472"/>
      <c r="TFW28" s="472"/>
      <c r="TFX28" s="472"/>
      <c r="TFY28" s="472"/>
      <c r="TFZ28" s="472"/>
      <c r="TGA28" s="472"/>
      <c r="TGB28" s="472"/>
      <c r="TGC28" s="472"/>
      <c r="TGD28" s="472"/>
      <c r="TGE28" s="472"/>
      <c r="TGF28" s="472"/>
      <c r="TGG28" s="472"/>
      <c r="TGH28" s="472"/>
      <c r="TGI28" s="472"/>
      <c r="TGJ28" s="472"/>
      <c r="TGK28" s="472"/>
      <c r="TGL28" s="472"/>
      <c r="TGM28" s="472"/>
      <c r="TGN28" s="472"/>
      <c r="TGO28" s="472"/>
      <c r="TGP28" s="472"/>
      <c r="TGQ28" s="472"/>
      <c r="TGR28" s="472"/>
      <c r="TGS28" s="472"/>
      <c r="TGT28" s="472"/>
      <c r="TGU28" s="472"/>
      <c r="TGV28" s="472"/>
      <c r="TGW28" s="472"/>
      <c r="TGX28" s="472"/>
      <c r="TGY28" s="472"/>
      <c r="TGZ28" s="472"/>
      <c r="THA28" s="472"/>
      <c r="THB28" s="472"/>
      <c r="THC28" s="472"/>
      <c r="THD28" s="472"/>
      <c r="THE28" s="472"/>
      <c r="THF28" s="472"/>
      <c r="THG28" s="472"/>
      <c r="THH28" s="472"/>
      <c r="THI28" s="472"/>
      <c r="THJ28" s="472"/>
      <c r="THK28" s="472"/>
      <c r="THL28" s="472"/>
      <c r="THM28" s="472"/>
      <c r="THN28" s="472"/>
      <c r="THO28" s="472"/>
      <c r="THP28" s="472"/>
      <c r="THQ28" s="472"/>
      <c r="THR28" s="472"/>
      <c r="THS28" s="472"/>
      <c r="THT28" s="472"/>
      <c r="THU28" s="472"/>
      <c r="THV28" s="472"/>
      <c r="THW28" s="472"/>
      <c r="THX28" s="472"/>
      <c r="THY28" s="472"/>
      <c r="THZ28" s="472"/>
      <c r="TIA28" s="472"/>
      <c r="TIB28" s="472"/>
      <c r="TIC28" s="472"/>
      <c r="TID28" s="472"/>
      <c r="TIE28" s="472"/>
      <c r="TIF28" s="472"/>
      <c r="TIG28" s="472"/>
      <c r="TIH28" s="472"/>
      <c r="TII28" s="472"/>
      <c r="TIJ28" s="472"/>
      <c r="TIK28" s="472"/>
      <c r="TIL28" s="472"/>
      <c r="TIM28" s="472"/>
      <c r="TIN28" s="472"/>
      <c r="TIO28" s="472"/>
      <c r="TIP28" s="472"/>
      <c r="TIQ28" s="472"/>
      <c r="TIR28" s="472"/>
      <c r="TIS28" s="472"/>
      <c r="TIT28" s="472"/>
      <c r="TIU28" s="472"/>
      <c r="TIV28" s="472"/>
      <c r="TIW28" s="472"/>
      <c r="TIX28" s="472"/>
      <c r="TIY28" s="472"/>
      <c r="TIZ28" s="472"/>
      <c r="TJA28" s="472"/>
      <c r="TJB28" s="472"/>
      <c r="TJC28" s="472"/>
      <c r="TJD28" s="472"/>
      <c r="TJE28" s="472"/>
      <c r="TJF28" s="472"/>
      <c r="TJG28" s="472"/>
      <c r="TJH28" s="472"/>
      <c r="TJI28" s="472"/>
      <c r="TJJ28" s="472"/>
      <c r="TJK28" s="472"/>
      <c r="TJL28" s="472"/>
      <c r="TJM28" s="472"/>
      <c r="TJN28" s="472"/>
      <c r="TJO28" s="472"/>
      <c r="TJP28" s="472"/>
      <c r="TJQ28" s="472"/>
      <c r="TJR28" s="472"/>
      <c r="TJS28" s="472"/>
      <c r="TJT28" s="472"/>
      <c r="TJU28" s="472"/>
      <c r="TJV28" s="472"/>
      <c r="TJW28" s="472"/>
      <c r="TJX28" s="472"/>
      <c r="TJY28" s="472"/>
      <c r="TJZ28" s="472"/>
      <c r="TKA28" s="472"/>
      <c r="TKB28" s="472"/>
      <c r="TKC28" s="472"/>
      <c r="TKD28" s="472"/>
      <c r="TKE28" s="472"/>
      <c r="TKF28" s="472"/>
      <c r="TKG28" s="472"/>
      <c r="TKH28" s="472"/>
      <c r="TKI28" s="472"/>
      <c r="TKJ28" s="472"/>
      <c r="TKK28" s="472"/>
      <c r="TKL28" s="472"/>
      <c r="TKM28" s="472"/>
      <c r="TKN28" s="472"/>
      <c r="TKO28" s="472"/>
      <c r="TKP28" s="472"/>
      <c r="TKQ28" s="472"/>
      <c r="TKR28" s="472"/>
      <c r="TKS28" s="472"/>
      <c r="TKT28" s="472"/>
      <c r="TKU28" s="472"/>
      <c r="TKV28" s="472"/>
      <c r="TKW28" s="472"/>
      <c r="TKX28" s="472"/>
      <c r="TKY28" s="472"/>
      <c r="TKZ28" s="472"/>
      <c r="TLA28" s="472"/>
      <c r="TLB28" s="472"/>
      <c r="TLC28" s="472"/>
      <c r="TLD28" s="472"/>
      <c r="TLE28" s="472"/>
      <c r="TLF28" s="472"/>
      <c r="TLG28" s="472"/>
      <c r="TLH28" s="472"/>
      <c r="TLI28" s="472"/>
      <c r="TLJ28" s="472"/>
      <c r="TLK28" s="472"/>
      <c r="TLL28" s="472"/>
      <c r="TLM28" s="472"/>
      <c r="TLN28" s="472"/>
      <c r="TLO28" s="472"/>
      <c r="TLP28" s="472"/>
      <c r="TLQ28" s="472"/>
      <c r="TLR28" s="472"/>
      <c r="TLS28" s="472"/>
      <c r="TLT28" s="472"/>
      <c r="TLU28" s="472"/>
      <c r="TLV28" s="472"/>
      <c r="TLW28" s="472"/>
      <c r="TLX28" s="472"/>
      <c r="TLY28" s="472"/>
      <c r="TLZ28" s="472"/>
      <c r="TMA28" s="472"/>
      <c r="TMB28" s="472"/>
      <c r="TMC28" s="472"/>
      <c r="TMD28" s="472"/>
      <c r="TME28" s="472"/>
      <c r="TMF28" s="472"/>
      <c r="TMG28" s="472"/>
      <c r="TMH28" s="472"/>
      <c r="TMI28" s="472"/>
      <c r="TMJ28" s="472"/>
      <c r="TMK28" s="472"/>
      <c r="TML28" s="472"/>
      <c r="TMM28" s="472"/>
      <c r="TMN28" s="472"/>
      <c r="TMO28" s="472"/>
      <c r="TMP28" s="472"/>
      <c r="TMQ28" s="472"/>
      <c r="TMR28" s="472"/>
      <c r="TMS28" s="472"/>
      <c r="TMT28" s="472"/>
      <c r="TMU28" s="472"/>
      <c r="TMV28" s="472"/>
      <c r="TMW28" s="472"/>
      <c r="TMX28" s="472"/>
      <c r="TMY28" s="472"/>
      <c r="TMZ28" s="472"/>
      <c r="TNA28" s="472"/>
      <c r="TNB28" s="472"/>
      <c r="TNC28" s="472"/>
      <c r="TND28" s="472"/>
      <c r="TNE28" s="472"/>
      <c r="TNF28" s="472"/>
      <c r="TNG28" s="472"/>
      <c r="TNH28" s="472"/>
      <c r="TNI28" s="472"/>
      <c r="TNJ28" s="472"/>
      <c r="TNK28" s="472"/>
      <c r="TNL28" s="472"/>
      <c r="TNM28" s="472"/>
      <c r="TNN28" s="472"/>
      <c r="TNO28" s="472"/>
      <c r="TNP28" s="472"/>
      <c r="TNQ28" s="472"/>
      <c r="TNR28" s="472"/>
      <c r="TNS28" s="472"/>
      <c r="TNT28" s="472"/>
      <c r="TNU28" s="472"/>
      <c r="TNV28" s="472"/>
      <c r="TNW28" s="472"/>
      <c r="TNX28" s="472"/>
      <c r="TNY28" s="472"/>
      <c r="TNZ28" s="472"/>
      <c r="TOA28" s="472"/>
      <c r="TOB28" s="472"/>
      <c r="TOC28" s="472"/>
      <c r="TOD28" s="472"/>
      <c r="TOE28" s="472"/>
      <c r="TOF28" s="472"/>
      <c r="TOG28" s="472"/>
      <c r="TOH28" s="472"/>
      <c r="TOI28" s="472"/>
      <c r="TOJ28" s="472"/>
      <c r="TOK28" s="472"/>
      <c r="TOL28" s="472"/>
      <c r="TOM28" s="472"/>
      <c r="TON28" s="472"/>
      <c r="TOO28" s="472"/>
      <c r="TOP28" s="472"/>
      <c r="TOQ28" s="472"/>
      <c r="TOR28" s="472"/>
      <c r="TOS28" s="472"/>
      <c r="TOT28" s="472"/>
      <c r="TOU28" s="472"/>
      <c r="TOV28" s="472"/>
      <c r="TOW28" s="472"/>
      <c r="TOX28" s="472"/>
      <c r="TOY28" s="472"/>
      <c r="TOZ28" s="472"/>
      <c r="TPA28" s="472"/>
      <c r="TPB28" s="472"/>
      <c r="TPC28" s="472"/>
      <c r="TPD28" s="472"/>
      <c r="TPE28" s="472"/>
      <c r="TPF28" s="472"/>
      <c r="TPG28" s="472"/>
      <c r="TPH28" s="472"/>
      <c r="TPI28" s="472"/>
      <c r="TPJ28" s="472"/>
      <c r="TPK28" s="472"/>
      <c r="TPL28" s="472"/>
      <c r="TPM28" s="472"/>
      <c r="TPN28" s="472"/>
      <c r="TPO28" s="472"/>
      <c r="TPP28" s="472"/>
      <c r="TPQ28" s="472"/>
      <c r="TPR28" s="472"/>
      <c r="TPS28" s="472"/>
      <c r="TPT28" s="472"/>
      <c r="TPU28" s="472"/>
      <c r="TPV28" s="472"/>
      <c r="TPW28" s="472"/>
      <c r="TPX28" s="472"/>
      <c r="TPY28" s="472"/>
      <c r="TPZ28" s="472"/>
      <c r="TQA28" s="472"/>
      <c r="TQB28" s="472"/>
      <c r="TQC28" s="472"/>
      <c r="TQD28" s="472"/>
      <c r="TQE28" s="472"/>
      <c r="TQF28" s="472"/>
      <c r="TQG28" s="472"/>
      <c r="TQH28" s="472"/>
      <c r="TQI28" s="472"/>
      <c r="TQJ28" s="472"/>
      <c r="TQK28" s="472"/>
      <c r="TQL28" s="472"/>
      <c r="TQM28" s="472"/>
      <c r="TQN28" s="472"/>
      <c r="TQO28" s="472"/>
      <c r="TQP28" s="472"/>
      <c r="TQQ28" s="472"/>
      <c r="TQR28" s="472"/>
      <c r="TQS28" s="472"/>
      <c r="TQT28" s="472"/>
      <c r="TQU28" s="472"/>
      <c r="TQV28" s="472"/>
      <c r="TQW28" s="472"/>
      <c r="TQX28" s="472"/>
      <c r="TQY28" s="472"/>
      <c r="TQZ28" s="472"/>
      <c r="TRA28" s="472"/>
      <c r="TRB28" s="472"/>
      <c r="TRC28" s="472"/>
      <c r="TRD28" s="472"/>
      <c r="TRE28" s="472"/>
      <c r="TRF28" s="472"/>
      <c r="TRG28" s="472"/>
      <c r="TRH28" s="472"/>
      <c r="TRI28" s="472"/>
      <c r="TRJ28" s="472"/>
      <c r="TRK28" s="472"/>
      <c r="TRL28" s="472"/>
      <c r="TRM28" s="472"/>
      <c r="TRN28" s="472"/>
      <c r="TRO28" s="472"/>
      <c r="TRP28" s="472"/>
      <c r="TRQ28" s="472"/>
      <c r="TRR28" s="472"/>
      <c r="TRS28" s="472"/>
      <c r="TRT28" s="472"/>
      <c r="TRU28" s="472"/>
      <c r="TRV28" s="472"/>
      <c r="TRW28" s="472"/>
      <c r="TRX28" s="472"/>
      <c r="TRY28" s="472"/>
      <c r="TRZ28" s="472"/>
      <c r="TSA28" s="472"/>
      <c r="TSB28" s="472"/>
      <c r="TSC28" s="472"/>
      <c r="TSD28" s="472"/>
      <c r="TSE28" s="472"/>
      <c r="TSF28" s="472"/>
      <c r="TSG28" s="472"/>
      <c r="TSH28" s="472"/>
      <c r="TSI28" s="472"/>
      <c r="TSJ28" s="472"/>
      <c r="TSK28" s="472"/>
      <c r="TSL28" s="472"/>
      <c r="TSM28" s="472"/>
      <c r="TSN28" s="472"/>
      <c r="TSO28" s="472"/>
      <c r="TSP28" s="472"/>
      <c r="TSQ28" s="472"/>
      <c r="TSR28" s="472"/>
      <c r="TSS28" s="472"/>
      <c r="TST28" s="472"/>
      <c r="TSU28" s="472"/>
      <c r="TSV28" s="472"/>
      <c r="TSW28" s="472"/>
      <c r="TSX28" s="472"/>
      <c r="TSY28" s="472"/>
      <c r="TSZ28" s="472"/>
      <c r="TTA28" s="472"/>
      <c r="TTB28" s="472"/>
      <c r="TTC28" s="472"/>
      <c r="TTD28" s="472"/>
      <c r="TTE28" s="472"/>
      <c r="TTF28" s="472"/>
      <c r="TTG28" s="472"/>
      <c r="TTH28" s="472"/>
      <c r="TTI28" s="472"/>
      <c r="TTJ28" s="472"/>
      <c r="TTK28" s="472"/>
      <c r="TTL28" s="472"/>
      <c r="TTM28" s="472"/>
      <c r="TTN28" s="472"/>
      <c r="TTO28" s="472"/>
      <c r="TTP28" s="472"/>
      <c r="TTQ28" s="472"/>
      <c r="TTR28" s="472"/>
      <c r="TTS28" s="472"/>
      <c r="TTT28" s="472"/>
      <c r="TTU28" s="472"/>
      <c r="TTV28" s="472"/>
      <c r="TTW28" s="472"/>
      <c r="TTX28" s="472"/>
      <c r="TTY28" s="472"/>
      <c r="TTZ28" s="472"/>
      <c r="TUA28" s="472"/>
      <c r="TUB28" s="472"/>
      <c r="TUC28" s="472"/>
      <c r="TUD28" s="472"/>
      <c r="TUE28" s="472"/>
      <c r="TUF28" s="472"/>
      <c r="TUG28" s="472"/>
      <c r="TUH28" s="472"/>
      <c r="TUI28" s="472"/>
      <c r="TUJ28" s="472"/>
      <c r="TUK28" s="472"/>
      <c r="TUL28" s="472"/>
      <c r="TUM28" s="472"/>
      <c r="TUN28" s="472"/>
      <c r="TUO28" s="472"/>
      <c r="TUP28" s="472"/>
      <c r="TUQ28" s="472"/>
      <c r="TUR28" s="472"/>
      <c r="TUS28" s="472"/>
      <c r="TUT28" s="472"/>
      <c r="TUU28" s="472"/>
      <c r="TUV28" s="472"/>
      <c r="TUW28" s="472"/>
      <c r="TUX28" s="472"/>
      <c r="TUY28" s="472"/>
      <c r="TUZ28" s="472"/>
      <c r="TVA28" s="472"/>
      <c r="TVB28" s="472"/>
      <c r="TVC28" s="472"/>
      <c r="TVD28" s="472"/>
      <c r="TVE28" s="472"/>
      <c r="TVF28" s="472"/>
      <c r="TVG28" s="472"/>
      <c r="TVH28" s="472"/>
      <c r="TVI28" s="472"/>
      <c r="TVJ28" s="472"/>
      <c r="TVK28" s="472"/>
      <c r="TVL28" s="472"/>
      <c r="TVM28" s="472"/>
      <c r="TVN28" s="472"/>
      <c r="TVO28" s="472"/>
      <c r="TVP28" s="472"/>
      <c r="TVQ28" s="472"/>
      <c r="TVR28" s="472"/>
      <c r="TVS28" s="472"/>
      <c r="TVT28" s="472"/>
      <c r="TVU28" s="472"/>
      <c r="TVV28" s="472"/>
      <c r="TVW28" s="472"/>
      <c r="TVX28" s="472"/>
      <c r="TVY28" s="472"/>
      <c r="TVZ28" s="472"/>
      <c r="TWA28" s="472"/>
      <c r="TWB28" s="472"/>
      <c r="TWC28" s="472"/>
      <c r="TWD28" s="472"/>
      <c r="TWE28" s="472"/>
      <c r="TWF28" s="472"/>
      <c r="TWG28" s="472"/>
      <c r="TWH28" s="472"/>
      <c r="TWI28" s="472"/>
      <c r="TWJ28" s="472"/>
      <c r="TWK28" s="472"/>
      <c r="TWL28" s="472"/>
      <c r="TWM28" s="472"/>
      <c r="TWN28" s="472"/>
      <c r="TWO28" s="472"/>
      <c r="TWP28" s="472"/>
      <c r="TWQ28" s="472"/>
      <c r="TWR28" s="472"/>
      <c r="TWS28" s="472"/>
      <c r="TWT28" s="472"/>
      <c r="TWU28" s="472"/>
      <c r="TWV28" s="472"/>
      <c r="TWW28" s="472"/>
      <c r="TWX28" s="472"/>
      <c r="TWY28" s="472"/>
      <c r="TWZ28" s="472"/>
      <c r="TXA28" s="472"/>
      <c r="TXB28" s="472"/>
      <c r="TXC28" s="472"/>
      <c r="TXD28" s="472"/>
      <c r="TXE28" s="472"/>
      <c r="TXF28" s="472"/>
      <c r="TXG28" s="472"/>
      <c r="TXH28" s="472"/>
      <c r="TXI28" s="472"/>
      <c r="TXJ28" s="472"/>
      <c r="TXK28" s="472"/>
      <c r="TXL28" s="472"/>
      <c r="TXM28" s="472"/>
      <c r="TXN28" s="472"/>
      <c r="TXO28" s="472"/>
      <c r="TXP28" s="472"/>
      <c r="TXQ28" s="472"/>
      <c r="TXR28" s="472"/>
      <c r="TXS28" s="472"/>
      <c r="TXT28" s="472"/>
      <c r="TXU28" s="472"/>
      <c r="TXV28" s="472"/>
      <c r="TXW28" s="472"/>
      <c r="TXX28" s="472"/>
      <c r="TXY28" s="472"/>
      <c r="TXZ28" s="472"/>
      <c r="TYA28" s="472"/>
      <c r="TYB28" s="472"/>
      <c r="TYC28" s="472"/>
      <c r="TYD28" s="472"/>
      <c r="TYE28" s="472"/>
      <c r="TYF28" s="472"/>
      <c r="TYG28" s="472"/>
      <c r="TYH28" s="472"/>
      <c r="TYI28" s="472"/>
      <c r="TYJ28" s="472"/>
      <c r="TYK28" s="472"/>
      <c r="TYL28" s="472"/>
      <c r="TYM28" s="472"/>
      <c r="TYN28" s="472"/>
      <c r="TYO28" s="472"/>
      <c r="TYP28" s="472"/>
      <c r="TYQ28" s="472"/>
      <c r="TYR28" s="472"/>
      <c r="TYS28" s="472"/>
      <c r="TYT28" s="472"/>
      <c r="TYU28" s="472"/>
      <c r="TYV28" s="472"/>
      <c r="TYW28" s="472"/>
      <c r="TYX28" s="472"/>
      <c r="TYY28" s="472"/>
      <c r="TYZ28" s="472"/>
      <c r="TZA28" s="472"/>
      <c r="TZB28" s="472"/>
      <c r="TZC28" s="472"/>
      <c r="TZD28" s="472"/>
      <c r="TZE28" s="472"/>
      <c r="TZF28" s="472"/>
      <c r="TZG28" s="472"/>
      <c r="TZH28" s="472"/>
      <c r="TZI28" s="472"/>
      <c r="TZJ28" s="472"/>
      <c r="TZK28" s="472"/>
      <c r="TZL28" s="472"/>
      <c r="TZM28" s="472"/>
      <c r="TZN28" s="472"/>
      <c r="TZO28" s="472"/>
      <c r="TZP28" s="472"/>
      <c r="TZQ28" s="472"/>
      <c r="TZR28" s="472"/>
      <c r="TZS28" s="472"/>
      <c r="TZT28" s="472"/>
      <c r="TZU28" s="472"/>
      <c r="TZV28" s="472"/>
      <c r="TZW28" s="472"/>
      <c r="TZX28" s="472"/>
      <c r="TZY28" s="472"/>
      <c r="TZZ28" s="472"/>
      <c r="UAA28" s="472"/>
      <c r="UAB28" s="472"/>
      <c r="UAC28" s="472"/>
      <c r="UAD28" s="472"/>
      <c r="UAE28" s="472"/>
      <c r="UAF28" s="472"/>
      <c r="UAG28" s="472"/>
      <c r="UAH28" s="472"/>
      <c r="UAI28" s="472"/>
      <c r="UAJ28" s="472"/>
      <c r="UAK28" s="472"/>
      <c r="UAL28" s="472"/>
      <c r="UAM28" s="472"/>
      <c r="UAN28" s="472"/>
      <c r="UAO28" s="472"/>
      <c r="UAP28" s="472"/>
      <c r="UAQ28" s="472"/>
      <c r="UAR28" s="472"/>
      <c r="UAS28" s="472"/>
      <c r="UAT28" s="472"/>
      <c r="UAU28" s="472"/>
      <c r="UAV28" s="472"/>
      <c r="UAW28" s="472"/>
      <c r="UAX28" s="472"/>
      <c r="UAY28" s="472"/>
      <c r="UAZ28" s="472"/>
      <c r="UBA28" s="472"/>
      <c r="UBB28" s="472"/>
      <c r="UBC28" s="472"/>
      <c r="UBD28" s="472"/>
      <c r="UBE28" s="472"/>
      <c r="UBF28" s="472"/>
      <c r="UBG28" s="472"/>
      <c r="UBH28" s="472"/>
      <c r="UBI28" s="472"/>
      <c r="UBJ28" s="472"/>
      <c r="UBK28" s="472"/>
      <c r="UBL28" s="472"/>
      <c r="UBM28" s="472"/>
      <c r="UBN28" s="472"/>
      <c r="UBO28" s="472"/>
      <c r="UBP28" s="472"/>
      <c r="UBQ28" s="472"/>
      <c r="UBR28" s="472"/>
      <c r="UBS28" s="472"/>
      <c r="UBT28" s="472"/>
      <c r="UBU28" s="472"/>
      <c r="UBV28" s="472"/>
      <c r="UBW28" s="472"/>
      <c r="UBX28" s="472"/>
      <c r="UBY28" s="472"/>
      <c r="UBZ28" s="472"/>
      <c r="UCA28" s="472"/>
      <c r="UCB28" s="472"/>
      <c r="UCC28" s="472"/>
      <c r="UCD28" s="472"/>
      <c r="UCE28" s="472"/>
      <c r="UCF28" s="472"/>
      <c r="UCG28" s="472"/>
      <c r="UCH28" s="472"/>
      <c r="UCI28" s="472"/>
      <c r="UCJ28" s="472"/>
      <c r="UCK28" s="472"/>
      <c r="UCL28" s="472"/>
      <c r="UCM28" s="472"/>
      <c r="UCN28" s="472"/>
      <c r="UCO28" s="472"/>
      <c r="UCP28" s="472"/>
      <c r="UCQ28" s="472"/>
      <c r="UCR28" s="472"/>
      <c r="UCS28" s="472"/>
      <c r="UCT28" s="472"/>
      <c r="UCU28" s="472"/>
      <c r="UCV28" s="472"/>
      <c r="UCW28" s="472"/>
      <c r="UCX28" s="472"/>
      <c r="UCY28" s="472"/>
      <c r="UCZ28" s="472"/>
      <c r="UDA28" s="472"/>
      <c r="UDB28" s="472"/>
      <c r="UDC28" s="472"/>
      <c r="UDD28" s="472"/>
      <c r="UDE28" s="472"/>
      <c r="UDF28" s="472"/>
      <c r="UDG28" s="472"/>
      <c r="UDH28" s="472"/>
      <c r="UDI28" s="472"/>
      <c r="UDJ28" s="472"/>
      <c r="UDK28" s="472"/>
      <c r="UDL28" s="472"/>
      <c r="UDM28" s="472"/>
      <c r="UDN28" s="472"/>
      <c r="UDO28" s="472"/>
      <c r="UDP28" s="472"/>
      <c r="UDQ28" s="472"/>
      <c r="UDR28" s="472"/>
      <c r="UDS28" s="472"/>
      <c r="UDT28" s="472"/>
      <c r="UDU28" s="472"/>
      <c r="UDV28" s="472"/>
      <c r="UDW28" s="472"/>
      <c r="UDX28" s="472"/>
      <c r="UDY28" s="472"/>
      <c r="UDZ28" s="472"/>
      <c r="UEA28" s="472"/>
      <c r="UEB28" s="472"/>
      <c r="UEC28" s="472"/>
      <c r="UED28" s="472"/>
      <c r="UEE28" s="472"/>
      <c r="UEF28" s="472"/>
      <c r="UEG28" s="472"/>
      <c r="UEH28" s="472"/>
      <c r="UEI28" s="472"/>
      <c r="UEJ28" s="472"/>
      <c r="UEK28" s="472"/>
      <c r="UEL28" s="472"/>
      <c r="UEM28" s="472"/>
      <c r="UEN28" s="472"/>
      <c r="UEO28" s="472"/>
      <c r="UEP28" s="472"/>
      <c r="UEQ28" s="472"/>
      <c r="UER28" s="472"/>
      <c r="UES28" s="472"/>
      <c r="UET28" s="472"/>
      <c r="UEU28" s="472"/>
      <c r="UEV28" s="472"/>
      <c r="UEW28" s="472"/>
      <c r="UEX28" s="472"/>
      <c r="UEY28" s="472"/>
      <c r="UEZ28" s="472"/>
      <c r="UFA28" s="472"/>
      <c r="UFB28" s="472"/>
      <c r="UFC28" s="472"/>
      <c r="UFD28" s="472"/>
      <c r="UFE28" s="472"/>
      <c r="UFF28" s="472"/>
      <c r="UFG28" s="472"/>
      <c r="UFH28" s="472"/>
      <c r="UFI28" s="472"/>
      <c r="UFJ28" s="472"/>
      <c r="UFK28" s="472"/>
      <c r="UFL28" s="472"/>
      <c r="UFM28" s="472"/>
      <c r="UFN28" s="472"/>
      <c r="UFO28" s="472"/>
      <c r="UFP28" s="472"/>
      <c r="UFQ28" s="472"/>
      <c r="UFR28" s="472"/>
      <c r="UFS28" s="472"/>
      <c r="UFT28" s="472"/>
      <c r="UFU28" s="472"/>
      <c r="UFV28" s="472"/>
      <c r="UFW28" s="472"/>
      <c r="UFX28" s="472"/>
      <c r="UFY28" s="472"/>
      <c r="UFZ28" s="472"/>
      <c r="UGA28" s="472"/>
      <c r="UGB28" s="472"/>
      <c r="UGC28" s="472"/>
      <c r="UGD28" s="472"/>
      <c r="UGE28" s="472"/>
      <c r="UGF28" s="472"/>
      <c r="UGG28" s="472"/>
      <c r="UGH28" s="472"/>
      <c r="UGI28" s="472"/>
      <c r="UGJ28" s="472"/>
      <c r="UGK28" s="472"/>
      <c r="UGL28" s="472"/>
      <c r="UGM28" s="472"/>
      <c r="UGN28" s="472"/>
      <c r="UGO28" s="472"/>
      <c r="UGP28" s="472"/>
      <c r="UGQ28" s="472"/>
      <c r="UGR28" s="472"/>
      <c r="UGS28" s="472"/>
      <c r="UGT28" s="472"/>
      <c r="UGU28" s="472"/>
      <c r="UGV28" s="472"/>
      <c r="UGW28" s="472"/>
      <c r="UGX28" s="472"/>
      <c r="UGY28" s="472"/>
      <c r="UGZ28" s="472"/>
      <c r="UHA28" s="472"/>
      <c r="UHB28" s="472"/>
      <c r="UHC28" s="472"/>
      <c r="UHD28" s="472"/>
      <c r="UHE28" s="472"/>
      <c r="UHF28" s="472"/>
      <c r="UHG28" s="472"/>
      <c r="UHH28" s="472"/>
      <c r="UHI28" s="472"/>
      <c r="UHJ28" s="472"/>
      <c r="UHK28" s="472"/>
      <c r="UHL28" s="472"/>
      <c r="UHM28" s="472"/>
      <c r="UHN28" s="472"/>
      <c r="UHO28" s="472"/>
      <c r="UHP28" s="472"/>
      <c r="UHQ28" s="472"/>
      <c r="UHR28" s="472"/>
      <c r="UHS28" s="472"/>
      <c r="UHT28" s="472"/>
      <c r="UHU28" s="472"/>
      <c r="UHV28" s="472"/>
      <c r="UHW28" s="472"/>
      <c r="UHX28" s="472"/>
      <c r="UHY28" s="472"/>
      <c r="UHZ28" s="472"/>
      <c r="UIA28" s="472"/>
      <c r="UIB28" s="472"/>
      <c r="UIC28" s="472"/>
      <c r="UID28" s="472"/>
      <c r="UIE28" s="472"/>
      <c r="UIF28" s="472"/>
      <c r="UIG28" s="472"/>
      <c r="UIH28" s="472"/>
      <c r="UII28" s="472"/>
      <c r="UIJ28" s="472"/>
      <c r="UIK28" s="472"/>
      <c r="UIL28" s="472"/>
      <c r="UIM28" s="472"/>
      <c r="UIN28" s="472"/>
      <c r="UIO28" s="472"/>
      <c r="UIP28" s="472"/>
      <c r="UIQ28" s="472"/>
      <c r="UIR28" s="472"/>
      <c r="UIS28" s="472"/>
      <c r="UIT28" s="472"/>
      <c r="UIU28" s="472"/>
      <c r="UIV28" s="472"/>
      <c r="UIW28" s="472"/>
      <c r="UIX28" s="472"/>
      <c r="UIY28" s="472"/>
      <c r="UIZ28" s="472"/>
      <c r="UJA28" s="472"/>
      <c r="UJB28" s="472"/>
      <c r="UJC28" s="472"/>
      <c r="UJD28" s="472"/>
      <c r="UJE28" s="472"/>
      <c r="UJF28" s="472"/>
      <c r="UJG28" s="472"/>
      <c r="UJH28" s="472"/>
      <c r="UJI28" s="472"/>
      <c r="UJJ28" s="472"/>
      <c r="UJK28" s="472"/>
      <c r="UJL28" s="472"/>
      <c r="UJM28" s="472"/>
      <c r="UJN28" s="472"/>
      <c r="UJO28" s="472"/>
      <c r="UJP28" s="472"/>
      <c r="UJQ28" s="472"/>
      <c r="UJR28" s="472"/>
      <c r="UJS28" s="472"/>
      <c r="UJT28" s="472"/>
      <c r="UJU28" s="472"/>
      <c r="UJV28" s="472"/>
      <c r="UJW28" s="472"/>
      <c r="UJX28" s="472"/>
      <c r="UJY28" s="472"/>
      <c r="UJZ28" s="472"/>
      <c r="UKA28" s="472"/>
      <c r="UKB28" s="472"/>
      <c r="UKC28" s="472"/>
      <c r="UKD28" s="472"/>
      <c r="UKE28" s="472"/>
      <c r="UKF28" s="472"/>
      <c r="UKG28" s="472"/>
      <c r="UKH28" s="472"/>
      <c r="UKI28" s="472"/>
      <c r="UKJ28" s="472"/>
      <c r="UKK28" s="472"/>
      <c r="UKL28" s="472"/>
      <c r="UKM28" s="472"/>
      <c r="UKN28" s="472"/>
      <c r="UKO28" s="472"/>
      <c r="UKP28" s="472"/>
      <c r="UKQ28" s="472"/>
      <c r="UKR28" s="472"/>
      <c r="UKS28" s="472"/>
      <c r="UKT28" s="472"/>
      <c r="UKU28" s="472"/>
      <c r="UKV28" s="472"/>
      <c r="UKW28" s="472"/>
      <c r="UKX28" s="472"/>
      <c r="UKY28" s="472"/>
      <c r="UKZ28" s="472"/>
      <c r="ULA28" s="472"/>
      <c r="ULB28" s="472"/>
      <c r="ULC28" s="472"/>
      <c r="ULD28" s="472"/>
      <c r="ULE28" s="472"/>
      <c r="ULF28" s="472"/>
      <c r="ULG28" s="472"/>
      <c r="ULH28" s="472"/>
      <c r="ULI28" s="472"/>
      <c r="ULJ28" s="472"/>
      <c r="ULK28" s="472"/>
      <c r="ULL28" s="472"/>
      <c r="ULM28" s="472"/>
      <c r="ULN28" s="472"/>
      <c r="ULO28" s="472"/>
      <c r="ULP28" s="472"/>
      <c r="ULQ28" s="472"/>
      <c r="ULR28" s="472"/>
      <c r="ULS28" s="472"/>
      <c r="ULT28" s="472"/>
      <c r="ULU28" s="472"/>
      <c r="ULV28" s="472"/>
      <c r="ULW28" s="472"/>
      <c r="ULX28" s="472"/>
      <c r="ULY28" s="472"/>
      <c r="ULZ28" s="472"/>
      <c r="UMA28" s="472"/>
      <c r="UMB28" s="472"/>
      <c r="UMC28" s="472"/>
      <c r="UMD28" s="472"/>
      <c r="UME28" s="472"/>
      <c r="UMF28" s="472"/>
      <c r="UMG28" s="472"/>
      <c r="UMH28" s="472"/>
      <c r="UMI28" s="472"/>
      <c r="UMJ28" s="472"/>
      <c r="UMK28" s="472"/>
      <c r="UML28" s="472"/>
      <c r="UMM28" s="472"/>
      <c r="UMN28" s="472"/>
      <c r="UMO28" s="472"/>
      <c r="UMP28" s="472"/>
      <c r="UMQ28" s="472"/>
      <c r="UMR28" s="472"/>
      <c r="UMS28" s="472"/>
      <c r="UMT28" s="472"/>
      <c r="UMU28" s="472"/>
      <c r="UMV28" s="472"/>
      <c r="UMW28" s="472"/>
      <c r="UMX28" s="472"/>
      <c r="UMY28" s="472"/>
      <c r="UMZ28" s="472"/>
      <c r="UNA28" s="472"/>
      <c r="UNB28" s="472"/>
      <c r="UNC28" s="472"/>
      <c r="UND28" s="472"/>
      <c r="UNE28" s="472"/>
      <c r="UNF28" s="472"/>
      <c r="UNG28" s="472"/>
      <c r="UNH28" s="472"/>
      <c r="UNI28" s="472"/>
      <c r="UNJ28" s="472"/>
      <c r="UNK28" s="472"/>
      <c r="UNL28" s="472"/>
      <c r="UNM28" s="472"/>
      <c r="UNN28" s="472"/>
      <c r="UNO28" s="472"/>
      <c r="UNP28" s="472"/>
      <c r="UNQ28" s="472"/>
      <c r="UNR28" s="472"/>
      <c r="UNS28" s="472"/>
      <c r="UNT28" s="472"/>
      <c r="UNU28" s="472"/>
      <c r="UNV28" s="472"/>
      <c r="UNW28" s="472"/>
      <c r="UNX28" s="472"/>
      <c r="UNY28" s="472"/>
      <c r="UNZ28" s="472"/>
      <c r="UOA28" s="472"/>
      <c r="UOB28" s="472"/>
      <c r="UOC28" s="472"/>
      <c r="UOD28" s="472"/>
      <c r="UOE28" s="472"/>
      <c r="UOF28" s="472"/>
      <c r="UOG28" s="472"/>
      <c r="UOH28" s="472"/>
      <c r="UOI28" s="472"/>
      <c r="UOJ28" s="472"/>
      <c r="UOK28" s="472"/>
      <c r="UOL28" s="472"/>
      <c r="UOM28" s="472"/>
      <c r="UON28" s="472"/>
      <c r="UOO28" s="472"/>
      <c r="UOP28" s="472"/>
      <c r="UOQ28" s="472"/>
      <c r="UOR28" s="472"/>
      <c r="UOS28" s="472"/>
      <c r="UOT28" s="472"/>
      <c r="UOU28" s="472"/>
      <c r="UOV28" s="472"/>
      <c r="UOW28" s="472"/>
      <c r="UOX28" s="472"/>
      <c r="UOY28" s="472"/>
      <c r="UOZ28" s="472"/>
      <c r="UPA28" s="472"/>
      <c r="UPB28" s="472"/>
      <c r="UPC28" s="472"/>
      <c r="UPD28" s="472"/>
      <c r="UPE28" s="472"/>
      <c r="UPF28" s="472"/>
      <c r="UPG28" s="472"/>
      <c r="UPH28" s="472"/>
      <c r="UPI28" s="472"/>
      <c r="UPJ28" s="472"/>
      <c r="UPK28" s="472"/>
      <c r="UPL28" s="472"/>
      <c r="UPM28" s="472"/>
      <c r="UPN28" s="472"/>
      <c r="UPO28" s="472"/>
      <c r="UPP28" s="472"/>
      <c r="UPQ28" s="472"/>
      <c r="UPR28" s="472"/>
      <c r="UPS28" s="472"/>
      <c r="UPT28" s="472"/>
      <c r="UPU28" s="472"/>
      <c r="UPV28" s="472"/>
      <c r="UPW28" s="472"/>
      <c r="UPX28" s="472"/>
      <c r="UPY28" s="472"/>
      <c r="UPZ28" s="472"/>
      <c r="UQA28" s="472"/>
      <c r="UQB28" s="472"/>
      <c r="UQC28" s="472"/>
      <c r="UQD28" s="472"/>
      <c r="UQE28" s="472"/>
      <c r="UQF28" s="472"/>
      <c r="UQG28" s="472"/>
      <c r="UQH28" s="472"/>
      <c r="UQI28" s="472"/>
      <c r="UQJ28" s="472"/>
      <c r="UQK28" s="472"/>
      <c r="UQL28" s="472"/>
      <c r="UQM28" s="472"/>
      <c r="UQN28" s="472"/>
      <c r="UQO28" s="472"/>
      <c r="UQP28" s="472"/>
      <c r="UQQ28" s="472"/>
      <c r="UQR28" s="472"/>
      <c r="UQS28" s="472"/>
      <c r="UQT28" s="472"/>
      <c r="UQU28" s="472"/>
      <c r="UQV28" s="472"/>
      <c r="UQW28" s="472"/>
      <c r="UQX28" s="472"/>
      <c r="UQY28" s="472"/>
      <c r="UQZ28" s="472"/>
      <c r="URA28" s="472"/>
      <c r="URB28" s="472"/>
      <c r="URC28" s="472"/>
      <c r="URD28" s="472"/>
      <c r="URE28" s="472"/>
      <c r="URF28" s="472"/>
      <c r="URG28" s="472"/>
      <c r="URH28" s="472"/>
      <c r="URI28" s="472"/>
      <c r="URJ28" s="472"/>
      <c r="URK28" s="472"/>
      <c r="URL28" s="472"/>
      <c r="URM28" s="472"/>
      <c r="URN28" s="472"/>
      <c r="URO28" s="472"/>
      <c r="URP28" s="472"/>
      <c r="URQ28" s="472"/>
      <c r="URR28" s="472"/>
      <c r="URS28" s="472"/>
      <c r="URT28" s="472"/>
      <c r="URU28" s="472"/>
      <c r="URV28" s="472"/>
      <c r="URW28" s="472"/>
      <c r="URX28" s="472"/>
      <c r="URY28" s="472"/>
      <c r="URZ28" s="472"/>
      <c r="USA28" s="472"/>
      <c r="USB28" s="472"/>
      <c r="USC28" s="472"/>
      <c r="USD28" s="472"/>
      <c r="USE28" s="472"/>
      <c r="USF28" s="472"/>
      <c r="USG28" s="472"/>
      <c r="USH28" s="472"/>
      <c r="USI28" s="472"/>
      <c r="USJ28" s="472"/>
      <c r="USK28" s="472"/>
      <c r="USL28" s="472"/>
      <c r="USM28" s="472"/>
      <c r="USN28" s="472"/>
      <c r="USO28" s="472"/>
      <c r="USP28" s="472"/>
      <c r="USQ28" s="472"/>
      <c r="USR28" s="472"/>
      <c r="USS28" s="472"/>
      <c r="UST28" s="472"/>
      <c r="USU28" s="472"/>
      <c r="USV28" s="472"/>
      <c r="USW28" s="472"/>
      <c r="USX28" s="472"/>
      <c r="USY28" s="472"/>
      <c r="USZ28" s="472"/>
      <c r="UTA28" s="472"/>
      <c r="UTB28" s="472"/>
      <c r="UTC28" s="472"/>
      <c r="UTD28" s="472"/>
      <c r="UTE28" s="472"/>
      <c r="UTF28" s="472"/>
      <c r="UTG28" s="472"/>
      <c r="UTH28" s="472"/>
      <c r="UTI28" s="472"/>
      <c r="UTJ28" s="472"/>
      <c r="UTK28" s="472"/>
      <c r="UTL28" s="472"/>
      <c r="UTM28" s="472"/>
      <c r="UTN28" s="472"/>
      <c r="UTO28" s="472"/>
      <c r="UTP28" s="472"/>
      <c r="UTQ28" s="472"/>
      <c r="UTR28" s="472"/>
      <c r="UTS28" s="472"/>
      <c r="UTT28" s="472"/>
      <c r="UTU28" s="472"/>
      <c r="UTV28" s="472"/>
      <c r="UTW28" s="472"/>
      <c r="UTX28" s="472"/>
      <c r="UTY28" s="472"/>
      <c r="UTZ28" s="472"/>
      <c r="UUA28" s="472"/>
      <c r="UUB28" s="472"/>
      <c r="UUC28" s="472"/>
      <c r="UUD28" s="472"/>
      <c r="UUE28" s="472"/>
      <c r="UUF28" s="472"/>
      <c r="UUG28" s="472"/>
      <c r="UUH28" s="472"/>
      <c r="UUI28" s="472"/>
      <c r="UUJ28" s="472"/>
      <c r="UUK28" s="472"/>
      <c r="UUL28" s="472"/>
      <c r="UUM28" s="472"/>
      <c r="UUN28" s="472"/>
      <c r="UUO28" s="472"/>
      <c r="UUP28" s="472"/>
      <c r="UUQ28" s="472"/>
      <c r="UUR28" s="472"/>
      <c r="UUS28" s="472"/>
      <c r="UUT28" s="472"/>
      <c r="UUU28" s="472"/>
      <c r="UUV28" s="472"/>
      <c r="UUW28" s="472"/>
      <c r="UUX28" s="472"/>
      <c r="UUY28" s="472"/>
      <c r="UUZ28" s="472"/>
      <c r="UVA28" s="472"/>
      <c r="UVB28" s="472"/>
      <c r="UVC28" s="472"/>
      <c r="UVD28" s="472"/>
      <c r="UVE28" s="472"/>
      <c r="UVF28" s="472"/>
      <c r="UVG28" s="472"/>
      <c r="UVH28" s="472"/>
      <c r="UVI28" s="472"/>
      <c r="UVJ28" s="472"/>
      <c r="UVK28" s="472"/>
      <c r="UVL28" s="472"/>
      <c r="UVM28" s="472"/>
      <c r="UVN28" s="472"/>
      <c r="UVO28" s="472"/>
      <c r="UVP28" s="472"/>
      <c r="UVQ28" s="472"/>
      <c r="UVR28" s="472"/>
      <c r="UVS28" s="472"/>
      <c r="UVT28" s="472"/>
      <c r="UVU28" s="472"/>
      <c r="UVV28" s="472"/>
      <c r="UVW28" s="472"/>
      <c r="UVX28" s="472"/>
      <c r="UVY28" s="472"/>
      <c r="UVZ28" s="472"/>
      <c r="UWA28" s="472"/>
      <c r="UWB28" s="472"/>
      <c r="UWC28" s="472"/>
      <c r="UWD28" s="472"/>
      <c r="UWE28" s="472"/>
      <c r="UWF28" s="472"/>
      <c r="UWG28" s="472"/>
      <c r="UWH28" s="472"/>
      <c r="UWI28" s="472"/>
      <c r="UWJ28" s="472"/>
      <c r="UWK28" s="472"/>
      <c r="UWL28" s="472"/>
      <c r="UWM28" s="472"/>
      <c r="UWN28" s="472"/>
      <c r="UWO28" s="472"/>
      <c r="UWP28" s="472"/>
      <c r="UWQ28" s="472"/>
      <c r="UWR28" s="472"/>
      <c r="UWS28" s="472"/>
      <c r="UWT28" s="472"/>
      <c r="UWU28" s="472"/>
      <c r="UWV28" s="472"/>
      <c r="UWW28" s="472"/>
      <c r="UWX28" s="472"/>
      <c r="UWY28" s="472"/>
      <c r="UWZ28" s="472"/>
      <c r="UXA28" s="472"/>
      <c r="UXB28" s="472"/>
      <c r="UXC28" s="472"/>
      <c r="UXD28" s="472"/>
      <c r="UXE28" s="472"/>
      <c r="UXF28" s="472"/>
      <c r="UXG28" s="472"/>
      <c r="UXH28" s="472"/>
      <c r="UXI28" s="472"/>
      <c r="UXJ28" s="472"/>
      <c r="UXK28" s="472"/>
      <c r="UXL28" s="472"/>
      <c r="UXM28" s="472"/>
      <c r="UXN28" s="472"/>
      <c r="UXO28" s="472"/>
      <c r="UXP28" s="472"/>
      <c r="UXQ28" s="472"/>
      <c r="UXR28" s="472"/>
      <c r="UXS28" s="472"/>
      <c r="UXT28" s="472"/>
      <c r="UXU28" s="472"/>
      <c r="UXV28" s="472"/>
      <c r="UXW28" s="472"/>
      <c r="UXX28" s="472"/>
      <c r="UXY28" s="472"/>
      <c r="UXZ28" s="472"/>
      <c r="UYA28" s="472"/>
      <c r="UYB28" s="472"/>
      <c r="UYC28" s="472"/>
      <c r="UYD28" s="472"/>
      <c r="UYE28" s="472"/>
      <c r="UYF28" s="472"/>
      <c r="UYG28" s="472"/>
      <c r="UYH28" s="472"/>
      <c r="UYI28" s="472"/>
      <c r="UYJ28" s="472"/>
      <c r="UYK28" s="472"/>
      <c r="UYL28" s="472"/>
      <c r="UYM28" s="472"/>
      <c r="UYN28" s="472"/>
      <c r="UYO28" s="472"/>
      <c r="UYP28" s="472"/>
      <c r="UYQ28" s="472"/>
      <c r="UYR28" s="472"/>
      <c r="UYS28" s="472"/>
      <c r="UYT28" s="472"/>
      <c r="UYU28" s="472"/>
      <c r="UYV28" s="472"/>
      <c r="UYW28" s="472"/>
      <c r="UYX28" s="472"/>
      <c r="UYY28" s="472"/>
      <c r="UYZ28" s="472"/>
      <c r="UZA28" s="472"/>
      <c r="UZB28" s="472"/>
      <c r="UZC28" s="472"/>
      <c r="UZD28" s="472"/>
      <c r="UZE28" s="472"/>
      <c r="UZF28" s="472"/>
      <c r="UZG28" s="472"/>
      <c r="UZH28" s="472"/>
      <c r="UZI28" s="472"/>
      <c r="UZJ28" s="472"/>
      <c r="UZK28" s="472"/>
      <c r="UZL28" s="472"/>
      <c r="UZM28" s="472"/>
      <c r="UZN28" s="472"/>
      <c r="UZO28" s="472"/>
      <c r="UZP28" s="472"/>
      <c r="UZQ28" s="472"/>
      <c r="UZR28" s="472"/>
      <c r="UZS28" s="472"/>
      <c r="UZT28" s="472"/>
      <c r="UZU28" s="472"/>
      <c r="UZV28" s="472"/>
      <c r="UZW28" s="472"/>
      <c r="UZX28" s="472"/>
      <c r="UZY28" s="472"/>
      <c r="UZZ28" s="472"/>
      <c r="VAA28" s="472"/>
      <c r="VAB28" s="472"/>
      <c r="VAC28" s="472"/>
      <c r="VAD28" s="472"/>
      <c r="VAE28" s="472"/>
      <c r="VAF28" s="472"/>
      <c r="VAG28" s="472"/>
      <c r="VAH28" s="472"/>
      <c r="VAI28" s="472"/>
      <c r="VAJ28" s="472"/>
      <c r="VAK28" s="472"/>
      <c r="VAL28" s="472"/>
      <c r="VAM28" s="472"/>
      <c r="VAN28" s="472"/>
      <c r="VAO28" s="472"/>
      <c r="VAP28" s="472"/>
      <c r="VAQ28" s="472"/>
      <c r="VAR28" s="472"/>
      <c r="VAS28" s="472"/>
      <c r="VAT28" s="472"/>
      <c r="VAU28" s="472"/>
      <c r="VAV28" s="472"/>
      <c r="VAW28" s="472"/>
      <c r="VAX28" s="472"/>
      <c r="VAY28" s="472"/>
      <c r="VAZ28" s="472"/>
      <c r="VBA28" s="472"/>
      <c r="VBB28" s="472"/>
      <c r="VBC28" s="472"/>
      <c r="VBD28" s="472"/>
      <c r="VBE28" s="472"/>
      <c r="VBF28" s="472"/>
      <c r="VBG28" s="472"/>
      <c r="VBH28" s="472"/>
      <c r="VBI28" s="472"/>
      <c r="VBJ28" s="472"/>
      <c r="VBK28" s="472"/>
      <c r="VBL28" s="472"/>
      <c r="VBM28" s="472"/>
      <c r="VBN28" s="472"/>
      <c r="VBO28" s="472"/>
      <c r="VBP28" s="472"/>
      <c r="VBQ28" s="472"/>
      <c r="VBR28" s="472"/>
      <c r="VBS28" s="472"/>
      <c r="VBT28" s="472"/>
      <c r="VBU28" s="472"/>
      <c r="VBV28" s="472"/>
      <c r="VBW28" s="472"/>
      <c r="VBX28" s="472"/>
      <c r="VBY28" s="472"/>
      <c r="VBZ28" s="472"/>
      <c r="VCA28" s="472"/>
      <c r="VCB28" s="472"/>
      <c r="VCC28" s="472"/>
      <c r="VCD28" s="472"/>
      <c r="VCE28" s="472"/>
      <c r="VCF28" s="472"/>
      <c r="VCG28" s="472"/>
      <c r="VCH28" s="472"/>
      <c r="VCI28" s="472"/>
      <c r="VCJ28" s="472"/>
      <c r="VCK28" s="472"/>
      <c r="VCL28" s="472"/>
      <c r="VCM28" s="472"/>
      <c r="VCN28" s="472"/>
      <c r="VCO28" s="472"/>
      <c r="VCP28" s="472"/>
      <c r="VCQ28" s="472"/>
      <c r="VCR28" s="472"/>
      <c r="VCS28" s="472"/>
      <c r="VCT28" s="472"/>
      <c r="VCU28" s="472"/>
      <c r="VCV28" s="472"/>
      <c r="VCW28" s="472"/>
      <c r="VCX28" s="472"/>
      <c r="VCY28" s="472"/>
      <c r="VCZ28" s="472"/>
      <c r="VDA28" s="472"/>
      <c r="VDB28" s="472"/>
      <c r="VDC28" s="472"/>
      <c r="VDD28" s="472"/>
      <c r="VDE28" s="472"/>
      <c r="VDF28" s="472"/>
      <c r="VDG28" s="472"/>
      <c r="VDH28" s="472"/>
      <c r="VDI28" s="472"/>
      <c r="VDJ28" s="472"/>
      <c r="VDK28" s="472"/>
      <c r="VDL28" s="472"/>
      <c r="VDM28" s="472"/>
      <c r="VDN28" s="472"/>
      <c r="VDO28" s="472"/>
      <c r="VDP28" s="472"/>
      <c r="VDQ28" s="472"/>
      <c r="VDR28" s="472"/>
      <c r="VDS28" s="472"/>
      <c r="VDT28" s="472"/>
      <c r="VDU28" s="472"/>
      <c r="VDV28" s="472"/>
      <c r="VDW28" s="472"/>
      <c r="VDX28" s="472"/>
      <c r="VDY28" s="472"/>
      <c r="VDZ28" s="472"/>
      <c r="VEA28" s="472"/>
      <c r="VEB28" s="472"/>
      <c r="VEC28" s="472"/>
      <c r="VED28" s="472"/>
      <c r="VEE28" s="472"/>
      <c r="VEF28" s="472"/>
      <c r="VEG28" s="472"/>
      <c r="VEH28" s="472"/>
      <c r="VEI28" s="472"/>
      <c r="VEJ28" s="472"/>
      <c r="VEK28" s="472"/>
      <c r="VEL28" s="472"/>
      <c r="VEM28" s="472"/>
      <c r="VEN28" s="472"/>
      <c r="VEO28" s="472"/>
      <c r="VEP28" s="472"/>
      <c r="VEQ28" s="472"/>
      <c r="VER28" s="472"/>
      <c r="VES28" s="472"/>
      <c r="VET28" s="472"/>
      <c r="VEU28" s="472"/>
      <c r="VEV28" s="472"/>
      <c r="VEW28" s="472"/>
      <c r="VEX28" s="472"/>
      <c r="VEY28" s="472"/>
      <c r="VEZ28" s="472"/>
      <c r="VFA28" s="472"/>
      <c r="VFB28" s="472"/>
      <c r="VFC28" s="472"/>
      <c r="VFD28" s="472"/>
      <c r="VFE28" s="472"/>
      <c r="VFF28" s="472"/>
      <c r="VFG28" s="472"/>
      <c r="VFH28" s="472"/>
      <c r="VFI28" s="472"/>
      <c r="VFJ28" s="472"/>
      <c r="VFK28" s="472"/>
      <c r="VFL28" s="472"/>
      <c r="VFM28" s="472"/>
      <c r="VFN28" s="472"/>
      <c r="VFO28" s="472"/>
      <c r="VFP28" s="472"/>
      <c r="VFQ28" s="472"/>
      <c r="VFR28" s="472"/>
      <c r="VFS28" s="472"/>
      <c r="VFT28" s="472"/>
      <c r="VFU28" s="472"/>
      <c r="VFV28" s="472"/>
      <c r="VFW28" s="472"/>
      <c r="VFX28" s="472"/>
      <c r="VFY28" s="472"/>
      <c r="VFZ28" s="472"/>
      <c r="VGA28" s="472"/>
      <c r="VGB28" s="472"/>
      <c r="VGC28" s="472"/>
      <c r="VGD28" s="472"/>
      <c r="VGE28" s="472"/>
      <c r="VGF28" s="472"/>
      <c r="VGG28" s="472"/>
      <c r="VGH28" s="472"/>
      <c r="VGI28" s="472"/>
      <c r="VGJ28" s="472"/>
      <c r="VGK28" s="472"/>
      <c r="VGL28" s="472"/>
      <c r="VGM28" s="472"/>
      <c r="VGN28" s="472"/>
      <c r="VGO28" s="472"/>
      <c r="VGP28" s="472"/>
      <c r="VGQ28" s="472"/>
      <c r="VGR28" s="472"/>
      <c r="VGS28" s="472"/>
      <c r="VGT28" s="472"/>
      <c r="VGU28" s="472"/>
      <c r="VGV28" s="472"/>
      <c r="VGW28" s="472"/>
      <c r="VGX28" s="472"/>
      <c r="VGY28" s="472"/>
      <c r="VGZ28" s="472"/>
      <c r="VHA28" s="472"/>
      <c r="VHB28" s="472"/>
      <c r="VHC28" s="472"/>
      <c r="VHD28" s="472"/>
      <c r="VHE28" s="472"/>
      <c r="VHF28" s="472"/>
      <c r="VHG28" s="472"/>
      <c r="VHH28" s="472"/>
      <c r="VHI28" s="472"/>
      <c r="VHJ28" s="472"/>
      <c r="VHK28" s="472"/>
      <c r="VHL28" s="472"/>
      <c r="VHM28" s="472"/>
      <c r="VHN28" s="472"/>
      <c r="VHO28" s="472"/>
      <c r="VHP28" s="472"/>
      <c r="VHQ28" s="472"/>
      <c r="VHR28" s="472"/>
      <c r="VHS28" s="472"/>
      <c r="VHT28" s="472"/>
      <c r="VHU28" s="472"/>
      <c r="VHV28" s="472"/>
      <c r="VHW28" s="472"/>
      <c r="VHX28" s="472"/>
      <c r="VHY28" s="472"/>
      <c r="VHZ28" s="472"/>
      <c r="VIA28" s="472"/>
      <c r="VIB28" s="472"/>
      <c r="VIC28" s="472"/>
      <c r="VID28" s="472"/>
      <c r="VIE28" s="472"/>
      <c r="VIF28" s="472"/>
      <c r="VIG28" s="472"/>
      <c r="VIH28" s="472"/>
      <c r="VII28" s="472"/>
      <c r="VIJ28" s="472"/>
      <c r="VIK28" s="472"/>
      <c r="VIL28" s="472"/>
      <c r="VIM28" s="472"/>
      <c r="VIN28" s="472"/>
      <c r="VIO28" s="472"/>
      <c r="VIP28" s="472"/>
      <c r="VIQ28" s="472"/>
      <c r="VIR28" s="472"/>
      <c r="VIS28" s="472"/>
      <c r="VIT28" s="472"/>
      <c r="VIU28" s="472"/>
      <c r="VIV28" s="472"/>
      <c r="VIW28" s="472"/>
      <c r="VIX28" s="472"/>
      <c r="VIY28" s="472"/>
      <c r="VIZ28" s="472"/>
      <c r="VJA28" s="472"/>
      <c r="VJB28" s="472"/>
      <c r="VJC28" s="472"/>
      <c r="VJD28" s="472"/>
      <c r="VJE28" s="472"/>
      <c r="VJF28" s="472"/>
      <c r="VJG28" s="472"/>
      <c r="VJH28" s="472"/>
      <c r="VJI28" s="472"/>
      <c r="VJJ28" s="472"/>
      <c r="VJK28" s="472"/>
      <c r="VJL28" s="472"/>
      <c r="VJM28" s="472"/>
      <c r="VJN28" s="472"/>
      <c r="VJO28" s="472"/>
      <c r="VJP28" s="472"/>
      <c r="VJQ28" s="472"/>
      <c r="VJR28" s="472"/>
      <c r="VJS28" s="472"/>
      <c r="VJT28" s="472"/>
      <c r="VJU28" s="472"/>
      <c r="VJV28" s="472"/>
      <c r="VJW28" s="472"/>
      <c r="VJX28" s="472"/>
      <c r="VJY28" s="472"/>
      <c r="VJZ28" s="472"/>
      <c r="VKA28" s="472"/>
      <c r="VKB28" s="472"/>
      <c r="VKC28" s="472"/>
      <c r="VKD28" s="472"/>
      <c r="VKE28" s="472"/>
      <c r="VKF28" s="472"/>
      <c r="VKG28" s="472"/>
      <c r="VKH28" s="472"/>
      <c r="VKI28" s="472"/>
      <c r="VKJ28" s="472"/>
      <c r="VKK28" s="472"/>
      <c r="VKL28" s="472"/>
      <c r="VKM28" s="472"/>
      <c r="VKN28" s="472"/>
      <c r="VKO28" s="472"/>
      <c r="VKP28" s="472"/>
      <c r="VKQ28" s="472"/>
      <c r="VKR28" s="472"/>
      <c r="VKS28" s="472"/>
      <c r="VKT28" s="472"/>
      <c r="VKU28" s="472"/>
      <c r="VKV28" s="472"/>
      <c r="VKW28" s="472"/>
      <c r="VKX28" s="472"/>
      <c r="VKY28" s="472"/>
      <c r="VKZ28" s="472"/>
      <c r="VLA28" s="472"/>
      <c r="VLB28" s="472"/>
      <c r="VLC28" s="472"/>
      <c r="VLD28" s="472"/>
      <c r="VLE28" s="472"/>
      <c r="VLF28" s="472"/>
      <c r="VLG28" s="472"/>
      <c r="VLH28" s="472"/>
      <c r="VLI28" s="472"/>
      <c r="VLJ28" s="472"/>
      <c r="VLK28" s="472"/>
      <c r="VLL28" s="472"/>
      <c r="VLM28" s="472"/>
      <c r="VLN28" s="472"/>
      <c r="VLO28" s="472"/>
      <c r="VLP28" s="472"/>
      <c r="VLQ28" s="472"/>
      <c r="VLR28" s="472"/>
      <c r="VLS28" s="472"/>
      <c r="VLT28" s="472"/>
      <c r="VLU28" s="472"/>
      <c r="VLV28" s="472"/>
      <c r="VLW28" s="472"/>
      <c r="VLX28" s="472"/>
      <c r="VLY28" s="472"/>
      <c r="VLZ28" s="472"/>
      <c r="VMA28" s="472"/>
      <c r="VMB28" s="472"/>
      <c r="VMC28" s="472"/>
      <c r="VMD28" s="472"/>
      <c r="VME28" s="472"/>
      <c r="VMF28" s="472"/>
      <c r="VMG28" s="472"/>
      <c r="VMH28" s="472"/>
      <c r="VMI28" s="472"/>
      <c r="VMJ28" s="472"/>
      <c r="VMK28" s="472"/>
      <c r="VML28" s="472"/>
      <c r="VMM28" s="472"/>
      <c r="VMN28" s="472"/>
      <c r="VMO28" s="472"/>
      <c r="VMP28" s="472"/>
      <c r="VMQ28" s="472"/>
      <c r="VMR28" s="472"/>
      <c r="VMS28" s="472"/>
      <c r="VMT28" s="472"/>
      <c r="VMU28" s="472"/>
      <c r="VMV28" s="472"/>
      <c r="VMW28" s="472"/>
      <c r="VMX28" s="472"/>
      <c r="VMY28" s="472"/>
      <c r="VMZ28" s="472"/>
      <c r="VNA28" s="472"/>
      <c r="VNB28" s="472"/>
      <c r="VNC28" s="472"/>
      <c r="VND28" s="472"/>
      <c r="VNE28" s="472"/>
      <c r="VNF28" s="472"/>
      <c r="VNG28" s="472"/>
      <c r="VNH28" s="472"/>
      <c r="VNI28" s="472"/>
      <c r="VNJ28" s="472"/>
      <c r="VNK28" s="472"/>
      <c r="VNL28" s="472"/>
      <c r="VNM28" s="472"/>
      <c r="VNN28" s="472"/>
      <c r="VNO28" s="472"/>
      <c r="VNP28" s="472"/>
      <c r="VNQ28" s="472"/>
      <c r="VNR28" s="472"/>
      <c r="VNS28" s="472"/>
      <c r="VNT28" s="472"/>
      <c r="VNU28" s="472"/>
      <c r="VNV28" s="472"/>
      <c r="VNW28" s="472"/>
      <c r="VNX28" s="472"/>
      <c r="VNY28" s="472"/>
      <c r="VNZ28" s="472"/>
      <c r="VOA28" s="472"/>
      <c r="VOB28" s="472"/>
      <c r="VOC28" s="472"/>
      <c r="VOD28" s="472"/>
      <c r="VOE28" s="472"/>
      <c r="VOF28" s="472"/>
      <c r="VOG28" s="472"/>
      <c r="VOH28" s="472"/>
      <c r="VOI28" s="472"/>
      <c r="VOJ28" s="472"/>
      <c r="VOK28" s="472"/>
      <c r="VOL28" s="472"/>
      <c r="VOM28" s="472"/>
      <c r="VON28" s="472"/>
      <c r="VOO28" s="472"/>
      <c r="VOP28" s="472"/>
      <c r="VOQ28" s="472"/>
      <c r="VOR28" s="472"/>
      <c r="VOS28" s="472"/>
      <c r="VOT28" s="472"/>
      <c r="VOU28" s="472"/>
      <c r="VOV28" s="472"/>
      <c r="VOW28" s="472"/>
      <c r="VOX28" s="472"/>
      <c r="VOY28" s="472"/>
      <c r="VOZ28" s="472"/>
      <c r="VPA28" s="472"/>
      <c r="VPB28" s="472"/>
      <c r="VPC28" s="472"/>
      <c r="VPD28" s="472"/>
      <c r="VPE28" s="472"/>
      <c r="VPF28" s="472"/>
      <c r="VPG28" s="472"/>
      <c r="VPH28" s="472"/>
      <c r="VPI28" s="472"/>
      <c r="VPJ28" s="472"/>
      <c r="VPK28" s="472"/>
      <c r="VPL28" s="472"/>
      <c r="VPM28" s="472"/>
      <c r="VPN28" s="472"/>
      <c r="VPO28" s="472"/>
      <c r="VPP28" s="472"/>
      <c r="VPQ28" s="472"/>
      <c r="VPR28" s="472"/>
      <c r="VPS28" s="472"/>
      <c r="VPT28" s="472"/>
      <c r="VPU28" s="472"/>
      <c r="VPV28" s="472"/>
      <c r="VPW28" s="472"/>
      <c r="VPX28" s="472"/>
      <c r="VPY28" s="472"/>
      <c r="VPZ28" s="472"/>
      <c r="VQA28" s="472"/>
      <c r="VQB28" s="472"/>
      <c r="VQC28" s="472"/>
      <c r="VQD28" s="472"/>
      <c r="VQE28" s="472"/>
      <c r="VQF28" s="472"/>
      <c r="VQG28" s="472"/>
      <c r="VQH28" s="472"/>
      <c r="VQI28" s="472"/>
      <c r="VQJ28" s="472"/>
      <c r="VQK28" s="472"/>
      <c r="VQL28" s="472"/>
      <c r="VQM28" s="472"/>
      <c r="VQN28" s="472"/>
      <c r="VQO28" s="472"/>
      <c r="VQP28" s="472"/>
      <c r="VQQ28" s="472"/>
      <c r="VQR28" s="472"/>
      <c r="VQS28" s="472"/>
      <c r="VQT28" s="472"/>
      <c r="VQU28" s="472"/>
      <c r="VQV28" s="472"/>
      <c r="VQW28" s="472"/>
      <c r="VQX28" s="472"/>
      <c r="VQY28" s="472"/>
      <c r="VQZ28" s="472"/>
      <c r="VRA28" s="472"/>
      <c r="VRB28" s="472"/>
      <c r="VRC28" s="472"/>
      <c r="VRD28" s="472"/>
      <c r="VRE28" s="472"/>
      <c r="VRF28" s="472"/>
      <c r="VRG28" s="472"/>
      <c r="VRH28" s="472"/>
      <c r="VRI28" s="472"/>
      <c r="VRJ28" s="472"/>
      <c r="VRK28" s="472"/>
      <c r="VRL28" s="472"/>
      <c r="VRM28" s="472"/>
      <c r="VRN28" s="472"/>
      <c r="VRO28" s="472"/>
      <c r="VRP28" s="472"/>
      <c r="VRQ28" s="472"/>
      <c r="VRR28" s="472"/>
      <c r="VRS28" s="472"/>
      <c r="VRT28" s="472"/>
      <c r="VRU28" s="472"/>
      <c r="VRV28" s="472"/>
      <c r="VRW28" s="472"/>
      <c r="VRX28" s="472"/>
      <c r="VRY28" s="472"/>
      <c r="VRZ28" s="472"/>
      <c r="VSA28" s="472"/>
      <c r="VSB28" s="472"/>
      <c r="VSC28" s="472"/>
      <c r="VSD28" s="472"/>
      <c r="VSE28" s="472"/>
      <c r="VSF28" s="472"/>
      <c r="VSG28" s="472"/>
      <c r="VSH28" s="472"/>
      <c r="VSI28" s="472"/>
      <c r="VSJ28" s="472"/>
      <c r="VSK28" s="472"/>
      <c r="VSL28" s="472"/>
      <c r="VSM28" s="472"/>
      <c r="VSN28" s="472"/>
      <c r="VSO28" s="472"/>
      <c r="VSP28" s="472"/>
      <c r="VSQ28" s="472"/>
      <c r="VSR28" s="472"/>
      <c r="VSS28" s="472"/>
      <c r="VST28" s="472"/>
      <c r="VSU28" s="472"/>
      <c r="VSV28" s="472"/>
      <c r="VSW28" s="472"/>
      <c r="VSX28" s="472"/>
      <c r="VSY28" s="472"/>
      <c r="VSZ28" s="472"/>
      <c r="VTA28" s="472"/>
      <c r="VTB28" s="472"/>
      <c r="VTC28" s="472"/>
      <c r="VTD28" s="472"/>
      <c r="VTE28" s="472"/>
      <c r="VTF28" s="472"/>
      <c r="VTG28" s="472"/>
      <c r="VTH28" s="472"/>
      <c r="VTI28" s="472"/>
      <c r="VTJ28" s="472"/>
      <c r="VTK28" s="472"/>
      <c r="VTL28" s="472"/>
      <c r="VTM28" s="472"/>
      <c r="VTN28" s="472"/>
      <c r="VTO28" s="472"/>
      <c r="VTP28" s="472"/>
      <c r="VTQ28" s="472"/>
      <c r="VTR28" s="472"/>
      <c r="VTS28" s="472"/>
      <c r="VTT28" s="472"/>
      <c r="VTU28" s="472"/>
      <c r="VTV28" s="472"/>
      <c r="VTW28" s="472"/>
      <c r="VTX28" s="472"/>
      <c r="VTY28" s="472"/>
      <c r="VTZ28" s="472"/>
      <c r="VUA28" s="472"/>
      <c r="VUB28" s="472"/>
      <c r="VUC28" s="472"/>
      <c r="VUD28" s="472"/>
      <c r="VUE28" s="472"/>
      <c r="VUF28" s="472"/>
      <c r="VUG28" s="472"/>
      <c r="VUH28" s="472"/>
      <c r="VUI28" s="472"/>
      <c r="VUJ28" s="472"/>
      <c r="VUK28" s="472"/>
      <c r="VUL28" s="472"/>
      <c r="VUM28" s="472"/>
      <c r="VUN28" s="472"/>
      <c r="VUO28" s="472"/>
      <c r="VUP28" s="472"/>
      <c r="VUQ28" s="472"/>
      <c r="VUR28" s="472"/>
      <c r="VUS28" s="472"/>
      <c r="VUT28" s="472"/>
      <c r="VUU28" s="472"/>
      <c r="VUV28" s="472"/>
      <c r="VUW28" s="472"/>
      <c r="VUX28" s="472"/>
      <c r="VUY28" s="472"/>
      <c r="VUZ28" s="472"/>
      <c r="VVA28" s="472"/>
      <c r="VVB28" s="472"/>
      <c r="VVC28" s="472"/>
      <c r="VVD28" s="472"/>
      <c r="VVE28" s="472"/>
      <c r="VVF28" s="472"/>
      <c r="VVG28" s="472"/>
      <c r="VVH28" s="472"/>
      <c r="VVI28" s="472"/>
      <c r="VVJ28" s="472"/>
      <c r="VVK28" s="472"/>
      <c r="VVL28" s="472"/>
      <c r="VVM28" s="472"/>
      <c r="VVN28" s="472"/>
      <c r="VVO28" s="472"/>
      <c r="VVP28" s="472"/>
      <c r="VVQ28" s="472"/>
      <c r="VVR28" s="472"/>
      <c r="VVS28" s="472"/>
      <c r="VVT28" s="472"/>
      <c r="VVU28" s="472"/>
      <c r="VVV28" s="472"/>
      <c r="VVW28" s="472"/>
      <c r="VVX28" s="472"/>
      <c r="VVY28" s="472"/>
      <c r="VVZ28" s="472"/>
      <c r="VWA28" s="472"/>
      <c r="VWB28" s="472"/>
      <c r="VWC28" s="472"/>
      <c r="VWD28" s="472"/>
      <c r="VWE28" s="472"/>
      <c r="VWF28" s="472"/>
      <c r="VWG28" s="472"/>
      <c r="VWH28" s="472"/>
      <c r="VWI28" s="472"/>
      <c r="VWJ28" s="472"/>
      <c r="VWK28" s="472"/>
      <c r="VWL28" s="472"/>
      <c r="VWM28" s="472"/>
      <c r="VWN28" s="472"/>
      <c r="VWO28" s="472"/>
      <c r="VWP28" s="472"/>
      <c r="VWQ28" s="472"/>
      <c r="VWR28" s="472"/>
      <c r="VWS28" s="472"/>
      <c r="VWT28" s="472"/>
      <c r="VWU28" s="472"/>
      <c r="VWV28" s="472"/>
      <c r="VWW28" s="472"/>
      <c r="VWX28" s="472"/>
      <c r="VWY28" s="472"/>
      <c r="VWZ28" s="472"/>
      <c r="VXA28" s="472"/>
      <c r="VXB28" s="472"/>
      <c r="VXC28" s="472"/>
      <c r="VXD28" s="472"/>
      <c r="VXE28" s="472"/>
      <c r="VXF28" s="472"/>
      <c r="VXG28" s="472"/>
      <c r="VXH28" s="472"/>
      <c r="VXI28" s="472"/>
      <c r="VXJ28" s="472"/>
      <c r="VXK28" s="472"/>
      <c r="VXL28" s="472"/>
      <c r="VXM28" s="472"/>
      <c r="VXN28" s="472"/>
      <c r="VXO28" s="472"/>
      <c r="VXP28" s="472"/>
      <c r="VXQ28" s="472"/>
      <c r="VXR28" s="472"/>
      <c r="VXS28" s="472"/>
      <c r="VXT28" s="472"/>
      <c r="VXU28" s="472"/>
      <c r="VXV28" s="472"/>
      <c r="VXW28" s="472"/>
      <c r="VXX28" s="472"/>
      <c r="VXY28" s="472"/>
      <c r="VXZ28" s="472"/>
      <c r="VYA28" s="472"/>
      <c r="VYB28" s="472"/>
      <c r="VYC28" s="472"/>
      <c r="VYD28" s="472"/>
      <c r="VYE28" s="472"/>
      <c r="VYF28" s="472"/>
      <c r="VYG28" s="472"/>
      <c r="VYH28" s="472"/>
      <c r="VYI28" s="472"/>
      <c r="VYJ28" s="472"/>
      <c r="VYK28" s="472"/>
      <c r="VYL28" s="472"/>
      <c r="VYM28" s="472"/>
      <c r="VYN28" s="472"/>
      <c r="VYO28" s="472"/>
      <c r="VYP28" s="472"/>
      <c r="VYQ28" s="472"/>
      <c r="VYR28" s="472"/>
      <c r="VYS28" s="472"/>
      <c r="VYT28" s="472"/>
      <c r="VYU28" s="472"/>
      <c r="VYV28" s="472"/>
      <c r="VYW28" s="472"/>
      <c r="VYX28" s="472"/>
      <c r="VYY28" s="472"/>
      <c r="VYZ28" s="472"/>
      <c r="VZA28" s="472"/>
      <c r="VZB28" s="472"/>
      <c r="VZC28" s="472"/>
      <c r="VZD28" s="472"/>
      <c r="VZE28" s="472"/>
      <c r="VZF28" s="472"/>
      <c r="VZG28" s="472"/>
      <c r="VZH28" s="472"/>
      <c r="VZI28" s="472"/>
      <c r="VZJ28" s="472"/>
      <c r="VZK28" s="472"/>
      <c r="VZL28" s="472"/>
      <c r="VZM28" s="472"/>
      <c r="VZN28" s="472"/>
      <c r="VZO28" s="472"/>
      <c r="VZP28" s="472"/>
      <c r="VZQ28" s="472"/>
      <c r="VZR28" s="472"/>
      <c r="VZS28" s="472"/>
      <c r="VZT28" s="472"/>
      <c r="VZU28" s="472"/>
      <c r="VZV28" s="472"/>
      <c r="VZW28" s="472"/>
      <c r="VZX28" s="472"/>
      <c r="VZY28" s="472"/>
      <c r="VZZ28" s="472"/>
      <c r="WAA28" s="472"/>
      <c r="WAB28" s="472"/>
      <c r="WAC28" s="472"/>
      <c r="WAD28" s="472"/>
      <c r="WAE28" s="472"/>
      <c r="WAF28" s="472"/>
      <c r="WAG28" s="472"/>
      <c r="WAH28" s="472"/>
      <c r="WAI28" s="472"/>
      <c r="WAJ28" s="472"/>
      <c r="WAK28" s="472"/>
      <c r="WAL28" s="472"/>
      <c r="WAM28" s="472"/>
      <c r="WAN28" s="472"/>
      <c r="WAO28" s="472"/>
      <c r="WAP28" s="472"/>
      <c r="WAQ28" s="472"/>
      <c r="WAR28" s="472"/>
      <c r="WAS28" s="472"/>
      <c r="WAT28" s="472"/>
      <c r="WAU28" s="472"/>
      <c r="WAV28" s="472"/>
      <c r="WAW28" s="472"/>
      <c r="WAX28" s="472"/>
      <c r="WAY28" s="472"/>
      <c r="WAZ28" s="472"/>
      <c r="WBA28" s="472"/>
      <c r="WBB28" s="472"/>
      <c r="WBC28" s="472"/>
      <c r="WBD28" s="472"/>
      <c r="WBE28" s="472"/>
      <c r="WBF28" s="472"/>
      <c r="WBG28" s="472"/>
      <c r="WBH28" s="472"/>
      <c r="WBI28" s="472"/>
      <c r="WBJ28" s="472"/>
      <c r="WBK28" s="472"/>
      <c r="WBL28" s="472"/>
      <c r="WBM28" s="472"/>
      <c r="WBN28" s="472"/>
      <c r="WBO28" s="472"/>
      <c r="WBP28" s="472"/>
      <c r="WBQ28" s="472"/>
      <c r="WBR28" s="472"/>
      <c r="WBS28" s="472"/>
      <c r="WBT28" s="472"/>
      <c r="WBU28" s="472"/>
      <c r="WBV28" s="472"/>
      <c r="WBW28" s="472"/>
      <c r="WBX28" s="472"/>
      <c r="WBY28" s="472"/>
      <c r="WBZ28" s="472"/>
      <c r="WCA28" s="472"/>
      <c r="WCB28" s="472"/>
      <c r="WCC28" s="472"/>
      <c r="WCD28" s="472"/>
      <c r="WCE28" s="472"/>
      <c r="WCF28" s="472"/>
      <c r="WCG28" s="472"/>
      <c r="WCH28" s="472"/>
      <c r="WCI28" s="472"/>
      <c r="WCJ28" s="472"/>
      <c r="WCK28" s="472"/>
      <c r="WCL28" s="472"/>
      <c r="WCM28" s="472"/>
      <c r="WCN28" s="472"/>
      <c r="WCO28" s="472"/>
      <c r="WCP28" s="472"/>
      <c r="WCQ28" s="472"/>
      <c r="WCR28" s="472"/>
      <c r="WCS28" s="472"/>
      <c r="WCT28" s="472"/>
      <c r="WCU28" s="472"/>
      <c r="WCV28" s="472"/>
      <c r="WCW28" s="472"/>
      <c r="WCX28" s="472"/>
      <c r="WCY28" s="472"/>
      <c r="WCZ28" s="472"/>
      <c r="WDA28" s="472"/>
      <c r="WDB28" s="472"/>
      <c r="WDC28" s="472"/>
      <c r="WDD28" s="472"/>
      <c r="WDE28" s="472"/>
      <c r="WDF28" s="472"/>
      <c r="WDG28" s="472"/>
      <c r="WDH28" s="472"/>
      <c r="WDI28" s="472"/>
      <c r="WDJ28" s="472"/>
      <c r="WDK28" s="472"/>
      <c r="WDL28" s="472"/>
      <c r="WDM28" s="472"/>
      <c r="WDN28" s="472"/>
      <c r="WDO28" s="472"/>
      <c r="WDP28" s="472"/>
      <c r="WDQ28" s="472"/>
      <c r="WDR28" s="472"/>
      <c r="WDS28" s="472"/>
      <c r="WDT28" s="472"/>
      <c r="WDU28" s="472"/>
      <c r="WDV28" s="472"/>
      <c r="WDW28" s="472"/>
      <c r="WDX28" s="472"/>
      <c r="WDY28" s="472"/>
      <c r="WDZ28" s="472"/>
      <c r="WEA28" s="472"/>
      <c r="WEB28" s="472"/>
      <c r="WEC28" s="472"/>
      <c r="WED28" s="472"/>
      <c r="WEE28" s="472"/>
      <c r="WEF28" s="472"/>
      <c r="WEG28" s="472"/>
      <c r="WEH28" s="472"/>
      <c r="WEI28" s="472"/>
      <c r="WEJ28" s="472"/>
      <c r="WEK28" s="472"/>
      <c r="WEL28" s="472"/>
      <c r="WEM28" s="472"/>
      <c r="WEN28" s="472"/>
      <c r="WEO28" s="472"/>
      <c r="WEP28" s="472"/>
      <c r="WEQ28" s="472"/>
      <c r="WER28" s="472"/>
      <c r="WES28" s="472"/>
      <c r="WET28" s="472"/>
      <c r="WEU28" s="472"/>
      <c r="WEV28" s="472"/>
      <c r="WEW28" s="472"/>
      <c r="WEX28" s="472"/>
      <c r="WEY28" s="472"/>
      <c r="WEZ28" s="472"/>
      <c r="WFA28" s="472"/>
      <c r="WFB28" s="472"/>
      <c r="WFC28" s="472"/>
      <c r="WFD28" s="472"/>
      <c r="WFE28" s="472"/>
      <c r="WFF28" s="472"/>
      <c r="WFG28" s="472"/>
      <c r="WFH28" s="472"/>
      <c r="WFI28" s="472"/>
      <c r="WFJ28" s="472"/>
      <c r="WFK28" s="472"/>
      <c r="WFL28" s="472"/>
      <c r="WFM28" s="472"/>
      <c r="WFN28" s="472"/>
      <c r="WFO28" s="472"/>
      <c r="WFP28" s="472"/>
      <c r="WFQ28" s="472"/>
      <c r="WFR28" s="472"/>
      <c r="WFS28" s="472"/>
      <c r="WFT28" s="472"/>
      <c r="WFU28" s="472"/>
      <c r="WFV28" s="472"/>
      <c r="WFW28" s="472"/>
      <c r="WFX28" s="472"/>
      <c r="WFY28" s="472"/>
      <c r="WFZ28" s="472"/>
      <c r="WGA28" s="472"/>
      <c r="WGB28" s="472"/>
      <c r="WGC28" s="472"/>
      <c r="WGD28" s="472"/>
      <c r="WGE28" s="472"/>
      <c r="WGF28" s="472"/>
      <c r="WGG28" s="472"/>
      <c r="WGH28" s="472"/>
      <c r="WGI28" s="472"/>
      <c r="WGJ28" s="472"/>
      <c r="WGK28" s="472"/>
      <c r="WGL28" s="472"/>
      <c r="WGM28" s="472"/>
      <c r="WGN28" s="472"/>
      <c r="WGO28" s="472"/>
      <c r="WGP28" s="472"/>
      <c r="WGQ28" s="472"/>
      <c r="WGR28" s="472"/>
      <c r="WGS28" s="472"/>
      <c r="WGT28" s="472"/>
      <c r="WGU28" s="472"/>
      <c r="WGV28" s="472"/>
      <c r="WGW28" s="472"/>
      <c r="WGX28" s="472"/>
      <c r="WGY28" s="472"/>
      <c r="WGZ28" s="472"/>
      <c r="WHA28" s="472"/>
      <c r="WHB28" s="472"/>
      <c r="WHC28" s="472"/>
      <c r="WHD28" s="472"/>
      <c r="WHE28" s="472"/>
      <c r="WHF28" s="472"/>
      <c r="WHG28" s="472"/>
      <c r="WHH28" s="472"/>
      <c r="WHI28" s="472"/>
      <c r="WHJ28" s="472"/>
      <c r="WHK28" s="472"/>
      <c r="WHL28" s="472"/>
      <c r="WHM28" s="472"/>
      <c r="WHN28" s="472"/>
      <c r="WHO28" s="472"/>
      <c r="WHP28" s="472"/>
      <c r="WHQ28" s="472"/>
      <c r="WHR28" s="472"/>
      <c r="WHS28" s="472"/>
      <c r="WHT28" s="472"/>
      <c r="WHU28" s="472"/>
      <c r="WHV28" s="472"/>
      <c r="WHW28" s="472"/>
      <c r="WHX28" s="472"/>
      <c r="WHY28" s="472"/>
      <c r="WHZ28" s="472"/>
      <c r="WIA28" s="472"/>
      <c r="WIB28" s="472"/>
      <c r="WIC28" s="472"/>
      <c r="WID28" s="472"/>
      <c r="WIE28" s="472"/>
      <c r="WIF28" s="472"/>
      <c r="WIG28" s="472"/>
      <c r="WIH28" s="472"/>
      <c r="WII28" s="472"/>
      <c r="WIJ28" s="472"/>
      <c r="WIK28" s="472"/>
      <c r="WIL28" s="472"/>
      <c r="WIM28" s="472"/>
      <c r="WIN28" s="472"/>
      <c r="WIO28" s="472"/>
      <c r="WIP28" s="472"/>
      <c r="WIQ28" s="472"/>
      <c r="WIR28" s="472"/>
      <c r="WIS28" s="472"/>
      <c r="WIT28" s="472"/>
      <c r="WIU28" s="472"/>
      <c r="WIV28" s="472"/>
      <c r="WIW28" s="472"/>
      <c r="WIX28" s="472"/>
      <c r="WIY28" s="472"/>
      <c r="WIZ28" s="472"/>
      <c r="WJA28" s="472"/>
      <c r="WJB28" s="472"/>
      <c r="WJC28" s="472"/>
      <c r="WJD28" s="472"/>
      <c r="WJE28" s="472"/>
      <c r="WJF28" s="472"/>
      <c r="WJG28" s="472"/>
      <c r="WJH28" s="472"/>
      <c r="WJI28" s="472"/>
      <c r="WJJ28" s="472"/>
      <c r="WJK28" s="472"/>
      <c r="WJL28" s="472"/>
      <c r="WJM28" s="472"/>
      <c r="WJN28" s="472"/>
      <c r="WJO28" s="472"/>
      <c r="WJP28" s="472"/>
      <c r="WJQ28" s="472"/>
      <c r="WJR28" s="472"/>
      <c r="WJS28" s="472"/>
      <c r="WJT28" s="472"/>
      <c r="WJU28" s="472"/>
      <c r="WJV28" s="472"/>
      <c r="WJW28" s="472"/>
      <c r="WJX28" s="472"/>
      <c r="WJY28" s="472"/>
      <c r="WJZ28" s="472"/>
      <c r="WKA28" s="472"/>
      <c r="WKB28" s="472"/>
      <c r="WKC28" s="472"/>
      <c r="WKD28" s="472"/>
      <c r="WKE28" s="472"/>
      <c r="WKF28" s="472"/>
      <c r="WKG28" s="472"/>
      <c r="WKH28" s="472"/>
      <c r="WKI28" s="472"/>
      <c r="WKJ28" s="472"/>
      <c r="WKK28" s="472"/>
      <c r="WKL28" s="472"/>
      <c r="WKM28" s="472"/>
      <c r="WKN28" s="472"/>
      <c r="WKO28" s="472"/>
      <c r="WKP28" s="472"/>
      <c r="WKQ28" s="472"/>
      <c r="WKR28" s="472"/>
      <c r="WKS28" s="472"/>
      <c r="WKT28" s="472"/>
      <c r="WKU28" s="472"/>
      <c r="WKV28" s="472"/>
      <c r="WKW28" s="472"/>
      <c r="WKX28" s="472"/>
      <c r="WKY28" s="472"/>
      <c r="WKZ28" s="472"/>
      <c r="WLA28" s="472"/>
      <c r="WLB28" s="472"/>
      <c r="WLC28" s="472"/>
      <c r="WLD28" s="472"/>
      <c r="WLE28" s="472"/>
      <c r="WLF28" s="472"/>
      <c r="WLG28" s="472"/>
      <c r="WLH28" s="472"/>
      <c r="WLI28" s="472"/>
      <c r="WLJ28" s="472"/>
      <c r="WLK28" s="472"/>
      <c r="WLL28" s="472"/>
      <c r="WLM28" s="472"/>
      <c r="WLN28" s="472"/>
      <c r="WLO28" s="472"/>
      <c r="WLP28" s="472"/>
      <c r="WLQ28" s="472"/>
      <c r="WLR28" s="472"/>
      <c r="WLS28" s="472"/>
      <c r="WLT28" s="472"/>
      <c r="WLU28" s="472"/>
      <c r="WLV28" s="472"/>
      <c r="WLW28" s="472"/>
      <c r="WLX28" s="472"/>
      <c r="WLY28" s="472"/>
      <c r="WLZ28" s="472"/>
      <c r="WMA28" s="472"/>
      <c r="WMB28" s="472"/>
      <c r="WMC28" s="472"/>
      <c r="WMD28" s="472"/>
      <c r="WME28" s="472"/>
      <c r="WMF28" s="472"/>
      <c r="WMG28" s="472"/>
      <c r="WMH28" s="472"/>
      <c r="WMI28" s="472"/>
      <c r="WMJ28" s="472"/>
      <c r="WMK28" s="472"/>
      <c r="WML28" s="472"/>
      <c r="WMM28" s="472"/>
      <c r="WMN28" s="472"/>
      <c r="WMO28" s="472"/>
      <c r="WMP28" s="472"/>
      <c r="WMQ28" s="472"/>
      <c r="WMR28" s="472"/>
      <c r="WMS28" s="472"/>
      <c r="WMT28" s="472"/>
      <c r="WMU28" s="472"/>
      <c r="WMV28" s="472"/>
      <c r="WMW28" s="472"/>
      <c r="WMX28" s="472"/>
      <c r="WMY28" s="472"/>
      <c r="WMZ28" s="472"/>
      <c r="WNA28" s="472"/>
      <c r="WNB28" s="472"/>
      <c r="WNC28" s="472"/>
      <c r="WND28" s="472"/>
      <c r="WNE28" s="472"/>
      <c r="WNF28" s="472"/>
      <c r="WNG28" s="472"/>
      <c r="WNH28" s="472"/>
      <c r="WNI28" s="472"/>
      <c r="WNJ28" s="472"/>
      <c r="WNK28" s="472"/>
      <c r="WNL28" s="472"/>
      <c r="WNM28" s="472"/>
      <c r="WNN28" s="472"/>
      <c r="WNO28" s="472"/>
      <c r="WNP28" s="472"/>
      <c r="WNQ28" s="472"/>
      <c r="WNR28" s="472"/>
      <c r="WNS28" s="472"/>
      <c r="WNT28" s="472"/>
      <c r="WNU28" s="472"/>
      <c r="WNV28" s="472"/>
      <c r="WNW28" s="472"/>
      <c r="WNX28" s="472"/>
      <c r="WNY28" s="472"/>
      <c r="WNZ28" s="472"/>
      <c r="WOA28" s="472"/>
      <c r="WOB28" s="472"/>
      <c r="WOC28" s="472"/>
      <c r="WOD28" s="472"/>
      <c r="WOE28" s="472"/>
      <c r="WOF28" s="472"/>
      <c r="WOG28" s="472"/>
      <c r="WOH28" s="472"/>
      <c r="WOI28" s="472"/>
      <c r="WOJ28" s="472"/>
      <c r="WOK28" s="472"/>
      <c r="WOL28" s="472"/>
      <c r="WOM28" s="472"/>
      <c r="WON28" s="472"/>
      <c r="WOO28" s="472"/>
      <c r="WOP28" s="472"/>
      <c r="WOQ28" s="472"/>
      <c r="WOR28" s="472"/>
      <c r="WOS28" s="472"/>
      <c r="WOT28" s="472"/>
      <c r="WOU28" s="472"/>
      <c r="WOV28" s="472"/>
      <c r="WOW28" s="472"/>
      <c r="WOX28" s="472"/>
      <c r="WOY28" s="472"/>
      <c r="WOZ28" s="472"/>
      <c r="WPA28" s="472"/>
      <c r="WPB28" s="472"/>
      <c r="WPC28" s="472"/>
      <c r="WPD28" s="472"/>
      <c r="WPE28" s="472"/>
      <c r="WPF28" s="472"/>
      <c r="WPG28" s="472"/>
      <c r="WPH28" s="472"/>
      <c r="WPI28" s="472"/>
      <c r="WPJ28" s="472"/>
      <c r="WPK28" s="472"/>
      <c r="WPL28" s="472"/>
      <c r="WPM28" s="472"/>
      <c r="WPN28" s="472"/>
      <c r="WPO28" s="472"/>
      <c r="WPP28" s="472"/>
      <c r="WPQ28" s="472"/>
      <c r="WPR28" s="472"/>
      <c r="WPS28" s="472"/>
      <c r="WPT28" s="472"/>
      <c r="WPU28" s="472"/>
      <c r="WPV28" s="472"/>
      <c r="WPW28" s="472"/>
      <c r="WPX28" s="472"/>
      <c r="WPY28" s="472"/>
      <c r="WPZ28" s="472"/>
      <c r="WQA28" s="472"/>
      <c r="WQB28" s="472"/>
      <c r="WQC28" s="472"/>
      <c r="WQD28" s="472"/>
      <c r="WQE28" s="472"/>
      <c r="WQF28" s="472"/>
      <c r="WQG28" s="472"/>
      <c r="WQH28" s="472"/>
      <c r="WQI28" s="472"/>
      <c r="WQJ28" s="472"/>
      <c r="WQK28" s="472"/>
      <c r="WQL28" s="472"/>
      <c r="WQM28" s="472"/>
      <c r="WQN28" s="472"/>
      <c r="WQO28" s="472"/>
      <c r="WQP28" s="472"/>
      <c r="WQQ28" s="472"/>
      <c r="WQR28" s="472"/>
      <c r="WQS28" s="472"/>
      <c r="WQT28" s="472"/>
      <c r="WQU28" s="472"/>
      <c r="WQV28" s="472"/>
      <c r="WQW28" s="472"/>
      <c r="WQX28" s="472"/>
      <c r="WQY28" s="472"/>
      <c r="WQZ28" s="472"/>
      <c r="WRA28" s="472"/>
      <c r="WRB28" s="472"/>
      <c r="WRC28" s="472"/>
      <c r="WRD28" s="472"/>
      <c r="WRE28" s="472"/>
      <c r="WRF28" s="472"/>
      <c r="WRG28" s="472"/>
      <c r="WRH28" s="472"/>
      <c r="WRI28" s="472"/>
      <c r="WRJ28" s="472"/>
      <c r="WRK28" s="472"/>
      <c r="WRL28" s="472"/>
      <c r="WRM28" s="472"/>
      <c r="WRN28" s="472"/>
      <c r="WRO28" s="472"/>
      <c r="WRP28" s="472"/>
      <c r="WRQ28" s="472"/>
      <c r="WRR28" s="472"/>
      <c r="WRS28" s="472"/>
      <c r="WRT28" s="472"/>
      <c r="WRU28" s="472"/>
      <c r="WRV28" s="472"/>
      <c r="WRW28" s="472"/>
      <c r="WRX28" s="472"/>
      <c r="WRY28" s="472"/>
      <c r="WRZ28" s="472"/>
      <c r="WSA28" s="472"/>
      <c r="WSB28" s="472"/>
      <c r="WSC28" s="472"/>
      <c r="WSD28" s="472"/>
      <c r="WSE28" s="472"/>
      <c r="WSF28" s="472"/>
      <c r="WSG28" s="472"/>
      <c r="WSH28" s="472"/>
      <c r="WSI28" s="472"/>
      <c r="WSJ28" s="472"/>
      <c r="WSK28" s="472"/>
      <c r="WSL28" s="472"/>
      <c r="WSM28" s="472"/>
      <c r="WSN28" s="472"/>
      <c r="WSO28" s="472"/>
      <c r="WSP28" s="472"/>
      <c r="WSQ28" s="472"/>
      <c r="WSR28" s="472"/>
      <c r="WSS28" s="472"/>
      <c r="WST28" s="472"/>
      <c r="WSU28" s="472"/>
      <c r="WSV28" s="472"/>
      <c r="WSW28" s="472"/>
      <c r="WSX28" s="472"/>
      <c r="WSY28" s="472"/>
      <c r="WSZ28" s="472"/>
      <c r="WTA28" s="472"/>
      <c r="WTB28" s="472"/>
      <c r="WTC28" s="472"/>
      <c r="WTD28" s="472"/>
      <c r="WTE28" s="472"/>
      <c r="WTF28" s="472"/>
      <c r="WTG28" s="472"/>
      <c r="WTH28" s="472"/>
      <c r="WTI28" s="472"/>
      <c r="WTJ28" s="472"/>
      <c r="WTK28" s="472"/>
      <c r="WTL28" s="472"/>
      <c r="WTM28" s="472"/>
      <c r="WTN28" s="472"/>
      <c r="WTO28" s="472"/>
      <c r="WTP28" s="472"/>
      <c r="WTQ28" s="472"/>
      <c r="WTR28" s="472"/>
      <c r="WTS28" s="472"/>
      <c r="WTT28" s="472"/>
      <c r="WTU28" s="472"/>
      <c r="WTV28" s="472"/>
      <c r="WTW28" s="472"/>
      <c r="WTX28" s="472"/>
      <c r="WTY28" s="472"/>
      <c r="WTZ28" s="472"/>
      <c r="WUA28" s="472"/>
      <c r="WUB28" s="472"/>
      <c r="WUC28" s="472"/>
      <c r="WUD28" s="472"/>
      <c r="WUE28" s="472"/>
      <c r="WUF28" s="472"/>
      <c r="WUG28" s="472"/>
      <c r="WUH28" s="472"/>
      <c r="WUI28" s="472"/>
      <c r="WUJ28" s="472"/>
      <c r="WUK28" s="472"/>
      <c r="WUL28" s="472"/>
      <c r="WUM28" s="472"/>
      <c r="WUN28" s="472"/>
      <c r="WUO28" s="472"/>
      <c r="WUP28" s="472"/>
      <c r="WUQ28" s="472"/>
      <c r="WUR28" s="472"/>
      <c r="WUS28" s="472"/>
      <c r="WUT28" s="472"/>
      <c r="WUU28" s="472"/>
      <c r="WUV28" s="472"/>
      <c r="WUW28" s="472"/>
      <c r="WUX28" s="472"/>
      <c r="WUY28" s="472"/>
      <c r="WUZ28" s="472"/>
      <c r="WVA28" s="472"/>
      <c r="WVB28" s="472"/>
      <c r="WVC28" s="472"/>
      <c r="WVD28" s="472"/>
      <c r="WVE28" s="472"/>
      <c r="WVF28" s="472"/>
      <c r="WVG28" s="472"/>
      <c r="WVH28" s="472"/>
      <c r="WVI28" s="472"/>
      <c r="WVJ28" s="472"/>
      <c r="WVK28" s="472"/>
      <c r="WVL28" s="472"/>
      <c r="WVM28" s="472"/>
      <c r="WVN28" s="472"/>
      <c r="WVO28" s="472"/>
      <c r="WVP28" s="472"/>
      <c r="WVQ28" s="472"/>
      <c r="WVR28" s="472"/>
      <c r="WVS28" s="472"/>
      <c r="WVT28" s="472"/>
      <c r="WVU28" s="472"/>
      <c r="WVV28" s="472"/>
      <c r="WVW28" s="472"/>
      <c r="WVX28" s="472"/>
      <c r="WVY28" s="472"/>
      <c r="WVZ28" s="472"/>
      <c r="WWA28" s="472"/>
      <c r="WWB28" s="472"/>
      <c r="WWC28" s="472"/>
      <c r="WWD28" s="472"/>
      <c r="WWE28" s="472"/>
      <c r="WWF28" s="472"/>
      <c r="WWG28" s="472"/>
      <c r="WWH28" s="472"/>
      <c r="WWI28" s="472"/>
      <c r="WWJ28" s="472"/>
      <c r="WWK28" s="472"/>
      <c r="WWL28" s="472"/>
      <c r="WWM28" s="472"/>
      <c r="WWN28" s="472"/>
      <c r="WWO28" s="472"/>
      <c r="WWP28" s="472"/>
      <c r="WWQ28" s="472"/>
      <c r="WWR28" s="472"/>
      <c r="WWS28" s="472"/>
      <c r="WWT28" s="472"/>
      <c r="WWU28" s="472"/>
      <c r="WWV28" s="472"/>
      <c r="WWW28" s="472"/>
      <c r="WWX28" s="472"/>
      <c r="WWY28" s="472"/>
      <c r="WWZ28" s="472"/>
      <c r="WXA28" s="472"/>
      <c r="WXB28" s="472"/>
      <c r="WXC28" s="472"/>
      <c r="WXD28" s="472"/>
      <c r="WXE28" s="472"/>
      <c r="WXF28" s="472"/>
      <c r="WXG28" s="472"/>
      <c r="WXH28" s="472"/>
      <c r="WXI28" s="472"/>
      <c r="WXJ28" s="472"/>
      <c r="WXK28" s="472"/>
      <c r="WXL28" s="472"/>
      <c r="WXM28" s="472"/>
      <c r="WXN28" s="472"/>
      <c r="WXO28" s="472"/>
      <c r="WXP28" s="472"/>
      <c r="WXQ28" s="472"/>
      <c r="WXR28" s="472"/>
      <c r="WXS28" s="472"/>
      <c r="WXT28" s="472"/>
      <c r="WXU28" s="472"/>
      <c r="WXV28" s="472"/>
      <c r="WXW28" s="472"/>
      <c r="WXX28" s="472"/>
      <c r="WXY28" s="472"/>
      <c r="WXZ28" s="472"/>
      <c r="WYA28" s="472"/>
      <c r="WYB28" s="472"/>
      <c r="WYC28" s="472"/>
      <c r="WYD28" s="472"/>
      <c r="WYE28" s="472"/>
      <c r="WYF28" s="472"/>
      <c r="WYG28" s="472"/>
      <c r="WYH28" s="472"/>
      <c r="WYI28" s="472"/>
      <c r="WYJ28" s="472"/>
      <c r="WYK28" s="472"/>
      <c r="WYL28" s="472"/>
      <c r="WYM28" s="472"/>
      <c r="WYN28" s="472"/>
      <c r="WYO28" s="472"/>
      <c r="WYP28" s="472"/>
      <c r="WYQ28" s="472"/>
      <c r="WYR28" s="472"/>
      <c r="WYS28" s="472"/>
      <c r="WYT28" s="472"/>
      <c r="WYU28" s="472"/>
      <c r="WYV28" s="472"/>
      <c r="WYW28" s="472"/>
      <c r="WYX28" s="472"/>
      <c r="WYY28" s="472"/>
      <c r="WYZ28" s="472"/>
      <c r="WZA28" s="472"/>
      <c r="WZB28" s="472"/>
      <c r="WZC28" s="472"/>
      <c r="WZD28" s="472"/>
      <c r="WZE28" s="472"/>
      <c r="WZF28" s="472"/>
      <c r="WZG28" s="472"/>
      <c r="WZH28" s="472"/>
      <c r="WZI28" s="472"/>
      <c r="WZJ28" s="472"/>
      <c r="WZK28" s="472"/>
      <c r="WZL28" s="472"/>
      <c r="WZM28" s="472"/>
      <c r="WZN28" s="472"/>
      <c r="WZO28" s="472"/>
      <c r="WZP28" s="472"/>
      <c r="WZQ28" s="472"/>
      <c r="WZR28" s="472"/>
      <c r="WZS28" s="472"/>
      <c r="WZT28" s="472"/>
      <c r="WZU28" s="472"/>
      <c r="WZV28" s="472"/>
      <c r="WZW28" s="472"/>
      <c r="WZX28" s="472"/>
      <c r="WZY28" s="472"/>
      <c r="WZZ28" s="472"/>
      <c r="XAA28" s="472"/>
      <c r="XAB28" s="472"/>
      <c r="XAC28" s="472"/>
      <c r="XAD28" s="472"/>
      <c r="XAE28" s="472"/>
      <c r="XAF28" s="472"/>
      <c r="XAG28" s="472"/>
      <c r="XAH28" s="472"/>
      <c r="XAI28" s="472"/>
      <c r="XAJ28" s="472"/>
      <c r="XAK28" s="472"/>
      <c r="XAL28" s="472"/>
      <c r="XAM28" s="472"/>
      <c r="XAN28" s="472"/>
      <c r="XAO28" s="472"/>
      <c r="XAP28" s="472"/>
      <c r="XAQ28" s="472"/>
      <c r="XAR28" s="472"/>
      <c r="XAS28" s="472"/>
      <c r="XAT28" s="472"/>
      <c r="XAU28" s="472"/>
      <c r="XAV28" s="472"/>
      <c r="XAW28" s="472"/>
      <c r="XAX28" s="472"/>
      <c r="XAY28" s="472"/>
      <c r="XAZ28" s="472"/>
      <c r="XBA28" s="472"/>
      <c r="XBB28" s="472"/>
      <c r="XBC28" s="472"/>
      <c r="XBD28" s="472"/>
      <c r="XBE28" s="472"/>
      <c r="XBF28" s="472"/>
      <c r="XBG28" s="472"/>
      <c r="XBH28" s="472"/>
      <c r="XBI28" s="472"/>
      <c r="XBJ28" s="472"/>
      <c r="XBK28" s="472"/>
      <c r="XBL28" s="472"/>
      <c r="XBM28" s="472"/>
      <c r="XBN28" s="472"/>
      <c r="XBO28" s="472"/>
      <c r="XBP28" s="472"/>
      <c r="XBQ28" s="472"/>
      <c r="XBR28" s="472"/>
      <c r="XBS28" s="472"/>
      <c r="XBT28" s="472"/>
      <c r="XBU28" s="472"/>
      <c r="XBV28" s="472"/>
      <c r="XBW28" s="472"/>
      <c r="XBX28" s="472"/>
      <c r="XBY28" s="472"/>
      <c r="XBZ28" s="472"/>
      <c r="XCA28" s="472"/>
      <c r="XCB28" s="472"/>
      <c r="XCC28" s="472"/>
      <c r="XCD28" s="472"/>
      <c r="XCE28" s="472"/>
      <c r="XCF28" s="472"/>
      <c r="XCG28" s="472"/>
      <c r="XCH28" s="472"/>
      <c r="XCI28" s="472"/>
      <c r="XCJ28" s="472"/>
      <c r="XCK28" s="472"/>
      <c r="XCL28" s="472"/>
      <c r="XCM28" s="472"/>
      <c r="XCN28" s="472"/>
      <c r="XCO28" s="472"/>
      <c r="XCP28" s="472"/>
      <c r="XCQ28" s="472"/>
      <c r="XCR28" s="472"/>
      <c r="XCS28" s="472"/>
      <c r="XCT28" s="472"/>
      <c r="XCU28" s="472"/>
      <c r="XCV28" s="472"/>
      <c r="XCW28" s="472"/>
      <c r="XCX28" s="472"/>
      <c r="XCY28" s="472"/>
      <c r="XCZ28" s="472"/>
      <c r="XDA28" s="472"/>
      <c r="XDB28" s="472"/>
      <c r="XDC28" s="472"/>
      <c r="XDD28" s="472"/>
      <c r="XDE28" s="472"/>
      <c r="XDF28" s="472"/>
      <c r="XDG28" s="472"/>
      <c r="XDH28" s="472"/>
      <c r="XDI28" s="472"/>
      <c r="XDJ28" s="472"/>
      <c r="XDK28" s="472"/>
      <c r="XDL28" s="472"/>
      <c r="XDM28" s="472"/>
      <c r="XDN28" s="472"/>
      <c r="XDO28" s="472"/>
      <c r="XDP28" s="472"/>
      <c r="XDQ28" s="472"/>
      <c r="XDR28" s="472"/>
      <c r="XDS28" s="472"/>
      <c r="XDT28" s="472"/>
      <c r="XDU28" s="472"/>
      <c r="XDV28" s="472"/>
      <c r="XDW28" s="472"/>
      <c r="XDX28" s="472"/>
      <c r="XDY28" s="472"/>
      <c r="XDZ28" s="472"/>
      <c r="XEA28" s="472"/>
      <c r="XEB28" s="472"/>
      <c r="XEC28" s="472"/>
      <c r="XED28" s="472"/>
      <c r="XEE28" s="472"/>
      <c r="XEF28" s="472"/>
      <c r="XEG28" s="472"/>
      <c r="XEH28" s="472"/>
      <c r="XEI28" s="472"/>
      <c r="XEJ28" s="472"/>
      <c r="XEK28" s="472"/>
      <c r="XEL28" s="472"/>
      <c r="XEM28" s="472"/>
      <c r="XEN28" s="472"/>
      <c r="XEO28" s="472"/>
      <c r="XEP28" s="472"/>
      <c r="XEQ28" s="472"/>
      <c r="XER28" s="472"/>
      <c r="XES28" s="472"/>
      <c r="XET28" s="472"/>
      <c r="XEU28" s="472"/>
      <c r="XEV28" s="472"/>
      <c r="XEW28" s="472"/>
      <c r="XEX28" s="472"/>
      <c r="XEY28" s="472"/>
      <c r="XEZ28" s="472"/>
      <c r="XFA28" s="472"/>
      <c r="XFB28" s="472"/>
      <c r="XFC28" s="472"/>
      <c r="XFD28" s="472"/>
    </row>
    <row r="29" spans="2:16384" s="464" customFormat="1" ht="15">
      <c r="B29" s="471" t="s">
        <v>218</v>
      </c>
      <c r="D29" s="470"/>
      <c r="E29" s="470"/>
      <c r="F29" s="470"/>
      <c r="G29" s="470"/>
      <c r="H29" s="466"/>
      <c r="I29" s="466"/>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row>
    <row r="30" spans="2:16384" s="464" customFormat="1" ht="15" outlineLevel="1">
      <c r="B30" s="520" t="s">
        <v>606</v>
      </c>
      <c r="D30" s="470"/>
      <c r="E30" s="483">
        <f t="shared" ref="E30:H34" si="0">E5+E17</f>
        <v>3429115</v>
      </c>
      <c r="F30" s="483">
        <f t="shared" si="0"/>
        <v>1058942</v>
      </c>
      <c r="G30" s="483">
        <f t="shared" si="0"/>
        <v>879966</v>
      </c>
      <c r="H30" s="483">
        <f t="shared" si="0"/>
        <v>922868</v>
      </c>
      <c r="I30" s="466"/>
      <c r="J30" s="465"/>
      <c r="K30" s="465"/>
      <c r="L30" s="465"/>
      <c r="M30" s="465"/>
      <c r="N30" s="465"/>
      <c r="O30" s="465"/>
      <c r="P30" s="465"/>
      <c r="Q30" s="465"/>
      <c r="R30" s="465"/>
      <c r="S30" s="465"/>
      <c r="T30" s="465"/>
      <c r="U30" s="465"/>
      <c r="V30" s="465"/>
      <c r="W30" s="465"/>
      <c r="X30" s="465"/>
      <c r="Y30" s="465"/>
      <c r="Z30" s="465"/>
      <c r="AA30" s="465"/>
      <c r="AB30" s="465"/>
      <c r="AC30" s="465"/>
      <c r="AD30" s="465"/>
      <c r="AE30" s="465"/>
      <c r="AF30" s="465"/>
    </row>
    <row r="31" spans="2:16384" s="464" customFormat="1" ht="15" outlineLevel="1">
      <c r="B31" s="520" t="s">
        <v>608</v>
      </c>
      <c r="D31" s="470"/>
      <c r="E31" s="483">
        <f t="shared" si="0"/>
        <v>789983</v>
      </c>
      <c r="F31" s="483">
        <f t="shared" si="0"/>
        <v>214941</v>
      </c>
      <c r="G31" s="483">
        <f t="shared" si="0"/>
        <v>214798</v>
      </c>
      <c r="H31" s="483">
        <f t="shared" si="0"/>
        <v>228938</v>
      </c>
      <c r="I31" s="466"/>
      <c r="J31" s="466"/>
      <c r="K31" s="466"/>
      <c r="L31" s="466"/>
      <c r="M31" s="465"/>
      <c r="N31" s="465"/>
      <c r="O31" s="465"/>
      <c r="P31" s="465"/>
      <c r="Q31" s="465"/>
      <c r="R31" s="465"/>
      <c r="S31" s="465"/>
      <c r="T31" s="465"/>
      <c r="U31" s="465"/>
      <c r="V31" s="465"/>
      <c r="W31" s="465"/>
      <c r="X31" s="465"/>
      <c r="Y31" s="465"/>
      <c r="Z31" s="465"/>
      <c r="AA31" s="465"/>
      <c r="AB31" s="465"/>
      <c r="AC31" s="465"/>
      <c r="AD31" s="465"/>
      <c r="AE31" s="465"/>
      <c r="AF31" s="465"/>
    </row>
    <row r="32" spans="2:16384" s="464" customFormat="1" ht="15" outlineLevel="1">
      <c r="B32" s="520" t="s">
        <v>215</v>
      </c>
      <c r="D32" s="470"/>
      <c r="E32" s="483">
        <f t="shared" si="0"/>
        <v>291377</v>
      </c>
      <c r="F32" s="483">
        <f t="shared" si="0"/>
        <v>75154</v>
      </c>
      <c r="G32" s="483">
        <f t="shared" si="0"/>
        <v>77771</v>
      </c>
      <c r="H32" s="483">
        <f t="shared" si="0"/>
        <v>64937</v>
      </c>
      <c r="I32" s="466"/>
      <c r="J32" s="466"/>
      <c r="K32" s="466"/>
      <c r="L32" s="466"/>
      <c r="M32" s="465"/>
      <c r="N32" s="465"/>
      <c r="O32" s="465"/>
      <c r="P32" s="465"/>
      <c r="Q32" s="465"/>
      <c r="R32" s="465"/>
      <c r="S32" s="465"/>
      <c r="T32" s="465"/>
      <c r="U32" s="465"/>
      <c r="V32" s="465"/>
      <c r="W32" s="465"/>
      <c r="X32" s="465"/>
      <c r="Y32" s="465"/>
      <c r="Z32" s="465"/>
      <c r="AA32" s="465"/>
      <c r="AB32" s="465"/>
      <c r="AC32" s="465"/>
      <c r="AD32" s="465"/>
      <c r="AE32" s="465"/>
      <c r="AF32" s="465"/>
    </row>
    <row r="33" spans="1:16384" s="464" customFormat="1" ht="15" outlineLevel="1">
      <c r="B33" s="520" t="s">
        <v>247</v>
      </c>
      <c r="D33" s="470"/>
      <c r="E33" s="483">
        <f t="shared" si="0"/>
        <v>265940</v>
      </c>
      <c r="F33" s="483">
        <f t="shared" si="0"/>
        <v>55117</v>
      </c>
      <c r="G33" s="483">
        <f t="shared" si="0"/>
        <v>75942</v>
      </c>
      <c r="H33" s="483">
        <f t="shared" si="0"/>
        <v>86566</v>
      </c>
      <c r="I33" s="466"/>
      <c r="J33" s="465"/>
      <c r="K33" s="465"/>
      <c r="L33" s="465"/>
      <c r="M33" s="465"/>
      <c r="N33" s="465"/>
      <c r="O33" s="465"/>
      <c r="P33" s="465"/>
      <c r="Q33" s="465"/>
      <c r="R33" s="465"/>
      <c r="S33" s="465"/>
      <c r="T33" s="465"/>
      <c r="U33" s="465"/>
      <c r="V33" s="465"/>
      <c r="W33" s="465"/>
      <c r="X33" s="465"/>
      <c r="Y33" s="465"/>
      <c r="Z33" s="465"/>
      <c r="AA33" s="465"/>
      <c r="AB33" s="465"/>
      <c r="AC33" s="465"/>
      <c r="AD33" s="465"/>
      <c r="AE33" s="465"/>
      <c r="AF33" s="465"/>
    </row>
    <row r="34" spans="1:16384" s="465" customFormat="1" outlineLevel="1">
      <c r="B34" s="520" t="s">
        <v>246</v>
      </c>
      <c r="D34" s="469"/>
      <c r="E34" s="483">
        <f t="shared" si="0"/>
        <v>163242</v>
      </c>
      <c r="F34" s="483">
        <f t="shared" si="0"/>
        <v>50193</v>
      </c>
      <c r="G34" s="483">
        <f t="shared" si="0"/>
        <v>38431</v>
      </c>
      <c r="H34" s="483">
        <f t="shared" si="0"/>
        <v>50262</v>
      </c>
      <c r="I34" s="466"/>
      <c r="J34" s="466"/>
      <c r="K34" s="466"/>
      <c r="L34" s="466"/>
    </row>
    <row r="35" spans="1:16384" s="465" customFormat="1" outlineLevel="1">
      <c r="B35" s="520"/>
      <c r="D35" s="469"/>
      <c r="E35" s="483"/>
      <c r="F35" s="483"/>
      <c r="G35" s="483"/>
      <c r="H35" s="483"/>
      <c r="I35" s="466"/>
      <c r="J35" s="466"/>
      <c r="K35" s="466"/>
      <c r="L35" s="466"/>
    </row>
    <row r="36" spans="1:16384" s="465" customFormat="1" outlineLevel="1">
      <c r="A36" s="465" t="s">
        <v>322</v>
      </c>
      <c r="B36" s="458" t="s">
        <v>323</v>
      </c>
      <c r="D36" s="469"/>
      <c r="E36" s="502">
        <f>E7/E6</f>
        <v>0.59880204192853248</v>
      </c>
      <c r="F36" s="502">
        <f t="shared" ref="F36:H36" si="1">F7/F6</f>
        <v>0.57317715434005534</v>
      </c>
      <c r="G36" s="502">
        <f t="shared" si="1"/>
        <v>0.58023108411941404</v>
      </c>
      <c r="H36" s="502">
        <f t="shared" si="1"/>
        <v>0.49569392285538599</v>
      </c>
      <c r="I36" s="466"/>
      <c r="J36" s="466"/>
      <c r="K36" s="466"/>
      <c r="L36" s="466"/>
    </row>
    <row r="37" spans="1:16384" s="465" customFormat="1" ht="15" outlineLevel="1">
      <c r="A37" s="464" t="s">
        <v>322</v>
      </c>
      <c r="B37" s="458" t="s">
        <v>321</v>
      </c>
      <c r="D37" s="469"/>
      <c r="E37" s="502">
        <f>SUM(E8:E9)/E6</f>
        <v>0.82644507442239523</v>
      </c>
      <c r="F37" s="502">
        <f t="shared" ref="F37:H37" si="2">SUM(F8:F9)/F6</f>
        <v>0.75126901657285217</v>
      </c>
      <c r="G37" s="502">
        <f t="shared" si="2"/>
        <v>0.76485865076222892</v>
      </c>
      <c r="H37" s="502">
        <f t="shared" si="2"/>
        <v>0.7655437399469861</v>
      </c>
      <c r="I37" s="466"/>
      <c r="J37" s="466"/>
      <c r="K37" s="466"/>
      <c r="L37" s="466"/>
    </row>
    <row r="38" spans="1:16384" s="465" customFormat="1" outlineLevel="1">
      <c r="B38" s="458"/>
      <c r="D38" s="469"/>
      <c r="E38" s="469"/>
      <c r="F38" s="469"/>
      <c r="G38" s="469"/>
      <c r="H38" s="469"/>
      <c r="I38" s="466"/>
    </row>
    <row r="39" spans="1:16384" ht="15">
      <c r="B39" s="472" t="s">
        <v>714</v>
      </c>
      <c r="C39" s="472"/>
      <c r="D39" s="481"/>
      <c r="E39" s="482">
        <f>E14+SUM(E17:E27)</f>
        <v>3194494</v>
      </c>
      <c r="F39" s="482">
        <f>F14+SUM(F17:F27)</f>
        <v>955732</v>
      </c>
      <c r="G39" s="482">
        <f>G14+SUM(G17:G27)</f>
        <v>729488</v>
      </c>
      <c r="H39" s="482">
        <f>H14+SUM(H17:H27)</f>
        <v>770801</v>
      </c>
      <c r="I39" s="481"/>
      <c r="J39" s="472"/>
      <c r="K39" s="472"/>
      <c r="L39" s="472"/>
      <c r="M39" s="472"/>
      <c r="N39" s="472"/>
      <c r="O39" s="472"/>
      <c r="P39" s="472"/>
      <c r="Q39" s="472"/>
      <c r="R39" s="472"/>
      <c r="S39" s="472"/>
      <c r="T39" s="472"/>
      <c r="U39" s="472"/>
      <c r="V39" s="472"/>
      <c r="W39" s="472"/>
      <c r="X39" s="472"/>
      <c r="Y39" s="472"/>
      <c r="Z39" s="472"/>
      <c r="AA39" s="472"/>
      <c r="AB39" s="472"/>
      <c r="AC39" s="472"/>
      <c r="AD39" s="472"/>
      <c r="AE39" s="472"/>
      <c r="AF39" s="472"/>
      <c r="AG39" s="472"/>
      <c r="AH39" s="472"/>
      <c r="AI39" s="472"/>
      <c r="AJ39" s="472"/>
      <c r="AK39" s="472"/>
      <c r="AL39" s="472"/>
      <c r="AM39" s="472"/>
      <c r="AN39" s="472"/>
      <c r="AO39" s="472"/>
      <c r="AP39" s="472"/>
      <c r="AQ39" s="472"/>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2"/>
      <c r="CM39" s="472"/>
      <c r="CN39" s="472"/>
      <c r="CO39" s="472"/>
      <c r="CP39" s="472"/>
      <c r="CQ39" s="472"/>
      <c r="CR39" s="472"/>
      <c r="CS39" s="472"/>
      <c r="CT39" s="472"/>
      <c r="CU39" s="472"/>
      <c r="CV39" s="472"/>
      <c r="CW39" s="472"/>
      <c r="CX39" s="472"/>
      <c r="CY39" s="472"/>
      <c r="CZ39" s="472"/>
      <c r="DA39" s="472"/>
      <c r="DB39" s="472"/>
      <c r="DC39" s="472"/>
      <c r="DD39" s="472"/>
      <c r="DE39" s="472"/>
      <c r="DF39" s="472"/>
      <c r="DG39" s="472"/>
      <c r="DH39" s="472"/>
      <c r="DI39" s="472"/>
      <c r="DJ39" s="472"/>
      <c r="DK39" s="472"/>
      <c r="DL39" s="472"/>
      <c r="DM39" s="472"/>
      <c r="DN39" s="472"/>
      <c r="DO39" s="472"/>
      <c r="DP39" s="472"/>
      <c r="DQ39" s="472"/>
      <c r="DR39" s="472"/>
      <c r="DS39" s="472"/>
      <c r="DT39" s="472"/>
      <c r="DU39" s="472"/>
      <c r="DV39" s="472"/>
      <c r="DW39" s="472"/>
      <c r="DX39" s="472"/>
      <c r="DY39" s="472"/>
      <c r="DZ39" s="472"/>
      <c r="EA39" s="472"/>
      <c r="EB39" s="472"/>
      <c r="EC39" s="472"/>
      <c r="ED39" s="472"/>
      <c r="EE39" s="472"/>
      <c r="EF39" s="472"/>
      <c r="EG39" s="472"/>
      <c r="EH39" s="472"/>
      <c r="EI39" s="472"/>
      <c r="EJ39" s="472"/>
      <c r="EK39" s="472"/>
      <c r="EL39" s="472"/>
      <c r="EM39" s="472"/>
      <c r="EN39" s="472"/>
      <c r="EO39" s="472"/>
      <c r="EP39" s="472"/>
      <c r="EQ39" s="472"/>
      <c r="ER39" s="472"/>
      <c r="ES39" s="472"/>
      <c r="ET39" s="472"/>
      <c r="EU39" s="472"/>
      <c r="EV39" s="472"/>
      <c r="EW39" s="472"/>
      <c r="EX39" s="472"/>
      <c r="EY39" s="472"/>
      <c r="EZ39" s="472"/>
      <c r="FA39" s="472"/>
      <c r="FB39" s="472"/>
      <c r="FC39" s="472"/>
      <c r="FD39" s="472"/>
      <c r="FE39" s="472"/>
      <c r="FF39" s="472"/>
      <c r="FG39" s="472"/>
      <c r="FH39" s="472"/>
      <c r="FI39" s="472"/>
      <c r="FJ39" s="472"/>
      <c r="FK39" s="472"/>
      <c r="FL39" s="472"/>
      <c r="FM39" s="472"/>
      <c r="FN39" s="472"/>
      <c r="FO39" s="472"/>
      <c r="FP39" s="472"/>
      <c r="FQ39" s="472"/>
      <c r="FR39" s="472"/>
      <c r="FS39" s="472"/>
      <c r="FT39" s="472"/>
      <c r="FU39" s="472"/>
      <c r="FV39" s="472"/>
      <c r="FW39" s="472"/>
      <c r="FX39" s="472"/>
      <c r="FY39" s="472"/>
      <c r="FZ39" s="472"/>
      <c r="GA39" s="472"/>
      <c r="GB39" s="472"/>
      <c r="GC39" s="472"/>
      <c r="GD39" s="472"/>
      <c r="GE39" s="472"/>
      <c r="GF39" s="472"/>
      <c r="GG39" s="472"/>
      <c r="GH39" s="472"/>
      <c r="GI39" s="472"/>
      <c r="GJ39" s="472"/>
      <c r="GK39" s="472"/>
      <c r="GL39" s="472"/>
      <c r="GM39" s="472"/>
      <c r="GN39" s="472"/>
      <c r="GO39" s="472"/>
      <c r="GP39" s="472"/>
      <c r="GQ39" s="472"/>
      <c r="GR39" s="472"/>
      <c r="GS39" s="472"/>
      <c r="GT39" s="472"/>
      <c r="GU39" s="472"/>
      <c r="GV39" s="472"/>
      <c r="GW39" s="472"/>
      <c r="GX39" s="472"/>
      <c r="GY39" s="472"/>
      <c r="GZ39" s="472"/>
      <c r="HA39" s="472"/>
      <c r="HB39" s="472"/>
      <c r="HC39" s="472"/>
      <c r="HD39" s="472"/>
      <c r="HE39" s="472"/>
      <c r="HF39" s="472"/>
      <c r="HG39" s="472"/>
      <c r="HH39" s="472"/>
      <c r="HI39" s="472"/>
      <c r="HJ39" s="472"/>
      <c r="HK39" s="472"/>
      <c r="HL39" s="472"/>
      <c r="HM39" s="472"/>
      <c r="HN39" s="472"/>
      <c r="HO39" s="472"/>
      <c r="HP39" s="472"/>
      <c r="HQ39" s="472"/>
      <c r="HR39" s="472"/>
      <c r="HS39" s="472"/>
      <c r="HT39" s="472"/>
      <c r="HU39" s="472"/>
      <c r="HV39" s="472"/>
      <c r="HW39" s="472"/>
      <c r="HX39" s="472"/>
      <c r="HY39" s="472"/>
      <c r="HZ39" s="472"/>
      <c r="IA39" s="472"/>
      <c r="IB39" s="472"/>
      <c r="IC39" s="472"/>
      <c r="ID39" s="472"/>
      <c r="IE39" s="472"/>
      <c r="IF39" s="472"/>
      <c r="IG39" s="472"/>
      <c r="IH39" s="472"/>
      <c r="II39" s="472"/>
      <c r="IJ39" s="472"/>
      <c r="IK39" s="472"/>
      <c r="IL39" s="472"/>
      <c r="IM39" s="472"/>
      <c r="IN39" s="472"/>
      <c r="IO39" s="472"/>
      <c r="IP39" s="472"/>
      <c r="IQ39" s="472"/>
      <c r="IR39" s="472"/>
      <c r="IS39" s="472"/>
      <c r="IT39" s="472"/>
      <c r="IU39" s="472"/>
      <c r="IV39" s="472"/>
      <c r="IW39" s="472"/>
      <c r="IX39" s="472"/>
      <c r="IY39" s="472"/>
      <c r="IZ39" s="472"/>
      <c r="JA39" s="472"/>
      <c r="JB39" s="472"/>
      <c r="JC39" s="472"/>
      <c r="JD39" s="472"/>
      <c r="JE39" s="472"/>
      <c r="JF39" s="472"/>
      <c r="JG39" s="472"/>
      <c r="JH39" s="472"/>
      <c r="JI39" s="472"/>
      <c r="JJ39" s="472"/>
      <c r="JK39" s="472"/>
      <c r="JL39" s="472"/>
      <c r="JM39" s="472"/>
      <c r="JN39" s="472"/>
      <c r="JO39" s="472"/>
      <c r="JP39" s="472"/>
      <c r="JQ39" s="472"/>
      <c r="JR39" s="472"/>
      <c r="JS39" s="472"/>
      <c r="JT39" s="472"/>
      <c r="JU39" s="472"/>
      <c r="JV39" s="472"/>
      <c r="JW39" s="472"/>
      <c r="JX39" s="472"/>
      <c r="JY39" s="472"/>
      <c r="JZ39" s="472"/>
      <c r="KA39" s="472"/>
      <c r="KB39" s="472"/>
      <c r="KC39" s="472"/>
      <c r="KD39" s="472"/>
      <c r="KE39" s="472"/>
      <c r="KF39" s="472"/>
      <c r="KG39" s="472"/>
      <c r="KH39" s="472"/>
      <c r="KI39" s="472"/>
      <c r="KJ39" s="472"/>
      <c r="KK39" s="472"/>
      <c r="KL39" s="472"/>
      <c r="KM39" s="472"/>
      <c r="KN39" s="472"/>
      <c r="KO39" s="472"/>
      <c r="KP39" s="472"/>
      <c r="KQ39" s="472"/>
      <c r="KR39" s="472"/>
      <c r="KS39" s="472"/>
      <c r="KT39" s="472"/>
      <c r="KU39" s="472"/>
      <c r="KV39" s="472"/>
      <c r="KW39" s="472"/>
      <c r="KX39" s="472"/>
      <c r="KY39" s="472"/>
      <c r="KZ39" s="472"/>
      <c r="LA39" s="472"/>
      <c r="LB39" s="472"/>
      <c r="LC39" s="472"/>
      <c r="LD39" s="472"/>
      <c r="LE39" s="472"/>
      <c r="LF39" s="472"/>
      <c r="LG39" s="472"/>
      <c r="LH39" s="472"/>
      <c r="LI39" s="472"/>
      <c r="LJ39" s="472"/>
      <c r="LK39" s="472"/>
      <c r="LL39" s="472"/>
      <c r="LM39" s="472"/>
      <c r="LN39" s="472"/>
      <c r="LO39" s="472"/>
      <c r="LP39" s="472"/>
      <c r="LQ39" s="472"/>
      <c r="LR39" s="472"/>
      <c r="LS39" s="472"/>
      <c r="LT39" s="472"/>
      <c r="LU39" s="472"/>
      <c r="LV39" s="472"/>
      <c r="LW39" s="472"/>
      <c r="LX39" s="472"/>
      <c r="LY39" s="472"/>
      <c r="LZ39" s="472"/>
      <c r="MA39" s="472"/>
      <c r="MB39" s="472"/>
      <c r="MC39" s="472"/>
      <c r="MD39" s="472"/>
      <c r="ME39" s="472"/>
      <c r="MF39" s="472"/>
      <c r="MG39" s="472"/>
      <c r="MH39" s="472"/>
      <c r="MI39" s="472"/>
      <c r="MJ39" s="472"/>
      <c r="MK39" s="472"/>
      <c r="ML39" s="472"/>
      <c r="MM39" s="472"/>
      <c r="MN39" s="472"/>
      <c r="MO39" s="472"/>
      <c r="MP39" s="472"/>
      <c r="MQ39" s="472"/>
      <c r="MR39" s="472"/>
      <c r="MS39" s="472"/>
      <c r="MT39" s="472"/>
      <c r="MU39" s="472"/>
      <c r="MV39" s="472"/>
      <c r="MW39" s="472"/>
      <c r="MX39" s="472"/>
      <c r="MY39" s="472"/>
      <c r="MZ39" s="472"/>
      <c r="NA39" s="472"/>
      <c r="NB39" s="472"/>
      <c r="NC39" s="472"/>
      <c r="ND39" s="472"/>
      <c r="NE39" s="472"/>
      <c r="NF39" s="472"/>
      <c r="NG39" s="472"/>
      <c r="NH39" s="472"/>
      <c r="NI39" s="472"/>
      <c r="NJ39" s="472"/>
      <c r="NK39" s="472"/>
      <c r="NL39" s="472"/>
      <c r="NM39" s="472"/>
      <c r="NN39" s="472"/>
      <c r="NO39" s="472"/>
      <c r="NP39" s="472"/>
      <c r="NQ39" s="472"/>
      <c r="NR39" s="472"/>
      <c r="NS39" s="472"/>
      <c r="NT39" s="472"/>
      <c r="NU39" s="472"/>
      <c r="NV39" s="472"/>
      <c r="NW39" s="472"/>
      <c r="NX39" s="472"/>
      <c r="NY39" s="472"/>
      <c r="NZ39" s="472"/>
      <c r="OA39" s="472"/>
      <c r="OB39" s="472"/>
      <c r="OC39" s="472"/>
      <c r="OD39" s="472"/>
      <c r="OE39" s="472"/>
      <c r="OF39" s="472"/>
      <c r="OG39" s="472"/>
      <c r="OH39" s="472"/>
      <c r="OI39" s="472"/>
      <c r="OJ39" s="472"/>
      <c r="OK39" s="472"/>
      <c r="OL39" s="472"/>
      <c r="OM39" s="472"/>
      <c r="ON39" s="472"/>
      <c r="OO39" s="472"/>
      <c r="OP39" s="472"/>
      <c r="OQ39" s="472"/>
      <c r="OR39" s="472"/>
      <c r="OS39" s="472"/>
      <c r="OT39" s="472"/>
      <c r="OU39" s="472"/>
      <c r="OV39" s="472"/>
      <c r="OW39" s="472"/>
      <c r="OX39" s="472"/>
      <c r="OY39" s="472"/>
      <c r="OZ39" s="472"/>
      <c r="PA39" s="472"/>
      <c r="PB39" s="472"/>
      <c r="PC39" s="472"/>
      <c r="PD39" s="472"/>
      <c r="PE39" s="472"/>
      <c r="PF39" s="472"/>
      <c r="PG39" s="472"/>
      <c r="PH39" s="472"/>
      <c r="PI39" s="472"/>
      <c r="PJ39" s="472"/>
      <c r="PK39" s="472"/>
      <c r="PL39" s="472"/>
      <c r="PM39" s="472"/>
      <c r="PN39" s="472"/>
      <c r="PO39" s="472"/>
      <c r="PP39" s="472"/>
      <c r="PQ39" s="472"/>
      <c r="PR39" s="472"/>
      <c r="PS39" s="472"/>
      <c r="PT39" s="472"/>
      <c r="PU39" s="472"/>
      <c r="PV39" s="472"/>
      <c r="PW39" s="472"/>
      <c r="PX39" s="472"/>
      <c r="PY39" s="472"/>
      <c r="PZ39" s="472"/>
      <c r="QA39" s="472"/>
      <c r="QB39" s="472"/>
      <c r="QC39" s="472"/>
      <c r="QD39" s="472"/>
      <c r="QE39" s="472"/>
      <c r="QF39" s="472"/>
      <c r="QG39" s="472"/>
      <c r="QH39" s="472"/>
      <c r="QI39" s="472"/>
      <c r="QJ39" s="472"/>
      <c r="QK39" s="472"/>
      <c r="QL39" s="472"/>
      <c r="QM39" s="472"/>
      <c r="QN39" s="472"/>
      <c r="QO39" s="472"/>
      <c r="QP39" s="472"/>
      <c r="QQ39" s="472"/>
      <c r="QR39" s="472"/>
      <c r="QS39" s="472"/>
      <c r="QT39" s="472"/>
      <c r="QU39" s="472"/>
      <c r="QV39" s="472"/>
      <c r="QW39" s="472"/>
      <c r="QX39" s="472"/>
      <c r="QY39" s="472"/>
      <c r="QZ39" s="472"/>
      <c r="RA39" s="472"/>
      <c r="RB39" s="472"/>
      <c r="RC39" s="472"/>
      <c r="RD39" s="472"/>
      <c r="RE39" s="472"/>
      <c r="RF39" s="472"/>
      <c r="RG39" s="472"/>
      <c r="RH39" s="472"/>
      <c r="RI39" s="472"/>
      <c r="RJ39" s="472"/>
      <c r="RK39" s="472"/>
      <c r="RL39" s="472"/>
      <c r="RM39" s="472"/>
      <c r="RN39" s="472"/>
      <c r="RO39" s="472"/>
      <c r="RP39" s="472"/>
      <c r="RQ39" s="472"/>
      <c r="RR39" s="472"/>
      <c r="RS39" s="472"/>
      <c r="RT39" s="472"/>
      <c r="RU39" s="472"/>
      <c r="RV39" s="472"/>
      <c r="RW39" s="472"/>
      <c r="RX39" s="472"/>
      <c r="RY39" s="472"/>
      <c r="RZ39" s="472"/>
      <c r="SA39" s="472"/>
      <c r="SB39" s="472"/>
      <c r="SC39" s="472"/>
      <c r="SD39" s="472"/>
      <c r="SE39" s="472"/>
      <c r="SF39" s="472"/>
      <c r="SG39" s="472"/>
      <c r="SH39" s="472"/>
      <c r="SI39" s="472"/>
      <c r="SJ39" s="472"/>
      <c r="SK39" s="472"/>
      <c r="SL39" s="472"/>
      <c r="SM39" s="472"/>
      <c r="SN39" s="472"/>
      <c r="SO39" s="472"/>
      <c r="SP39" s="472"/>
      <c r="SQ39" s="472"/>
      <c r="SR39" s="472"/>
      <c r="SS39" s="472"/>
      <c r="ST39" s="472"/>
      <c r="SU39" s="472"/>
      <c r="SV39" s="472"/>
      <c r="SW39" s="472"/>
      <c r="SX39" s="472"/>
      <c r="SY39" s="472"/>
      <c r="SZ39" s="472"/>
      <c r="TA39" s="472"/>
      <c r="TB39" s="472"/>
      <c r="TC39" s="472"/>
      <c r="TD39" s="472"/>
      <c r="TE39" s="472"/>
      <c r="TF39" s="472"/>
      <c r="TG39" s="472"/>
      <c r="TH39" s="472"/>
      <c r="TI39" s="472"/>
      <c r="TJ39" s="472"/>
      <c r="TK39" s="472"/>
      <c r="TL39" s="472"/>
      <c r="TM39" s="472"/>
      <c r="TN39" s="472"/>
      <c r="TO39" s="472"/>
      <c r="TP39" s="472"/>
      <c r="TQ39" s="472"/>
      <c r="TR39" s="472"/>
      <c r="TS39" s="472"/>
      <c r="TT39" s="472"/>
      <c r="TU39" s="472"/>
      <c r="TV39" s="472"/>
      <c r="TW39" s="472"/>
      <c r="TX39" s="472"/>
      <c r="TY39" s="472"/>
      <c r="TZ39" s="472"/>
      <c r="UA39" s="472"/>
      <c r="UB39" s="472"/>
      <c r="UC39" s="472"/>
      <c r="UD39" s="472"/>
      <c r="UE39" s="472"/>
      <c r="UF39" s="472"/>
      <c r="UG39" s="472"/>
      <c r="UH39" s="472"/>
      <c r="UI39" s="472"/>
      <c r="UJ39" s="472"/>
      <c r="UK39" s="472"/>
      <c r="UL39" s="472"/>
      <c r="UM39" s="472"/>
      <c r="UN39" s="472"/>
      <c r="UO39" s="472"/>
      <c r="UP39" s="472"/>
      <c r="UQ39" s="472"/>
      <c r="UR39" s="472"/>
      <c r="US39" s="472"/>
      <c r="UT39" s="472"/>
      <c r="UU39" s="472"/>
      <c r="UV39" s="472"/>
      <c r="UW39" s="472"/>
      <c r="UX39" s="472"/>
      <c r="UY39" s="472"/>
      <c r="UZ39" s="472"/>
      <c r="VA39" s="472"/>
      <c r="VB39" s="472"/>
      <c r="VC39" s="472"/>
      <c r="VD39" s="472"/>
      <c r="VE39" s="472"/>
      <c r="VF39" s="472"/>
      <c r="VG39" s="472"/>
      <c r="VH39" s="472"/>
      <c r="VI39" s="472"/>
      <c r="VJ39" s="472"/>
      <c r="VK39" s="472"/>
      <c r="VL39" s="472"/>
      <c r="VM39" s="472"/>
      <c r="VN39" s="472"/>
      <c r="VO39" s="472"/>
      <c r="VP39" s="472"/>
      <c r="VQ39" s="472"/>
      <c r="VR39" s="472"/>
      <c r="VS39" s="472"/>
      <c r="VT39" s="472"/>
      <c r="VU39" s="472"/>
      <c r="VV39" s="472"/>
      <c r="VW39" s="472"/>
      <c r="VX39" s="472"/>
      <c r="VY39" s="472"/>
      <c r="VZ39" s="472"/>
      <c r="WA39" s="472"/>
      <c r="WB39" s="472"/>
      <c r="WC39" s="472"/>
      <c r="WD39" s="472"/>
      <c r="WE39" s="472"/>
      <c r="WF39" s="472"/>
      <c r="WG39" s="472"/>
      <c r="WH39" s="472"/>
      <c r="WI39" s="472"/>
      <c r="WJ39" s="472"/>
      <c r="WK39" s="472"/>
      <c r="WL39" s="472"/>
      <c r="WM39" s="472"/>
      <c r="WN39" s="472"/>
      <c r="WO39" s="472"/>
      <c r="WP39" s="472"/>
      <c r="WQ39" s="472"/>
      <c r="WR39" s="472"/>
      <c r="WS39" s="472"/>
      <c r="WT39" s="472"/>
      <c r="WU39" s="472"/>
      <c r="WV39" s="472"/>
      <c r="WW39" s="472"/>
      <c r="WX39" s="472"/>
      <c r="WY39" s="472"/>
      <c r="WZ39" s="472"/>
      <c r="XA39" s="472"/>
      <c r="XB39" s="472"/>
      <c r="XC39" s="472"/>
      <c r="XD39" s="472"/>
      <c r="XE39" s="472"/>
      <c r="XF39" s="472"/>
      <c r="XG39" s="472"/>
      <c r="XH39" s="472"/>
      <c r="XI39" s="472"/>
      <c r="XJ39" s="472"/>
      <c r="XK39" s="472"/>
      <c r="XL39" s="472"/>
      <c r="XM39" s="472"/>
      <c r="XN39" s="472"/>
      <c r="XO39" s="472"/>
      <c r="XP39" s="472"/>
      <c r="XQ39" s="472"/>
      <c r="XR39" s="472"/>
      <c r="XS39" s="472"/>
      <c r="XT39" s="472"/>
      <c r="XU39" s="472"/>
      <c r="XV39" s="472"/>
      <c r="XW39" s="472"/>
      <c r="XX39" s="472"/>
      <c r="XY39" s="472"/>
      <c r="XZ39" s="472"/>
      <c r="YA39" s="472"/>
      <c r="YB39" s="472"/>
      <c r="YC39" s="472"/>
      <c r="YD39" s="472"/>
      <c r="YE39" s="472"/>
      <c r="YF39" s="472"/>
      <c r="YG39" s="472"/>
      <c r="YH39" s="472"/>
      <c r="YI39" s="472"/>
      <c r="YJ39" s="472"/>
      <c r="YK39" s="472"/>
      <c r="YL39" s="472"/>
      <c r="YM39" s="472"/>
      <c r="YN39" s="472"/>
      <c r="YO39" s="472"/>
      <c r="YP39" s="472"/>
      <c r="YQ39" s="472"/>
      <c r="YR39" s="472"/>
      <c r="YS39" s="472"/>
      <c r="YT39" s="472"/>
      <c r="YU39" s="472"/>
      <c r="YV39" s="472"/>
      <c r="YW39" s="472"/>
      <c r="YX39" s="472"/>
      <c r="YY39" s="472"/>
      <c r="YZ39" s="472"/>
      <c r="ZA39" s="472"/>
      <c r="ZB39" s="472"/>
      <c r="ZC39" s="472"/>
      <c r="ZD39" s="472"/>
      <c r="ZE39" s="472"/>
      <c r="ZF39" s="472"/>
      <c r="ZG39" s="472"/>
      <c r="ZH39" s="472"/>
      <c r="ZI39" s="472"/>
      <c r="ZJ39" s="472"/>
      <c r="ZK39" s="472"/>
      <c r="ZL39" s="472"/>
      <c r="ZM39" s="472"/>
      <c r="ZN39" s="472"/>
      <c r="ZO39" s="472"/>
      <c r="ZP39" s="472"/>
      <c r="ZQ39" s="472"/>
      <c r="ZR39" s="472"/>
      <c r="ZS39" s="472"/>
      <c r="ZT39" s="472"/>
      <c r="ZU39" s="472"/>
      <c r="ZV39" s="472"/>
      <c r="ZW39" s="472"/>
      <c r="ZX39" s="472"/>
      <c r="ZY39" s="472"/>
      <c r="ZZ39" s="472"/>
      <c r="AAA39" s="472"/>
      <c r="AAB39" s="472"/>
      <c r="AAC39" s="472"/>
      <c r="AAD39" s="472"/>
      <c r="AAE39" s="472"/>
      <c r="AAF39" s="472"/>
      <c r="AAG39" s="472"/>
      <c r="AAH39" s="472"/>
      <c r="AAI39" s="472"/>
      <c r="AAJ39" s="472"/>
      <c r="AAK39" s="472"/>
      <c r="AAL39" s="472"/>
      <c r="AAM39" s="472"/>
      <c r="AAN39" s="472"/>
      <c r="AAO39" s="472"/>
      <c r="AAP39" s="472"/>
      <c r="AAQ39" s="472"/>
      <c r="AAR39" s="472"/>
      <c r="AAS39" s="472"/>
      <c r="AAT39" s="472"/>
      <c r="AAU39" s="472"/>
      <c r="AAV39" s="472"/>
      <c r="AAW39" s="472"/>
      <c r="AAX39" s="472"/>
      <c r="AAY39" s="472"/>
      <c r="AAZ39" s="472"/>
      <c r="ABA39" s="472"/>
      <c r="ABB39" s="472"/>
      <c r="ABC39" s="472"/>
      <c r="ABD39" s="472"/>
      <c r="ABE39" s="472"/>
      <c r="ABF39" s="472"/>
      <c r="ABG39" s="472"/>
      <c r="ABH39" s="472"/>
      <c r="ABI39" s="472"/>
      <c r="ABJ39" s="472"/>
      <c r="ABK39" s="472"/>
      <c r="ABL39" s="472"/>
      <c r="ABM39" s="472"/>
      <c r="ABN39" s="472"/>
      <c r="ABO39" s="472"/>
      <c r="ABP39" s="472"/>
      <c r="ABQ39" s="472"/>
      <c r="ABR39" s="472"/>
      <c r="ABS39" s="472"/>
      <c r="ABT39" s="472"/>
      <c r="ABU39" s="472"/>
      <c r="ABV39" s="472"/>
      <c r="ABW39" s="472"/>
      <c r="ABX39" s="472"/>
      <c r="ABY39" s="472"/>
      <c r="ABZ39" s="472"/>
      <c r="ACA39" s="472"/>
      <c r="ACB39" s="472"/>
      <c r="ACC39" s="472"/>
      <c r="ACD39" s="472"/>
      <c r="ACE39" s="472"/>
      <c r="ACF39" s="472"/>
      <c r="ACG39" s="472"/>
      <c r="ACH39" s="472"/>
      <c r="ACI39" s="472"/>
      <c r="ACJ39" s="472"/>
      <c r="ACK39" s="472"/>
      <c r="ACL39" s="472"/>
      <c r="ACM39" s="472"/>
      <c r="ACN39" s="472"/>
      <c r="ACO39" s="472"/>
      <c r="ACP39" s="472"/>
      <c r="ACQ39" s="472"/>
      <c r="ACR39" s="472"/>
      <c r="ACS39" s="472"/>
      <c r="ACT39" s="472"/>
      <c r="ACU39" s="472"/>
      <c r="ACV39" s="472"/>
      <c r="ACW39" s="472"/>
      <c r="ACX39" s="472"/>
      <c r="ACY39" s="472"/>
      <c r="ACZ39" s="472"/>
      <c r="ADA39" s="472"/>
      <c r="ADB39" s="472"/>
      <c r="ADC39" s="472"/>
      <c r="ADD39" s="472"/>
      <c r="ADE39" s="472"/>
      <c r="ADF39" s="472"/>
      <c r="ADG39" s="472"/>
      <c r="ADH39" s="472"/>
      <c r="ADI39" s="472"/>
      <c r="ADJ39" s="472"/>
      <c r="ADK39" s="472"/>
      <c r="ADL39" s="472"/>
      <c r="ADM39" s="472"/>
      <c r="ADN39" s="472"/>
      <c r="ADO39" s="472"/>
      <c r="ADP39" s="472"/>
      <c r="ADQ39" s="472"/>
      <c r="ADR39" s="472"/>
      <c r="ADS39" s="472"/>
      <c r="ADT39" s="472"/>
      <c r="ADU39" s="472"/>
      <c r="ADV39" s="472"/>
      <c r="ADW39" s="472"/>
      <c r="ADX39" s="472"/>
      <c r="ADY39" s="472"/>
      <c r="ADZ39" s="472"/>
      <c r="AEA39" s="472"/>
      <c r="AEB39" s="472"/>
      <c r="AEC39" s="472"/>
      <c r="AED39" s="472"/>
      <c r="AEE39" s="472"/>
      <c r="AEF39" s="472"/>
      <c r="AEG39" s="472"/>
      <c r="AEH39" s="472"/>
      <c r="AEI39" s="472"/>
      <c r="AEJ39" s="472"/>
      <c r="AEK39" s="472"/>
      <c r="AEL39" s="472"/>
      <c r="AEM39" s="472"/>
      <c r="AEN39" s="472"/>
      <c r="AEO39" s="472"/>
      <c r="AEP39" s="472"/>
      <c r="AEQ39" s="472"/>
      <c r="AER39" s="472"/>
      <c r="AES39" s="472"/>
      <c r="AET39" s="472"/>
      <c r="AEU39" s="472"/>
      <c r="AEV39" s="472"/>
      <c r="AEW39" s="472"/>
      <c r="AEX39" s="472"/>
      <c r="AEY39" s="472"/>
      <c r="AEZ39" s="472"/>
      <c r="AFA39" s="472"/>
      <c r="AFB39" s="472"/>
      <c r="AFC39" s="472"/>
      <c r="AFD39" s="472"/>
      <c r="AFE39" s="472"/>
      <c r="AFF39" s="472"/>
      <c r="AFG39" s="472"/>
      <c r="AFH39" s="472"/>
      <c r="AFI39" s="472"/>
      <c r="AFJ39" s="472"/>
      <c r="AFK39" s="472"/>
      <c r="AFL39" s="472"/>
      <c r="AFM39" s="472"/>
      <c r="AFN39" s="472"/>
      <c r="AFO39" s="472"/>
      <c r="AFP39" s="472"/>
      <c r="AFQ39" s="472"/>
      <c r="AFR39" s="472"/>
      <c r="AFS39" s="472"/>
      <c r="AFT39" s="472"/>
      <c r="AFU39" s="472"/>
      <c r="AFV39" s="472"/>
      <c r="AFW39" s="472"/>
      <c r="AFX39" s="472"/>
      <c r="AFY39" s="472"/>
      <c r="AFZ39" s="472"/>
      <c r="AGA39" s="472"/>
      <c r="AGB39" s="472"/>
      <c r="AGC39" s="472"/>
      <c r="AGD39" s="472"/>
      <c r="AGE39" s="472"/>
      <c r="AGF39" s="472"/>
      <c r="AGG39" s="472"/>
      <c r="AGH39" s="472"/>
      <c r="AGI39" s="472"/>
      <c r="AGJ39" s="472"/>
      <c r="AGK39" s="472"/>
      <c r="AGL39" s="472"/>
      <c r="AGM39" s="472"/>
      <c r="AGN39" s="472"/>
      <c r="AGO39" s="472"/>
      <c r="AGP39" s="472"/>
      <c r="AGQ39" s="472"/>
      <c r="AGR39" s="472"/>
      <c r="AGS39" s="472"/>
      <c r="AGT39" s="472"/>
      <c r="AGU39" s="472"/>
      <c r="AGV39" s="472"/>
      <c r="AGW39" s="472"/>
      <c r="AGX39" s="472"/>
      <c r="AGY39" s="472"/>
      <c r="AGZ39" s="472"/>
      <c r="AHA39" s="472"/>
      <c r="AHB39" s="472"/>
      <c r="AHC39" s="472"/>
      <c r="AHD39" s="472"/>
      <c r="AHE39" s="472"/>
      <c r="AHF39" s="472"/>
      <c r="AHG39" s="472"/>
      <c r="AHH39" s="472"/>
      <c r="AHI39" s="472"/>
      <c r="AHJ39" s="472"/>
      <c r="AHK39" s="472"/>
      <c r="AHL39" s="472"/>
      <c r="AHM39" s="472"/>
      <c r="AHN39" s="472"/>
      <c r="AHO39" s="472"/>
      <c r="AHP39" s="472"/>
      <c r="AHQ39" s="472"/>
      <c r="AHR39" s="472"/>
      <c r="AHS39" s="472"/>
      <c r="AHT39" s="472"/>
      <c r="AHU39" s="472"/>
      <c r="AHV39" s="472"/>
      <c r="AHW39" s="472"/>
      <c r="AHX39" s="472"/>
      <c r="AHY39" s="472"/>
      <c r="AHZ39" s="472"/>
      <c r="AIA39" s="472"/>
      <c r="AIB39" s="472"/>
      <c r="AIC39" s="472"/>
      <c r="AID39" s="472"/>
      <c r="AIE39" s="472"/>
      <c r="AIF39" s="472"/>
      <c r="AIG39" s="472"/>
      <c r="AIH39" s="472"/>
      <c r="AII39" s="472"/>
      <c r="AIJ39" s="472"/>
      <c r="AIK39" s="472"/>
      <c r="AIL39" s="472"/>
      <c r="AIM39" s="472"/>
      <c r="AIN39" s="472"/>
      <c r="AIO39" s="472"/>
      <c r="AIP39" s="472"/>
      <c r="AIQ39" s="472"/>
      <c r="AIR39" s="472"/>
      <c r="AIS39" s="472"/>
      <c r="AIT39" s="472"/>
      <c r="AIU39" s="472"/>
      <c r="AIV39" s="472"/>
      <c r="AIW39" s="472"/>
      <c r="AIX39" s="472"/>
      <c r="AIY39" s="472"/>
      <c r="AIZ39" s="472"/>
      <c r="AJA39" s="472"/>
      <c r="AJB39" s="472"/>
      <c r="AJC39" s="472"/>
      <c r="AJD39" s="472"/>
      <c r="AJE39" s="472"/>
      <c r="AJF39" s="472"/>
      <c r="AJG39" s="472"/>
      <c r="AJH39" s="472"/>
      <c r="AJI39" s="472"/>
      <c r="AJJ39" s="472"/>
      <c r="AJK39" s="472"/>
      <c r="AJL39" s="472"/>
      <c r="AJM39" s="472"/>
      <c r="AJN39" s="472"/>
      <c r="AJO39" s="472"/>
      <c r="AJP39" s="472"/>
      <c r="AJQ39" s="472"/>
      <c r="AJR39" s="472"/>
      <c r="AJS39" s="472"/>
      <c r="AJT39" s="472"/>
      <c r="AJU39" s="472"/>
      <c r="AJV39" s="472"/>
      <c r="AJW39" s="472"/>
      <c r="AJX39" s="472"/>
      <c r="AJY39" s="472"/>
      <c r="AJZ39" s="472"/>
      <c r="AKA39" s="472"/>
      <c r="AKB39" s="472"/>
      <c r="AKC39" s="472"/>
      <c r="AKD39" s="472"/>
      <c r="AKE39" s="472"/>
      <c r="AKF39" s="472"/>
      <c r="AKG39" s="472"/>
      <c r="AKH39" s="472"/>
      <c r="AKI39" s="472"/>
      <c r="AKJ39" s="472"/>
      <c r="AKK39" s="472"/>
      <c r="AKL39" s="472"/>
      <c r="AKM39" s="472"/>
      <c r="AKN39" s="472"/>
      <c r="AKO39" s="472"/>
      <c r="AKP39" s="472"/>
      <c r="AKQ39" s="472"/>
      <c r="AKR39" s="472"/>
      <c r="AKS39" s="472"/>
      <c r="AKT39" s="472"/>
      <c r="AKU39" s="472"/>
      <c r="AKV39" s="472"/>
      <c r="AKW39" s="472"/>
      <c r="AKX39" s="472"/>
      <c r="AKY39" s="472"/>
      <c r="AKZ39" s="472"/>
      <c r="ALA39" s="472"/>
      <c r="ALB39" s="472"/>
      <c r="ALC39" s="472"/>
      <c r="ALD39" s="472"/>
      <c r="ALE39" s="472"/>
      <c r="ALF39" s="472"/>
      <c r="ALG39" s="472"/>
      <c r="ALH39" s="472"/>
      <c r="ALI39" s="472"/>
      <c r="ALJ39" s="472"/>
      <c r="ALK39" s="472"/>
      <c r="ALL39" s="472"/>
      <c r="ALM39" s="472"/>
      <c r="ALN39" s="472"/>
      <c r="ALO39" s="472"/>
      <c r="ALP39" s="472"/>
      <c r="ALQ39" s="472"/>
      <c r="ALR39" s="472"/>
      <c r="ALS39" s="472"/>
      <c r="ALT39" s="472"/>
      <c r="ALU39" s="472"/>
      <c r="ALV39" s="472"/>
      <c r="ALW39" s="472"/>
      <c r="ALX39" s="472"/>
      <c r="ALY39" s="472"/>
      <c r="ALZ39" s="472"/>
      <c r="AMA39" s="472"/>
      <c r="AMB39" s="472"/>
      <c r="AMC39" s="472"/>
      <c r="AMD39" s="472"/>
      <c r="AME39" s="472"/>
      <c r="AMF39" s="472"/>
      <c r="AMG39" s="472"/>
      <c r="AMH39" s="472"/>
      <c r="AMI39" s="472"/>
      <c r="AMJ39" s="472"/>
      <c r="AMK39" s="472"/>
      <c r="AML39" s="472"/>
      <c r="AMM39" s="472"/>
      <c r="AMN39" s="472"/>
      <c r="AMO39" s="472"/>
      <c r="AMP39" s="472"/>
      <c r="AMQ39" s="472"/>
      <c r="AMR39" s="472"/>
      <c r="AMS39" s="472"/>
      <c r="AMT39" s="472"/>
      <c r="AMU39" s="472"/>
      <c r="AMV39" s="472"/>
      <c r="AMW39" s="472"/>
      <c r="AMX39" s="472"/>
      <c r="AMY39" s="472"/>
      <c r="AMZ39" s="472"/>
      <c r="ANA39" s="472"/>
      <c r="ANB39" s="472"/>
      <c r="ANC39" s="472"/>
      <c r="AND39" s="472"/>
      <c r="ANE39" s="472"/>
      <c r="ANF39" s="472"/>
      <c r="ANG39" s="472"/>
      <c r="ANH39" s="472"/>
      <c r="ANI39" s="472"/>
      <c r="ANJ39" s="472"/>
      <c r="ANK39" s="472"/>
      <c r="ANL39" s="472"/>
      <c r="ANM39" s="472"/>
      <c r="ANN39" s="472"/>
      <c r="ANO39" s="472"/>
      <c r="ANP39" s="472"/>
      <c r="ANQ39" s="472"/>
      <c r="ANR39" s="472"/>
      <c r="ANS39" s="472"/>
      <c r="ANT39" s="472"/>
      <c r="ANU39" s="472"/>
      <c r="ANV39" s="472"/>
      <c r="ANW39" s="472"/>
      <c r="ANX39" s="472"/>
      <c r="ANY39" s="472"/>
      <c r="ANZ39" s="472"/>
      <c r="AOA39" s="472"/>
      <c r="AOB39" s="472"/>
      <c r="AOC39" s="472"/>
      <c r="AOD39" s="472"/>
      <c r="AOE39" s="472"/>
      <c r="AOF39" s="472"/>
      <c r="AOG39" s="472"/>
      <c r="AOH39" s="472"/>
      <c r="AOI39" s="472"/>
      <c r="AOJ39" s="472"/>
      <c r="AOK39" s="472"/>
      <c r="AOL39" s="472"/>
      <c r="AOM39" s="472"/>
      <c r="AON39" s="472"/>
      <c r="AOO39" s="472"/>
      <c r="AOP39" s="472"/>
      <c r="AOQ39" s="472"/>
      <c r="AOR39" s="472"/>
      <c r="AOS39" s="472"/>
      <c r="AOT39" s="472"/>
      <c r="AOU39" s="472"/>
      <c r="AOV39" s="472"/>
      <c r="AOW39" s="472"/>
      <c r="AOX39" s="472"/>
      <c r="AOY39" s="472"/>
      <c r="AOZ39" s="472"/>
      <c r="APA39" s="472"/>
      <c r="APB39" s="472"/>
      <c r="APC39" s="472"/>
      <c r="APD39" s="472"/>
      <c r="APE39" s="472"/>
      <c r="APF39" s="472"/>
      <c r="APG39" s="472"/>
      <c r="APH39" s="472"/>
      <c r="API39" s="472"/>
      <c r="APJ39" s="472"/>
      <c r="APK39" s="472"/>
      <c r="APL39" s="472"/>
      <c r="APM39" s="472"/>
      <c r="APN39" s="472"/>
      <c r="APO39" s="472"/>
      <c r="APP39" s="472"/>
      <c r="APQ39" s="472"/>
      <c r="APR39" s="472"/>
      <c r="APS39" s="472"/>
      <c r="APT39" s="472"/>
      <c r="APU39" s="472"/>
      <c r="APV39" s="472"/>
      <c r="APW39" s="472"/>
      <c r="APX39" s="472"/>
      <c r="APY39" s="472"/>
      <c r="APZ39" s="472"/>
      <c r="AQA39" s="472"/>
      <c r="AQB39" s="472"/>
      <c r="AQC39" s="472"/>
      <c r="AQD39" s="472"/>
      <c r="AQE39" s="472"/>
      <c r="AQF39" s="472"/>
      <c r="AQG39" s="472"/>
      <c r="AQH39" s="472"/>
      <c r="AQI39" s="472"/>
      <c r="AQJ39" s="472"/>
      <c r="AQK39" s="472"/>
      <c r="AQL39" s="472"/>
      <c r="AQM39" s="472"/>
      <c r="AQN39" s="472"/>
      <c r="AQO39" s="472"/>
      <c r="AQP39" s="472"/>
      <c r="AQQ39" s="472"/>
      <c r="AQR39" s="472"/>
      <c r="AQS39" s="472"/>
      <c r="AQT39" s="472"/>
      <c r="AQU39" s="472"/>
      <c r="AQV39" s="472"/>
      <c r="AQW39" s="472"/>
      <c r="AQX39" s="472"/>
      <c r="AQY39" s="472"/>
      <c r="AQZ39" s="472"/>
      <c r="ARA39" s="472"/>
      <c r="ARB39" s="472"/>
      <c r="ARC39" s="472"/>
      <c r="ARD39" s="472"/>
      <c r="ARE39" s="472"/>
      <c r="ARF39" s="472"/>
      <c r="ARG39" s="472"/>
      <c r="ARH39" s="472"/>
      <c r="ARI39" s="472"/>
      <c r="ARJ39" s="472"/>
      <c r="ARK39" s="472"/>
      <c r="ARL39" s="472"/>
      <c r="ARM39" s="472"/>
      <c r="ARN39" s="472"/>
      <c r="ARO39" s="472"/>
      <c r="ARP39" s="472"/>
      <c r="ARQ39" s="472"/>
      <c r="ARR39" s="472"/>
      <c r="ARS39" s="472"/>
      <c r="ART39" s="472"/>
      <c r="ARU39" s="472"/>
      <c r="ARV39" s="472"/>
      <c r="ARW39" s="472"/>
      <c r="ARX39" s="472"/>
      <c r="ARY39" s="472"/>
      <c r="ARZ39" s="472"/>
      <c r="ASA39" s="472"/>
      <c r="ASB39" s="472"/>
      <c r="ASC39" s="472"/>
      <c r="ASD39" s="472"/>
      <c r="ASE39" s="472"/>
      <c r="ASF39" s="472"/>
      <c r="ASG39" s="472"/>
      <c r="ASH39" s="472"/>
      <c r="ASI39" s="472"/>
      <c r="ASJ39" s="472"/>
      <c r="ASK39" s="472"/>
      <c r="ASL39" s="472"/>
      <c r="ASM39" s="472"/>
      <c r="ASN39" s="472"/>
      <c r="ASO39" s="472"/>
      <c r="ASP39" s="472"/>
      <c r="ASQ39" s="472"/>
      <c r="ASR39" s="472"/>
      <c r="ASS39" s="472"/>
      <c r="AST39" s="472"/>
      <c r="ASU39" s="472"/>
      <c r="ASV39" s="472"/>
      <c r="ASW39" s="472"/>
      <c r="ASX39" s="472"/>
      <c r="ASY39" s="472"/>
      <c r="ASZ39" s="472"/>
      <c r="ATA39" s="472"/>
      <c r="ATB39" s="472"/>
      <c r="ATC39" s="472"/>
      <c r="ATD39" s="472"/>
      <c r="ATE39" s="472"/>
      <c r="ATF39" s="472"/>
      <c r="ATG39" s="472"/>
      <c r="ATH39" s="472"/>
      <c r="ATI39" s="472"/>
      <c r="ATJ39" s="472"/>
      <c r="ATK39" s="472"/>
      <c r="ATL39" s="472"/>
      <c r="ATM39" s="472"/>
      <c r="ATN39" s="472"/>
      <c r="ATO39" s="472"/>
      <c r="ATP39" s="472"/>
      <c r="ATQ39" s="472"/>
      <c r="ATR39" s="472"/>
      <c r="ATS39" s="472"/>
      <c r="ATT39" s="472"/>
      <c r="ATU39" s="472"/>
      <c r="ATV39" s="472"/>
      <c r="ATW39" s="472"/>
      <c r="ATX39" s="472"/>
      <c r="ATY39" s="472"/>
      <c r="ATZ39" s="472"/>
      <c r="AUA39" s="472"/>
      <c r="AUB39" s="472"/>
      <c r="AUC39" s="472"/>
      <c r="AUD39" s="472"/>
      <c r="AUE39" s="472"/>
      <c r="AUF39" s="472"/>
      <c r="AUG39" s="472"/>
      <c r="AUH39" s="472"/>
      <c r="AUI39" s="472"/>
      <c r="AUJ39" s="472"/>
      <c r="AUK39" s="472"/>
      <c r="AUL39" s="472"/>
      <c r="AUM39" s="472"/>
      <c r="AUN39" s="472"/>
      <c r="AUO39" s="472"/>
      <c r="AUP39" s="472"/>
      <c r="AUQ39" s="472"/>
      <c r="AUR39" s="472"/>
      <c r="AUS39" s="472"/>
      <c r="AUT39" s="472"/>
      <c r="AUU39" s="472"/>
      <c r="AUV39" s="472"/>
      <c r="AUW39" s="472"/>
      <c r="AUX39" s="472"/>
      <c r="AUY39" s="472"/>
      <c r="AUZ39" s="472"/>
      <c r="AVA39" s="472"/>
      <c r="AVB39" s="472"/>
      <c r="AVC39" s="472"/>
      <c r="AVD39" s="472"/>
      <c r="AVE39" s="472"/>
      <c r="AVF39" s="472"/>
      <c r="AVG39" s="472"/>
      <c r="AVH39" s="472"/>
      <c r="AVI39" s="472"/>
      <c r="AVJ39" s="472"/>
      <c r="AVK39" s="472"/>
      <c r="AVL39" s="472"/>
      <c r="AVM39" s="472"/>
      <c r="AVN39" s="472"/>
      <c r="AVO39" s="472"/>
      <c r="AVP39" s="472"/>
      <c r="AVQ39" s="472"/>
      <c r="AVR39" s="472"/>
      <c r="AVS39" s="472"/>
      <c r="AVT39" s="472"/>
      <c r="AVU39" s="472"/>
      <c r="AVV39" s="472"/>
      <c r="AVW39" s="472"/>
      <c r="AVX39" s="472"/>
      <c r="AVY39" s="472"/>
      <c r="AVZ39" s="472"/>
      <c r="AWA39" s="472"/>
      <c r="AWB39" s="472"/>
      <c r="AWC39" s="472"/>
      <c r="AWD39" s="472"/>
      <c r="AWE39" s="472"/>
      <c r="AWF39" s="472"/>
      <c r="AWG39" s="472"/>
      <c r="AWH39" s="472"/>
      <c r="AWI39" s="472"/>
      <c r="AWJ39" s="472"/>
      <c r="AWK39" s="472"/>
      <c r="AWL39" s="472"/>
      <c r="AWM39" s="472"/>
      <c r="AWN39" s="472"/>
      <c r="AWO39" s="472"/>
      <c r="AWP39" s="472"/>
      <c r="AWQ39" s="472"/>
      <c r="AWR39" s="472"/>
      <c r="AWS39" s="472"/>
      <c r="AWT39" s="472"/>
      <c r="AWU39" s="472"/>
      <c r="AWV39" s="472"/>
      <c r="AWW39" s="472"/>
      <c r="AWX39" s="472"/>
      <c r="AWY39" s="472"/>
      <c r="AWZ39" s="472"/>
      <c r="AXA39" s="472"/>
      <c r="AXB39" s="472"/>
      <c r="AXC39" s="472"/>
      <c r="AXD39" s="472"/>
      <c r="AXE39" s="472"/>
      <c r="AXF39" s="472"/>
      <c r="AXG39" s="472"/>
      <c r="AXH39" s="472"/>
      <c r="AXI39" s="472"/>
      <c r="AXJ39" s="472"/>
      <c r="AXK39" s="472"/>
      <c r="AXL39" s="472"/>
      <c r="AXM39" s="472"/>
      <c r="AXN39" s="472"/>
      <c r="AXO39" s="472"/>
      <c r="AXP39" s="472"/>
      <c r="AXQ39" s="472"/>
      <c r="AXR39" s="472"/>
      <c r="AXS39" s="472"/>
      <c r="AXT39" s="472"/>
      <c r="AXU39" s="472"/>
      <c r="AXV39" s="472"/>
      <c r="AXW39" s="472"/>
      <c r="AXX39" s="472"/>
      <c r="AXY39" s="472"/>
      <c r="AXZ39" s="472"/>
      <c r="AYA39" s="472"/>
      <c r="AYB39" s="472"/>
      <c r="AYC39" s="472"/>
      <c r="AYD39" s="472"/>
      <c r="AYE39" s="472"/>
      <c r="AYF39" s="472"/>
      <c r="AYG39" s="472"/>
      <c r="AYH39" s="472"/>
      <c r="AYI39" s="472"/>
      <c r="AYJ39" s="472"/>
      <c r="AYK39" s="472"/>
      <c r="AYL39" s="472"/>
      <c r="AYM39" s="472"/>
      <c r="AYN39" s="472"/>
      <c r="AYO39" s="472"/>
      <c r="AYP39" s="472"/>
      <c r="AYQ39" s="472"/>
      <c r="AYR39" s="472"/>
      <c r="AYS39" s="472"/>
      <c r="AYT39" s="472"/>
      <c r="AYU39" s="472"/>
      <c r="AYV39" s="472"/>
      <c r="AYW39" s="472"/>
      <c r="AYX39" s="472"/>
      <c r="AYY39" s="472"/>
      <c r="AYZ39" s="472"/>
      <c r="AZA39" s="472"/>
      <c r="AZB39" s="472"/>
      <c r="AZC39" s="472"/>
      <c r="AZD39" s="472"/>
      <c r="AZE39" s="472"/>
      <c r="AZF39" s="472"/>
      <c r="AZG39" s="472"/>
      <c r="AZH39" s="472"/>
      <c r="AZI39" s="472"/>
      <c r="AZJ39" s="472"/>
      <c r="AZK39" s="472"/>
      <c r="AZL39" s="472"/>
      <c r="AZM39" s="472"/>
      <c r="AZN39" s="472"/>
      <c r="AZO39" s="472"/>
      <c r="AZP39" s="472"/>
      <c r="AZQ39" s="472"/>
      <c r="AZR39" s="472"/>
      <c r="AZS39" s="472"/>
      <c r="AZT39" s="472"/>
      <c r="AZU39" s="472"/>
      <c r="AZV39" s="472"/>
      <c r="AZW39" s="472"/>
      <c r="AZX39" s="472"/>
      <c r="AZY39" s="472"/>
      <c r="AZZ39" s="472"/>
      <c r="BAA39" s="472"/>
      <c r="BAB39" s="472"/>
      <c r="BAC39" s="472"/>
      <c r="BAD39" s="472"/>
      <c r="BAE39" s="472"/>
      <c r="BAF39" s="472"/>
      <c r="BAG39" s="472"/>
      <c r="BAH39" s="472"/>
      <c r="BAI39" s="472"/>
      <c r="BAJ39" s="472"/>
      <c r="BAK39" s="472"/>
      <c r="BAL39" s="472"/>
      <c r="BAM39" s="472"/>
      <c r="BAN39" s="472"/>
      <c r="BAO39" s="472"/>
      <c r="BAP39" s="472"/>
      <c r="BAQ39" s="472"/>
      <c r="BAR39" s="472"/>
      <c r="BAS39" s="472"/>
      <c r="BAT39" s="472"/>
      <c r="BAU39" s="472"/>
      <c r="BAV39" s="472"/>
      <c r="BAW39" s="472"/>
      <c r="BAX39" s="472"/>
      <c r="BAY39" s="472"/>
      <c r="BAZ39" s="472"/>
      <c r="BBA39" s="472"/>
      <c r="BBB39" s="472"/>
      <c r="BBC39" s="472"/>
      <c r="BBD39" s="472"/>
      <c r="BBE39" s="472"/>
      <c r="BBF39" s="472"/>
      <c r="BBG39" s="472"/>
      <c r="BBH39" s="472"/>
      <c r="BBI39" s="472"/>
      <c r="BBJ39" s="472"/>
      <c r="BBK39" s="472"/>
      <c r="BBL39" s="472"/>
      <c r="BBM39" s="472"/>
      <c r="BBN39" s="472"/>
      <c r="BBO39" s="472"/>
      <c r="BBP39" s="472"/>
      <c r="BBQ39" s="472"/>
      <c r="BBR39" s="472"/>
      <c r="BBS39" s="472"/>
      <c r="BBT39" s="472"/>
      <c r="BBU39" s="472"/>
      <c r="BBV39" s="472"/>
      <c r="BBW39" s="472"/>
      <c r="BBX39" s="472"/>
      <c r="BBY39" s="472"/>
      <c r="BBZ39" s="472"/>
      <c r="BCA39" s="472"/>
      <c r="BCB39" s="472"/>
      <c r="BCC39" s="472"/>
      <c r="BCD39" s="472"/>
      <c r="BCE39" s="472"/>
      <c r="BCF39" s="472"/>
      <c r="BCG39" s="472"/>
      <c r="BCH39" s="472"/>
      <c r="BCI39" s="472"/>
      <c r="BCJ39" s="472"/>
      <c r="BCK39" s="472"/>
      <c r="BCL39" s="472"/>
      <c r="BCM39" s="472"/>
      <c r="BCN39" s="472"/>
      <c r="BCO39" s="472"/>
      <c r="BCP39" s="472"/>
      <c r="BCQ39" s="472"/>
      <c r="BCR39" s="472"/>
      <c r="BCS39" s="472"/>
      <c r="BCT39" s="472"/>
      <c r="BCU39" s="472"/>
      <c r="BCV39" s="472"/>
      <c r="BCW39" s="472"/>
      <c r="BCX39" s="472"/>
      <c r="BCY39" s="472"/>
      <c r="BCZ39" s="472"/>
      <c r="BDA39" s="472"/>
      <c r="BDB39" s="472"/>
      <c r="BDC39" s="472"/>
      <c r="BDD39" s="472"/>
      <c r="BDE39" s="472"/>
      <c r="BDF39" s="472"/>
      <c r="BDG39" s="472"/>
      <c r="BDH39" s="472"/>
      <c r="BDI39" s="472"/>
      <c r="BDJ39" s="472"/>
      <c r="BDK39" s="472"/>
      <c r="BDL39" s="472"/>
      <c r="BDM39" s="472"/>
      <c r="BDN39" s="472"/>
      <c r="BDO39" s="472"/>
      <c r="BDP39" s="472"/>
      <c r="BDQ39" s="472"/>
      <c r="BDR39" s="472"/>
      <c r="BDS39" s="472"/>
      <c r="BDT39" s="472"/>
      <c r="BDU39" s="472"/>
      <c r="BDV39" s="472"/>
      <c r="BDW39" s="472"/>
      <c r="BDX39" s="472"/>
      <c r="BDY39" s="472"/>
      <c r="BDZ39" s="472"/>
      <c r="BEA39" s="472"/>
      <c r="BEB39" s="472"/>
      <c r="BEC39" s="472"/>
      <c r="BED39" s="472"/>
      <c r="BEE39" s="472"/>
      <c r="BEF39" s="472"/>
      <c r="BEG39" s="472"/>
      <c r="BEH39" s="472"/>
      <c r="BEI39" s="472"/>
      <c r="BEJ39" s="472"/>
      <c r="BEK39" s="472"/>
      <c r="BEL39" s="472"/>
      <c r="BEM39" s="472"/>
      <c r="BEN39" s="472"/>
      <c r="BEO39" s="472"/>
      <c r="BEP39" s="472"/>
      <c r="BEQ39" s="472"/>
      <c r="BER39" s="472"/>
      <c r="BES39" s="472"/>
      <c r="BET39" s="472"/>
      <c r="BEU39" s="472"/>
      <c r="BEV39" s="472"/>
      <c r="BEW39" s="472"/>
      <c r="BEX39" s="472"/>
      <c r="BEY39" s="472"/>
      <c r="BEZ39" s="472"/>
      <c r="BFA39" s="472"/>
      <c r="BFB39" s="472"/>
      <c r="BFC39" s="472"/>
      <c r="BFD39" s="472"/>
      <c r="BFE39" s="472"/>
      <c r="BFF39" s="472"/>
      <c r="BFG39" s="472"/>
      <c r="BFH39" s="472"/>
      <c r="BFI39" s="472"/>
      <c r="BFJ39" s="472"/>
      <c r="BFK39" s="472"/>
      <c r="BFL39" s="472"/>
      <c r="BFM39" s="472"/>
      <c r="BFN39" s="472"/>
      <c r="BFO39" s="472"/>
      <c r="BFP39" s="472"/>
      <c r="BFQ39" s="472"/>
      <c r="BFR39" s="472"/>
      <c r="BFS39" s="472"/>
      <c r="BFT39" s="472"/>
      <c r="BFU39" s="472"/>
      <c r="BFV39" s="472"/>
      <c r="BFW39" s="472"/>
      <c r="BFX39" s="472"/>
      <c r="BFY39" s="472"/>
      <c r="BFZ39" s="472"/>
      <c r="BGA39" s="472"/>
      <c r="BGB39" s="472"/>
      <c r="BGC39" s="472"/>
      <c r="BGD39" s="472"/>
      <c r="BGE39" s="472"/>
      <c r="BGF39" s="472"/>
      <c r="BGG39" s="472"/>
      <c r="BGH39" s="472"/>
      <c r="BGI39" s="472"/>
      <c r="BGJ39" s="472"/>
      <c r="BGK39" s="472"/>
      <c r="BGL39" s="472"/>
      <c r="BGM39" s="472"/>
      <c r="BGN39" s="472"/>
      <c r="BGO39" s="472"/>
      <c r="BGP39" s="472"/>
      <c r="BGQ39" s="472"/>
      <c r="BGR39" s="472"/>
      <c r="BGS39" s="472"/>
      <c r="BGT39" s="472"/>
      <c r="BGU39" s="472"/>
      <c r="BGV39" s="472"/>
      <c r="BGW39" s="472"/>
      <c r="BGX39" s="472"/>
      <c r="BGY39" s="472"/>
      <c r="BGZ39" s="472"/>
      <c r="BHA39" s="472"/>
      <c r="BHB39" s="472"/>
      <c r="BHC39" s="472"/>
      <c r="BHD39" s="472"/>
      <c r="BHE39" s="472"/>
      <c r="BHF39" s="472"/>
      <c r="BHG39" s="472"/>
      <c r="BHH39" s="472"/>
      <c r="BHI39" s="472"/>
      <c r="BHJ39" s="472"/>
      <c r="BHK39" s="472"/>
      <c r="BHL39" s="472"/>
      <c r="BHM39" s="472"/>
      <c r="BHN39" s="472"/>
      <c r="BHO39" s="472"/>
      <c r="BHP39" s="472"/>
      <c r="BHQ39" s="472"/>
      <c r="BHR39" s="472"/>
      <c r="BHS39" s="472"/>
      <c r="BHT39" s="472"/>
      <c r="BHU39" s="472"/>
      <c r="BHV39" s="472"/>
      <c r="BHW39" s="472"/>
      <c r="BHX39" s="472"/>
      <c r="BHY39" s="472"/>
      <c r="BHZ39" s="472"/>
      <c r="BIA39" s="472"/>
      <c r="BIB39" s="472"/>
      <c r="BIC39" s="472"/>
      <c r="BID39" s="472"/>
      <c r="BIE39" s="472"/>
      <c r="BIF39" s="472"/>
      <c r="BIG39" s="472"/>
      <c r="BIH39" s="472"/>
      <c r="BII39" s="472"/>
      <c r="BIJ39" s="472"/>
      <c r="BIK39" s="472"/>
      <c r="BIL39" s="472"/>
      <c r="BIM39" s="472"/>
      <c r="BIN39" s="472"/>
      <c r="BIO39" s="472"/>
      <c r="BIP39" s="472"/>
      <c r="BIQ39" s="472"/>
      <c r="BIR39" s="472"/>
      <c r="BIS39" s="472"/>
      <c r="BIT39" s="472"/>
      <c r="BIU39" s="472"/>
      <c r="BIV39" s="472"/>
      <c r="BIW39" s="472"/>
      <c r="BIX39" s="472"/>
      <c r="BIY39" s="472"/>
      <c r="BIZ39" s="472"/>
      <c r="BJA39" s="472"/>
      <c r="BJB39" s="472"/>
      <c r="BJC39" s="472"/>
      <c r="BJD39" s="472"/>
      <c r="BJE39" s="472"/>
      <c r="BJF39" s="472"/>
      <c r="BJG39" s="472"/>
      <c r="BJH39" s="472"/>
      <c r="BJI39" s="472"/>
      <c r="BJJ39" s="472"/>
      <c r="BJK39" s="472"/>
      <c r="BJL39" s="472"/>
      <c r="BJM39" s="472"/>
      <c r="BJN39" s="472"/>
      <c r="BJO39" s="472"/>
      <c r="BJP39" s="472"/>
      <c r="BJQ39" s="472"/>
      <c r="BJR39" s="472"/>
      <c r="BJS39" s="472"/>
      <c r="BJT39" s="472"/>
      <c r="BJU39" s="472"/>
      <c r="BJV39" s="472"/>
      <c r="BJW39" s="472"/>
      <c r="BJX39" s="472"/>
      <c r="BJY39" s="472"/>
      <c r="BJZ39" s="472"/>
      <c r="BKA39" s="472"/>
      <c r="BKB39" s="472"/>
      <c r="BKC39" s="472"/>
      <c r="BKD39" s="472"/>
      <c r="BKE39" s="472"/>
      <c r="BKF39" s="472"/>
      <c r="BKG39" s="472"/>
      <c r="BKH39" s="472"/>
      <c r="BKI39" s="472"/>
      <c r="BKJ39" s="472"/>
      <c r="BKK39" s="472"/>
      <c r="BKL39" s="472"/>
      <c r="BKM39" s="472"/>
      <c r="BKN39" s="472"/>
      <c r="BKO39" s="472"/>
      <c r="BKP39" s="472"/>
      <c r="BKQ39" s="472"/>
      <c r="BKR39" s="472"/>
      <c r="BKS39" s="472"/>
      <c r="BKT39" s="472"/>
      <c r="BKU39" s="472"/>
      <c r="BKV39" s="472"/>
      <c r="BKW39" s="472"/>
      <c r="BKX39" s="472"/>
      <c r="BKY39" s="472"/>
      <c r="BKZ39" s="472"/>
      <c r="BLA39" s="472"/>
      <c r="BLB39" s="472"/>
      <c r="BLC39" s="472"/>
      <c r="BLD39" s="472"/>
      <c r="BLE39" s="472"/>
      <c r="BLF39" s="472"/>
      <c r="BLG39" s="472"/>
      <c r="BLH39" s="472"/>
      <c r="BLI39" s="472"/>
      <c r="BLJ39" s="472"/>
      <c r="BLK39" s="472"/>
      <c r="BLL39" s="472"/>
      <c r="BLM39" s="472"/>
      <c r="BLN39" s="472"/>
      <c r="BLO39" s="472"/>
      <c r="BLP39" s="472"/>
      <c r="BLQ39" s="472"/>
      <c r="BLR39" s="472"/>
      <c r="BLS39" s="472"/>
      <c r="BLT39" s="472"/>
      <c r="BLU39" s="472"/>
      <c r="BLV39" s="472"/>
      <c r="BLW39" s="472"/>
      <c r="BLX39" s="472"/>
      <c r="BLY39" s="472"/>
      <c r="BLZ39" s="472"/>
      <c r="BMA39" s="472"/>
      <c r="BMB39" s="472"/>
      <c r="BMC39" s="472"/>
      <c r="BMD39" s="472"/>
      <c r="BME39" s="472"/>
      <c r="BMF39" s="472"/>
      <c r="BMG39" s="472"/>
      <c r="BMH39" s="472"/>
      <c r="BMI39" s="472"/>
      <c r="BMJ39" s="472"/>
      <c r="BMK39" s="472"/>
      <c r="BML39" s="472"/>
      <c r="BMM39" s="472"/>
      <c r="BMN39" s="472"/>
      <c r="BMO39" s="472"/>
      <c r="BMP39" s="472"/>
      <c r="BMQ39" s="472"/>
      <c r="BMR39" s="472"/>
      <c r="BMS39" s="472"/>
      <c r="BMT39" s="472"/>
      <c r="BMU39" s="472"/>
      <c r="BMV39" s="472"/>
      <c r="BMW39" s="472"/>
      <c r="BMX39" s="472"/>
      <c r="BMY39" s="472"/>
      <c r="BMZ39" s="472"/>
      <c r="BNA39" s="472"/>
      <c r="BNB39" s="472"/>
      <c r="BNC39" s="472"/>
      <c r="BND39" s="472"/>
      <c r="BNE39" s="472"/>
      <c r="BNF39" s="472"/>
      <c r="BNG39" s="472"/>
      <c r="BNH39" s="472"/>
      <c r="BNI39" s="472"/>
      <c r="BNJ39" s="472"/>
      <c r="BNK39" s="472"/>
      <c r="BNL39" s="472"/>
      <c r="BNM39" s="472"/>
      <c r="BNN39" s="472"/>
      <c r="BNO39" s="472"/>
      <c r="BNP39" s="472"/>
      <c r="BNQ39" s="472"/>
      <c r="BNR39" s="472"/>
      <c r="BNS39" s="472"/>
      <c r="BNT39" s="472"/>
      <c r="BNU39" s="472"/>
      <c r="BNV39" s="472"/>
      <c r="BNW39" s="472"/>
      <c r="BNX39" s="472"/>
      <c r="BNY39" s="472"/>
      <c r="BNZ39" s="472"/>
      <c r="BOA39" s="472"/>
      <c r="BOB39" s="472"/>
      <c r="BOC39" s="472"/>
      <c r="BOD39" s="472"/>
      <c r="BOE39" s="472"/>
      <c r="BOF39" s="472"/>
      <c r="BOG39" s="472"/>
      <c r="BOH39" s="472"/>
      <c r="BOI39" s="472"/>
      <c r="BOJ39" s="472"/>
      <c r="BOK39" s="472"/>
      <c r="BOL39" s="472"/>
      <c r="BOM39" s="472"/>
      <c r="BON39" s="472"/>
      <c r="BOO39" s="472"/>
      <c r="BOP39" s="472"/>
      <c r="BOQ39" s="472"/>
      <c r="BOR39" s="472"/>
      <c r="BOS39" s="472"/>
      <c r="BOT39" s="472"/>
      <c r="BOU39" s="472"/>
      <c r="BOV39" s="472"/>
      <c r="BOW39" s="472"/>
      <c r="BOX39" s="472"/>
      <c r="BOY39" s="472"/>
      <c r="BOZ39" s="472"/>
      <c r="BPA39" s="472"/>
      <c r="BPB39" s="472"/>
      <c r="BPC39" s="472"/>
      <c r="BPD39" s="472"/>
      <c r="BPE39" s="472"/>
      <c r="BPF39" s="472"/>
      <c r="BPG39" s="472"/>
      <c r="BPH39" s="472"/>
      <c r="BPI39" s="472"/>
      <c r="BPJ39" s="472"/>
      <c r="BPK39" s="472"/>
      <c r="BPL39" s="472"/>
      <c r="BPM39" s="472"/>
      <c r="BPN39" s="472"/>
      <c r="BPO39" s="472"/>
      <c r="BPP39" s="472"/>
      <c r="BPQ39" s="472"/>
      <c r="BPR39" s="472"/>
      <c r="BPS39" s="472"/>
      <c r="BPT39" s="472"/>
      <c r="BPU39" s="472"/>
      <c r="BPV39" s="472"/>
      <c r="BPW39" s="472"/>
      <c r="BPX39" s="472"/>
      <c r="BPY39" s="472"/>
      <c r="BPZ39" s="472"/>
      <c r="BQA39" s="472"/>
      <c r="BQB39" s="472"/>
      <c r="BQC39" s="472"/>
      <c r="BQD39" s="472"/>
      <c r="BQE39" s="472"/>
      <c r="BQF39" s="472"/>
      <c r="BQG39" s="472"/>
      <c r="BQH39" s="472"/>
      <c r="BQI39" s="472"/>
      <c r="BQJ39" s="472"/>
      <c r="BQK39" s="472"/>
      <c r="BQL39" s="472"/>
      <c r="BQM39" s="472"/>
      <c r="BQN39" s="472"/>
      <c r="BQO39" s="472"/>
      <c r="BQP39" s="472"/>
      <c r="BQQ39" s="472"/>
      <c r="BQR39" s="472"/>
      <c r="BQS39" s="472"/>
      <c r="BQT39" s="472"/>
      <c r="BQU39" s="472"/>
      <c r="BQV39" s="472"/>
      <c r="BQW39" s="472"/>
      <c r="BQX39" s="472"/>
      <c r="BQY39" s="472"/>
      <c r="BQZ39" s="472"/>
      <c r="BRA39" s="472"/>
      <c r="BRB39" s="472"/>
      <c r="BRC39" s="472"/>
      <c r="BRD39" s="472"/>
      <c r="BRE39" s="472"/>
      <c r="BRF39" s="472"/>
      <c r="BRG39" s="472"/>
      <c r="BRH39" s="472"/>
      <c r="BRI39" s="472"/>
      <c r="BRJ39" s="472"/>
      <c r="BRK39" s="472"/>
      <c r="BRL39" s="472"/>
      <c r="BRM39" s="472"/>
      <c r="BRN39" s="472"/>
      <c r="BRO39" s="472"/>
      <c r="BRP39" s="472"/>
      <c r="BRQ39" s="472"/>
      <c r="BRR39" s="472"/>
      <c r="BRS39" s="472"/>
      <c r="BRT39" s="472"/>
      <c r="BRU39" s="472"/>
      <c r="BRV39" s="472"/>
      <c r="BRW39" s="472"/>
      <c r="BRX39" s="472"/>
      <c r="BRY39" s="472"/>
      <c r="BRZ39" s="472"/>
      <c r="BSA39" s="472"/>
      <c r="BSB39" s="472"/>
      <c r="BSC39" s="472"/>
      <c r="BSD39" s="472"/>
      <c r="BSE39" s="472"/>
      <c r="BSF39" s="472"/>
      <c r="BSG39" s="472"/>
      <c r="BSH39" s="472"/>
      <c r="BSI39" s="472"/>
      <c r="BSJ39" s="472"/>
      <c r="BSK39" s="472"/>
      <c r="BSL39" s="472"/>
      <c r="BSM39" s="472"/>
      <c r="BSN39" s="472"/>
      <c r="BSO39" s="472"/>
      <c r="BSP39" s="472"/>
      <c r="BSQ39" s="472"/>
      <c r="BSR39" s="472"/>
      <c r="BSS39" s="472"/>
      <c r="BST39" s="472"/>
      <c r="BSU39" s="472"/>
      <c r="BSV39" s="472"/>
      <c r="BSW39" s="472"/>
      <c r="BSX39" s="472"/>
      <c r="BSY39" s="472"/>
      <c r="BSZ39" s="472"/>
      <c r="BTA39" s="472"/>
      <c r="BTB39" s="472"/>
      <c r="BTC39" s="472"/>
      <c r="BTD39" s="472"/>
      <c r="BTE39" s="472"/>
      <c r="BTF39" s="472"/>
      <c r="BTG39" s="472"/>
      <c r="BTH39" s="472"/>
      <c r="BTI39" s="472"/>
      <c r="BTJ39" s="472"/>
      <c r="BTK39" s="472"/>
      <c r="BTL39" s="472"/>
      <c r="BTM39" s="472"/>
      <c r="BTN39" s="472"/>
      <c r="BTO39" s="472"/>
      <c r="BTP39" s="472"/>
      <c r="BTQ39" s="472"/>
      <c r="BTR39" s="472"/>
      <c r="BTS39" s="472"/>
      <c r="BTT39" s="472"/>
      <c r="BTU39" s="472"/>
      <c r="BTV39" s="472"/>
      <c r="BTW39" s="472"/>
      <c r="BTX39" s="472"/>
      <c r="BTY39" s="472"/>
      <c r="BTZ39" s="472"/>
      <c r="BUA39" s="472"/>
      <c r="BUB39" s="472"/>
      <c r="BUC39" s="472"/>
      <c r="BUD39" s="472"/>
      <c r="BUE39" s="472"/>
      <c r="BUF39" s="472"/>
      <c r="BUG39" s="472"/>
      <c r="BUH39" s="472"/>
      <c r="BUI39" s="472"/>
      <c r="BUJ39" s="472"/>
      <c r="BUK39" s="472"/>
      <c r="BUL39" s="472"/>
      <c r="BUM39" s="472"/>
      <c r="BUN39" s="472"/>
      <c r="BUO39" s="472"/>
      <c r="BUP39" s="472"/>
      <c r="BUQ39" s="472"/>
      <c r="BUR39" s="472"/>
      <c r="BUS39" s="472"/>
      <c r="BUT39" s="472"/>
      <c r="BUU39" s="472"/>
      <c r="BUV39" s="472"/>
      <c r="BUW39" s="472"/>
      <c r="BUX39" s="472"/>
      <c r="BUY39" s="472"/>
      <c r="BUZ39" s="472"/>
      <c r="BVA39" s="472"/>
      <c r="BVB39" s="472"/>
      <c r="BVC39" s="472"/>
      <c r="BVD39" s="472"/>
      <c r="BVE39" s="472"/>
      <c r="BVF39" s="472"/>
      <c r="BVG39" s="472"/>
      <c r="BVH39" s="472"/>
      <c r="BVI39" s="472"/>
      <c r="BVJ39" s="472"/>
      <c r="BVK39" s="472"/>
      <c r="BVL39" s="472"/>
      <c r="BVM39" s="472"/>
      <c r="BVN39" s="472"/>
      <c r="BVO39" s="472"/>
      <c r="BVP39" s="472"/>
      <c r="BVQ39" s="472"/>
      <c r="BVR39" s="472"/>
      <c r="BVS39" s="472"/>
      <c r="BVT39" s="472"/>
      <c r="BVU39" s="472"/>
      <c r="BVV39" s="472"/>
      <c r="BVW39" s="472"/>
      <c r="BVX39" s="472"/>
      <c r="BVY39" s="472"/>
      <c r="BVZ39" s="472"/>
      <c r="BWA39" s="472"/>
      <c r="BWB39" s="472"/>
      <c r="BWC39" s="472"/>
      <c r="BWD39" s="472"/>
      <c r="BWE39" s="472"/>
      <c r="BWF39" s="472"/>
      <c r="BWG39" s="472"/>
      <c r="BWH39" s="472"/>
      <c r="BWI39" s="472"/>
      <c r="BWJ39" s="472"/>
      <c r="BWK39" s="472"/>
      <c r="BWL39" s="472"/>
      <c r="BWM39" s="472"/>
      <c r="BWN39" s="472"/>
      <c r="BWO39" s="472"/>
      <c r="BWP39" s="472"/>
      <c r="BWQ39" s="472"/>
      <c r="BWR39" s="472"/>
      <c r="BWS39" s="472"/>
      <c r="BWT39" s="472"/>
      <c r="BWU39" s="472"/>
      <c r="BWV39" s="472"/>
      <c r="BWW39" s="472"/>
      <c r="BWX39" s="472"/>
      <c r="BWY39" s="472"/>
      <c r="BWZ39" s="472"/>
      <c r="BXA39" s="472"/>
      <c r="BXB39" s="472"/>
      <c r="BXC39" s="472"/>
      <c r="BXD39" s="472"/>
      <c r="BXE39" s="472"/>
      <c r="BXF39" s="472"/>
      <c r="BXG39" s="472"/>
      <c r="BXH39" s="472"/>
      <c r="BXI39" s="472"/>
      <c r="BXJ39" s="472"/>
      <c r="BXK39" s="472"/>
      <c r="BXL39" s="472"/>
      <c r="BXM39" s="472"/>
      <c r="BXN39" s="472"/>
      <c r="BXO39" s="472"/>
      <c r="BXP39" s="472"/>
      <c r="BXQ39" s="472"/>
      <c r="BXR39" s="472"/>
      <c r="BXS39" s="472"/>
      <c r="BXT39" s="472"/>
      <c r="BXU39" s="472"/>
      <c r="BXV39" s="472"/>
      <c r="BXW39" s="472"/>
      <c r="BXX39" s="472"/>
      <c r="BXY39" s="472"/>
      <c r="BXZ39" s="472"/>
      <c r="BYA39" s="472"/>
      <c r="BYB39" s="472"/>
      <c r="BYC39" s="472"/>
      <c r="BYD39" s="472"/>
      <c r="BYE39" s="472"/>
      <c r="BYF39" s="472"/>
      <c r="BYG39" s="472"/>
      <c r="BYH39" s="472"/>
      <c r="BYI39" s="472"/>
      <c r="BYJ39" s="472"/>
      <c r="BYK39" s="472"/>
      <c r="BYL39" s="472"/>
      <c r="BYM39" s="472"/>
      <c r="BYN39" s="472"/>
      <c r="BYO39" s="472"/>
      <c r="BYP39" s="472"/>
      <c r="BYQ39" s="472"/>
      <c r="BYR39" s="472"/>
      <c r="BYS39" s="472"/>
      <c r="BYT39" s="472"/>
      <c r="BYU39" s="472"/>
      <c r="BYV39" s="472"/>
      <c r="BYW39" s="472"/>
      <c r="BYX39" s="472"/>
      <c r="BYY39" s="472"/>
      <c r="BYZ39" s="472"/>
      <c r="BZA39" s="472"/>
      <c r="BZB39" s="472"/>
      <c r="BZC39" s="472"/>
      <c r="BZD39" s="472"/>
      <c r="BZE39" s="472"/>
      <c r="BZF39" s="472"/>
      <c r="BZG39" s="472"/>
      <c r="BZH39" s="472"/>
      <c r="BZI39" s="472"/>
      <c r="BZJ39" s="472"/>
      <c r="BZK39" s="472"/>
      <c r="BZL39" s="472"/>
      <c r="BZM39" s="472"/>
      <c r="BZN39" s="472"/>
      <c r="BZO39" s="472"/>
      <c r="BZP39" s="472"/>
      <c r="BZQ39" s="472"/>
      <c r="BZR39" s="472"/>
      <c r="BZS39" s="472"/>
      <c r="BZT39" s="472"/>
      <c r="BZU39" s="472"/>
      <c r="BZV39" s="472"/>
      <c r="BZW39" s="472"/>
      <c r="BZX39" s="472"/>
      <c r="BZY39" s="472"/>
      <c r="BZZ39" s="472"/>
      <c r="CAA39" s="472"/>
      <c r="CAB39" s="472"/>
      <c r="CAC39" s="472"/>
      <c r="CAD39" s="472"/>
      <c r="CAE39" s="472"/>
      <c r="CAF39" s="472"/>
      <c r="CAG39" s="472"/>
      <c r="CAH39" s="472"/>
      <c r="CAI39" s="472"/>
      <c r="CAJ39" s="472"/>
      <c r="CAK39" s="472"/>
      <c r="CAL39" s="472"/>
      <c r="CAM39" s="472"/>
      <c r="CAN39" s="472"/>
      <c r="CAO39" s="472"/>
      <c r="CAP39" s="472"/>
      <c r="CAQ39" s="472"/>
      <c r="CAR39" s="472"/>
      <c r="CAS39" s="472"/>
      <c r="CAT39" s="472"/>
      <c r="CAU39" s="472"/>
      <c r="CAV39" s="472"/>
      <c r="CAW39" s="472"/>
      <c r="CAX39" s="472"/>
      <c r="CAY39" s="472"/>
      <c r="CAZ39" s="472"/>
      <c r="CBA39" s="472"/>
      <c r="CBB39" s="472"/>
      <c r="CBC39" s="472"/>
      <c r="CBD39" s="472"/>
      <c r="CBE39" s="472"/>
      <c r="CBF39" s="472"/>
      <c r="CBG39" s="472"/>
      <c r="CBH39" s="472"/>
      <c r="CBI39" s="472"/>
      <c r="CBJ39" s="472"/>
      <c r="CBK39" s="472"/>
      <c r="CBL39" s="472"/>
      <c r="CBM39" s="472"/>
      <c r="CBN39" s="472"/>
      <c r="CBO39" s="472"/>
      <c r="CBP39" s="472"/>
      <c r="CBQ39" s="472"/>
      <c r="CBR39" s="472"/>
      <c r="CBS39" s="472"/>
      <c r="CBT39" s="472"/>
      <c r="CBU39" s="472"/>
      <c r="CBV39" s="472"/>
      <c r="CBW39" s="472"/>
      <c r="CBX39" s="472"/>
      <c r="CBY39" s="472"/>
      <c r="CBZ39" s="472"/>
      <c r="CCA39" s="472"/>
      <c r="CCB39" s="472"/>
      <c r="CCC39" s="472"/>
      <c r="CCD39" s="472"/>
      <c r="CCE39" s="472"/>
      <c r="CCF39" s="472"/>
      <c r="CCG39" s="472"/>
      <c r="CCH39" s="472"/>
      <c r="CCI39" s="472"/>
      <c r="CCJ39" s="472"/>
      <c r="CCK39" s="472"/>
      <c r="CCL39" s="472"/>
      <c r="CCM39" s="472"/>
      <c r="CCN39" s="472"/>
      <c r="CCO39" s="472"/>
      <c r="CCP39" s="472"/>
      <c r="CCQ39" s="472"/>
      <c r="CCR39" s="472"/>
      <c r="CCS39" s="472"/>
      <c r="CCT39" s="472"/>
      <c r="CCU39" s="472"/>
      <c r="CCV39" s="472"/>
      <c r="CCW39" s="472"/>
      <c r="CCX39" s="472"/>
      <c r="CCY39" s="472"/>
      <c r="CCZ39" s="472"/>
      <c r="CDA39" s="472"/>
      <c r="CDB39" s="472"/>
      <c r="CDC39" s="472"/>
      <c r="CDD39" s="472"/>
      <c r="CDE39" s="472"/>
      <c r="CDF39" s="472"/>
      <c r="CDG39" s="472"/>
      <c r="CDH39" s="472"/>
      <c r="CDI39" s="472"/>
      <c r="CDJ39" s="472"/>
      <c r="CDK39" s="472"/>
      <c r="CDL39" s="472"/>
      <c r="CDM39" s="472"/>
      <c r="CDN39" s="472"/>
      <c r="CDO39" s="472"/>
      <c r="CDP39" s="472"/>
      <c r="CDQ39" s="472"/>
      <c r="CDR39" s="472"/>
      <c r="CDS39" s="472"/>
      <c r="CDT39" s="472"/>
      <c r="CDU39" s="472"/>
      <c r="CDV39" s="472"/>
      <c r="CDW39" s="472"/>
      <c r="CDX39" s="472"/>
      <c r="CDY39" s="472"/>
      <c r="CDZ39" s="472"/>
      <c r="CEA39" s="472"/>
      <c r="CEB39" s="472"/>
      <c r="CEC39" s="472"/>
      <c r="CED39" s="472"/>
      <c r="CEE39" s="472"/>
      <c r="CEF39" s="472"/>
      <c r="CEG39" s="472"/>
      <c r="CEH39" s="472"/>
      <c r="CEI39" s="472"/>
      <c r="CEJ39" s="472"/>
      <c r="CEK39" s="472"/>
      <c r="CEL39" s="472"/>
      <c r="CEM39" s="472"/>
      <c r="CEN39" s="472"/>
      <c r="CEO39" s="472"/>
      <c r="CEP39" s="472"/>
      <c r="CEQ39" s="472"/>
      <c r="CER39" s="472"/>
      <c r="CES39" s="472"/>
      <c r="CET39" s="472"/>
      <c r="CEU39" s="472"/>
      <c r="CEV39" s="472"/>
      <c r="CEW39" s="472"/>
      <c r="CEX39" s="472"/>
      <c r="CEY39" s="472"/>
      <c r="CEZ39" s="472"/>
      <c r="CFA39" s="472"/>
      <c r="CFB39" s="472"/>
      <c r="CFC39" s="472"/>
      <c r="CFD39" s="472"/>
      <c r="CFE39" s="472"/>
      <c r="CFF39" s="472"/>
      <c r="CFG39" s="472"/>
      <c r="CFH39" s="472"/>
      <c r="CFI39" s="472"/>
      <c r="CFJ39" s="472"/>
      <c r="CFK39" s="472"/>
      <c r="CFL39" s="472"/>
      <c r="CFM39" s="472"/>
      <c r="CFN39" s="472"/>
      <c r="CFO39" s="472"/>
      <c r="CFP39" s="472"/>
      <c r="CFQ39" s="472"/>
      <c r="CFR39" s="472"/>
      <c r="CFS39" s="472"/>
      <c r="CFT39" s="472"/>
      <c r="CFU39" s="472"/>
      <c r="CFV39" s="472"/>
      <c r="CFW39" s="472"/>
      <c r="CFX39" s="472"/>
      <c r="CFY39" s="472"/>
      <c r="CFZ39" s="472"/>
      <c r="CGA39" s="472"/>
      <c r="CGB39" s="472"/>
      <c r="CGC39" s="472"/>
      <c r="CGD39" s="472"/>
      <c r="CGE39" s="472"/>
      <c r="CGF39" s="472"/>
      <c r="CGG39" s="472"/>
      <c r="CGH39" s="472"/>
      <c r="CGI39" s="472"/>
      <c r="CGJ39" s="472"/>
      <c r="CGK39" s="472"/>
      <c r="CGL39" s="472"/>
      <c r="CGM39" s="472"/>
      <c r="CGN39" s="472"/>
      <c r="CGO39" s="472"/>
      <c r="CGP39" s="472"/>
      <c r="CGQ39" s="472"/>
      <c r="CGR39" s="472"/>
      <c r="CGS39" s="472"/>
      <c r="CGT39" s="472"/>
      <c r="CGU39" s="472"/>
      <c r="CGV39" s="472"/>
      <c r="CGW39" s="472"/>
      <c r="CGX39" s="472"/>
      <c r="CGY39" s="472"/>
      <c r="CGZ39" s="472"/>
      <c r="CHA39" s="472"/>
      <c r="CHB39" s="472"/>
      <c r="CHC39" s="472"/>
      <c r="CHD39" s="472"/>
      <c r="CHE39" s="472"/>
      <c r="CHF39" s="472"/>
      <c r="CHG39" s="472"/>
      <c r="CHH39" s="472"/>
      <c r="CHI39" s="472"/>
      <c r="CHJ39" s="472"/>
      <c r="CHK39" s="472"/>
      <c r="CHL39" s="472"/>
      <c r="CHM39" s="472"/>
      <c r="CHN39" s="472"/>
      <c r="CHO39" s="472"/>
      <c r="CHP39" s="472"/>
      <c r="CHQ39" s="472"/>
      <c r="CHR39" s="472"/>
      <c r="CHS39" s="472"/>
      <c r="CHT39" s="472"/>
      <c r="CHU39" s="472"/>
      <c r="CHV39" s="472"/>
      <c r="CHW39" s="472"/>
      <c r="CHX39" s="472"/>
      <c r="CHY39" s="472"/>
      <c r="CHZ39" s="472"/>
      <c r="CIA39" s="472"/>
      <c r="CIB39" s="472"/>
      <c r="CIC39" s="472"/>
      <c r="CID39" s="472"/>
      <c r="CIE39" s="472"/>
      <c r="CIF39" s="472"/>
      <c r="CIG39" s="472"/>
      <c r="CIH39" s="472"/>
      <c r="CII39" s="472"/>
      <c r="CIJ39" s="472"/>
      <c r="CIK39" s="472"/>
      <c r="CIL39" s="472"/>
      <c r="CIM39" s="472"/>
      <c r="CIN39" s="472"/>
      <c r="CIO39" s="472"/>
      <c r="CIP39" s="472"/>
      <c r="CIQ39" s="472"/>
      <c r="CIR39" s="472"/>
      <c r="CIS39" s="472"/>
      <c r="CIT39" s="472"/>
      <c r="CIU39" s="472"/>
      <c r="CIV39" s="472"/>
      <c r="CIW39" s="472"/>
      <c r="CIX39" s="472"/>
      <c r="CIY39" s="472"/>
      <c r="CIZ39" s="472"/>
      <c r="CJA39" s="472"/>
      <c r="CJB39" s="472"/>
      <c r="CJC39" s="472"/>
      <c r="CJD39" s="472"/>
      <c r="CJE39" s="472"/>
      <c r="CJF39" s="472"/>
      <c r="CJG39" s="472"/>
      <c r="CJH39" s="472"/>
      <c r="CJI39" s="472"/>
      <c r="CJJ39" s="472"/>
      <c r="CJK39" s="472"/>
      <c r="CJL39" s="472"/>
      <c r="CJM39" s="472"/>
      <c r="CJN39" s="472"/>
      <c r="CJO39" s="472"/>
      <c r="CJP39" s="472"/>
      <c r="CJQ39" s="472"/>
      <c r="CJR39" s="472"/>
      <c r="CJS39" s="472"/>
      <c r="CJT39" s="472"/>
      <c r="CJU39" s="472"/>
      <c r="CJV39" s="472"/>
      <c r="CJW39" s="472"/>
      <c r="CJX39" s="472"/>
      <c r="CJY39" s="472"/>
      <c r="CJZ39" s="472"/>
      <c r="CKA39" s="472"/>
      <c r="CKB39" s="472"/>
      <c r="CKC39" s="472"/>
      <c r="CKD39" s="472"/>
      <c r="CKE39" s="472"/>
      <c r="CKF39" s="472"/>
      <c r="CKG39" s="472"/>
      <c r="CKH39" s="472"/>
      <c r="CKI39" s="472"/>
      <c r="CKJ39" s="472"/>
      <c r="CKK39" s="472"/>
      <c r="CKL39" s="472"/>
      <c r="CKM39" s="472"/>
      <c r="CKN39" s="472"/>
      <c r="CKO39" s="472"/>
      <c r="CKP39" s="472"/>
      <c r="CKQ39" s="472"/>
      <c r="CKR39" s="472"/>
      <c r="CKS39" s="472"/>
      <c r="CKT39" s="472"/>
      <c r="CKU39" s="472"/>
      <c r="CKV39" s="472"/>
      <c r="CKW39" s="472"/>
      <c r="CKX39" s="472"/>
      <c r="CKY39" s="472"/>
      <c r="CKZ39" s="472"/>
      <c r="CLA39" s="472"/>
      <c r="CLB39" s="472"/>
      <c r="CLC39" s="472"/>
      <c r="CLD39" s="472"/>
      <c r="CLE39" s="472"/>
      <c r="CLF39" s="472"/>
      <c r="CLG39" s="472"/>
      <c r="CLH39" s="472"/>
      <c r="CLI39" s="472"/>
      <c r="CLJ39" s="472"/>
      <c r="CLK39" s="472"/>
      <c r="CLL39" s="472"/>
      <c r="CLM39" s="472"/>
      <c r="CLN39" s="472"/>
      <c r="CLO39" s="472"/>
      <c r="CLP39" s="472"/>
      <c r="CLQ39" s="472"/>
      <c r="CLR39" s="472"/>
      <c r="CLS39" s="472"/>
      <c r="CLT39" s="472"/>
      <c r="CLU39" s="472"/>
      <c r="CLV39" s="472"/>
      <c r="CLW39" s="472"/>
      <c r="CLX39" s="472"/>
      <c r="CLY39" s="472"/>
      <c r="CLZ39" s="472"/>
      <c r="CMA39" s="472"/>
      <c r="CMB39" s="472"/>
      <c r="CMC39" s="472"/>
      <c r="CMD39" s="472"/>
      <c r="CME39" s="472"/>
      <c r="CMF39" s="472"/>
      <c r="CMG39" s="472"/>
      <c r="CMH39" s="472"/>
      <c r="CMI39" s="472"/>
      <c r="CMJ39" s="472"/>
      <c r="CMK39" s="472"/>
      <c r="CML39" s="472"/>
      <c r="CMM39" s="472"/>
      <c r="CMN39" s="472"/>
      <c r="CMO39" s="472"/>
      <c r="CMP39" s="472"/>
      <c r="CMQ39" s="472"/>
      <c r="CMR39" s="472"/>
      <c r="CMS39" s="472"/>
      <c r="CMT39" s="472"/>
      <c r="CMU39" s="472"/>
      <c r="CMV39" s="472"/>
      <c r="CMW39" s="472"/>
      <c r="CMX39" s="472"/>
      <c r="CMY39" s="472"/>
      <c r="CMZ39" s="472"/>
      <c r="CNA39" s="472"/>
      <c r="CNB39" s="472"/>
      <c r="CNC39" s="472"/>
      <c r="CND39" s="472"/>
      <c r="CNE39" s="472"/>
      <c r="CNF39" s="472"/>
      <c r="CNG39" s="472"/>
      <c r="CNH39" s="472"/>
      <c r="CNI39" s="472"/>
      <c r="CNJ39" s="472"/>
      <c r="CNK39" s="472"/>
      <c r="CNL39" s="472"/>
      <c r="CNM39" s="472"/>
      <c r="CNN39" s="472"/>
      <c r="CNO39" s="472"/>
      <c r="CNP39" s="472"/>
      <c r="CNQ39" s="472"/>
      <c r="CNR39" s="472"/>
      <c r="CNS39" s="472"/>
      <c r="CNT39" s="472"/>
      <c r="CNU39" s="472"/>
      <c r="CNV39" s="472"/>
      <c r="CNW39" s="472"/>
      <c r="CNX39" s="472"/>
      <c r="CNY39" s="472"/>
      <c r="CNZ39" s="472"/>
      <c r="COA39" s="472"/>
      <c r="COB39" s="472"/>
      <c r="COC39" s="472"/>
      <c r="COD39" s="472"/>
      <c r="COE39" s="472"/>
      <c r="COF39" s="472"/>
      <c r="COG39" s="472"/>
      <c r="COH39" s="472"/>
      <c r="COI39" s="472"/>
      <c r="COJ39" s="472"/>
      <c r="COK39" s="472"/>
      <c r="COL39" s="472"/>
      <c r="COM39" s="472"/>
      <c r="CON39" s="472"/>
      <c r="COO39" s="472"/>
      <c r="COP39" s="472"/>
      <c r="COQ39" s="472"/>
      <c r="COR39" s="472"/>
      <c r="COS39" s="472"/>
      <c r="COT39" s="472"/>
      <c r="COU39" s="472"/>
      <c r="COV39" s="472"/>
      <c r="COW39" s="472"/>
      <c r="COX39" s="472"/>
      <c r="COY39" s="472"/>
      <c r="COZ39" s="472"/>
      <c r="CPA39" s="472"/>
      <c r="CPB39" s="472"/>
      <c r="CPC39" s="472"/>
      <c r="CPD39" s="472"/>
      <c r="CPE39" s="472"/>
      <c r="CPF39" s="472"/>
      <c r="CPG39" s="472"/>
      <c r="CPH39" s="472"/>
      <c r="CPI39" s="472"/>
      <c r="CPJ39" s="472"/>
      <c r="CPK39" s="472"/>
      <c r="CPL39" s="472"/>
      <c r="CPM39" s="472"/>
      <c r="CPN39" s="472"/>
      <c r="CPO39" s="472"/>
      <c r="CPP39" s="472"/>
      <c r="CPQ39" s="472"/>
      <c r="CPR39" s="472"/>
      <c r="CPS39" s="472"/>
      <c r="CPT39" s="472"/>
      <c r="CPU39" s="472"/>
      <c r="CPV39" s="472"/>
      <c r="CPW39" s="472"/>
      <c r="CPX39" s="472"/>
      <c r="CPY39" s="472"/>
      <c r="CPZ39" s="472"/>
      <c r="CQA39" s="472"/>
      <c r="CQB39" s="472"/>
      <c r="CQC39" s="472"/>
      <c r="CQD39" s="472"/>
      <c r="CQE39" s="472"/>
      <c r="CQF39" s="472"/>
      <c r="CQG39" s="472"/>
      <c r="CQH39" s="472"/>
      <c r="CQI39" s="472"/>
      <c r="CQJ39" s="472"/>
      <c r="CQK39" s="472"/>
      <c r="CQL39" s="472"/>
      <c r="CQM39" s="472"/>
      <c r="CQN39" s="472"/>
      <c r="CQO39" s="472"/>
      <c r="CQP39" s="472"/>
      <c r="CQQ39" s="472"/>
      <c r="CQR39" s="472"/>
      <c r="CQS39" s="472"/>
      <c r="CQT39" s="472"/>
      <c r="CQU39" s="472"/>
      <c r="CQV39" s="472"/>
      <c r="CQW39" s="472"/>
      <c r="CQX39" s="472"/>
      <c r="CQY39" s="472"/>
      <c r="CQZ39" s="472"/>
      <c r="CRA39" s="472"/>
      <c r="CRB39" s="472"/>
      <c r="CRC39" s="472"/>
      <c r="CRD39" s="472"/>
      <c r="CRE39" s="472"/>
      <c r="CRF39" s="472"/>
      <c r="CRG39" s="472"/>
      <c r="CRH39" s="472"/>
      <c r="CRI39" s="472"/>
      <c r="CRJ39" s="472"/>
      <c r="CRK39" s="472"/>
      <c r="CRL39" s="472"/>
      <c r="CRM39" s="472"/>
      <c r="CRN39" s="472"/>
      <c r="CRO39" s="472"/>
      <c r="CRP39" s="472"/>
      <c r="CRQ39" s="472"/>
      <c r="CRR39" s="472"/>
      <c r="CRS39" s="472"/>
      <c r="CRT39" s="472"/>
      <c r="CRU39" s="472"/>
      <c r="CRV39" s="472"/>
      <c r="CRW39" s="472"/>
      <c r="CRX39" s="472"/>
      <c r="CRY39" s="472"/>
      <c r="CRZ39" s="472"/>
      <c r="CSA39" s="472"/>
      <c r="CSB39" s="472"/>
      <c r="CSC39" s="472"/>
      <c r="CSD39" s="472"/>
      <c r="CSE39" s="472"/>
      <c r="CSF39" s="472"/>
      <c r="CSG39" s="472"/>
      <c r="CSH39" s="472"/>
      <c r="CSI39" s="472"/>
      <c r="CSJ39" s="472"/>
      <c r="CSK39" s="472"/>
      <c r="CSL39" s="472"/>
      <c r="CSM39" s="472"/>
      <c r="CSN39" s="472"/>
      <c r="CSO39" s="472"/>
      <c r="CSP39" s="472"/>
      <c r="CSQ39" s="472"/>
      <c r="CSR39" s="472"/>
      <c r="CSS39" s="472"/>
      <c r="CST39" s="472"/>
      <c r="CSU39" s="472"/>
      <c r="CSV39" s="472"/>
      <c r="CSW39" s="472"/>
      <c r="CSX39" s="472"/>
      <c r="CSY39" s="472"/>
      <c r="CSZ39" s="472"/>
      <c r="CTA39" s="472"/>
      <c r="CTB39" s="472"/>
      <c r="CTC39" s="472"/>
      <c r="CTD39" s="472"/>
      <c r="CTE39" s="472"/>
      <c r="CTF39" s="472"/>
      <c r="CTG39" s="472"/>
      <c r="CTH39" s="472"/>
      <c r="CTI39" s="472"/>
      <c r="CTJ39" s="472"/>
      <c r="CTK39" s="472"/>
      <c r="CTL39" s="472"/>
      <c r="CTM39" s="472"/>
      <c r="CTN39" s="472"/>
      <c r="CTO39" s="472"/>
      <c r="CTP39" s="472"/>
      <c r="CTQ39" s="472"/>
      <c r="CTR39" s="472"/>
      <c r="CTS39" s="472"/>
      <c r="CTT39" s="472"/>
      <c r="CTU39" s="472"/>
      <c r="CTV39" s="472"/>
      <c r="CTW39" s="472"/>
      <c r="CTX39" s="472"/>
      <c r="CTY39" s="472"/>
      <c r="CTZ39" s="472"/>
      <c r="CUA39" s="472"/>
      <c r="CUB39" s="472"/>
      <c r="CUC39" s="472"/>
      <c r="CUD39" s="472"/>
      <c r="CUE39" s="472"/>
      <c r="CUF39" s="472"/>
      <c r="CUG39" s="472"/>
      <c r="CUH39" s="472"/>
      <c r="CUI39" s="472"/>
      <c r="CUJ39" s="472"/>
      <c r="CUK39" s="472"/>
      <c r="CUL39" s="472"/>
      <c r="CUM39" s="472"/>
      <c r="CUN39" s="472"/>
      <c r="CUO39" s="472"/>
      <c r="CUP39" s="472"/>
      <c r="CUQ39" s="472"/>
      <c r="CUR39" s="472"/>
      <c r="CUS39" s="472"/>
      <c r="CUT39" s="472"/>
      <c r="CUU39" s="472"/>
      <c r="CUV39" s="472"/>
      <c r="CUW39" s="472"/>
      <c r="CUX39" s="472"/>
      <c r="CUY39" s="472"/>
      <c r="CUZ39" s="472"/>
      <c r="CVA39" s="472"/>
      <c r="CVB39" s="472"/>
      <c r="CVC39" s="472"/>
      <c r="CVD39" s="472"/>
      <c r="CVE39" s="472"/>
      <c r="CVF39" s="472"/>
      <c r="CVG39" s="472"/>
      <c r="CVH39" s="472"/>
      <c r="CVI39" s="472"/>
      <c r="CVJ39" s="472"/>
      <c r="CVK39" s="472"/>
      <c r="CVL39" s="472"/>
      <c r="CVM39" s="472"/>
      <c r="CVN39" s="472"/>
      <c r="CVO39" s="472"/>
      <c r="CVP39" s="472"/>
      <c r="CVQ39" s="472"/>
      <c r="CVR39" s="472"/>
      <c r="CVS39" s="472"/>
      <c r="CVT39" s="472"/>
      <c r="CVU39" s="472"/>
      <c r="CVV39" s="472"/>
      <c r="CVW39" s="472"/>
      <c r="CVX39" s="472"/>
      <c r="CVY39" s="472"/>
      <c r="CVZ39" s="472"/>
      <c r="CWA39" s="472"/>
      <c r="CWB39" s="472"/>
      <c r="CWC39" s="472"/>
      <c r="CWD39" s="472"/>
      <c r="CWE39" s="472"/>
      <c r="CWF39" s="472"/>
      <c r="CWG39" s="472"/>
      <c r="CWH39" s="472"/>
      <c r="CWI39" s="472"/>
      <c r="CWJ39" s="472"/>
      <c r="CWK39" s="472"/>
      <c r="CWL39" s="472"/>
      <c r="CWM39" s="472"/>
      <c r="CWN39" s="472"/>
      <c r="CWO39" s="472"/>
      <c r="CWP39" s="472"/>
      <c r="CWQ39" s="472"/>
      <c r="CWR39" s="472"/>
      <c r="CWS39" s="472"/>
      <c r="CWT39" s="472"/>
      <c r="CWU39" s="472"/>
      <c r="CWV39" s="472"/>
      <c r="CWW39" s="472"/>
      <c r="CWX39" s="472"/>
      <c r="CWY39" s="472"/>
      <c r="CWZ39" s="472"/>
      <c r="CXA39" s="472"/>
      <c r="CXB39" s="472"/>
      <c r="CXC39" s="472"/>
      <c r="CXD39" s="472"/>
      <c r="CXE39" s="472"/>
      <c r="CXF39" s="472"/>
      <c r="CXG39" s="472"/>
      <c r="CXH39" s="472"/>
      <c r="CXI39" s="472"/>
      <c r="CXJ39" s="472"/>
      <c r="CXK39" s="472"/>
      <c r="CXL39" s="472"/>
      <c r="CXM39" s="472"/>
      <c r="CXN39" s="472"/>
      <c r="CXO39" s="472"/>
      <c r="CXP39" s="472"/>
      <c r="CXQ39" s="472"/>
      <c r="CXR39" s="472"/>
      <c r="CXS39" s="472"/>
      <c r="CXT39" s="472"/>
      <c r="CXU39" s="472"/>
      <c r="CXV39" s="472"/>
      <c r="CXW39" s="472"/>
      <c r="CXX39" s="472"/>
      <c r="CXY39" s="472"/>
      <c r="CXZ39" s="472"/>
      <c r="CYA39" s="472"/>
      <c r="CYB39" s="472"/>
      <c r="CYC39" s="472"/>
      <c r="CYD39" s="472"/>
      <c r="CYE39" s="472"/>
      <c r="CYF39" s="472"/>
      <c r="CYG39" s="472"/>
      <c r="CYH39" s="472"/>
      <c r="CYI39" s="472"/>
      <c r="CYJ39" s="472"/>
      <c r="CYK39" s="472"/>
      <c r="CYL39" s="472"/>
      <c r="CYM39" s="472"/>
      <c r="CYN39" s="472"/>
      <c r="CYO39" s="472"/>
      <c r="CYP39" s="472"/>
      <c r="CYQ39" s="472"/>
      <c r="CYR39" s="472"/>
      <c r="CYS39" s="472"/>
      <c r="CYT39" s="472"/>
      <c r="CYU39" s="472"/>
      <c r="CYV39" s="472"/>
      <c r="CYW39" s="472"/>
      <c r="CYX39" s="472"/>
      <c r="CYY39" s="472"/>
      <c r="CYZ39" s="472"/>
      <c r="CZA39" s="472"/>
      <c r="CZB39" s="472"/>
      <c r="CZC39" s="472"/>
      <c r="CZD39" s="472"/>
      <c r="CZE39" s="472"/>
      <c r="CZF39" s="472"/>
      <c r="CZG39" s="472"/>
      <c r="CZH39" s="472"/>
      <c r="CZI39" s="472"/>
      <c r="CZJ39" s="472"/>
      <c r="CZK39" s="472"/>
      <c r="CZL39" s="472"/>
      <c r="CZM39" s="472"/>
      <c r="CZN39" s="472"/>
      <c r="CZO39" s="472"/>
      <c r="CZP39" s="472"/>
      <c r="CZQ39" s="472"/>
      <c r="CZR39" s="472"/>
      <c r="CZS39" s="472"/>
      <c r="CZT39" s="472"/>
      <c r="CZU39" s="472"/>
      <c r="CZV39" s="472"/>
      <c r="CZW39" s="472"/>
      <c r="CZX39" s="472"/>
      <c r="CZY39" s="472"/>
      <c r="CZZ39" s="472"/>
      <c r="DAA39" s="472"/>
      <c r="DAB39" s="472"/>
      <c r="DAC39" s="472"/>
      <c r="DAD39" s="472"/>
      <c r="DAE39" s="472"/>
      <c r="DAF39" s="472"/>
      <c r="DAG39" s="472"/>
      <c r="DAH39" s="472"/>
      <c r="DAI39" s="472"/>
      <c r="DAJ39" s="472"/>
      <c r="DAK39" s="472"/>
      <c r="DAL39" s="472"/>
      <c r="DAM39" s="472"/>
      <c r="DAN39" s="472"/>
      <c r="DAO39" s="472"/>
      <c r="DAP39" s="472"/>
      <c r="DAQ39" s="472"/>
      <c r="DAR39" s="472"/>
      <c r="DAS39" s="472"/>
      <c r="DAT39" s="472"/>
      <c r="DAU39" s="472"/>
      <c r="DAV39" s="472"/>
      <c r="DAW39" s="472"/>
      <c r="DAX39" s="472"/>
      <c r="DAY39" s="472"/>
      <c r="DAZ39" s="472"/>
      <c r="DBA39" s="472"/>
      <c r="DBB39" s="472"/>
      <c r="DBC39" s="472"/>
      <c r="DBD39" s="472"/>
      <c r="DBE39" s="472"/>
      <c r="DBF39" s="472"/>
      <c r="DBG39" s="472"/>
      <c r="DBH39" s="472"/>
      <c r="DBI39" s="472"/>
      <c r="DBJ39" s="472"/>
      <c r="DBK39" s="472"/>
      <c r="DBL39" s="472"/>
      <c r="DBM39" s="472"/>
      <c r="DBN39" s="472"/>
      <c r="DBO39" s="472"/>
      <c r="DBP39" s="472"/>
      <c r="DBQ39" s="472"/>
      <c r="DBR39" s="472"/>
      <c r="DBS39" s="472"/>
      <c r="DBT39" s="472"/>
      <c r="DBU39" s="472"/>
      <c r="DBV39" s="472"/>
      <c r="DBW39" s="472"/>
      <c r="DBX39" s="472"/>
      <c r="DBY39" s="472"/>
      <c r="DBZ39" s="472"/>
      <c r="DCA39" s="472"/>
      <c r="DCB39" s="472"/>
      <c r="DCC39" s="472"/>
      <c r="DCD39" s="472"/>
      <c r="DCE39" s="472"/>
      <c r="DCF39" s="472"/>
      <c r="DCG39" s="472"/>
      <c r="DCH39" s="472"/>
      <c r="DCI39" s="472"/>
      <c r="DCJ39" s="472"/>
      <c r="DCK39" s="472"/>
      <c r="DCL39" s="472"/>
      <c r="DCM39" s="472"/>
      <c r="DCN39" s="472"/>
      <c r="DCO39" s="472"/>
      <c r="DCP39" s="472"/>
      <c r="DCQ39" s="472"/>
      <c r="DCR39" s="472"/>
      <c r="DCS39" s="472"/>
      <c r="DCT39" s="472"/>
      <c r="DCU39" s="472"/>
      <c r="DCV39" s="472"/>
      <c r="DCW39" s="472"/>
      <c r="DCX39" s="472"/>
      <c r="DCY39" s="472"/>
      <c r="DCZ39" s="472"/>
      <c r="DDA39" s="472"/>
      <c r="DDB39" s="472"/>
      <c r="DDC39" s="472"/>
      <c r="DDD39" s="472"/>
      <c r="DDE39" s="472"/>
      <c r="DDF39" s="472"/>
      <c r="DDG39" s="472"/>
      <c r="DDH39" s="472"/>
      <c r="DDI39" s="472"/>
      <c r="DDJ39" s="472"/>
      <c r="DDK39" s="472"/>
      <c r="DDL39" s="472"/>
      <c r="DDM39" s="472"/>
      <c r="DDN39" s="472"/>
      <c r="DDO39" s="472"/>
      <c r="DDP39" s="472"/>
      <c r="DDQ39" s="472"/>
      <c r="DDR39" s="472"/>
      <c r="DDS39" s="472"/>
      <c r="DDT39" s="472"/>
      <c r="DDU39" s="472"/>
      <c r="DDV39" s="472"/>
      <c r="DDW39" s="472"/>
      <c r="DDX39" s="472"/>
      <c r="DDY39" s="472"/>
      <c r="DDZ39" s="472"/>
      <c r="DEA39" s="472"/>
      <c r="DEB39" s="472"/>
      <c r="DEC39" s="472"/>
      <c r="DED39" s="472"/>
      <c r="DEE39" s="472"/>
      <c r="DEF39" s="472"/>
      <c r="DEG39" s="472"/>
      <c r="DEH39" s="472"/>
      <c r="DEI39" s="472"/>
      <c r="DEJ39" s="472"/>
      <c r="DEK39" s="472"/>
      <c r="DEL39" s="472"/>
      <c r="DEM39" s="472"/>
      <c r="DEN39" s="472"/>
      <c r="DEO39" s="472"/>
      <c r="DEP39" s="472"/>
      <c r="DEQ39" s="472"/>
      <c r="DER39" s="472"/>
      <c r="DES39" s="472"/>
      <c r="DET39" s="472"/>
      <c r="DEU39" s="472"/>
      <c r="DEV39" s="472"/>
      <c r="DEW39" s="472"/>
      <c r="DEX39" s="472"/>
      <c r="DEY39" s="472"/>
      <c r="DEZ39" s="472"/>
      <c r="DFA39" s="472"/>
      <c r="DFB39" s="472"/>
      <c r="DFC39" s="472"/>
      <c r="DFD39" s="472"/>
      <c r="DFE39" s="472"/>
      <c r="DFF39" s="472"/>
      <c r="DFG39" s="472"/>
      <c r="DFH39" s="472"/>
      <c r="DFI39" s="472"/>
      <c r="DFJ39" s="472"/>
      <c r="DFK39" s="472"/>
      <c r="DFL39" s="472"/>
      <c r="DFM39" s="472"/>
      <c r="DFN39" s="472"/>
      <c r="DFO39" s="472"/>
      <c r="DFP39" s="472"/>
      <c r="DFQ39" s="472"/>
      <c r="DFR39" s="472"/>
      <c r="DFS39" s="472"/>
      <c r="DFT39" s="472"/>
      <c r="DFU39" s="472"/>
      <c r="DFV39" s="472"/>
      <c r="DFW39" s="472"/>
      <c r="DFX39" s="472"/>
      <c r="DFY39" s="472"/>
      <c r="DFZ39" s="472"/>
      <c r="DGA39" s="472"/>
      <c r="DGB39" s="472"/>
      <c r="DGC39" s="472"/>
      <c r="DGD39" s="472"/>
      <c r="DGE39" s="472"/>
      <c r="DGF39" s="472"/>
      <c r="DGG39" s="472"/>
      <c r="DGH39" s="472"/>
      <c r="DGI39" s="472"/>
      <c r="DGJ39" s="472"/>
      <c r="DGK39" s="472"/>
      <c r="DGL39" s="472"/>
      <c r="DGM39" s="472"/>
      <c r="DGN39" s="472"/>
      <c r="DGO39" s="472"/>
      <c r="DGP39" s="472"/>
      <c r="DGQ39" s="472"/>
      <c r="DGR39" s="472"/>
      <c r="DGS39" s="472"/>
      <c r="DGT39" s="472"/>
      <c r="DGU39" s="472"/>
      <c r="DGV39" s="472"/>
      <c r="DGW39" s="472"/>
      <c r="DGX39" s="472"/>
      <c r="DGY39" s="472"/>
      <c r="DGZ39" s="472"/>
      <c r="DHA39" s="472"/>
      <c r="DHB39" s="472"/>
      <c r="DHC39" s="472"/>
      <c r="DHD39" s="472"/>
      <c r="DHE39" s="472"/>
      <c r="DHF39" s="472"/>
      <c r="DHG39" s="472"/>
      <c r="DHH39" s="472"/>
      <c r="DHI39" s="472"/>
      <c r="DHJ39" s="472"/>
      <c r="DHK39" s="472"/>
      <c r="DHL39" s="472"/>
      <c r="DHM39" s="472"/>
      <c r="DHN39" s="472"/>
      <c r="DHO39" s="472"/>
      <c r="DHP39" s="472"/>
      <c r="DHQ39" s="472"/>
      <c r="DHR39" s="472"/>
      <c r="DHS39" s="472"/>
      <c r="DHT39" s="472"/>
      <c r="DHU39" s="472"/>
      <c r="DHV39" s="472"/>
      <c r="DHW39" s="472"/>
      <c r="DHX39" s="472"/>
      <c r="DHY39" s="472"/>
      <c r="DHZ39" s="472"/>
      <c r="DIA39" s="472"/>
      <c r="DIB39" s="472"/>
      <c r="DIC39" s="472"/>
      <c r="DID39" s="472"/>
      <c r="DIE39" s="472"/>
      <c r="DIF39" s="472"/>
      <c r="DIG39" s="472"/>
      <c r="DIH39" s="472"/>
      <c r="DII39" s="472"/>
      <c r="DIJ39" s="472"/>
      <c r="DIK39" s="472"/>
      <c r="DIL39" s="472"/>
      <c r="DIM39" s="472"/>
      <c r="DIN39" s="472"/>
      <c r="DIO39" s="472"/>
      <c r="DIP39" s="472"/>
      <c r="DIQ39" s="472"/>
      <c r="DIR39" s="472"/>
      <c r="DIS39" s="472"/>
      <c r="DIT39" s="472"/>
      <c r="DIU39" s="472"/>
      <c r="DIV39" s="472"/>
      <c r="DIW39" s="472"/>
      <c r="DIX39" s="472"/>
      <c r="DIY39" s="472"/>
      <c r="DIZ39" s="472"/>
      <c r="DJA39" s="472"/>
      <c r="DJB39" s="472"/>
      <c r="DJC39" s="472"/>
      <c r="DJD39" s="472"/>
      <c r="DJE39" s="472"/>
      <c r="DJF39" s="472"/>
      <c r="DJG39" s="472"/>
      <c r="DJH39" s="472"/>
      <c r="DJI39" s="472"/>
      <c r="DJJ39" s="472"/>
      <c r="DJK39" s="472"/>
      <c r="DJL39" s="472"/>
      <c r="DJM39" s="472"/>
      <c r="DJN39" s="472"/>
      <c r="DJO39" s="472"/>
      <c r="DJP39" s="472"/>
      <c r="DJQ39" s="472"/>
      <c r="DJR39" s="472"/>
      <c r="DJS39" s="472"/>
      <c r="DJT39" s="472"/>
      <c r="DJU39" s="472"/>
      <c r="DJV39" s="472"/>
      <c r="DJW39" s="472"/>
      <c r="DJX39" s="472"/>
      <c r="DJY39" s="472"/>
      <c r="DJZ39" s="472"/>
      <c r="DKA39" s="472"/>
      <c r="DKB39" s="472"/>
      <c r="DKC39" s="472"/>
      <c r="DKD39" s="472"/>
      <c r="DKE39" s="472"/>
      <c r="DKF39" s="472"/>
      <c r="DKG39" s="472"/>
      <c r="DKH39" s="472"/>
      <c r="DKI39" s="472"/>
      <c r="DKJ39" s="472"/>
      <c r="DKK39" s="472"/>
      <c r="DKL39" s="472"/>
      <c r="DKM39" s="472"/>
      <c r="DKN39" s="472"/>
      <c r="DKO39" s="472"/>
      <c r="DKP39" s="472"/>
      <c r="DKQ39" s="472"/>
      <c r="DKR39" s="472"/>
      <c r="DKS39" s="472"/>
      <c r="DKT39" s="472"/>
      <c r="DKU39" s="472"/>
      <c r="DKV39" s="472"/>
      <c r="DKW39" s="472"/>
      <c r="DKX39" s="472"/>
      <c r="DKY39" s="472"/>
      <c r="DKZ39" s="472"/>
      <c r="DLA39" s="472"/>
      <c r="DLB39" s="472"/>
      <c r="DLC39" s="472"/>
      <c r="DLD39" s="472"/>
      <c r="DLE39" s="472"/>
      <c r="DLF39" s="472"/>
      <c r="DLG39" s="472"/>
      <c r="DLH39" s="472"/>
      <c r="DLI39" s="472"/>
      <c r="DLJ39" s="472"/>
      <c r="DLK39" s="472"/>
      <c r="DLL39" s="472"/>
      <c r="DLM39" s="472"/>
      <c r="DLN39" s="472"/>
      <c r="DLO39" s="472"/>
      <c r="DLP39" s="472"/>
      <c r="DLQ39" s="472"/>
      <c r="DLR39" s="472"/>
      <c r="DLS39" s="472"/>
      <c r="DLT39" s="472"/>
      <c r="DLU39" s="472"/>
      <c r="DLV39" s="472"/>
      <c r="DLW39" s="472"/>
      <c r="DLX39" s="472"/>
      <c r="DLY39" s="472"/>
      <c r="DLZ39" s="472"/>
      <c r="DMA39" s="472"/>
      <c r="DMB39" s="472"/>
      <c r="DMC39" s="472"/>
      <c r="DMD39" s="472"/>
      <c r="DME39" s="472"/>
      <c r="DMF39" s="472"/>
      <c r="DMG39" s="472"/>
      <c r="DMH39" s="472"/>
      <c r="DMI39" s="472"/>
      <c r="DMJ39" s="472"/>
      <c r="DMK39" s="472"/>
      <c r="DML39" s="472"/>
      <c r="DMM39" s="472"/>
      <c r="DMN39" s="472"/>
      <c r="DMO39" s="472"/>
      <c r="DMP39" s="472"/>
      <c r="DMQ39" s="472"/>
      <c r="DMR39" s="472"/>
      <c r="DMS39" s="472"/>
      <c r="DMT39" s="472"/>
      <c r="DMU39" s="472"/>
      <c r="DMV39" s="472"/>
      <c r="DMW39" s="472"/>
      <c r="DMX39" s="472"/>
      <c r="DMY39" s="472"/>
      <c r="DMZ39" s="472"/>
      <c r="DNA39" s="472"/>
      <c r="DNB39" s="472"/>
      <c r="DNC39" s="472"/>
      <c r="DND39" s="472"/>
      <c r="DNE39" s="472"/>
      <c r="DNF39" s="472"/>
      <c r="DNG39" s="472"/>
      <c r="DNH39" s="472"/>
      <c r="DNI39" s="472"/>
      <c r="DNJ39" s="472"/>
      <c r="DNK39" s="472"/>
      <c r="DNL39" s="472"/>
      <c r="DNM39" s="472"/>
      <c r="DNN39" s="472"/>
      <c r="DNO39" s="472"/>
      <c r="DNP39" s="472"/>
      <c r="DNQ39" s="472"/>
      <c r="DNR39" s="472"/>
      <c r="DNS39" s="472"/>
      <c r="DNT39" s="472"/>
      <c r="DNU39" s="472"/>
      <c r="DNV39" s="472"/>
      <c r="DNW39" s="472"/>
      <c r="DNX39" s="472"/>
      <c r="DNY39" s="472"/>
      <c r="DNZ39" s="472"/>
      <c r="DOA39" s="472"/>
      <c r="DOB39" s="472"/>
      <c r="DOC39" s="472"/>
      <c r="DOD39" s="472"/>
      <c r="DOE39" s="472"/>
      <c r="DOF39" s="472"/>
      <c r="DOG39" s="472"/>
      <c r="DOH39" s="472"/>
      <c r="DOI39" s="472"/>
      <c r="DOJ39" s="472"/>
      <c r="DOK39" s="472"/>
      <c r="DOL39" s="472"/>
      <c r="DOM39" s="472"/>
      <c r="DON39" s="472"/>
      <c r="DOO39" s="472"/>
      <c r="DOP39" s="472"/>
      <c r="DOQ39" s="472"/>
      <c r="DOR39" s="472"/>
      <c r="DOS39" s="472"/>
      <c r="DOT39" s="472"/>
      <c r="DOU39" s="472"/>
      <c r="DOV39" s="472"/>
      <c r="DOW39" s="472"/>
      <c r="DOX39" s="472"/>
      <c r="DOY39" s="472"/>
      <c r="DOZ39" s="472"/>
      <c r="DPA39" s="472"/>
      <c r="DPB39" s="472"/>
      <c r="DPC39" s="472"/>
      <c r="DPD39" s="472"/>
      <c r="DPE39" s="472"/>
      <c r="DPF39" s="472"/>
      <c r="DPG39" s="472"/>
      <c r="DPH39" s="472"/>
      <c r="DPI39" s="472"/>
      <c r="DPJ39" s="472"/>
      <c r="DPK39" s="472"/>
      <c r="DPL39" s="472"/>
      <c r="DPM39" s="472"/>
      <c r="DPN39" s="472"/>
      <c r="DPO39" s="472"/>
      <c r="DPP39" s="472"/>
      <c r="DPQ39" s="472"/>
      <c r="DPR39" s="472"/>
      <c r="DPS39" s="472"/>
      <c r="DPT39" s="472"/>
      <c r="DPU39" s="472"/>
      <c r="DPV39" s="472"/>
      <c r="DPW39" s="472"/>
      <c r="DPX39" s="472"/>
      <c r="DPY39" s="472"/>
      <c r="DPZ39" s="472"/>
      <c r="DQA39" s="472"/>
      <c r="DQB39" s="472"/>
      <c r="DQC39" s="472"/>
      <c r="DQD39" s="472"/>
      <c r="DQE39" s="472"/>
      <c r="DQF39" s="472"/>
      <c r="DQG39" s="472"/>
      <c r="DQH39" s="472"/>
      <c r="DQI39" s="472"/>
      <c r="DQJ39" s="472"/>
      <c r="DQK39" s="472"/>
      <c r="DQL39" s="472"/>
      <c r="DQM39" s="472"/>
      <c r="DQN39" s="472"/>
      <c r="DQO39" s="472"/>
      <c r="DQP39" s="472"/>
      <c r="DQQ39" s="472"/>
      <c r="DQR39" s="472"/>
      <c r="DQS39" s="472"/>
      <c r="DQT39" s="472"/>
      <c r="DQU39" s="472"/>
      <c r="DQV39" s="472"/>
      <c r="DQW39" s="472"/>
      <c r="DQX39" s="472"/>
      <c r="DQY39" s="472"/>
      <c r="DQZ39" s="472"/>
      <c r="DRA39" s="472"/>
      <c r="DRB39" s="472"/>
      <c r="DRC39" s="472"/>
      <c r="DRD39" s="472"/>
      <c r="DRE39" s="472"/>
      <c r="DRF39" s="472"/>
      <c r="DRG39" s="472"/>
      <c r="DRH39" s="472"/>
      <c r="DRI39" s="472"/>
      <c r="DRJ39" s="472"/>
      <c r="DRK39" s="472"/>
      <c r="DRL39" s="472"/>
      <c r="DRM39" s="472"/>
      <c r="DRN39" s="472"/>
      <c r="DRO39" s="472"/>
      <c r="DRP39" s="472"/>
      <c r="DRQ39" s="472"/>
      <c r="DRR39" s="472"/>
      <c r="DRS39" s="472"/>
      <c r="DRT39" s="472"/>
      <c r="DRU39" s="472"/>
      <c r="DRV39" s="472"/>
      <c r="DRW39" s="472"/>
      <c r="DRX39" s="472"/>
      <c r="DRY39" s="472"/>
      <c r="DRZ39" s="472"/>
      <c r="DSA39" s="472"/>
      <c r="DSB39" s="472"/>
      <c r="DSC39" s="472"/>
      <c r="DSD39" s="472"/>
      <c r="DSE39" s="472"/>
      <c r="DSF39" s="472"/>
      <c r="DSG39" s="472"/>
      <c r="DSH39" s="472"/>
      <c r="DSI39" s="472"/>
      <c r="DSJ39" s="472"/>
      <c r="DSK39" s="472"/>
      <c r="DSL39" s="472"/>
      <c r="DSM39" s="472"/>
      <c r="DSN39" s="472"/>
      <c r="DSO39" s="472"/>
      <c r="DSP39" s="472"/>
      <c r="DSQ39" s="472"/>
      <c r="DSR39" s="472"/>
      <c r="DSS39" s="472"/>
      <c r="DST39" s="472"/>
      <c r="DSU39" s="472"/>
      <c r="DSV39" s="472"/>
      <c r="DSW39" s="472"/>
      <c r="DSX39" s="472"/>
      <c r="DSY39" s="472"/>
      <c r="DSZ39" s="472"/>
      <c r="DTA39" s="472"/>
      <c r="DTB39" s="472"/>
      <c r="DTC39" s="472"/>
      <c r="DTD39" s="472"/>
      <c r="DTE39" s="472"/>
      <c r="DTF39" s="472"/>
      <c r="DTG39" s="472"/>
      <c r="DTH39" s="472"/>
      <c r="DTI39" s="472"/>
      <c r="DTJ39" s="472"/>
      <c r="DTK39" s="472"/>
      <c r="DTL39" s="472"/>
      <c r="DTM39" s="472"/>
      <c r="DTN39" s="472"/>
      <c r="DTO39" s="472"/>
      <c r="DTP39" s="472"/>
      <c r="DTQ39" s="472"/>
      <c r="DTR39" s="472"/>
      <c r="DTS39" s="472"/>
      <c r="DTT39" s="472"/>
      <c r="DTU39" s="472"/>
      <c r="DTV39" s="472"/>
      <c r="DTW39" s="472"/>
      <c r="DTX39" s="472"/>
      <c r="DTY39" s="472"/>
      <c r="DTZ39" s="472"/>
      <c r="DUA39" s="472"/>
      <c r="DUB39" s="472"/>
      <c r="DUC39" s="472"/>
      <c r="DUD39" s="472"/>
      <c r="DUE39" s="472"/>
      <c r="DUF39" s="472"/>
      <c r="DUG39" s="472"/>
      <c r="DUH39" s="472"/>
      <c r="DUI39" s="472"/>
      <c r="DUJ39" s="472"/>
      <c r="DUK39" s="472"/>
      <c r="DUL39" s="472"/>
      <c r="DUM39" s="472"/>
      <c r="DUN39" s="472"/>
      <c r="DUO39" s="472"/>
      <c r="DUP39" s="472"/>
      <c r="DUQ39" s="472"/>
      <c r="DUR39" s="472"/>
      <c r="DUS39" s="472"/>
      <c r="DUT39" s="472"/>
      <c r="DUU39" s="472"/>
      <c r="DUV39" s="472"/>
      <c r="DUW39" s="472"/>
      <c r="DUX39" s="472"/>
      <c r="DUY39" s="472"/>
      <c r="DUZ39" s="472"/>
      <c r="DVA39" s="472"/>
      <c r="DVB39" s="472"/>
      <c r="DVC39" s="472"/>
      <c r="DVD39" s="472"/>
      <c r="DVE39" s="472"/>
      <c r="DVF39" s="472"/>
      <c r="DVG39" s="472"/>
      <c r="DVH39" s="472"/>
      <c r="DVI39" s="472"/>
      <c r="DVJ39" s="472"/>
      <c r="DVK39" s="472"/>
      <c r="DVL39" s="472"/>
      <c r="DVM39" s="472"/>
      <c r="DVN39" s="472"/>
      <c r="DVO39" s="472"/>
      <c r="DVP39" s="472"/>
      <c r="DVQ39" s="472"/>
      <c r="DVR39" s="472"/>
      <c r="DVS39" s="472"/>
      <c r="DVT39" s="472"/>
      <c r="DVU39" s="472"/>
      <c r="DVV39" s="472"/>
      <c r="DVW39" s="472"/>
      <c r="DVX39" s="472"/>
      <c r="DVY39" s="472"/>
      <c r="DVZ39" s="472"/>
      <c r="DWA39" s="472"/>
      <c r="DWB39" s="472"/>
      <c r="DWC39" s="472"/>
      <c r="DWD39" s="472"/>
      <c r="DWE39" s="472"/>
      <c r="DWF39" s="472"/>
      <c r="DWG39" s="472"/>
      <c r="DWH39" s="472"/>
      <c r="DWI39" s="472"/>
      <c r="DWJ39" s="472"/>
      <c r="DWK39" s="472"/>
      <c r="DWL39" s="472"/>
      <c r="DWM39" s="472"/>
      <c r="DWN39" s="472"/>
      <c r="DWO39" s="472"/>
      <c r="DWP39" s="472"/>
      <c r="DWQ39" s="472"/>
      <c r="DWR39" s="472"/>
      <c r="DWS39" s="472"/>
      <c r="DWT39" s="472"/>
      <c r="DWU39" s="472"/>
      <c r="DWV39" s="472"/>
      <c r="DWW39" s="472"/>
      <c r="DWX39" s="472"/>
      <c r="DWY39" s="472"/>
      <c r="DWZ39" s="472"/>
      <c r="DXA39" s="472"/>
      <c r="DXB39" s="472"/>
      <c r="DXC39" s="472"/>
      <c r="DXD39" s="472"/>
      <c r="DXE39" s="472"/>
      <c r="DXF39" s="472"/>
      <c r="DXG39" s="472"/>
      <c r="DXH39" s="472"/>
      <c r="DXI39" s="472"/>
      <c r="DXJ39" s="472"/>
      <c r="DXK39" s="472"/>
      <c r="DXL39" s="472"/>
      <c r="DXM39" s="472"/>
      <c r="DXN39" s="472"/>
      <c r="DXO39" s="472"/>
      <c r="DXP39" s="472"/>
      <c r="DXQ39" s="472"/>
      <c r="DXR39" s="472"/>
      <c r="DXS39" s="472"/>
      <c r="DXT39" s="472"/>
      <c r="DXU39" s="472"/>
      <c r="DXV39" s="472"/>
      <c r="DXW39" s="472"/>
      <c r="DXX39" s="472"/>
      <c r="DXY39" s="472"/>
      <c r="DXZ39" s="472"/>
      <c r="DYA39" s="472"/>
      <c r="DYB39" s="472"/>
      <c r="DYC39" s="472"/>
      <c r="DYD39" s="472"/>
      <c r="DYE39" s="472"/>
      <c r="DYF39" s="472"/>
      <c r="DYG39" s="472"/>
      <c r="DYH39" s="472"/>
      <c r="DYI39" s="472"/>
      <c r="DYJ39" s="472"/>
      <c r="DYK39" s="472"/>
      <c r="DYL39" s="472"/>
      <c r="DYM39" s="472"/>
      <c r="DYN39" s="472"/>
      <c r="DYO39" s="472"/>
      <c r="DYP39" s="472"/>
      <c r="DYQ39" s="472"/>
      <c r="DYR39" s="472"/>
      <c r="DYS39" s="472"/>
      <c r="DYT39" s="472"/>
      <c r="DYU39" s="472"/>
      <c r="DYV39" s="472"/>
      <c r="DYW39" s="472"/>
      <c r="DYX39" s="472"/>
      <c r="DYY39" s="472"/>
      <c r="DYZ39" s="472"/>
      <c r="DZA39" s="472"/>
      <c r="DZB39" s="472"/>
      <c r="DZC39" s="472"/>
      <c r="DZD39" s="472"/>
      <c r="DZE39" s="472"/>
      <c r="DZF39" s="472"/>
      <c r="DZG39" s="472"/>
      <c r="DZH39" s="472"/>
      <c r="DZI39" s="472"/>
      <c r="DZJ39" s="472"/>
      <c r="DZK39" s="472"/>
      <c r="DZL39" s="472"/>
      <c r="DZM39" s="472"/>
      <c r="DZN39" s="472"/>
      <c r="DZO39" s="472"/>
      <c r="DZP39" s="472"/>
      <c r="DZQ39" s="472"/>
      <c r="DZR39" s="472"/>
      <c r="DZS39" s="472"/>
      <c r="DZT39" s="472"/>
      <c r="DZU39" s="472"/>
      <c r="DZV39" s="472"/>
      <c r="DZW39" s="472"/>
      <c r="DZX39" s="472"/>
      <c r="DZY39" s="472"/>
      <c r="DZZ39" s="472"/>
      <c r="EAA39" s="472"/>
      <c r="EAB39" s="472"/>
      <c r="EAC39" s="472"/>
      <c r="EAD39" s="472"/>
      <c r="EAE39" s="472"/>
      <c r="EAF39" s="472"/>
      <c r="EAG39" s="472"/>
      <c r="EAH39" s="472"/>
      <c r="EAI39" s="472"/>
      <c r="EAJ39" s="472"/>
      <c r="EAK39" s="472"/>
      <c r="EAL39" s="472"/>
      <c r="EAM39" s="472"/>
      <c r="EAN39" s="472"/>
      <c r="EAO39" s="472"/>
      <c r="EAP39" s="472"/>
      <c r="EAQ39" s="472"/>
      <c r="EAR39" s="472"/>
      <c r="EAS39" s="472"/>
      <c r="EAT39" s="472"/>
      <c r="EAU39" s="472"/>
      <c r="EAV39" s="472"/>
      <c r="EAW39" s="472"/>
      <c r="EAX39" s="472"/>
      <c r="EAY39" s="472"/>
      <c r="EAZ39" s="472"/>
      <c r="EBA39" s="472"/>
      <c r="EBB39" s="472"/>
      <c r="EBC39" s="472"/>
      <c r="EBD39" s="472"/>
      <c r="EBE39" s="472"/>
      <c r="EBF39" s="472"/>
      <c r="EBG39" s="472"/>
      <c r="EBH39" s="472"/>
      <c r="EBI39" s="472"/>
      <c r="EBJ39" s="472"/>
      <c r="EBK39" s="472"/>
      <c r="EBL39" s="472"/>
      <c r="EBM39" s="472"/>
      <c r="EBN39" s="472"/>
      <c r="EBO39" s="472"/>
      <c r="EBP39" s="472"/>
      <c r="EBQ39" s="472"/>
      <c r="EBR39" s="472"/>
      <c r="EBS39" s="472"/>
      <c r="EBT39" s="472"/>
      <c r="EBU39" s="472"/>
      <c r="EBV39" s="472"/>
      <c r="EBW39" s="472"/>
      <c r="EBX39" s="472"/>
      <c r="EBY39" s="472"/>
      <c r="EBZ39" s="472"/>
      <c r="ECA39" s="472"/>
      <c r="ECB39" s="472"/>
      <c r="ECC39" s="472"/>
      <c r="ECD39" s="472"/>
      <c r="ECE39" s="472"/>
      <c r="ECF39" s="472"/>
      <c r="ECG39" s="472"/>
      <c r="ECH39" s="472"/>
      <c r="ECI39" s="472"/>
      <c r="ECJ39" s="472"/>
      <c r="ECK39" s="472"/>
      <c r="ECL39" s="472"/>
      <c r="ECM39" s="472"/>
      <c r="ECN39" s="472"/>
      <c r="ECO39" s="472"/>
      <c r="ECP39" s="472"/>
      <c r="ECQ39" s="472"/>
      <c r="ECR39" s="472"/>
      <c r="ECS39" s="472"/>
      <c r="ECT39" s="472"/>
      <c r="ECU39" s="472"/>
      <c r="ECV39" s="472"/>
      <c r="ECW39" s="472"/>
      <c r="ECX39" s="472"/>
      <c r="ECY39" s="472"/>
      <c r="ECZ39" s="472"/>
      <c r="EDA39" s="472"/>
      <c r="EDB39" s="472"/>
      <c r="EDC39" s="472"/>
      <c r="EDD39" s="472"/>
      <c r="EDE39" s="472"/>
      <c r="EDF39" s="472"/>
      <c r="EDG39" s="472"/>
      <c r="EDH39" s="472"/>
      <c r="EDI39" s="472"/>
      <c r="EDJ39" s="472"/>
      <c r="EDK39" s="472"/>
      <c r="EDL39" s="472"/>
      <c r="EDM39" s="472"/>
      <c r="EDN39" s="472"/>
      <c r="EDO39" s="472"/>
      <c r="EDP39" s="472"/>
      <c r="EDQ39" s="472"/>
      <c r="EDR39" s="472"/>
      <c r="EDS39" s="472"/>
      <c r="EDT39" s="472"/>
      <c r="EDU39" s="472"/>
      <c r="EDV39" s="472"/>
      <c r="EDW39" s="472"/>
      <c r="EDX39" s="472"/>
      <c r="EDY39" s="472"/>
      <c r="EDZ39" s="472"/>
      <c r="EEA39" s="472"/>
      <c r="EEB39" s="472"/>
      <c r="EEC39" s="472"/>
      <c r="EED39" s="472"/>
      <c r="EEE39" s="472"/>
      <c r="EEF39" s="472"/>
      <c r="EEG39" s="472"/>
      <c r="EEH39" s="472"/>
      <c r="EEI39" s="472"/>
      <c r="EEJ39" s="472"/>
      <c r="EEK39" s="472"/>
      <c r="EEL39" s="472"/>
      <c r="EEM39" s="472"/>
      <c r="EEN39" s="472"/>
      <c r="EEO39" s="472"/>
      <c r="EEP39" s="472"/>
      <c r="EEQ39" s="472"/>
      <c r="EER39" s="472"/>
      <c r="EES39" s="472"/>
      <c r="EET39" s="472"/>
      <c r="EEU39" s="472"/>
      <c r="EEV39" s="472"/>
      <c r="EEW39" s="472"/>
      <c r="EEX39" s="472"/>
      <c r="EEY39" s="472"/>
      <c r="EEZ39" s="472"/>
      <c r="EFA39" s="472"/>
      <c r="EFB39" s="472"/>
      <c r="EFC39" s="472"/>
      <c r="EFD39" s="472"/>
      <c r="EFE39" s="472"/>
      <c r="EFF39" s="472"/>
      <c r="EFG39" s="472"/>
      <c r="EFH39" s="472"/>
      <c r="EFI39" s="472"/>
      <c r="EFJ39" s="472"/>
      <c r="EFK39" s="472"/>
      <c r="EFL39" s="472"/>
      <c r="EFM39" s="472"/>
      <c r="EFN39" s="472"/>
      <c r="EFO39" s="472"/>
      <c r="EFP39" s="472"/>
      <c r="EFQ39" s="472"/>
      <c r="EFR39" s="472"/>
      <c r="EFS39" s="472"/>
      <c r="EFT39" s="472"/>
      <c r="EFU39" s="472"/>
      <c r="EFV39" s="472"/>
      <c r="EFW39" s="472"/>
      <c r="EFX39" s="472"/>
      <c r="EFY39" s="472"/>
      <c r="EFZ39" s="472"/>
      <c r="EGA39" s="472"/>
      <c r="EGB39" s="472"/>
      <c r="EGC39" s="472"/>
      <c r="EGD39" s="472"/>
      <c r="EGE39" s="472"/>
      <c r="EGF39" s="472"/>
      <c r="EGG39" s="472"/>
      <c r="EGH39" s="472"/>
      <c r="EGI39" s="472"/>
      <c r="EGJ39" s="472"/>
      <c r="EGK39" s="472"/>
      <c r="EGL39" s="472"/>
      <c r="EGM39" s="472"/>
      <c r="EGN39" s="472"/>
      <c r="EGO39" s="472"/>
      <c r="EGP39" s="472"/>
      <c r="EGQ39" s="472"/>
      <c r="EGR39" s="472"/>
      <c r="EGS39" s="472"/>
      <c r="EGT39" s="472"/>
      <c r="EGU39" s="472"/>
      <c r="EGV39" s="472"/>
      <c r="EGW39" s="472"/>
      <c r="EGX39" s="472"/>
      <c r="EGY39" s="472"/>
      <c r="EGZ39" s="472"/>
      <c r="EHA39" s="472"/>
      <c r="EHB39" s="472"/>
      <c r="EHC39" s="472"/>
      <c r="EHD39" s="472"/>
      <c r="EHE39" s="472"/>
      <c r="EHF39" s="472"/>
      <c r="EHG39" s="472"/>
      <c r="EHH39" s="472"/>
      <c r="EHI39" s="472"/>
      <c r="EHJ39" s="472"/>
      <c r="EHK39" s="472"/>
      <c r="EHL39" s="472"/>
      <c r="EHM39" s="472"/>
      <c r="EHN39" s="472"/>
      <c r="EHO39" s="472"/>
      <c r="EHP39" s="472"/>
      <c r="EHQ39" s="472"/>
      <c r="EHR39" s="472"/>
      <c r="EHS39" s="472"/>
      <c r="EHT39" s="472"/>
      <c r="EHU39" s="472"/>
      <c r="EHV39" s="472"/>
      <c r="EHW39" s="472"/>
      <c r="EHX39" s="472"/>
      <c r="EHY39" s="472"/>
      <c r="EHZ39" s="472"/>
      <c r="EIA39" s="472"/>
      <c r="EIB39" s="472"/>
      <c r="EIC39" s="472"/>
      <c r="EID39" s="472"/>
      <c r="EIE39" s="472"/>
      <c r="EIF39" s="472"/>
      <c r="EIG39" s="472"/>
      <c r="EIH39" s="472"/>
      <c r="EII39" s="472"/>
      <c r="EIJ39" s="472"/>
      <c r="EIK39" s="472"/>
      <c r="EIL39" s="472"/>
      <c r="EIM39" s="472"/>
      <c r="EIN39" s="472"/>
      <c r="EIO39" s="472"/>
      <c r="EIP39" s="472"/>
      <c r="EIQ39" s="472"/>
      <c r="EIR39" s="472"/>
      <c r="EIS39" s="472"/>
      <c r="EIT39" s="472"/>
      <c r="EIU39" s="472"/>
      <c r="EIV39" s="472"/>
      <c r="EIW39" s="472"/>
      <c r="EIX39" s="472"/>
      <c r="EIY39" s="472"/>
      <c r="EIZ39" s="472"/>
      <c r="EJA39" s="472"/>
      <c r="EJB39" s="472"/>
      <c r="EJC39" s="472"/>
      <c r="EJD39" s="472"/>
      <c r="EJE39" s="472"/>
      <c r="EJF39" s="472"/>
      <c r="EJG39" s="472"/>
      <c r="EJH39" s="472"/>
      <c r="EJI39" s="472"/>
      <c r="EJJ39" s="472"/>
      <c r="EJK39" s="472"/>
      <c r="EJL39" s="472"/>
      <c r="EJM39" s="472"/>
      <c r="EJN39" s="472"/>
      <c r="EJO39" s="472"/>
      <c r="EJP39" s="472"/>
      <c r="EJQ39" s="472"/>
      <c r="EJR39" s="472"/>
      <c r="EJS39" s="472"/>
      <c r="EJT39" s="472"/>
      <c r="EJU39" s="472"/>
      <c r="EJV39" s="472"/>
      <c r="EJW39" s="472"/>
      <c r="EJX39" s="472"/>
      <c r="EJY39" s="472"/>
      <c r="EJZ39" s="472"/>
      <c r="EKA39" s="472"/>
      <c r="EKB39" s="472"/>
      <c r="EKC39" s="472"/>
      <c r="EKD39" s="472"/>
      <c r="EKE39" s="472"/>
      <c r="EKF39" s="472"/>
      <c r="EKG39" s="472"/>
      <c r="EKH39" s="472"/>
      <c r="EKI39" s="472"/>
      <c r="EKJ39" s="472"/>
      <c r="EKK39" s="472"/>
      <c r="EKL39" s="472"/>
      <c r="EKM39" s="472"/>
      <c r="EKN39" s="472"/>
      <c r="EKO39" s="472"/>
      <c r="EKP39" s="472"/>
      <c r="EKQ39" s="472"/>
      <c r="EKR39" s="472"/>
      <c r="EKS39" s="472"/>
      <c r="EKT39" s="472"/>
      <c r="EKU39" s="472"/>
      <c r="EKV39" s="472"/>
      <c r="EKW39" s="472"/>
      <c r="EKX39" s="472"/>
      <c r="EKY39" s="472"/>
      <c r="EKZ39" s="472"/>
      <c r="ELA39" s="472"/>
      <c r="ELB39" s="472"/>
      <c r="ELC39" s="472"/>
      <c r="ELD39" s="472"/>
      <c r="ELE39" s="472"/>
      <c r="ELF39" s="472"/>
      <c r="ELG39" s="472"/>
      <c r="ELH39" s="472"/>
      <c r="ELI39" s="472"/>
      <c r="ELJ39" s="472"/>
      <c r="ELK39" s="472"/>
      <c r="ELL39" s="472"/>
      <c r="ELM39" s="472"/>
      <c r="ELN39" s="472"/>
      <c r="ELO39" s="472"/>
      <c r="ELP39" s="472"/>
      <c r="ELQ39" s="472"/>
      <c r="ELR39" s="472"/>
      <c r="ELS39" s="472"/>
      <c r="ELT39" s="472"/>
      <c r="ELU39" s="472"/>
      <c r="ELV39" s="472"/>
      <c r="ELW39" s="472"/>
      <c r="ELX39" s="472"/>
      <c r="ELY39" s="472"/>
      <c r="ELZ39" s="472"/>
      <c r="EMA39" s="472"/>
      <c r="EMB39" s="472"/>
      <c r="EMC39" s="472"/>
      <c r="EMD39" s="472"/>
      <c r="EME39" s="472"/>
      <c r="EMF39" s="472"/>
      <c r="EMG39" s="472"/>
      <c r="EMH39" s="472"/>
      <c r="EMI39" s="472"/>
      <c r="EMJ39" s="472"/>
      <c r="EMK39" s="472"/>
      <c r="EML39" s="472"/>
      <c r="EMM39" s="472"/>
      <c r="EMN39" s="472"/>
      <c r="EMO39" s="472"/>
      <c r="EMP39" s="472"/>
      <c r="EMQ39" s="472"/>
      <c r="EMR39" s="472"/>
      <c r="EMS39" s="472"/>
      <c r="EMT39" s="472"/>
      <c r="EMU39" s="472"/>
      <c r="EMV39" s="472"/>
      <c r="EMW39" s="472"/>
      <c r="EMX39" s="472"/>
      <c r="EMY39" s="472"/>
      <c r="EMZ39" s="472"/>
      <c r="ENA39" s="472"/>
      <c r="ENB39" s="472"/>
      <c r="ENC39" s="472"/>
      <c r="END39" s="472"/>
      <c r="ENE39" s="472"/>
      <c r="ENF39" s="472"/>
      <c r="ENG39" s="472"/>
      <c r="ENH39" s="472"/>
      <c r="ENI39" s="472"/>
      <c r="ENJ39" s="472"/>
      <c r="ENK39" s="472"/>
      <c r="ENL39" s="472"/>
      <c r="ENM39" s="472"/>
      <c r="ENN39" s="472"/>
      <c r="ENO39" s="472"/>
      <c r="ENP39" s="472"/>
      <c r="ENQ39" s="472"/>
      <c r="ENR39" s="472"/>
      <c r="ENS39" s="472"/>
      <c r="ENT39" s="472"/>
      <c r="ENU39" s="472"/>
      <c r="ENV39" s="472"/>
      <c r="ENW39" s="472"/>
      <c r="ENX39" s="472"/>
      <c r="ENY39" s="472"/>
      <c r="ENZ39" s="472"/>
      <c r="EOA39" s="472"/>
      <c r="EOB39" s="472"/>
      <c r="EOC39" s="472"/>
      <c r="EOD39" s="472"/>
      <c r="EOE39" s="472"/>
      <c r="EOF39" s="472"/>
      <c r="EOG39" s="472"/>
      <c r="EOH39" s="472"/>
      <c r="EOI39" s="472"/>
      <c r="EOJ39" s="472"/>
      <c r="EOK39" s="472"/>
      <c r="EOL39" s="472"/>
      <c r="EOM39" s="472"/>
      <c r="EON39" s="472"/>
      <c r="EOO39" s="472"/>
      <c r="EOP39" s="472"/>
      <c r="EOQ39" s="472"/>
      <c r="EOR39" s="472"/>
      <c r="EOS39" s="472"/>
      <c r="EOT39" s="472"/>
      <c r="EOU39" s="472"/>
      <c r="EOV39" s="472"/>
      <c r="EOW39" s="472"/>
      <c r="EOX39" s="472"/>
      <c r="EOY39" s="472"/>
      <c r="EOZ39" s="472"/>
      <c r="EPA39" s="472"/>
      <c r="EPB39" s="472"/>
      <c r="EPC39" s="472"/>
      <c r="EPD39" s="472"/>
      <c r="EPE39" s="472"/>
      <c r="EPF39" s="472"/>
      <c r="EPG39" s="472"/>
      <c r="EPH39" s="472"/>
      <c r="EPI39" s="472"/>
      <c r="EPJ39" s="472"/>
      <c r="EPK39" s="472"/>
      <c r="EPL39" s="472"/>
      <c r="EPM39" s="472"/>
      <c r="EPN39" s="472"/>
      <c r="EPO39" s="472"/>
      <c r="EPP39" s="472"/>
      <c r="EPQ39" s="472"/>
      <c r="EPR39" s="472"/>
      <c r="EPS39" s="472"/>
      <c r="EPT39" s="472"/>
      <c r="EPU39" s="472"/>
      <c r="EPV39" s="472"/>
      <c r="EPW39" s="472"/>
      <c r="EPX39" s="472"/>
      <c r="EPY39" s="472"/>
      <c r="EPZ39" s="472"/>
      <c r="EQA39" s="472"/>
      <c r="EQB39" s="472"/>
      <c r="EQC39" s="472"/>
      <c r="EQD39" s="472"/>
      <c r="EQE39" s="472"/>
      <c r="EQF39" s="472"/>
      <c r="EQG39" s="472"/>
      <c r="EQH39" s="472"/>
      <c r="EQI39" s="472"/>
      <c r="EQJ39" s="472"/>
      <c r="EQK39" s="472"/>
      <c r="EQL39" s="472"/>
      <c r="EQM39" s="472"/>
      <c r="EQN39" s="472"/>
      <c r="EQO39" s="472"/>
      <c r="EQP39" s="472"/>
      <c r="EQQ39" s="472"/>
      <c r="EQR39" s="472"/>
      <c r="EQS39" s="472"/>
      <c r="EQT39" s="472"/>
      <c r="EQU39" s="472"/>
      <c r="EQV39" s="472"/>
      <c r="EQW39" s="472"/>
      <c r="EQX39" s="472"/>
      <c r="EQY39" s="472"/>
      <c r="EQZ39" s="472"/>
      <c r="ERA39" s="472"/>
      <c r="ERB39" s="472"/>
      <c r="ERC39" s="472"/>
      <c r="ERD39" s="472"/>
      <c r="ERE39" s="472"/>
      <c r="ERF39" s="472"/>
      <c r="ERG39" s="472"/>
      <c r="ERH39" s="472"/>
      <c r="ERI39" s="472"/>
      <c r="ERJ39" s="472"/>
      <c r="ERK39" s="472"/>
      <c r="ERL39" s="472"/>
      <c r="ERM39" s="472"/>
      <c r="ERN39" s="472"/>
      <c r="ERO39" s="472"/>
      <c r="ERP39" s="472"/>
      <c r="ERQ39" s="472"/>
      <c r="ERR39" s="472"/>
      <c r="ERS39" s="472"/>
      <c r="ERT39" s="472"/>
      <c r="ERU39" s="472"/>
      <c r="ERV39" s="472"/>
      <c r="ERW39" s="472"/>
      <c r="ERX39" s="472"/>
      <c r="ERY39" s="472"/>
      <c r="ERZ39" s="472"/>
      <c r="ESA39" s="472"/>
      <c r="ESB39" s="472"/>
      <c r="ESC39" s="472"/>
      <c r="ESD39" s="472"/>
      <c r="ESE39" s="472"/>
      <c r="ESF39" s="472"/>
      <c r="ESG39" s="472"/>
      <c r="ESH39" s="472"/>
      <c r="ESI39" s="472"/>
      <c r="ESJ39" s="472"/>
      <c r="ESK39" s="472"/>
      <c r="ESL39" s="472"/>
      <c r="ESM39" s="472"/>
      <c r="ESN39" s="472"/>
      <c r="ESO39" s="472"/>
      <c r="ESP39" s="472"/>
      <c r="ESQ39" s="472"/>
      <c r="ESR39" s="472"/>
      <c r="ESS39" s="472"/>
      <c r="EST39" s="472"/>
      <c r="ESU39" s="472"/>
      <c r="ESV39" s="472"/>
      <c r="ESW39" s="472"/>
      <c r="ESX39" s="472"/>
      <c r="ESY39" s="472"/>
      <c r="ESZ39" s="472"/>
      <c r="ETA39" s="472"/>
      <c r="ETB39" s="472"/>
      <c r="ETC39" s="472"/>
      <c r="ETD39" s="472"/>
      <c r="ETE39" s="472"/>
      <c r="ETF39" s="472"/>
      <c r="ETG39" s="472"/>
      <c r="ETH39" s="472"/>
      <c r="ETI39" s="472"/>
      <c r="ETJ39" s="472"/>
      <c r="ETK39" s="472"/>
      <c r="ETL39" s="472"/>
      <c r="ETM39" s="472"/>
      <c r="ETN39" s="472"/>
      <c r="ETO39" s="472"/>
      <c r="ETP39" s="472"/>
      <c r="ETQ39" s="472"/>
      <c r="ETR39" s="472"/>
      <c r="ETS39" s="472"/>
      <c r="ETT39" s="472"/>
      <c r="ETU39" s="472"/>
      <c r="ETV39" s="472"/>
      <c r="ETW39" s="472"/>
      <c r="ETX39" s="472"/>
      <c r="ETY39" s="472"/>
      <c r="ETZ39" s="472"/>
      <c r="EUA39" s="472"/>
      <c r="EUB39" s="472"/>
      <c r="EUC39" s="472"/>
      <c r="EUD39" s="472"/>
      <c r="EUE39" s="472"/>
      <c r="EUF39" s="472"/>
      <c r="EUG39" s="472"/>
      <c r="EUH39" s="472"/>
      <c r="EUI39" s="472"/>
      <c r="EUJ39" s="472"/>
      <c r="EUK39" s="472"/>
      <c r="EUL39" s="472"/>
      <c r="EUM39" s="472"/>
      <c r="EUN39" s="472"/>
      <c r="EUO39" s="472"/>
      <c r="EUP39" s="472"/>
      <c r="EUQ39" s="472"/>
      <c r="EUR39" s="472"/>
      <c r="EUS39" s="472"/>
      <c r="EUT39" s="472"/>
      <c r="EUU39" s="472"/>
      <c r="EUV39" s="472"/>
      <c r="EUW39" s="472"/>
      <c r="EUX39" s="472"/>
      <c r="EUY39" s="472"/>
      <c r="EUZ39" s="472"/>
      <c r="EVA39" s="472"/>
      <c r="EVB39" s="472"/>
      <c r="EVC39" s="472"/>
      <c r="EVD39" s="472"/>
      <c r="EVE39" s="472"/>
      <c r="EVF39" s="472"/>
      <c r="EVG39" s="472"/>
      <c r="EVH39" s="472"/>
      <c r="EVI39" s="472"/>
      <c r="EVJ39" s="472"/>
      <c r="EVK39" s="472"/>
      <c r="EVL39" s="472"/>
      <c r="EVM39" s="472"/>
      <c r="EVN39" s="472"/>
      <c r="EVO39" s="472"/>
      <c r="EVP39" s="472"/>
      <c r="EVQ39" s="472"/>
      <c r="EVR39" s="472"/>
      <c r="EVS39" s="472"/>
      <c r="EVT39" s="472"/>
      <c r="EVU39" s="472"/>
      <c r="EVV39" s="472"/>
      <c r="EVW39" s="472"/>
      <c r="EVX39" s="472"/>
      <c r="EVY39" s="472"/>
      <c r="EVZ39" s="472"/>
      <c r="EWA39" s="472"/>
      <c r="EWB39" s="472"/>
      <c r="EWC39" s="472"/>
      <c r="EWD39" s="472"/>
      <c r="EWE39" s="472"/>
      <c r="EWF39" s="472"/>
      <c r="EWG39" s="472"/>
      <c r="EWH39" s="472"/>
      <c r="EWI39" s="472"/>
      <c r="EWJ39" s="472"/>
      <c r="EWK39" s="472"/>
      <c r="EWL39" s="472"/>
      <c r="EWM39" s="472"/>
      <c r="EWN39" s="472"/>
      <c r="EWO39" s="472"/>
      <c r="EWP39" s="472"/>
      <c r="EWQ39" s="472"/>
      <c r="EWR39" s="472"/>
      <c r="EWS39" s="472"/>
      <c r="EWT39" s="472"/>
      <c r="EWU39" s="472"/>
      <c r="EWV39" s="472"/>
      <c r="EWW39" s="472"/>
      <c r="EWX39" s="472"/>
      <c r="EWY39" s="472"/>
      <c r="EWZ39" s="472"/>
      <c r="EXA39" s="472"/>
      <c r="EXB39" s="472"/>
      <c r="EXC39" s="472"/>
      <c r="EXD39" s="472"/>
      <c r="EXE39" s="472"/>
      <c r="EXF39" s="472"/>
      <c r="EXG39" s="472"/>
      <c r="EXH39" s="472"/>
      <c r="EXI39" s="472"/>
      <c r="EXJ39" s="472"/>
      <c r="EXK39" s="472"/>
      <c r="EXL39" s="472"/>
      <c r="EXM39" s="472"/>
      <c r="EXN39" s="472"/>
      <c r="EXO39" s="472"/>
      <c r="EXP39" s="472"/>
      <c r="EXQ39" s="472"/>
      <c r="EXR39" s="472"/>
      <c r="EXS39" s="472"/>
      <c r="EXT39" s="472"/>
      <c r="EXU39" s="472"/>
      <c r="EXV39" s="472"/>
      <c r="EXW39" s="472"/>
      <c r="EXX39" s="472"/>
      <c r="EXY39" s="472"/>
      <c r="EXZ39" s="472"/>
      <c r="EYA39" s="472"/>
      <c r="EYB39" s="472"/>
      <c r="EYC39" s="472"/>
      <c r="EYD39" s="472"/>
      <c r="EYE39" s="472"/>
      <c r="EYF39" s="472"/>
      <c r="EYG39" s="472"/>
      <c r="EYH39" s="472"/>
      <c r="EYI39" s="472"/>
      <c r="EYJ39" s="472"/>
      <c r="EYK39" s="472"/>
      <c r="EYL39" s="472"/>
      <c r="EYM39" s="472"/>
      <c r="EYN39" s="472"/>
      <c r="EYO39" s="472"/>
      <c r="EYP39" s="472"/>
      <c r="EYQ39" s="472"/>
      <c r="EYR39" s="472"/>
      <c r="EYS39" s="472"/>
      <c r="EYT39" s="472"/>
      <c r="EYU39" s="472"/>
      <c r="EYV39" s="472"/>
      <c r="EYW39" s="472"/>
      <c r="EYX39" s="472"/>
      <c r="EYY39" s="472"/>
      <c r="EYZ39" s="472"/>
      <c r="EZA39" s="472"/>
      <c r="EZB39" s="472"/>
      <c r="EZC39" s="472"/>
      <c r="EZD39" s="472"/>
      <c r="EZE39" s="472"/>
      <c r="EZF39" s="472"/>
      <c r="EZG39" s="472"/>
      <c r="EZH39" s="472"/>
      <c r="EZI39" s="472"/>
      <c r="EZJ39" s="472"/>
      <c r="EZK39" s="472"/>
      <c r="EZL39" s="472"/>
      <c r="EZM39" s="472"/>
      <c r="EZN39" s="472"/>
      <c r="EZO39" s="472"/>
      <c r="EZP39" s="472"/>
      <c r="EZQ39" s="472"/>
      <c r="EZR39" s="472"/>
      <c r="EZS39" s="472"/>
      <c r="EZT39" s="472"/>
      <c r="EZU39" s="472"/>
      <c r="EZV39" s="472"/>
      <c r="EZW39" s="472"/>
      <c r="EZX39" s="472"/>
      <c r="EZY39" s="472"/>
      <c r="EZZ39" s="472"/>
      <c r="FAA39" s="472"/>
      <c r="FAB39" s="472"/>
      <c r="FAC39" s="472"/>
      <c r="FAD39" s="472"/>
      <c r="FAE39" s="472"/>
      <c r="FAF39" s="472"/>
      <c r="FAG39" s="472"/>
      <c r="FAH39" s="472"/>
      <c r="FAI39" s="472"/>
      <c r="FAJ39" s="472"/>
      <c r="FAK39" s="472"/>
      <c r="FAL39" s="472"/>
      <c r="FAM39" s="472"/>
      <c r="FAN39" s="472"/>
      <c r="FAO39" s="472"/>
      <c r="FAP39" s="472"/>
      <c r="FAQ39" s="472"/>
      <c r="FAR39" s="472"/>
      <c r="FAS39" s="472"/>
      <c r="FAT39" s="472"/>
      <c r="FAU39" s="472"/>
      <c r="FAV39" s="472"/>
      <c r="FAW39" s="472"/>
      <c r="FAX39" s="472"/>
      <c r="FAY39" s="472"/>
      <c r="FAZ39" s="472"/>
      <c r="FBA39" s="472"/>
      <c r="FBB39" s="472"/>
      <c r="FBC39" s="472"/>
      <c r="FBD39" s="472"/>
      <c r="FBE39" s="472"/>
      <c r="FBF39" s="472"/>
      <c r="FBG39" s="472"/>
      <c r="FBH39" s="472"/>
      <c r="FBI39" s="472"/>
      <c r="FBJ39" s="472"/>
      <c r="FBK39" s="472"/>
      <c r="FBL39" s="472"/>
      <c r="FBM39" s="472"/>
      <c r="FBN39" s="472"/>
      <c r="FBO39" s="472"/>
      <c r="FBP39" s="472"/>
      <c r="FBQ39" s="472"/>
      <c r="FBR39" s="472"/>
      <c r="FBS39" s="472"/>
      <c r="FBT39" s="472"/>
      <c r="FBU39" s="472"/>
      <c r="FBV39" s="472"/>
      <c r="FBW39" s="472"/>
      <c r="FBX39" s="472"/>
      <c r="FBY39" s="472"/>
      <c r="FBZ39" s="472"/>
      <c r="FCA39" s="472"/>
      <c r="FCB39" s="472"/>
      <c r="FCC39" s="472"/>
      <c r="FCD39" s="472"/>
      <c r="FCE39" s="472"/>
      <c r="FCF39" s="472"/>
      <c r="FCG39" s="472"/>
      <c r="FCH39" s="472"/>
      <c r="FCI39" s="472"/>
      <c r="FCJ39" s="472"/>
      <c r="FCK39" s="472"/>
      <c r="FCL39" s="472"/>
      <c r="FCM39" s="472"/>
      <c r="FCN39" s="472"/>
      <c r="FCO39" s="472"/>
      <c r="FCP39" s="472"/>
      <c r="FCQ39" s="472"/>
      <c r="FCR39" s="472"/>
      <c r="FCS39" s="472"/>
      <c r="FCT39" s="472"/>
      <c r="FCU39" s="472"/>
      <c r="FCV39" s="472"/>
      <c r="FCW39" s="472"/>
      <c r="FCX39" s="472"/>
      <c r="FCY39" s="472"/>
      <c r="FCZ39" s="472"/>
      <c r="FDA39" s="472"/>
      <c r="FDB39" s="472"/>
      <c r="FDC39" s="472"/>
      <c r="FDD39" s="472"/>
      <c r="FDE39" s="472"/>
      <c r="FDF39" s="472"/>
      <c r="FDG39" s="472"/>
      <c r="FDH39" s="472"/>
      <c r="FDI39" s="472"/>
      <c r="FDJ39" s="472"/>
      <c r="FDK39" s="472"/>
      <c r="FDL39" s="472"/>
      <c r="FDM39" s="472"/>
      <c r="FDN39" s="472"/>
      <c r="FDO39" s="472"/>
      <c r="FDP39" s="472"/>
      <c r="FDQ39" s="472"/>
      <c r="FDR39" s="472"/>
      <c r="FDS39" s="472"/>
      <c r="FDT39" s="472"/>
      <c r="FDU39" s="472"/>
      <c r="FDV39" s="472"/>
      <c r="FDW39" s="472"/>
      <c r="FDX39" s="472"/>
      <c r="FDY39" s="472"/>
      <c r="FDZ39" s="472"/>
      <c r="FEA39" s="472"/>
      <c r="FEB39" s="472"/>
      <c r="FEC39" s="472"/>
      <c r="FED39" s="472"/>
      <c r="FEE39" s="472"/>
      <c r="FEF39" s="472"/>
      <c r="FEG39" s="472"/>
      <c r="FEH39" s="472"/>
      <c r="FEI39" s="472"/>
      <c r="FEJ39" s="472"/>
      <c r="FEK39" s="472"/>
      <c r="FEL39" s="472"/>
      <c r="FEM39" s="472"/>
      <c r="FEN39" s="472"/>
      <c r="FEO39" s="472"/>
      <c r="FEP39" s="472"/>
      <c r="FEQ39" s="472"/>
      <c r="FER39" s="472"/>
      <c r="FES39" s="472"/>
      <c r="FET39" s="472"/>
      <c r="FEU39" s="472"/>
      <c r="FEV39" s="472"/>
      <c r="FEW39" s="472"/>
      <c r="FEX39" s="472"/>
      <c r="FEY39" s="472"/>
      <c r="FEZ39" s="472"/>
      <c r="FFA39" s="472"/>
      <c r="FFB39" s="472"/>
      <c r="FFC39" s="472"/>
      <c r="FFD39" s="472"/>
      <c r="FFE39" s="472"/>
      <c r="FFF39" s="472"/>
      <c r="FFG39" s="472"/>
      <c r="FFH39" s="472"/>
      <c r="FFI39" s="472"/>
      <c r="FFJ39" s="472"/>
      <c r="FFK39" s="472"/>
      <c r="FFL39" s="472"/>
      <c r="FFM39" s="472"/>
      <c r="FFN39" s="472"/>
      <c r="FFO39" s="472"/>
      <c r="FFP39" s="472"/>
      <c r="FFQ39" s="472"/>
      <c r="FFR39" s="472"/>
      <c r="FFS39" s="472"/>
      <c r="FFT39" s="472"/>
      <c r="FFU39" s="472"/>
      <c r="FFV39" s="472"/>
      <c r="FFW39" s="472"/>
      <c r="FFX39" s="472"/>
      <c r="FFY39" s="472"/>
      <c r="FFZ39" s="472"/>
      <c r="FGA39" s="472"/>
      <c r="FGB39" s="472"/>
      <c r="FGC39" s="472"/>
      <c r="FGD39" s="472"/>
      <c r="FGE39" s="472"/>
      <c r="FGF39" s="472"/>
      <c r="FGG39" s="472"/>
      <c r="FGH39" s="472"/>
      <c r="FGI39" s="472"/>
      <c r="FGJ39" s="472"/>
      <c r="FGK39" s="472"/>
      <c r="FGL39" s="472"/>
      <c r="FGM39" s="472"/>
      <c r="FGN39" s="472"/>
      <c r="FGO39" s="472"/>
      <c r="FGP39" s="472"/>
      <c r="FGQ39" s="472"/>
      <c r="FGR39" s="472"/>
      <c r="FGS39" s="472"/>
      <c r="FGT39" s="472"/>
      <c r="FGU39" s="472"/>
      <c r="FGV39" s="472"/>
      <c r="FGW39" s="472"/>
      <c r="FGX39" s="472"/>
      <c r="FGY39" s="472"/>
      <c r="FGZ39" s="472"/>
      <c r="FHA39" s="472"/>
      <c r="FHB39" s="472"/>
      <c r="FHC39" s="472"/>
      <c r="FHD39" s="472"/>
      <c r="FHE39" s="472"/>
      <c r="FHF39" s="472"/>
      <c r="FHG39" s="472"/>
      <c r="FHH39" s="472"/>
      <c r="FHI39" s="472"/>
      <c r="FHJ39" s="472"/>
      <c r="FHK39" s="472"/>
      <c r="FHL39" s="472"/>
      <c r="FHM39" s="472"/>
      <c r="FHN39" s="472"/>
      <c r="FHO39" s="472"/>
      <c r="FHP39" s="472"/>
      <c r="FHQ39" s="472"/>
      <c r="FHR39" s="472"/>
      <c r="FHS39" s="472"/>
      <c r="FHT39" s="472"/>
      <c r="FHU39" s="472"/>
      <c r="FHV39" s="472"/>
      <c r="FHW39" s="472"/>
      <c r="FHX39" s="472"/>
      <c r="FHY39" s="472"/>
      <c r="FHZ39" s="472"/>
      <c r="FIA39" s="472"/>
      <c r="FIB39" s="472"/>
      <c r="FIC39" s="472"/>
      <c r="FID39" s="472"/>
      <c r="FIE39" s="472"/>
      <c r="FIF39" s="472"/>
      <c r="FIG39" s="472"/>
      <c r="FIH39" s="472"/>
      <c r="FII39" s="472"/>
      <c r="FIJ39" s="472"/>
      <c r="FIK39" s="472"/>
      <c r="FIL39" s="472"/>
      <c r="FIM39" s="472"/>
      <c r="FIN39" s="472"/>
      <c r="FIO39" s="472"/>
      <c r="FIP39" s="472"/>
      <c r="FIQ39" s="472"/>
      <c r="FIR39" s="472"/>
      <c r="FIS39" s="472"/>
      <c r="FIT39" s="472"/>
      <c r="FIU39" s="472"/>
      <c r="FIV39" s="472"/>
      <c r="FIW39" s="472"/>
      <c r="FIX39" s="472"/>
      <c r="FIY39" s="472"/>
      <c r="FIZ39" s="472"/>
      <c r="FJA39" s="472"/>
      <c r="FJB39" s="472"/>
      <c r="FJC39" s="472"/>
      <c r="FJD39" s="472"/>
      <c r="FJE39" s="472"/>
      <c r="FJF39" s="472"/>
      <c r="FJG39" s="472"/>
      <c r="FJH39" s="472"/>
      <c r="FJI39" s="472"/>
      <c r="FJJ39" s="472"/>
      <c r="FJK39" s="472"/>
      <c r="FJL39" s="472"/>
      <c r="FJM39" s="472"/>
      <c r="FJN39" s="472"/>
      <c r="FJO39" s="472"/>
      <c r="FJP39" s="472"/>
      <c r="FJQ39" s="472"/>
      <c r="FJR39" s="472"/>
      <c r="FJS39" s="472"/>
      <c r="FJT39" s="472"/>
      <c r="FJU39" s="472"/>
      <c r="FJV39" s="472"/>
      <c r="FJW39" s="472"/>
      <c r="FJX39" s="472"/>
      <c r="FJY39" s="472"/>
      <c r="FJZ39" s="472"/>
      <c r="FKA39" s="472"/>
      <c r="FKB39" s="472"/>
      <c r="FKC39" s="472"/>
      <c r="FKD39" s="472"/>
      <c r="FKE39" s="472"/>
      <c r="FKF39" s="472"/>
      <c r="FKG39" s="472"/>
      <c r="FKH39" s="472"/>
      <c r="FKI39" s="472"/>
      <c r="FKJ39" s="472"/>
      <c r="FKK39" s="472"/>
      <c r="FKL39" s="472"/>
      <c r="FKM39" s="472"/>
      <c r="FKN39" s="472"/>
      <c r="FKO39" s="472"/>
      <c r="FKP39" s="472"/>
      <c r="FKQ39" s="472"/>
      <c r="FKR39" s="472"/>
      <c r="FKS39" s="472"/>
      <c r="FKT39" s="472"/>
      <c r="FKU39" s="472"/>
      <c r="FKV39" s="472"/>
      <c r="FKW39" s="472"/>
      <c r="FKX39" s="472"/>
      <c r="FKY39" s="472"/>
      <c r="FKZ39" s="472"/>
      <c r="FLA39" s="472"/>
      <c r="FLB39" s="472"/>
      <c r="FLC39" s="472"/>
      <c r="FLD39" s="472"/>
      <c r="FLE39" s="472"/>
      <c r="FLF39" s="472"/>
      <c r="FLG39" s="472"/>
      <c r="FLH39" s="472"/>
      <c r="FLI39" s="472"/>
      <c r="FLJ39" s="472"/>
      <c r="FLK39" s="472"/>
      <c r="FLL39" s="472"/>
      <c r="FLM39" s="472"/>
      <c r="FLN39" s="472"/>
      <c r="FLO39" s="472"/>
      <c r="FLP39" s="472"/>
      <c r="FLQ39" s="472"/>
      <c r="FLR39" s="472"/>
      <c r="FLS39" s="472"/>
      <c r="FLT39" s="472"/>
      <c r="FLU39" s="472"/>
      <c r="FLV39" s="472"/>
      <c r="FLW39" s="472"/>
      <c r="FLX39" s="472"/>
      <c r="FLY39" s="472"/>
      <c r="FLZ39" s="472"/>
      <c r="FMA39" s="472"/>
      <c r="FMB39" s="472"/>
      <c r="FMC39" s="472"/>
      <c r="FMD39" s="472"/>
      <c r="FME39" s="472"/>
      <c r="FMF39" s="472"/>
      <c r="FMG39" s="472"/>
      <c r="FMH39" s="472"/>
      <c r="FMI39" s="472"/>
      <c r="FMJ39" s="472"/>
      <c r="FMK39" s="472"/>
      <c r="FML39" s="472"/>
      <c r="FMM39" s="472"/>
      <c r="FMN39" s="472"/>
      <c r="FMO39" s="472"/>
      <c r="FMP39" s="472"/>
      <c r="FMQ39" s="472"/>
      <c r="FMR39" s="472"/>
      <c r="FMS39" s="472"/>
      <c r="FMT39" s="472"/>
      <c r="FMU39" s="472"/>
      <c r="FMV39" s="472"/>
      <c r="FMW39" s="472"/>
      <c r="FMX39" s="472"/>
      <c r="FMY39" s="472"/>
      <c r="FMZ39" s="472"/>
      <c r="FNA39" s="472"/>
      <c r="FNB39" s="472"/>
      <c r="FNC39" s="472"/>
      <c r="FND39" s="472"/>
      <c r="FNE39" s="472"/>
      <c r="FNF39" s="472"/>
      <c r="FNG39" s="472"/>
      <c r="FNH39" s="472"/>
      <c r="FNI39" s="472"/>
      <c r="FNJ39" s="472"/>
      <c r="FNK39" s="472"/>
      <c r="FNL39" s="472"/>
      <c r="FNM39" s="472"/>
      <c r="FNN39" s="472"/>
      <c r="FNO39" s="472"/>
      <c r="FNP39" s="472"/>
      <c r="FNQ39" s="472"/>
      <c r="FNR39" s="472"/>
      <c r="FNS39" s="472"/>
      <c r="FNT39" s="472"/>
      <c r="FNU39" s="472"/>
      <c r="FNV39" s="472"/>
      <c r="FNW39" s="472"/>
      <c r="FNX39" s="472"/>
      <c r="FNY39" s="472"/>
      <c r="FNZ39" s="472"/>
      <c r="FOA39" s="472"/>
      <c r="FOB39" s="472"/>
      <c r="FOC39" s="472"/>
      <c r="FOD39" s="472"/>
      <c r="FOE39" s="472"/>
      <c r="FOF39" s="472"/>
      <c r="FOG39" s="472"/>
      <c r="FOH39" s="472"/>
      <c r="FOI39" s="472"/>
      <c r="FOJ39" s="472"/>
      <c r="FOK39" s="472"/>
      <c r="FOL39" s="472"/>
      <c r="FOM39" s="472"/>
      <c r="FON39" s="472"/>
      <c r="FOO39" s="472"/>
      <c r="FOP39" s="472"/>
      <c r="FOQ39" s="472"/>
      <c r="FOR39" s="472"/>
      <c r="FOS39" s="472"/>
      <c r="FOT39" s="472"/>
      <c r="FOU39" s="472"/>
      <c r="FOV39" s="472"/>
      <c r="FOW39" s="472"/>
      <c r="FOX39" s="472"/>
      <c r="FOY39" s="472"/>
      <c r="FOZ39" s="472"/>
      <c r="FPA39" s="472"/>
      <c r="FPB39" s="472"/>
      <c r="FPC39" s="472"/>
      <c r="FPD39" s="472"/>
      <c r="FPE39" s="472"/>
      <c r="FPF39" s="472"/>
      <c r="FPG39" s="472"/>
      <c r="FPH39" s="472"/>
      <c r="FPI39" s="472"/>
      <c r="FPJ39" s="472"/>
      <c r="FPK39" s="472"/>
      <c r="FPL39" s="472"/>
      <c r="FPM39" s="472"/>
      <c r="FPN39" s="472"/>
      <c r="FPO39" s="472"/>
      <c r="FPP39" s="472"/>
      <c r="FPQ39" s="472"/>
      <c r="FPR39" s="472"/>
      <c r="FPS39" s="472"/>
      <c r="FPT39" s="472"/>
      <c r="FPU39" s="472"/>
      <c r="FPV39" s="472"/>
      <c r="FPW39" s="472"/>
      <c r="FPX39" s="472"/>
      <c r="FPY39" s="472"/>
      <c r="FPZ39" s="472"/>
      <c r="FQA39" s="472"/>
      <c r="FQB39" s="472"/>
      <c r="FQC39" s="472"/>
      <c r="FQD39" s="472"/>
      <c r="FQE39" s="472"/>
      <c r="FQF39" s="472"/>
      <c r="FQG39" s="472"/>
      <c r="FQH39" s="472"/>
      <c r="FQI39" s="472"/>
      <c r="FQJ39" s="472"/>
      <c r="FQK39" s="472"/>
      <c r="FQL39" s="472"/>
      <c r="FQM39" s="472"/>
      <c r="FQN39" s="472"/>
      <c r="FQO39" s="472"/>
      <c r="FQP39" s="472"/>
      <c r="FQQ39" s="472"/>
      <c r="FQR39" s="472"/>
      <c r="FQS39" s="472"/>
      <c r="FQT39" s="472"/>
      <c r="FQU39" s="472"/>
      <c r="FQV39" s="472"/>
      <c r="FQW39" s="472"/>
      <c r="FQX39" s="472"/>
      <c r="FQY39" s="472"/>
      <c r="FQZ39" s="472"/>
      <c r="FRA39" s="472"/>
      <c r="FRB39" s="472"/>
      <c r="FRC39" s="472"/>
      <c r="FRD39" s="472"/>
      <c r="FRE39" s="472"/>
      <c r="FRF39" s="472"/>
      <c r="FRG39" s="472"/>
      <c r="FRH39" s="472"/>
      <c r="FRI39" s="472"/>
      <c r="FRJ39" s="472"/>
      <c r="FRK39" s="472"/>
      <c r="FRL39" s="472"/>
      <c r="FRM39" s="472"/>
      <c r="FRN39" s="472"/>
      <c r="FRO39" s="472"/>
      <c r="FRP39" s="472"/>
      <c r="FRQ39" s="472"/>
      <c r="FRR39" s="472"/>
      <c r="FRS39" s="472"/>
      <c r="FRT39" s="472"/>
      <c r="FRU39" s="472"/>
      <c r="FRV39" s="472"/>
      <c r="FRW39" s="472"/>
      <c r="FRX39" s="472"/>
      <c r="FRY39" s="472"/>
      <c r="FRZ39" s="472"/>
      <c r="FSA39" s="472"/>
      <c r="FSB39" s="472"/>
      <c r="FSC39" s="472"/>
      <c r="FSD39" s="472"/>
      <c r="FSE39" s="472"/>
      <c r="FSF39" s="472"/>
      <c r="FSG39" s="472"/>
      <c r="FSH39" s="472"/>
      <c r="FSI39" s="472"/>
      <c r="FSJ39" s="472"/>
      <c r="FSK39" s="472"/>
      <c r="FSL39" s="472"/>
      <c r="FSM39" s="472"/>
      <c r="FSN39" s="472"/>
      <c r="FSO39" s="472"/>
      <c r="FSP39" s="472"/>
      <c r="FSQ39" s="472"/>
      <c r="FSR39" s="472"/>
      <c r="FSS39" s="472"/>
      <c r="FST39" s="472"/>
      <c r="FSU39" s="472"/>
      <c r="FSV39" s="472"/>
      <c r="FSW39" s="472"/>
      <c r="FSX39" s="472"/>
      <c r="FSY39" s="472"/>
      <c r="FSZ39" s="472"/>
      <c r="FTA39" s="472"/>
      <c r="FTB39" s="472"/>
      <c r="FTC39" s="472"/>
      <c r="FTD39" s="472"/>
      <c r="FTE39" s="472"/>
      <c r="FTF39" s="472"/>
      <c r="FTG39" s="472"/>
      <c r="FTH39" s="472"/>
      <c r="FTI39" s="472"/>
      <c r="FTJ39" s="472"/>
      <c r="FTK39" s="472"/>
      <c r="FTL39" s="472"/>
      <c r="FTM39" s="472"/>
      <c r="FTN39" s="472"/>
      <c r="FTO39" s="472"/>
      <c r="FTP39" s="472"/>
      <c r="FTQ39" s="472"/>
      <c r="FTR39" s="472"/>
      <c r="FTS39" s="472"/>
      <c r="FTT39" s="472"/>
      <c r="FTU39" s="472"/>
      <c r="FTV39" s="472"/>
      <c r="FTW39" s="472"/>
      <c r="FTX39" s="472"/>
      <c r="FTY39" s="472"/>
      <c r="FTZ39" s="472"/>
      <c r="FUA39" s="472"/>
      <c r="FUB39" s="472"/>
      <c r="FUC39" s="472"/>
      <c r="FUD39" s="472"/>
      <c r="FUE39" s="472"/>
      <c r="FUF39" s="472"/>
      <c r="FUG39" s="472"/>
      <c r="FUH39" s="472"/>
      <c r="FUI39" s="472"/>
      <c r="FUJ39" s="472"/>
      <c r="FUK39" s="472"/>
      <c r="FUL39" s="472"/>
      <c r="FUM39" s="472"/>
      <c r="FUN39" s="472"/>
      <c r="FUO39" s="472"/>
      <c r="FUP39" s="472"/>
      <c r="FUQ39" s="472"/>
      <c r="FUR39" s="472"/>
      <c r="FUS39" s="472"/>
      <c r="FUT39" s="472"/>
      <c r="FUU39" s="472"/>
      <c r="FUV39" s="472"/>
      <c r="FUW39" s="472"/>
      <c r="FUX39" s="472"/>
      <c r="FUY39" s="472"/>
      <c r="FUZ39" s="472"/>
      <c r="FVA39" s="472"/>
      <c r="FVB39" s="472"/>
      <c r="FVC39" s="472"/>
      <c r="FVD39" s="472"/>
      <c r="FVE39" s="472"/>
      <c r="FVF39" s="472"/>
      <c r="FVG39" s="472"/>
      <c r="FVH39" s="472"/>
      <c r="FVI39" s="472"/>
      <c r="FVJ39" s="472"/>
      <c r="FVK39" s="472"/>
      <c r="FVL39" s="472"/>
      <c r="FVM39" s="472"/>
      <c r="FVN39" s="472"/>
      <c r="FVO39" s="472"/>
      <c r="FVP39" s="472"/>
      <c r="FVQ39" s="472"/>
      <c r="FVR39" s="472"/>
      <c r="FVS39" s="472"/>
      <c r="FVT39" s="472"/>
      <c r="FVU39" s="472"/>
      <c r="FVV39" s="472"/>
      <c r="FVW39" s="472"/>
      <c r="FVX39" s="472"/>
      <c r="FVY39" s="472"/>
      <c r="FVZ39" s="472"/>
      <c r="FWA39" s="472"/>
      <c r="FWB39" s="472"/>
      <c r="FWC39" s="472"/>
      <c r="FWD39" s="472"/>
      <c r="FWE39" s="472"/>
      <c r="FWF39" s="472"/>
      <c r="FWG39" s="472"/>
      <c r="FWH39" s="472"/>
      <c r="FWI39" s="472"/>
      <c r="FWJ39" s="472"/>
      <c r="FWK39" s="472"/>
      <c r="FWL39" s="472"/>
      <c r="FWM39" s="472"/>
      <c r="FWN39" s="472"/>
      <c r="FWO39" s="472"/>
      <c r="FWP39" s="472"/>
      <c r="FWQ39" s="472"/>
      <c r="FWR39" s="472"/>
      <c r="FWS39" s="472"/>
      <c r="FWT39" s="472"/>
      <c r="FWU39" s="472"/>
      <c r="FWV39" s="472"/>
      <c r="FWW39" s="472"/>
      <c r="FWX39" s="472"/>
      <c r="FWY39" s="472"/>
      <c r="FWZ39" s="472"/>
      <c r="FXA39" s="472"/>
      <c r="FXB39" s="472"/>
      <c r="FXC39" s="472"/>
      <c r="FXD39" s="472"/>
      <c r="FXE39" s="472"/>
      <c r="FXF39" s="472"/>
      <c r="FXG39" s="472"/>
      <c r="FXH39" s="472"/>
      <c r="FXI39" s="472"/>
      <c r="FXJ39" s="472"/>
      <c r="FXK39" s="472"/>
      <c r="FXL39" s="472"/>
      <c r="FXM39" s="472"/>
      <c r="FXN39" s="472"/>
      <c r="FXO39" s="472"/>
      <c r="FXP39" s="472"/>
      <c r="FXQ39" s="472"/>
      <c r="FXR39" s="472"/>
      <c r="FXS39" s="472"/>
      <c r="FXT39" s="472"/>
      <c r="FXU39" s="472"/>
      <c r="FXV39" s="472"/>
      <c r="FXW39" s="472"/>
      <c r="FXX39" s="472"/>
      <c r="FXY39" s="472"/>
      <c r="FXZ39" s="472"/>
      <c r="FYA39" s="472"/>
      <c r="FYB39" s="472"/>
      <c r="FYC39" s="472"/>
      <c r="FYD39" s="472"/>
      <c r="FYE39" s="472"/>
      <c r="FYF39" s="472"/>
      <c r="FYG39" s="472"/>
      <c r="FYH39" s="472"/>
      <c r="FYI39" s="472"/>
      <c r="FYJ39" s="472"/>
      <c r="FYK39" s="472"/>
      <c r="FYL39" s="472"/>
      <c r="FYM39" s="472"/>
      <c r="FYN39" s="472"/>
      <c r="FYO39" s="472"/>
      <c r="FYP39" s="472"/>
      <c r="FYQ39" s="472"/>
      <c r="FYR39" s="472"/>
      <c r="FYS39" s="472"/>
      <c r="FYT39" s="472"/>
      <c r="FYU39" s="472"/>
      <c r="FYV39" s="472"/>
      <c r="FYW39" s="472"/>
      <c r="FYX39" s="472"/>
      <c r="FYY39" s="472"/>
      <c r="FYZ39" s="472"/>
      <c r="FZA39" s="472"/>
      <c r="FZB39" s="472"/>
      <c r="FZC39" s="472"/>
      <c r="FZD39" s="472"/>
      <c r="FZE39" s="472"/>
      <c r="FZF39" s="472"/>
      <c r="FZG39" s="472"/>
      <c r="FZH39" s="472"/>
      <c r="FZI39" s="472"/>
      <c r="FZJ39" s="472"/>
      <c r="FZK39" s="472"/>
      <c r="FZL39" s="472"/>
      <c r="FZM39" s="472"/>
      <c r="FZN39" s="472"/>
      <c r="FZO39" s="472"/>
      <c r="FZP39" s="472"/>
      <c r="FZQ39" s="472"/>
      <c r="FZR39" s="472"/>
      <c r="FZS39" s="472"/>
      <c r="FZT39" s="472"/>
      <c r="FZU39" s="472"/>
      <c r="FZV39" s="472"/>
      <c r="FZW39" s="472"/>
      <c r="FZX39" s="472"/>
      <c r="FZY39" s="472"/>
      <c r="FZZ39" s="472"/>
      <c r="GAA39" s="472"/>
      <c r="GAB39" s="472"/>
      <c r="GAC39" s="472"/>
      <c r="GAD39" s="472"/>
      <c r="GAE39" s="472"/>
      <c r="GAF39" s="472"/>
      <c r="GAG39" s="472"/>
      <c r="GAH39" s="472"/>
      <c r="GAI39" s="472"/>
      <c r="GAJ39" s="472"/>
      <c r="GAK39" s="472"/>
      <c r="GAL39" s="472"/>
      <c r="GAM39" s="472"/>
      <c r="GAN39" s="472"/>
      <c r="GAO39" s="472"/>
      <c r="GAP39" s="472"/>
      <c r="GAQ39" s="472"/>
      <c r="GAR39" s="472"/>
      <c r="GAS39" s="472"/>
      <c r="GAT39" s="472"/>
      <c r="GAU39" s="472"/>
      <c r="GAV39" s="472"/>
      <c r="GAW39" s="472"/>
      <c r="GAX39" s="472"/>
      <c r="GAY39" s="472"/>
      <c r="GAZ39" s="472"/>
      <c r="GBA39" s="472"/>
      <c r="GBB39" s="472"/>
      <c r="GBC39" s="472"/>
      <c r="GBD39" s="472"/>
      <c r="GBE39" s="472"/>
      <c r="GBF39" s="472"/>
      <c r="GBG39" s="472"/>
      <c r="GBH39" s="472"/>
      <c r="GBI39" s="472"/>
      <c r="GBJ39" s="472"/>
      <c r="GBK39" s="472"/>
      <c r="GBL39" s="472"/>
      <c r="GBM39" s="472"/>
      <c r="GBN39" s="472"/>
      <c r="GBO39" s="472"/>
      <c r="GBP39" s="472"/>
      <c r="GBQ39" s="472"/>
      <c r="GBR39" s="472"/>
      <c r="GBS39" s="472"/>
      <c r="GBT39" s="472"/>
      <c r="GBU39" s="472"/>
      <c r="GBV39" s="472"/>
      <c r="GBW39" s="472"/>
      <c r="GBX39" s="472"/>
      <c r="GBY39" s="472"/>
      <c r="GBZ39" s="472"/>
      <c r="GCA39" s="472"/>
      <c r="GCB39" s="472"/>
      <c r="GCC39" s="472"/>
      <c r="GCD39" s="472"/>
      <c r="GCE39" s="472"/>
      <c r="GCF39" s="472"/>
      <c r="GCG39" s="472"/>
      <c r="GCH39" s="472"/>
      <c r="GCI39" s="472"/>
      <c r="GCJ39" s="472"/>
      <c r="GCK39" s="472"/>
      <c r="GCL39" s="472"/>
      <c r="GCM39" s="472"/>
      <c r="GCN39" s="472"/>
      <c r="GCO39" s="472"/>
      <c r="GCP39" s="472"/>
      <c r="GCQ39" s="472"/>
      <c r="GCR39" s="472"/>
      <c r="GCS39" s="472"/>
      <c r="GCT39" s="472"/>
      <c r="GCU39" s="472"/>
      <c r="GCV39" s="472"/>
      <c r="GCW39" s="472"/>
      <c r="GCX39" s="472"/>
      <c r="GCY39" s="472"/>
      <c r="GCZ39" s="472"/>
      <c r="GDA39" s="472"/>
      <c r="GDB39" s="472"/>
      <c r="GDC39" s="472"/>
      <c r="GDD39" s="472"/>
      <c r="GDE39" s="472"/>
      <c r="GDF39" s="472"/>
      <c r="GDG39" s="472"/>
      <c r="GDH39" s="472"/>
      <c r="GDI39" s="472"/>
      <c r="GDJ39" s="472"/>
      <c r="GDK39" s="472"/>
      <c r="GDL39" s="472"/>
      <c r="GDM39" s="472"/>
      <c r="GDN39" s="472"/>
      <c r="GDO39" s="472"/>
      <c r="GDP39" s="472"/>
      <c r="GDQ39" s="472"/>
      <c r="GDR39" s="472"/>
      <c r="GDS39" s="472"/>
      <c r="GDT39" s="472"/>
      <c r="GDU39" s="472"/>
      <c r="GDV39" s="472"/>
      <c r="GDW39" s="472"/>
      <c r="GDX39" s="472"/>
      <c r="GDY39" s="472"/>
      <c r="GDZ39" s="472"/>
      <c r="GEA39" s="472"/>
      <c r="GEB39" s="472"/>
      <c r="GEC39" s="472"/>
      <c r="GED39" s="472"/>
      <c r="GEE39" s="472"/>
      <c r="GEF39" s="472"/>
      <c r="GEG39" s="472"/>
      <c r="GEH39" s="472"/>
      <c r="GEI39" s="472"/>
      <c r="GEJ39" s="472"/>
      <c r="GEK39" s="472"/>
      <c r="GEL39" s="472"/>
      <c r="GEM39" s="472"/>
      <c r="GEN39" s="472"/>
      <c r="GEO39" s="472"/>
      <c r="GEP39" s="472"/>
      <c r="GEQ39" s="472"/>
      <c r="GER39" s="472"/>
      <c r="GES39" s="472"/>
      <c r="GET39" s="472"/>
      <c r="GEU39" s="472"/>
      <c r="GEV39" s="472"/>
      <c r="GEW39" s="472"/>
      <c r="GEX39" s="472"/>
      <c r="GEY39" s="472"/>
      <c r="GEZ39" s="472"/>
      <c r="GFA39" s="472"/>
      <c r="GFB39" s="472"/>
      <c r="GFC39" s="472"/>
      <c r="GFD39" s="472"/>
      <c r="GFE39" s="472"/>
      <c r="GFF39" s="472"/>
      <c r="GFG39" s="472"/>
      <c r="GFH39" s="472"/>
      <c r="GFI39" s="472"/>
      <c r="GFJ39" s="472"/>
      <c r="GFK39" s="472"/>
      <c r="GFL39" s="472"/>
      <c r="GFM39" s="472"/>
      <c r="GFN39" s="472"/>
      <c r="GFO39" s="472"/>
      <c r="GFP39" s="472"/>
      <c r="GFQ39" s="472"/>
      <c r="GFR39" s="472"/>
      <c r="GFS39" s="472"/>
      <c r="GFT39" s="472"/>
      <c r="GFU39" s="472"/>
      <c r="GFV39" s="472"/>
      <c r="GFW39" s="472"/>
      <c r="GFX39" s="472"/>
      <c r="GFY39" s="472"/>
      <c r="GFZ39" s="472"/>
      <c r="GGA39" s="472"/>
      <c r="GGB39" s="472"/>
      <c r="GGC39" s="472"/>
      <c r="GGD39" s="472"/>
      <c r="GGE39" s="472"/>
      <c r="GGF39" s="472"/>
      <c r="GGG39" s="472"/>
      <c r="GGH39" s="472"/>
      <c r="GGI39" s="472"/>
      <c r="GGJ39" s="472"/>
      <c r="GGK39" s="472"/>
      <c r="GGL39" s="472"/>
      <c r="GGM39" s="472"/>
      <c r="GGN39" s="472"/>
      <c r="GGO39" s="472"/>
      <c r="GGP39" s="472"/>
      <c r="GGQ39" s="472"/>
      <c r="GGR39" s="472"/>
      <c r="GGS39" s="472"/>
      <c r="GGT39" s="472"/>
      <c r="GGU39" s="472"/>
      <c r="GGV39" s="472"/>
      <c r="GGW39" s="472"/>
      <c r="GGX39" s="472"/>
      <c r="GGY39" s="472"/>
      <c r="GGZ39" s="472"/>
      <c r="GHA39" s="472"/>
      <c r="GHB39" s="472"/>
      <c r="GHC39" s="472"/>
      <c r="GHD39" s="472"/>
      <c r="GHE39" s="472"/>
      <c r="GHF39" s="472"/>
      <c r="GHG39" s="472"/>
      <c r="GHH39" s="472"/>
      <c r="GHI39" s="472"/>
      <c r="GHJ39" s="472"/>
      <c r="GHK39" s="472"/>
      <c r="GHL39" s="472"/>
      <c r="GHM39" s="472"/>
      <c r="GHN39" s="472"/>
      <c r="GHO39" s="472"/>
      <c r="GHP39" s="472"/>
      <c r="GHQ39" s="472"/>
      <c r="GHR39" s="472"/>
      <c r="GHS39" s="472"/>
      <c r="GHT39" s="472"/>
      <c r="GHU39" s="472"/>
      <c r="GHV39" s="472"/>
      <c r="GHW39" s="472"/>
      <c r="GHX39" s="472"/>
      <c r="GHY39" s="472"/>
      <c r="GHZ39" s="472"/>
      <c r="GIA39" s="472"/>
      <c r="GIB39" s="472"/>
      <c r="GIC39" s="472"/>
      <c r="GID39" s="472"/>
      <c r="GIE39" s="472"/>
      <c r="GIF39" s="472"/>
      <c r="GIG39" s="472"/>
      <c r="GIH39" s="472"/>
      <c r="GII39" s="472"/>
      <c r="GIJ39" s="472"/>
      <c r="GIK39" s="472"/>
      <c r="GIL39" s="472"/>
      <c r="GIM39" s="472"/>
      <c r="GIN39" s="472"/>
      <c r="GIO39" s="472"/>
      <c r="GIP39" s="472"/>
      <c r="GIQ39" s="472"/>
      <c r="GIR39" s="472"/>
      <c r="GIS39" s="472"/>
      <c r="GIT39" s="472"/>
      <c r="GIU39" s="472"/>
      <c r="GIV39" s="472"/>
      <c r="GIW39" s="472"/>
      <c r="GIX39" s="472"/>
      <c r="GIY39" s="472"/>
      <c r="GIZ39" s="472"/>
      <c r="GJA39" s="472"/>
      <c r="GJB39" s="472"/>
      <c r="GJC39" s="472"/>
      <c r="GJD39" s="472"/>
      <c r="GJE39" s="472"/>
      <c r="GJF39" s="472"/>
      <c r="GJG39" s="472"/>
      <c r="GJH39" s="472"/>
      <c r="GJI39" s="472"/>
      <c r="GJJ39" s="472"/>
      <c r="GJK39" s="472"/>
      <c r="GJL39" s="472"/>
      <c r="GJM39" s="472"/>
      <c r="GJN39" s="472"/>
      <c r="GJO39" s="472"/>
      <c r="GJP39" s="472"/>
      <c r="GJQ39" s="472"/>
      <c r="GJR39" s="472"/>
      <c r="GJS39" s="472"/>
      <c r="GJT39" s="472"/>
      <c r="GJU39" s="472"/>
      <c r="GJV39" s="472"/>
      <c r="GJW39" s="472"/>
      <c r="GJX39" s="472"/>
      <c r="GJY39" s="472"/>
      <c r="GJZ39" s="472"/>
      <c r="GKA39" s="472"/>
      <c r="GKB39" s="472"/>
      <c r="GKC39" s="472"/>
      <c r="GKD39" s="472"/>
      <c r="GKE39" s="472"/>
      <c r="GKF39" s="472"/>
      <c r="GKG39" s="472"/>
      <c r="GKH39" s="472"/>
      <c r="GKI39" s="472"/>
      <c r="GKJ39" s="472"/>
      <c r="GKK39" s="472"/>
      <c r="GKL39" s="472"/>
      <c r="GKM39" s="472"/>
      <c r="GKN39" s="472"/>
      <c r="GKO39" s="472"/>
      <c r="GKP39" s="472"/>
      <c r="GKQ39" s="472"/>
      <c r="GKR39" s="472"/>
      <c r="GKS39" s="472"/>
      <c r="GKT39" s="472"/>
      <c r="GKU39" s="472"/>
      <c r="GKV39" s="472"/>
      <c r="GKW39" s="472"/>
      <c r="GKX39" s="472"/>
      <c r="GKY39" s="472"/>
      <c r="GKZ39" s="472"/>
      <c r="GLA39" s="472"/>
      <c r="GLB39" s="472"/>
      <c r="GLC39" s="472"/>
      <c r="GLD39" s="472"/>
      <c r="GLE39" s="472"/>
      <c r="GLF39" s="472"/>
      <c r="GLG39" s="472"/>
      <c r="GLH39" s="472"/>
      <c r="GLI39" s="472"/>
      <c r="GLJ39" s="472"/>
      <c r="GLK39" s="472"/>
      <c r="GLL39" s="472"/>
      <c r="GLM39" s="472"/>
      <c r="GLN39" s="472"/>
      <c r="GLO39" s="472"/>
      <c r="GLP39" s="472"/>
      <c r="GLQ39" s="472"/>
      <c r="GLR39" s="472"/>
      <c r="GLS39" s="472"/>
      <c r="GLT39" s="472"/>
      <c r="GLU39" s="472"/>
      <c r="GLV39" s="472"/>
      <c r="GLW39" s="472"/>
      <c r="GLX39" s="472"/>
      <c r="GLY39" s="472"/>
      <c r="GLZ39" s="472"/>
      <c r="GMA39" s="472"/>
      <c r="GMB39" s="472"/>
      <c r="GMC39" s="472"/>
      <c r="GMD39" s="472"/>
      <c r="GME39" s="472"/>
      <c r="GMF39" s="472"/>
      <c r="GMG39" s="472"/>
      <c r="GMH39" s="472"/>
      <c r="GMI39" s="472"/>
      <c r="GMJ39" s="472"/>
      <c r="GMK39" s="472"/>
      <c r="GML39" s="472"/>
      <c r="GMM39" s="472"/>
      <c r="GMN39" s="472"/>
      <c r="GMO39" s="472"/>
      <c r="GMP39" s="472"/>
      <c r="GMQ39" s="472"/>
      <c r="GMR39" s="472"/>
      <c r="GMS39" s="472"/>
      <c r="GMT39" s="472"/>
      <c r="GMU39" s="472"/>
      <c r="GMV39" s="472"/>
      <c r="GMW39" s="472"/>
      <c r="GMX39" s="472"/>
      <c r="GMY39" s="472"/>
      <c r="GMZ39" s="472"/>
      <c r="GNA39" s="472"/>
      <c r="GNB39" s="472"/>
      <c r="GNC39" s="472"/>
      <c r="GND39" s="472"/>
      <c r="GNE39" s="472"/>
      <c r="GNF39" s="472"/>
      <c r="GNG39" s="472"/>
      <c r="GNH39" s="472"/>
      <c r="GNI39" s="472"/>
      <c r="GNJ39" s="472"/>
      <c r="GNK39" s="472"/>
      <c r="GNL39" s="472"/>
      <c r="GNM39" s="472"/>
      <c r="GNN39" s="472"/>
      <c r="GNO39" s="472"/>
      <c r="GNP39" s="472"/>
      <c r="GNQ39" s="472"/>
      <c r="GNR39" s="472"/>
      <c r="GNS39" s="472"/>
      <c r="GNT39" s="472"/>
      <c r="GNU39" s="472"/>
      <c r="GNV39" s="472"/>
      <c r="GNW39" s="472"/>
      <c r="GNX39" s="472"/>
      <c r="GNY39" s="472"/>
      <c r="GNZ39" s="472"/>
      <c r="GOA39" s="472"/>
      <c r="GOB39" s="472"/>
      <c r="GOC39" s="472"/>
      <c r="GOD39" s="472"/>
      <c r="GOE39" s="472"/>
      <c r="GOF39" s="472"/>
      <c r="GOG39" s="472"/>
      <c r="GOH39" s="472"/>
      <c r="GOI39" s="472"/>
      <c r="GOJ39" s="472"/>
      <c r="GOK39" s="472"/>
      <c r="GOL39" s="472"/>
      <c r="GOM39" s="472"/>
      <c r="GON39" s="472"/>
      <c r="GOO39" s="472"/>
      <c r="GOP39" s="472"/>
      <c r="GOQ39" s="472"/>
      <c r="GOR39" s="472"/>
      <c r="GOS39" s="472"/>
      <c r="GOT39" s="472"/>
      <c r="GOU39" s="472"/>
      <c r="GOV39" s="472"/>
      <c r="GOW39" s="472"/>
      <c r="GOX39" s="472"/>
      <c r="GOY39" s="472"/>
      <c r="GOZ39" s="472"/>
      <c r="GPA39" s="472"/>
      <c r="GPB39" s="472"/>
      <c r="GPC39" s="472"/>
      <c r="GPD39" s="472"/>
      <c r="GPE39" s="472"/>
      <c r="GPF39" s="472"/>
      <c r="GPG39" s="472"/>
      <c r="GPH39" s="472"/>
      <c r="GPI39" s="472"/>
      <c r="GPJ39" s="472"/>
      <c r="GPK39" s="472"/>
      <c r="GPL39" s="472"/>
      <c r="GPM39" s="472"/>
      <c r="GPN39" s="472"/>
      <c r="GPO39" s="472"/>
      <c r="GPP39" s="472"/>
      <c r="GPQ39" s="472"/>
      <c r="GPR39" s="472"/>
      <c r="GPS39" s="472"/>
      <c r="GPT39" s="472"/>
      <c r="GPU39" s="472"/>
      <c r="GPV39" s="472"/>
      <c r="GPW39" s="472"/>
      <c r="GPX39" s="472"/>
      <c r="GPY39" s="472"/>
      <c r="GPZ39" s="472"/>
      <c r="GQA39" s="472"/>
      <c r="GQB39" s="472"/>
      <c r="GQC39" s="472"/>
      <c r="GQD39" s="472"/>
      <c r="GQE39" s="472"/>
      <c r="GQF39" s="472"/>
      <c r="GQG39" s="472"/>
      <c r="GQH39" s="472"/>
      <c r="GQI39" s="472"/>
      <c r="GQJ39" s="472"/>
      <c r="GQK39" s="472"/>
      <c r="GQL39" s="472"/>
      <c r="GQM39" s="472"/>
      <c r="GQN39" s="472"/>
      <c r="GQO39" s="472"/>
      <c r="GQP39" s="472"/>
      <c r="GQQ39" s="472"/>
      <c r="GQR39" s="472"/>
      <c r="GQS39" s="472"/>
      <c r="GQT39" s="472"/>
      <c r="GQU39" s="472"/>
      <c r="GQV39" s="472"/>
      <c r="GQW39" s="472"/>
      <c r="GQX39" s="472"/>
      <c r="GQY39" s="472"/>
      <c r="GQZ39" s="472"/>
      <c r="GRA39" s="472"/>
      <c r="GRB39" s="472"/>
      <c r="GRC39" s="472"/>
      <c r="GRD39" s="472"/>
      <c r="GRE39" s="472"/>
      <c r="GRF39" s="472"/>
      <c r="GRG39" s="472"/>
      <c r="GRH39" s="472"/>
      <c r="GRI39" s="472"/>
      <c r="GRJ39" s="472"/>
      <c r="GRK39" s="472"/>
      <c r="GRL39" s="472"/>
      <c r="GRM39" s="472"/>
      <c r="GRN39" s="472"/>
      <c r="GRO39" s="472"/>
      <c r="GRP39" s="472"/>
      <c r="GRQ39" s="472"/>
      <c r="GRR39" s="472"/>
      <c r="GRS39" s="472"/>
      <c r="GRT39" s="472"/>
      <c r="GRU39" s="472"/>
      <c r="GRV39" s="472"/>
      <c r="GRW39" s="472"/>
      <c r="GRX39" s="472"/>
      <c r="GRY39" s="472"/>
      <c r="GRZ39" s="472"/>
      <c r="GSA39" s="472"/>
      <c r="GSB39" s="472"/>
      <c r="GSC39" s="472"/>
      <c r="GSD39" s="472"/>
      <c r="GSE39" s="472"/>
      <c r="GSF39" s="472"/>
      <c r="GSG39" s="472"/>
      <c r="GSH39" s="472"/>
      <c r="GSI39" s="472"/>
      <c r="GSJ39" s="472"/>
      <c r="GSK39" s="472"/>
      <c r="GSL39" s="472"/>
      <c r="GSM39" s="472"/>
      <c r="GSN39" s="472"/>
      <c r="GSO39" s="472"/>
      <c r="GSP39" s="472"/>
      <c r="GSQ39" s="472"/>
      <c r="GSR39" s="472"/>
      <c r="GSS39" s="472"/>
      <c r="GST39" s="472"/>
      <c r="GSU39" s="472"/>
      <c r="GSV39" s="472"/>
      <c r="GSW39" s="472"/>
      <c r="GSX39" s="472"/>
      <c r="GSY39" s="472"/>
      <c r="GSZ39" s="472"/>
      <c r="GTA39" s="472"/>
      <c r="GTB39" s="472"/>
      <c r="GTC39" s="472"/>
      <c r="GTD39" s="472"/>
      <c r="GTE39" s="472"/>
      <c r="GTF39" s="472"/>
      <c r="GTG39" s="472"/>
      <c r="GTH39" s="472"/>
      <c r="GTI39" s="472"/>
      <c r="GTJ39" s="472"/>
      <c r="GTK39" s="472"/>
      <c r="GTL39" s="472"/>
      <c r="GTM39" s="472"/>
      <c r="GTN39" s="472"/>
      <c r="GTO39" s="472"/>
      <c r="GTP39" s="472"/>
      <c r="GTQ39" s="472"/>
      <c r="GTR39" s="472"/>
      <c r="GTS39" s="472"/>
      <c r="GTT39" s="472"/>
      <c r="GTU39" s="472"/>
      <c r="GTV39" s="472"/>
      <c r="GTW39" s="472"/>
      <c r="GTX39" s="472"/>
      <c r="GTY39" s="472"/>
      <c r="GTZ39" s="472"/>
      <c r="GUA39" s="472"/>
      <c r="GUB39" s="472"/>
      <c r="GUC39" s="472"/>
      <c r="GUD39" s="472"/>
      <c r="GUE39" s="472"/>
      <c r="GUF39" s="472"/>
      <c r="GUG39" s="472"/>
      <c r="GUH39" s="472"/>
      <c r="GUI39" s="472"/>
      <c r="GUJ39" s="472"/>
      <c r="GUK39" s="472"/>
      <c r="GUL39" s="472"/>
      <c r="GUM39" s="472"/>
      <c r="GUN39" s="472"/>
      <c r="GUO39" s="472"/>
      <c r="GUP39" s="472"/>
      <c r="GUQ39" s="472"/>
      <c r="GUR39" s="472"/>
      <c r="GUS39" s="472"/>
      <c r="GUT39" s="472"/>
      <c r="GUU39" s="472"/>
      <c r="GUV39" s="472"/>
      <c r="GUW39" s="472"/>
      <c r="GUX39" s="472"/>
      <c r="GUY39" s="472"/>
      <c r="GUZ39" s="472"/>
      <c r="GVA39" s="472"/>
      <c r="GVB39" s="472"/>
      <c r="GVC39" s="472"/>
      <c r="GVD39" s="472"/>
      <c r="GVE39" s="472"/>
      <c r="GVF39" s="472"/>
      <c r="GVG39" s="472"/>
      <c r="GVH39" s="472"/>
      <c r="GVI39" s="472"/>
      <c r="GVJ39" s="472"/>
      <c r="GVK39" s="472"/>
      <c r="GVL39" s="472"/>
      <c r="GVM39" s="472"/>
      <c r="GVN39" s="472"/>
      <c r="GVO39" s="472"/>
      <c r="GVP39" s="472"/>
      <c r="GVQ39" s="472"/>
      <c r="GVR39" s="472"/>
      <c r="GVS39" s="472"/>
      <c r="GVT39" s="472"/>
      <c r="GVU39" s="472"/>
      <c r="GVV39" s="472"/>
      <c r="GVW39" s="472"/>
      <c r="GVX39" s="472"/>
      <c r="GVY39" s="472"/>
      <c r="GVZ39" s="472"/>
      <c r="GWA39" s="472"/>
      <c r="GWB39" s="472"/>
      <c r="GWC39" s="472"/>
      <c r="GWD39" s="472"/>
      <c r="GWE39" s="472"/>
      <c r="GWF39" s="472"/>
      <c r="GWG39" s="472"/>
      <c r="GWH39" s="472"/>
      <c r="GWI39" s="472"/>
      <c r="GWJ39" s="472"/>
      <c r="GWK39" s="472"/>
      <c r="GWL39" s="472"/>
      <c r="GWM39" s="472"/>
      <c r="GWN39" s="472"/>
      <c r="GWO39" s="472"/>
      <c r="GWP39" s="472"/>
      <c r="GWQ39" s="472"/>
      <c r="GWR39" s="472"/>
      <c r="GWS39" s="472"/>
      <c r="GWT39" s="472"/>
      <c r="GWU39" s="472"/>
      <c r="GWV39" s="472"/>
      <c r="GWW39" s="472"/>
      <c r="GWX39" s="472"/>
      <c r="GWY39" s="472"/>
      <c r="GWZ39" s="472"/>
      <c r="GXA39" s="472"/>
      <c r="GXB39" s="472"/>
      <c r="GXC39" s="472"/>
      <c r="GXD39" s="472"/>
      <c r="GXE39" s="472"/>
      <c r="GXF39" s="472"/>
      <c r="GXG39" s="472"/>
      <c r="GXH39" s="472"/>
      <c r="GXI39" s="472"/>
      <c r="GXJ39" s="472"/>
      <c r="GXK39" s="472"/>
      <c r="GXL39" s="472"/>
      <c r="GXM39" s="472"/>
      <c r="GXN39" s="472"/>
      <c r="GXO39" s="472"/>
      <c r="GXP39" s="472"/>
      <c r="GXQ39" s="472"/>
      <c r="GXR39" s="472"/>
      <c r="GXS39" s="472"/>
      <c r="GXT39" s="472"/>
      <c r="GXU39" s="472"/>
      <c r="GXV39" s="472"/>
      <c r="GXW39" s="472"/>
      <c r="GXX39" s="472"/>
      <c r="GXY39" s="472"/>
      <c r="GXZ39" s="472"/>
      <c r="GYA39" s="472"/>
      <c r="GYB39" s="472"/>
      <c r="GYC39" s="472"/>
      <c r="GYD39" s="472"/>
      <c r="GYE39" s="472"/>
      <c r="GYF39" s="472"/>
      <c r="GYG39" s="472"/>
      <c r="GYH39" s="472"/>
      <c r="GYI39" s="472"/>
      <c r="GYJ39" s="472"/>
      <c r="GYK39" s="472"/>
      <c r="GYL39" s="472"/>
      <c r="GYM39" s="472"/>
      <c r="GYN39" s="472"/>
      <c r="GYO39" s="472"/>
      <c r="GYP39" s="472"/>
      <c r="GYQ39" s="472"/>
      <c r="GYR39" s="472"/>
      <c r="GYS39" s="472"/>
      <c r="GYT39" s="472"/>
      <c r="GYU39" s="472"/>
      <c r="GYV39" s="472"/>
      <c r="GYW39" s="472"/>
      <c r="GYX39" s="472"/>
      <c r="GYY39" s="472"/>
      <c r="GYZ39" s="472"/>
      <c r="GZA39" s="472"/>
      <c r="GZB39" s="472"/>
      <c r="GZC39" s="472"/>
      <c r="GZD39" s="472"/>
      <c r="GZE39" s="472"/>
      <c r="GZF39" s="472"/>
      <c r="GZG39" s="472"/>
      <c r="GZH39" s="472"/>
      <c r="GZI39" s="472"/>
      <c r="GZJ39" s="472"/>
      <c r="GZK39" s="472"/>
      <c r="GZL39" s="472"/>
      <c r="GZM39" s="472"/>
      <c r="GZN39" s="472"/>
      <c r="GZO39" s="472"/>
      <c r="GZP39" s="472"/>
      <c r="GZQ39" s="472"/>
      <c r="GZR39" s="472"/>
      <c r="GZS39" s="472"/>
      <c r="GZT39" s="472"/>
      <c r="GZU39" s="472"/>
      <c r="GZV39" s="472"/>
      <c r="GZW39" s="472"/>
      <c r="GZX39" s="472"/>
      <c r="GZY39" s="472"/>
      <c r="GZZ39" s="472"/>
      <c r="HAA39" s="472"/>
      <c r="HAB39" s="472"/>
      <c r="HAC39" s="472"/>
      <c r="HAD39" s="472"/>
      <c r="HAE39" s="472"/>
      <c r="HAF39" s="472"/>
      <c r="HAG39" s="472"/>
      <c r="HAH39" s="472"/>
      <c r="HAI39" s="472"/>
      <c r="HAJ39" s="472"/>
      <c r="HAK39" s="472"/>
      <c r="HAL39" s="472"/>
      <c r="HAM39" s="472"/>
      <c r="HAN39" s="472"/>
      <c r="HAO39" s="472"/>
      <c r="HAP39" s="472"/>
      <c r="HAQ39" s="472"/>
      <c r="HAR39" s="472"/>
      <c r="HAS39" s="472"/>
      <c r="HAT39" s="472"/>
      <c r="HAU39" s="472"/>
      <c r="HAV39" s="472"/>
      <c r="HAW39" s="472"/>
      <c r="HAX39" s="472"/>
      <c r="HAY39" s="472"/>
      <c r="HAZ39" s="472"/>
      <c r="HBA39" s="472"/>
      <c r="HBB39" s="472"/>
      <c r="HBC39" s="472"/>
      <c r="HBD39" s="472"/>
      <c r="HBE39" s="472"/>
      <c r="HBF39" s="472"/>
      <c r="HBG39" s="472"/>
      <c r="HBH39" s="472"/>
      <c r="HBI39" s="472"/>
      <c r="HBJ39" s="472"/>
      <c r="HBK39" s="472"/>
      <c r="HBL39" s="472"/>
      <c r="HBM39" s="472"/>
      <c r="HBN39" s="472"/>
      <c r="HBO39" s="472"/>
      <c r="HBP39" s="472"/>
      <c r="HBQ39" s="472"/>
      <c r="HBR39" s="472"/>
      <c r="HBS39" s="472"/>
      <c r="HBT39" s="472"/>
      <c r="HBU39" s="472"/>
      <c r="HBV39" s="472"/>
      <c r="HBW39" s="472"/>
      <c r="HBX39" s="472"/>
      <c r="HBY39" s="472"/>
      <c r="HBZ39" s="472"/>
      <c r="HCA39" s="472"/>
      <c r="HCB39" s="472"/>
      <c r="HCC39" s="472"/>
      <c r="HCD39" s="472"/>
      <c r="HCE39" s="472"/>
      <c r="HCF39" s="472"/>
      <c r="HCG39" s="472"/>
      <c r="HCH39" s="472"/>
      <c r="HCI39" s="472"/>
      <c r="HCJ39" s="472"/>
      <c r="HCK39" s="472"/>
      <c r="HCL39" s="472"/>
      <c r="HCM39" s="472"/>
      <c r="HCN39" s="472"/>
      <c r="HCO39" s="472"/>
      <c r="HCP39" s="472"/>
      <c r="HCQ39" s="472"/>
      <c r="HCR39" s="472"/>
      <c r="HCS39" s="472"/>
      <c r="HCT39" s="472"/>
      <c r="HCU39" s="472"/>
      <c r="HCV39" s="472"/>
      <c r="HCW39" s="472"/>
      <c r="HCX39" s="472"/>
      <c r="HCY39" s="472"/>
      <c r="HCZ39" s="472"/>
      <c r="HDA39" s="472"/>
      <c r="HDB39" s="472"/>
      <c r="HDC39" s="472"/>
      <c r="HDD39" s="472"/>
      <c r="HDE39" s="472"/>
      <c r="HDF39" s="472"/>
      <c r="HDG39" s="472"/>
      <c r="HDH39" s="472"/>
      <c r="HDI39" s="472"/>
      <c r="HDJ39" s="472"/>
      <c r="HDK39" s="472"/>
      <c r="HDL39" s="472"/>
      <c r="HDM39" s="472"/>
      <c r="HDN39" s="472"/>
      <c r="HDO39" s="472"/>
      <c r="HDP39" s="472"/>
      <c r="HDQ39" s="472"/>
      <c r="HDR39" s="472"/>
      <c r="HDS39" s="472"/>
      <c r="HDT39" s="472"/>
      <c r="HDU39" s="472"/>
      <c r="HDV39" s="472"/>
      <c r="HDW39" s="472"/>
      <c r="HDX39" s="472"/>
      <c r="HDY39" s="472"/>
      <c r="HDZ39" s="472"/>
      <c r="HEA39" s="472"/>
      <c r="HEB39" s="472"/>
      <c r="HEC39" s="472"/>
      <c r="HED39" s="472"/>
      <c r="HEE39" s="472"/>
      <c r="HEF39" s="472"/>
      <c r="HEG39" s="472"/>
      <c r="HEH39" s="472"/>
      <c r="HEI39" s="472"/>
      <c r="HEJ39" s="472"/>
      <c r="HEK39" s="472"/>
      <c r="HEL39" s="472"/>
      <c r="HEM39" s="472"/>
      <c r="HEN39" s="472"/>
      <c r="HEO39" s="472"/>
      <c r="HEP39" s="472"/>
      <c r="HEQ39" s="472"/>
      <c r="HER39" s="472"/>
      <c r="HES39" s="472"/>
      <c r="HET39" s="472"/>
      <c r="HEU39" s="472"/>
      <c r="HEV39" s="472"/>
      <c r="HEW39" s="472"/>
      <c r="HEX39" s="472"/>
      <c r="HEY39" s="472"/>
      <c r="HEZ39" s="472"/>
      <c r="HFA39" s="472"/>
      <c r="HFB39" s="472"/>
      <c r="HFC39" s="472"/>
      <c r="HFD39" s="472"/>
      <c r="HFE39" s="472"/>
      <c r="HFF39" s="472"/>
      <c r="HFG39" s="472"/>
      <c r="HFH39" s="472"/>
      <c r="HFI39" s="472"/>
      <c r="HFJ39" s="472"/>
      <c r="HFK39" s="472"/>
      <c r="HFL39" s="472"/>
      <c r="HFM39" s="472"/>
      <c r="HFN39" s="472"/>
      <c r="HFO39" s="472"/>
      <c r="HFP39" s="472"/>
      <c r="HFQ39" s="472"/>
      <c r="HFR39" s="472"/>
      <c r="HFS39" s="472"/>
      <c r="HFT39" s="472"/>
      <c r="HFU39" s="472"/>
      <c r="HFV39" s="472"/>
      <c r="HFW39" s="472"/>
      <c r="HFX39" s="472"/>
      <c r="HFY39" s="472"/>
      <c r="HFZ39" s="472"/>
      <c r="HGA39" s="472"/>
      <c r="HGB39" s="472"/>
      <c r="HGC39" s="472"/>
      <c r="HGD39" s="472"/>
      <c r="HGE39" s="472"/>
      <c r="HGF39" s="472"/>
      <c r="HGG39" s="472"/>
      <c r="HGH39" s="472"/>
      <c r="HGI39" s="472"/>
      <c r="HGJ39" s="472"/>
      <c r="HGK39" s="472"/>
      <c r="HGL39" s="472"/>
      <c r="HGM39" s="472"/>
      <c r="HGN39" s="472"/>
      <c r="HGO39" s="472"/>
      <c r="HGP39" s="472"/>
      <c r="HGQ39" s="472"/>
      <c r="HGR39" s="472"/>
      <c r="HGS39" s="472"/>
      <c r="HGT39" s="472"/>
      <c r="HGU39" s="472"/>
      <c r="HGV39" s="472"/>
      <c r="HGW39" s="472"/>
      <c r="HGX39" s="472"/>
      <c r="HGY39" s="472"/>
      <c r="HGZ39" s="472"/>
      <c r="HHA39" s="472"/>
      <c r="HHB39" s="472"/>
      <c r="HHC39" s="472"/>
      <c r="HHD39" s="472"/>
      <c r="HHE39" s="472"/>
      <c r="HHF39" s="472"/>
      <c r="HHG39" s="472"/>
      <c r="HHH39" s="472"/>
      <c r="HHI39" s="472"/>
      <c r="HHJ39" s="472"/>
      <c r="HHK39" s="472"/>
      <c r="HHL39" s="472"/>
      <c r="HHM39" s="472"/>
      <c r="HHN39" s="472"/>
      <c r="HHO39" s="472"/>
      <c r="HHP39" s="472"/>
      <c r="HHQ39" s="472"/>
      <c r="HHR39" s="472"/>
      <c r="HHS39" s="472"/>
      <c r="HHT39" s="472"/>
      <c r="HHU39" s="472"/>
      <c r="HHV39" s="472"/>
      <c r="HHW39" s="472"/>
      <c r="HHX39" s="472"/>
      <c r="HHY39" s="472"/>
      <c r="HHZ39" s="472"/>
      <c r="HIA39" s="472"/>
      <c r="HIB39" s="472"/>
      <c r="HIC39" s="472"/>
      <c r="HID39" s="472"/>
      <c r="HIE39" s="472"/>
      <c r="HIF39" s="472"/>
      <c r="HIG39" s="472"/>
      <c r="HIH39" s="472"/>
      <c r="HII39" s="472"/>
      <c r="HIJ39" s="472"/>
      <c r="HIK39" s="472"/>
      <c r="HIL39" s="472"/>
      <c r="HIM39" s="472"/>
      <c r="HIN39" s="472"/>
      <c r="HIO39" s="472"/>
      <c r="HIP39" s="472"/>
      <c r="HIQ39" s="472"/>
      <c r="HIR39" s="472"/>
      <c r="HIS39" s="472"/>
      <c r="HIT39" s="472"/>
      <c r="HIU39" s="472"/>
      <c r="HIV39" s="472"/>
      <c r="HIW39" s="472"/>
      <c r="HIX39" s="472"/>
      <c r="HIY39" s="472"/>
      <c r="HIZ39" s="472"/>
      <c r="HJA39" s="472"/>
      <c r="HJB39" s="472"/>
      <c r="HJC39" s="472"/>
      <c r="HJD39" s="472"/>
      <c r="HJE39" s="472"/>
      <c r="HJF39" s="472"/>
      <c r="HJG39" s="472"/>
      <c r="HJH39" s="472"/>
      <c r="HJI39" s="472"/>
      <c r="HJJ39" s="472"/>
      <c r="HJK39" s="472"/>
      <c r="HJL39" s="472"/>
      <c r="HJM39" s="472"/>
      <c r="HJN39" s="472"/>
      <c r="HJO39" s="472"/>
      <c r="HJP39" s="472"/>
      <c r="HJQ39" s="472"/>
      <c r="HJR39" s="472"/>
      <c r="HJS39" s="472"/>
      <c r="HJT39" s="472"/>
      <c r="HJU39" s="472"/>
      <c r="HJV39" s="472"/>
      <c r="HJW39" s="472"/>
      <c r="HJX39" s="472"/>
      <c r="HJY39" s="472"/>
      <c r="HJZ39" s="472"/>
      <c r="HKA39" s="472"/>
      <c r="HKB39" s="472"/>
      <c r="HKC39" s="472"/>
      <c r="HKD39" s="472"/>
      <c r="HKE39" s="472"/>
      <c r="HKF39" s="472"/>
      <c r="HKG39" s="472"/>
      <c r="HKH39" s="472"/>
      <c r="HKI39" s="472"/>
      <c r="HKJ39" s="472"/>
      <c r="HKK39" s="472"/>
      <c r="HKL39" s="472"/>
      <c r="HKM39" s="472"/>
      <c r="HKN39" s="472"/>
      <c r="HKO39" s="472"/>
      <c r="HKP39" s="472"/>
      <c r="HKQ39" s="472"/>
      <c r="HKR39" s="472"/>
      <c r="HKS39" s="472"/>
      <c r="HKT39" s="472"/>
      <c r="HKU39" s="472"/>
      <c r="HKV39" s="472"/>
      <c r="HKW39" s="472"/>
      <c r="HKX39" s="472"/>
      <c r="HKY39" s="472"/>
      <c r="HKZ39" s="472"/>
      <c r="HLA39" s="472"/>
      <c r="HLB39" s="472"/>
      <c r="HLC39" s="472"/>
      <c r="HLD39" s="472"/>
      <c r="HLE39" s="472"/>
      <c r="HLF39" s="472"/>
      <c r="HLG39" s="472"/>
      <c r="HLH39" s="472"/>
      <c r="HLI39" s="472"/>
      <c r="HLJ39" s="472"/>
      <c r="HLK39" s="472"/>
      <c r="HLL39" s="472"/>
      <c r="HLM39" s="472"/>
      <c r="HLN39" s="472"/>
      <c r="HLO39" s="472"/>
      <c r="HLP39" s="472"/>
      <c r="HLQ39" s="472"/>
      <c r="HLR39" s="472"/>
      <c r="HLS39" s="472"/>
      <c r="HLT39" s="472"/>
      <c r="HLU39" s="472"/>
      <c r="HLV39" s="472"/>
      <c r="HLW39" s="472"/>
      <c r="HLX39" s="472"/>
      <c r="HLY39" s="472"/>
      <c r="HLZ39" s="472"/>
      <c r="HMA39" s="472"/>
      <c r="HMB39" s="472"/>
      <c r="HMC39" s="472"/>
      <c r="HMD39" s="472"/>
      <c r="HME39" s="472"/>
      <c r="HMF39" s="472"/>
      <c r="HMG39" s="472"/>
      <c r="HMH39" s="472"/>
      <c r="HMI39" s="472"/>
      <c r="HMJ39" s="472"/>
      <c r="HMK39" s="472"/>
      <c r="HML39" s="472"/>
      <c r="HMM39" s="472"/>
      <c r="HMN39" s="472"/>
      <c r="HMO39" s="472"/>
      <c r="HMP39" s="472"/>
      <c r="HMQ39" s="472"/>
      <c r="HMR39" s="472"/>
      <c r="HMS39" s="472"/>
      <c r="HMT39" s="472"/>
      <c r="HMU39" s="472"/>
      <c r="HMV39" s="472"/>
      <c r="HMW39" s="472"/>
      <c r="HMX39" s="472"/>
      <c r="HMY39" s="472"/>
      <c r="HMZ39" s="472"/>
      <c r="HNA39" s="472"/>
      <c r="HNB39" s="472"/>
      <c r="HNC39" s="472"/>
      <c r="HND39" s="472"/>
      <c r="HNE39" s="472"/>
      <c r="HNF39" s="472"/>
      <c r="HNG39" s="472"/>
      <c r="HNH39" s="472"/>
      <c r="HNI39" s="472"/>
      <c r="HNJ39" s="472"/>
      <c r="HNK39" s="472"/>
      <c r="HNL39" s="472"/>
      <c r="HNM39" s="472"/>
      <c r="HNN39" s="472"/>
      <c r="HNO39" s="472"/>
      <c r="HNP39" s="472"/>
      <c r="HNQ39" s="472"/>
      <c r="HNR39" s="472"/>
      <c r="HNS39" s="472"/>
      <c r="HNT39" s="472"/>
      <c r="HNU39" s="472"/>
      <c r="HNV39" s="472"/>
      <c r="HNW39" s="472"/>
      <c r="HNX39" s="472"/>
      <c r="HNY39" s="472"/>
      <c r="HNZ39" s="472"/>
      <c r="HOA39" s="472"/>
      <c r="HOB39" s="472"/>
      <c r="HOC39" s="472"/>
      <c r="HOD39" s="472"/>
      <c r="HOE39" s="472"/>
      <c r="HOF39" s="472"/>
      <c r="HOG39" s="472"/>
      <c r="HOH39" s="472"/>
      <c r="HOI39" s="472"/>
      <c r="HOJ39" s="472"/>
      <c r="HOK39" s="472"/>
      <c r="HOL39" s="472"/>
      <c r="HOM39" s="472"/>
      <c r="HON39" s="472"/>
      <c r="HOO39" s="472"/>
      <c r="HOP39" s="472"/>
      <c r="HOQ39" s="472"/>
      <c r="HOR39" s="472"/>
      <c r="HOS39" s="472"/>
      <c r="HOT39" s="472"/>
      <c r="HOU39" s="472"/>
      <c r="HOV39" s="472"/>
      <c r="HOW39" s="472"/>
      <c r="HOX39" s="472"/>
      <c r="HOY39" s="472"/>
      <c r="HOZ39" s="472"/>
      <c r="HPA39" s="472"/>
      <c r="HPB39" s="472"/>
      <c r="HPC39" s="472"/>
      <c r="HPD39" s="472"/>
      <c r="HPE39" s="472"/>
      <c r="HPF39" s="472"/>
      <c r="HPG39" s="472"/>
      <c r="HPH39" s="472"/>
      <c r="HPI39" s="472"/>
      <c r="HPJ39" s="472"/>
      <c r="HPK39" s="472"/>
      <c r="HPL39" s="472"/>
      <c r="HPM39" s="472"/>
      <c r="HPN39" s="472"/>
      <c r="HPO39" s="472"/>
      <c r="HPP39" s="472"/>
      <c r="HPQ39" s="472"/>
      <c r="HPR39" s="472"/>
      <c r="HPS39" s="472"/>
      <c r="HPT39" s="472"/>
      <c r="HPU39" s="472"/>
      <c r="HPV39" s="472"/>
      <c r="HPW39" s="472"/>
      <c r="HPX39" s="472"/>
      <c r="HPY39" s="472"/>
      <c r="HPZ39" s="472"/>
      <c r="HQA39" s="472"/>
      <c r="HQB39" s="472"/>
      <c r="HQC39" s="472"/>
      <c r="HQD39" s="472"/>
      <c r="HQE39" s="472"/>
      <c r="HQF39" s="472"/>
      <c r="HQG39" s="472"/>
      <c r="HQH39" s="472"/>
      <c r="HQI39" s="472"/>
      <c r="HQJ39" s="472"/>
      <c r="HQK39" s="472"/>
      <c r="HQL39" s="472"/>
      <c r="HQM39" s="472"/>
      <c r="HQN39" s="472"/>
      <c r="HQO39" s="472"/>
      <c r="HQP39" s="472"/>
      <c r="HQQ39" s="472"/>
      <c r="HQR39" s="472"/>
      <c r="HQS39" s="472"/>
      <c r="HQT39" s="472"/>
      <c r="HQU39" s="472"/>
      <c r="HQV39" s="472"/>
      <c r="HQW39" s="472"/>
      <c r="HQX39" s="472"/>
      <c r="HQY39" s="472"/>
      <c r="HQZ39" s="472"/>
      <c r="HRA39" s="472"/>
      <c r="HRB39" s="472"/>
      <c r="HRC39" s="472"/>
      <c r="HRD39" s="472"/>
      <c r="HRE39" s="472"/>
      <c r="HRF39" s="472"/>
      <c r="HRG39" s="472"/>
      <c r="HRH39" s="472"/>
      <c r="HRI39" s="472"/>
      <c r="HRJ39" s="472"/>
      <c r="HRK39" s="472"/>
      <c r="HRL39" s="472"/>
      <c r="HRM39" s="472"/>
      <c r="HRN39" s="472"/>
      <c r="HRO39" s="472"/>
      <c r="HRP39" s="472"/>
      <c r="HRQ39" s="472"/>
      <c r="HRR39" s="472"/>
      <c r="HRS39" s="472"/>
      <c r="HRT39" s="472"/>
      <c r="HRU39" s="472"/>
      <c r="HRV39" s="472"/>
      <c r="HRW39" s="472"/>
      <c r="HRX39" s="472"/>
      <c r="HRY39" s="472"/>
      <c r="HRZ39" s="472"/>
      <c r="HSA39" s="472"/>
      <c r="HSB39" s="472"/>
      <c r="HSC39" s="472"/>
      <c r="HSD39" s="472"/>
      <c r="HSE39" s="472"/>
      <c r="HSF39" s="472"/>
      <c r="HSG39" s="472"/>
      <c r="HSH39" s="472"/>
      <c r="HSI39" s="472"/>
      <c r="HSJ39" s="472"/>
      <c r="HSK39" s="472"/>
      <c r="HSL39" s="472"/>
      <c r="HSM39" s="472"/>
      <c r="HSN39" s="472"/>
      <c r="HSO39" s="472"/>
      <c r="HSP39" s="472"/>
      <c r="HSQ39" s="472"/>
      <c r="HSR39" s="472"/>
      <c r="HSS39" s="472"/>
      <c r="HST39" s="472"/>
      <c r="HSU39" s="472"/>
      <c r="HSV39" s="472"/>
      <c r="HSW39" s="472"/>
      <c r="HSX39" s="472"/>
      <c r="HSY39" s="472"/>
      <c r="HSZ39" s="472"/>
      <c r="HTA39" s="472"/>
      <c r="HTB39" s="472"/>
      <c r="HTC39" s="472"/>
      <c r="HTD39" s="472"/>
      <c r="HTE39" s="472"/>
      <c r="HTF39" s="472"/>
      <c r="HTG39" s="472"/>
      <c r="HTH39" s="472"/>
      <c r="HTI39" s="472"/>
      <c r="HTJ39" s="472"/>
      <c r="HTK39" s="472"/>
      <c r="HTL39" s="472"/>
      <c r="HTM39" s="472"/>
      <c r="HTN39" s="472"/>
      <c r="HTO39" s="472"/>
      <c r="HTP39" s="472"/>
      <c r="HTQ39" s="472"/>
      <c r="HTR39" s="472"/>
      <c r="HTS39" s="472"/>
      <c r="HTT39" s="472"/>
      <c r="HTU39" s="472"/>
      <c r="HTV39" s="472"/>
      <c r="HTW39" s="472"/>
      <c r="HTX39" s="472"/>
      <c r="HTY39" s="472"/>
      <c r="HTZ39" s="472"/>
      <c r="HUA39" s="472"/>
      <c r="HUB39" s="472"/>
      <c r="HUC39" s="472"/>
      <c r="HUD39" s="472"/>
      <c r="HUE39" s="472"/>
      <c r="HUF39" s="472"/>
      <c r="HUG39" s="472"/>
      <c r="HUH39" s="472"/>
      <c r="HUI39" s="472"/>
      <c r="HUJ39" s="472"/>
      <c r="HUK39" s="472"/>
      <c r="HUL39" s="472"/>
      <c r="HUM39" s="472"/>
      <c r="HUN39" s="472"/>
      <c r="HUO39" s="472"/>
      <c r="HUP39" s="472"/>
      <c r="HUQ39" s="472"/>
      <c r="HUR39" s="472"/>
      <c r="HUS39" s="472"/>
      <c r="HUT39" s="472"/>
      <c r="HUU39" s="472"/>
      <c r="HUV39" s="472"/>
      <c r="HUW39" s="472"/>
      <c r="HUX39" s="472"/>
      <c r="HUY39" s="472"/>
      <c r="HUZ39" s="472"/>
      <c r="HVA39" s="472"/>
      <c r="HVB39" s="472"/>
      <c r="HVC39" s="472"/>
      <c r="HVD39" s="472"/>
      <c r="HVE39" s="472"/>
      <c r="HVF39" s="472"/>
      <c r="HVG39" s="472"/>
      <c r="HVH39" s="472"/>
      <c r="HVI39" s="472"/>
      <c r="HVJ39" s="472"/>
      <c r="HVK39" s="472"/>
      <c r="HVL39" s="472"/>
      <c r="HVM39" s="472"/>
      <c r="HVN39" s="472"/>
      <c r="HVO39" s="472"/>
      <c r="HVP39" s="472"/>
      <c r="HVQ39" s="472"/>
      <c r="HVR39" s="472"/>
      <c r="HVS39" s="472"/>
      <c r="HVT39" s="472"/>
      <c r="HVU39" s="472"/>
      <c r="HVV39" s="472"/>
      <c r="HVW39" s="472"/>
      <c r="HVX39" s="472"/>
      <c r="HVY39" s="472"/>
      <c r="HVZ39" s="472"/>
      <c r="HWA39" s="472"/>
      <c r="HWB39" s="472"/>
      <c r="HWC39" s="472"/>
      <c r="HWD39" s="472"/>
      <c r="HWE39" s="472"/>
      <c r="HWF39" s="472"/>
      <c r="HWG39" s="472"/>
      <c r="HWH39" s="472"/>
      <c r="HWI39" s="472"/>
      <c r="HWJ39" s="472"/>
      <c r="HWK39" s="472"/>
      <c r="HWL39" s="472"/>
      <c r="HWM39" s="472"/>
      <c r="HWN39" s="472"/>
      <c r="HWO39" s="472"/>
      <c r="HWP39" s="472"/>
      <c r="HWQ39" s="472"/>
      <c r="HWR39" s="472"/>
      <c r="HWS39" s="472"/>
      <c r="HWT39" s="472"/>
      <c r="HWU39" s="472"/>
      <c r="HWV39" s="472"/>
      <c r="HWW39" s="472"/>
      <c r="HWX39" s="472"/>
      <c r="HWY39" s="472"/>
      <c r="HWZ39" s="472"/>
      <c r="HXA39" s="472"/>
      <c r="HXB39" s="472"/>
      <c r="HXC39" s="472"/>
      <c r="HXD39" s="472"/>
      <c r="HXE39" s="472"/>
      <c r="HXF39" s="472"/>
      <c r="HXG39" s="472"/>
      <c r="HXH39" s="472"/>
      <c r="HXI39" s="472"/>
      <c r="HXJ39" s="472"/>
      <c r="HXK39" s="472"/>
      <c r="HXL39" s="472"/>
      <c r="HXM39" s="472"/>
      <c r="HXN39" s="472"/>
      <c r="HXO39" s="472"/>
      <c r="HXP39" s="472"/>
      <c r="HXQ39" s="472"/>
      <c r="HXR39" s="472"/>
      <c r="HXS39" s="472"/>
      <c r="HXT39" s="472"/>
      <c r="HXU39" s="472"/>
      <c r="HXV39" s="472"/>
      <c r="HXW39" s="472"/>
      <c r="HXX39" s="472"/>
      <c r="HXY39" s="472"/>
      <c r="HXZ39" s="472"/>
      <c r="HYA39" s="472"/>
      <c r="HYB39" s="472"/>
      <c r="HYC39" s="472"/>
      <c r="HYD39" s="472"/>
      <c r="HYE39" s="472"/>
      <c r="HYF39" s="472"/>
      <c r="HYG39" s="472"/>
      <c r="HYH39" s="472"/>
      <c r="HYI39" s="472"/>
      <c r="HYJ39" s="472"/>
      <c r="HYK39" s="472"/>
      <c r="HYL39" s="472"/>
      <c r="HYM39" s="472"/>
      <c r="HYN39" s="472"/>
      <c r="HYO39" s="472"/>
      <c r="HYP39" s="472"/>
      <c r="HYQ39" s="472"/>
      <c r="HYR39" s="472"/>
      <c r="HYS39" s="472"/>
      <c r="HYT39" s="472"/>
      <c r="HYU39" s="472"/>
      <c r="HYV39" s="472"/>
      <c r="HYW39" s="472"/>
      <c r="HYX39" s="472"/>
      <c r="HYY39" s="472"/>
      <c r="HYZ39" s="472"/>
      <c r="HZA39" s="472"/>
      <c r="HZB39" s="472"/>
      <c r="HZC39" s="472"/>
      <c r="HZD39" s="472"/>
      <c r="HZE39" s="472"/>
      <c r="HZF39" s="472"/>
      <c r="HZG39" s="472"/>
      <c r="HZH39" s="472"/>
      <c r="HZI39" s="472"/>
      <c r="HZJ39" s="472"/>
      <c r="HZK39" s="472"/>
      <c r="HZL39" s="472"/>
      <c r="HZM39" s="472"/>
      <c r="HZN39" s="472"/>
      <c r="HZO39" s="472"/>
      <c r="HZP39" s="472"/>
      <c r="HZQ39" s="472"/>
      <c r="HZR39" s="472"/>
      <c r="HZS39" s="472"/>
      <c r="HZT39" s="472"/>
      <c r="HZU39" s="472"/>
      <c r="HZV39" s="472"/>
      <c r="HZW39" s="472"/>
      <c r="HZX39" s="472"/>
      <c r="HZY39" s="472"/>
      <c r="HZZ39" s="472"/>
      <c r="IAA39" s="472"/>
      <c r="IAB39" s="472"/>
      <c r="IAC39" s="472"/>
      <c r="IAD39" s="472"/>
      <c r="IAE39" s="472"/>
      <c r="IAF39" s="472"/>
      <c r="IAG39" s="472"/>
      <c r="IAH39" s="472"/>
      <c r="IAI39" s="472"/>
      <c r="IAJ39" s="472"/>
      <c r="IAK39" s="472"/>
      <c r="IAL39" s="472"/>
      <c r="IAM39" s="472"/>
      <c r="IAN39" s="472"/>
      <c r="IAO39" s="472"/>
      <c r="IAP39" s="472"/>
      <c r="IAQ39" s="472"/>
      <c r="IAR39" s="472"/>
      <c r="IAS39" s="472"/>
      <c r="IAT39" s="472"/>
      <c r="IAU39" s="472"/>
      <c r="IAV39" s="472"/>
      <c r="IAW39" s="472"/>
      <c r="IAX39" s="472"/>
      <c r="IAY39" s="472"/>
      <c r="IAZ39" s="472"/>
      <c r="IBA39" s="472"/>
      <c r="IBB39" s="472"/>
      <c r="IBC39" s="472"/>
      <c r="IBD39" s="472"/>
      <c r="IBE39" s="472"/>
      <c r="IBF39" s="472"/>
      <c r="IBG39" s="472"/>
      <c r="IBH39" s="472"/>
      <c r="IBI39" s="472"/>
      <c r="IBJ39" s="472"/>
      <c r="IBK39" s="472"/>
      <c r="IBL39" s="472"/>
      <c r="IBM39" s="472"/>
      <c r="IBN39" s="472"/>
      <c r="IBO39" s="472"/>
      <c r="IBP39" s="472"/>
      <c r="IBQ39" s="472"/>
      <c r="IBR39" s="472"/>
      <c r="IBS39" s="472"/>
      <c r="IBT39" s="472"/>
      <c r="IBU39" s="472"/>
      <c r="IBV39" s="472"/>
      <c r="IBW39" s="472"/>
      <c r="IBX39" s="472"/>
      <c r="IBY39" s="472"/>
      <c r="IBZ39" s="472"/>
      <c r="ICA39" s="472"/>
      <c r="ICB39" s="472"/>
      <c r="ICC39" s="472"/>
      <c r="ICD39" s="472"/>
      <c r="ICE39" s="472"/>
      <c r="ICF39" s="472"/>
      <c r="ICG39" s="472"/>
      <c r="ICH39" s="472"/>
      <c r="ICI39" s="472"/>
      <c r="ICJ39" s="472"/>
      <c r="ICK39" s="472"/>
      <c r="ICL39" s="472"/>
      <c r="ICM39" s="472"/>
      <c r="ICN39" s="472"/>
      <c r="ICO39" s="472"/>
      <c r="ICP39" s="472"/>
      <c r="ICQ39" s="472"/>
      <c r="ICR39" s="472"/>
      <c r="ICS39" s="472"/>
      <c r="ICT39" s="472"/>
      <c r="ICU39" s="472"/>
      <c r="ICV39" s="472"/>
      <c r="ICW39" s="472"/>
      <c r="ICX39" s="472"/>
      <c r="ICY39" s="472"/>
      <c r="ICZ39" s="472"/>
      <c r="IDA39" s="472"/>
      <c r="IDB39" s="472"/>
      <c r="IDC39" s="472"/>
      <c r="IDD39" s="472"/>
      <c r="IDE39" s="472"/>
      <c r="IDF39" s="472"/>
      <c r="IDG39" s="472"/>
      <c r="IDH39" s="472"/>
      <c r="IDI39" s="472"/>
      <c r="IDJ39" s="472"/>
      <c r="IDK39" s="472"/>
      <c r="IDL39" s="472"/>
      <c r="IDM39" s="472"/>
      <c r="IDN39" s="472"/>
      <c r="IDO39" s="472"/>
      <c r="IDP39" s="472"/>
      <c r="IDQ39" s="472"/>
      <c r="IDR39" s="472"/>
      <c r="IDS39" s="472"/>
      <c r="IDT39" s="472"/>
      <c r="IDU39" s="472"/>
      <c r="IDV39" s="472"/>
      <c r="IDW39" s="472"/>
      <c r="IDX39" s="472"/>
      <c r="IDY39" s="472"/>
      <c r="IDZ39" s="472"/>
      <c r="IEA39" s="472"/>
      <c r="IEB39" s="472"/>
      <c r="IEC39" s="472"/>
      <c r="IED39" s="472"/>
      <c r="IEE39" s="472"/>
      <c r="IEF39" s="472"/>
      <c r="IEG39" s="472"/>
      <c r="IEH39" s="472"/>
      <c r="IEI39" s="472"/>
      <c r="IEJ39" s="472"/>
      <c r="IEK39" s="472"/>
      <c r="IEL39" s="472"/>
      <c r="IEM39" s="472"/>
      <c r="IEN39" s="472"/>
      <c r="IEO39" s="472"/>
      <c r="IEP39" s="472"/>
      <c r="IEQ39" s="472"/>
      <c r="IER39" s="472"/>
      <c r="IES39" s="472"/>
      <c r="IET39" s="472"/>
      <c r="IEU39" s="472"/>
      <c r="IEV39" s="472"/>
      <c r="IEW39" s="472"/>
      <c r="IEX39" s="472"/>
      <c r="IEY39" s="472"/>
      <c r="IEZ39" s="472"/>
      <c r="IFA39" s="472"/>
      <c r="IFB39" s="472"/>
      <c r="IFC39" s="472"/>
      <c r="IFD39" s="472"/>
      <c r="IFE39" s="472"/>
      <c r="IFF39" s="472"/>
      <c r="IFG39" s="472"/>
      <c r="IFH39" s="472"/>
      <c r="IFI39" s="472"/>
      <c r="IFJ39" s="472"/>
      <c r="IFK39" s="472"/>
      <c r="IFL39" s="472"/>
      <c r="IFM39" s="472"/>
      <c r="IFN39" s="472"/>
      <c r="IFO39" s="472"/>
      <c r="IFP39" s="472"/>
      <c r="IFQ39" s="472"/>
      <c r="IFR39" s="472"/>
      <c r="IFS39" s="472"/>
      <c r="IFT39" s="472"/>
      <c r="IFU39" s="472"/>
      <c r="IFV39" s="472"/>
      <c r="IFW39" s="472"/>
      <c r="IFX39" s="472"/>
      <c r="IFY39" s="472"/>
      <c r="IFZ39" s="472"/>
      <c r="IGA39" s="472"/>
      <c r="IGB39" s="472"/>
      <c r="IGC39" s="472"/>
      <c r="IGD39" s="472"/>
      <c r="IGE39" s="472"/>
      <c r="IGF39" s="472"/>
      <c r="IGG39" s="472"/>
      <c r="IGH39" s="472"/>
      <c r="IGI39" s="472"/>
      <c r="IGJ39" s="472"/>
      <c r="IGK39" s="472"/>
      <c r="IGL39" s="472"/>
      <c r="IGM39" s="472"/>
      <c r="IGN39" s="472"/>
      <c r="IGO39" s="472"/>
      <c r="IGP39" s="472"/>
      <c r="IGQ39" s="472"/>
      <c r="IGR39" s="472"/>
      <c r="IGS39" s="472"/>
      <c r="IGT39" s="472"/>
      <c r="IGU39" s="472"/>
      <c r="IGV39" s="472"/>
      <c r="IGW39" s="472"/>
      <c r="IGX39" s="472"/>
      <c r="IGY39" s="472"/>
      <c r="IGZ39" s="472"/>
      <c r="IHA39" s="472"/>
      <c r="IHB39" s="472"/>
      <c r="IHC39" s="472"/>
      <c r="IHD39" s="472"/>
      <c r="IHE39" s="472"/>
      <c r="IHF39" s="472"/>
      <c r="IHG39" s="472"/>
      <c r="IHH39" s="472"/>
      <c r="IHI39" s="472"/>
      <c r="IHJ39" s="472"/>
      <c r="IHK39" s="472"/>
      <c r="IHL39" s="472"/>
      <c r="IHM39" s="472"/>
      <c r="IHN39" s="472"/>
      <c r="IHO39" s="472"/>
      <c r="IHP39" s="472"/>
      <c r="IHQ39" s="472"/>
      <c r="IHR39" s="472"/>
      <c r="IHS39" s="472"/>
      <c r="IHT39" s="472"/>
      <c r="IHU39" s="472"/>
      <c r="IHV39" s="472"/>
      <c r="IHW39" s="472"/>
      <c r="IHX39" s="472"/>
      <c r="IHY39" s="472"/>
      <c r="IHZ39" s="472"/>
      <c r="IIA39" s="472"/>
      <c r="IIB39" s="472"/>
      <c r="IIC39" s="472"/>
      <c r="IID39" s="472"/>
      <c r="IIE39" s="472"/>
      <c r="IIF39" s="472"/>
      <c r="IIG39" s="472"/>
      <c r="IIH39" s="472"/>
      <c r="III39" s="472"/>
      <c r="IIJ39" s="472"/>
      <c r="IIK39" s="472"/>
      <c r="IIL39" s="472"/>
      <c r="IIM39" s="472"/>
      <c r="IIN39" s="472"/>
      <c r="IIO39" s="472"/>
      <c r="IIP39" s="472"/>
      <c r="IIQ39" s="472"/>
      <c r="IIR39" s="472"/>
      <c r="IIS39" s="472"/>
      <c r="IIT39" s="472"/>
      <c r="IIU39" s="472"/>
      <c r="IIV39" s="472"/>
      <c r="IIW39" s="472"/>
      <c r="IIX39" s="472"/>
      <c r="IIY39" s="472"/>
      <c r="IIZ39" s="472"/>
      <c r="IJA39" s="472"/>
      <c r="IJB39" s="472"/>
      <c r="IJC39" s="472"/>
      <c r="IJD39" s="472"/>
      <c r="IJE39" s="472"/>
      <c r="IJF39" s="472"/>
      <c r="IJG39" s="472"/>
      <c r="IJH39" s="472"/>
      <c r="IJI39" s="472"/>
      <c r="IJJ39" s="472"/>
      <c r="IJK39" s="472"/>
      <c r="IJL39" s="472"/>
      <c r="IJM39" s="472"/>
      <c r="IJN39" s="472"/>
      <c r="IJO39" s="472"/>
      <c r="IJP39" s="472"/>
      <c r="IJQ39" s="472"/>
      <c r="IJR39" s="472"/>
      <c r="IJS39" s="472"/>
      <c r="IJT39" s="472"/>
      <c r="IJU39" s="472"/>
      <c r="IJV39" s="472"/>
      <c r="IJW39" s="472"/>
      <c r="IJX39" s="472"/>
      <c r="IJY39" s="472"/>
      <c r="IJZ39" s="472"/>
      <c r="IKA39" s="472"/>
      <c r="IKB39" s="472"/>
      <c r="IKC39" s="472"/>
      <c r="IKD39" s="472"/>
      <c r="IKE39" s="472"/>
      <c r="IKF39" s="472"/>
      <c r="IKG39" s="472"/>
      <c r="IKH39" s="472"/>
      <c r="IKI39" s="472"/>
      <c r="IKJ39" s="472"/>
      <c r="IKK39" s="472"/>
      <c r="IKL39" s="472"/>
      <c r="IKM39" s="472"/>
      <c r="IKN39" s="472"/>
      <c r="IKO39" s="472"/>
      <c r="IKP39" s="472"/>
      <c r="IKQ39" s="472"/>
      <c r="IKR39" s="472"/>
      <c r="IKS39" s="472"/>
      <c r="IKT39" s="472"/>
      <c r="IKU39" s="472"/>
      <c r="IKV39" s="472"/>
      <c r="IKW39" s="472"/>
      <c r="IKX39" s="472"/>
      <c r="IKY39" s="472"/>
      <c r="IKZ39" s="472"/>
      <c r="ILA39" s="472"/>
      <c r="ILB39" s="472"/>
      <c r="ILC39" s="472"/>
      <c r="ILD39" s="472"/>
      <c r="ILE39" s="472"/>
      <c r="ILF39" s="472"/>
      <c r="ILG39" s="472"/>
      <c r="ILH39" s="472"/>
      <c r="ILI39" s="472"/>
      <c r="ILJ39" s="472"/>
      <c r="ILK39" s="472"/>
      <c r="ILL39" s="472"/>
      <c r="ILM39" s="472"/>
      <c r="ILN39" s="472"/>
      <c r="ILO39" s="472"/>
      <c r="ILP39" s="472"/>
      <c r="ILQ39" s="472"/>
      <c r="ILR39" s="472"/>
      <c r="ILS39" s="472"/>
      <c r="ILT39" s="472"/>
      <c r="ILU39" s="472"/>
      <c r="ILV39" s="472"/>
      <c r="ILW39" s="472"/>
      <c r="ILX39" s="472"/>
      <c r="ILY39" s="472"/>
      <c r="ILZ39" s="472"/>
      <c r="IMA39" s="472"/>
      <c r="IMB39" s="472"/>
      <c r="IMC39" s="472"/>
      <c r="IMD39" s="472"/>
      <c r="IME39" s="472"/>
      <c r="IMF39" s="472"/>
      <c r="IMG39" s="472"/>
      <c r="IMH39" s="472"/>
      <c r="IMI39" s="472"/>
      <c r="IMJ39" s="472"/>
      <c r="IMK39" s="472"/>
      <c r="IML39" s="472"/>
      <c r="IMM39" s="472"/>
      <c r="IMN39" s="472"/>
      <c r="IMO39" s="472"/>
      <c r="IMP39" s="472"/>
      <c r="IMQ39" s="472"/>
      <c r="IMR39" s="472"/>
      <c r="IMS39" s="472"/>
      <c r="IMT39" s="472"/>
      <c r="IMU39" s="472"/>
      <c r="IMV39" s="472"/>
      <c r="IMW39" s="472"/>
      <c r="IMX39" s="472"/>
      <c r="IMY39" s="472"/>
      <c r="IMZ39" s="472"/>
      <c r="INA39" s="472"/>
      <c r="INB39" s="472"/>
      <c r="INC39" s="472"/>
      <c r="IND39" s="472"/>
      <c r="INE39" s="472"/>
      <c r="INF39" s="472"/>
      <c r="ING39" s="472"/>
      <c r="INH39" s="472"/>
      <c r="INI39" s="472"/>
      <c r="INJ39" s="472"/>
      <c r="INK39" s="472"/>
      <c r="INL39" s="472"/>
      <c r="INM39" s="472"/>
      <c r="INN39" s="472"/>
      <c r="INO39" s="472"/>
      <c r="INP39" s="472"/>
      <c r="INQ39" s="472"/>
      <c r="INR39" s="472"/>
      <c r="INS39" s="472"/>
      <c r="INT39" s="472"/>
      <c r="INU39" s="472"/>
      <c r="INV39" s="472"/>
      <c r="INW39" s="472"/>
      <c r="INX39" s="472"/>
      <c r="INY39" s="472"/>
      <c r="INZ39" s="472"/>
      <c r="IOA39" s="472"/>
      <c r="IOB39" s="472"/>
      <c r="IOC39" s="472"/>
      <c r="IOD39" s="472"/>
      <c r="IOE39" s="472"/>
      <c r="IOF39" s="472"/>
      <c r="IOG39" s="472"/>
      <c r="IOH39" s="472"/>
      <c r="IOI39" s="472"/>
      <c r="IOJ39" s="472"/>
      <c r="IOK39" s="472"/>
      <c r="IOL39" s="472"/>
      <c r="IOM39" s="472"/>
      <c r="ION39" s="472"/>
      <c r="IOO39" s="472"/>
      <c r="IOP39" s="472"/>
      <c r="IOQ39" s="472"/>
      <c r="IOR39" s="472"/>
      <c r="IOS39" s="472"/>
      <c r="IOT39" s="472"/>
      <c r="IOU39" s="472"/>
      <c r="IOV39" s="472"/>
      <c r="IOW39" s="472"/>
      <c r="IOX39" s="472"/>
      <c r="IOY39" s="472"/>
      <c r="IOZ39" s="472"/>
      <c r="IPA39" s="472"/>
      <c r="IPB39" s="472"/>
      <c r="IPC39" s="472"/>
      <c r="IPD39" s="472"/>
      <c r="IPE39" s="472"/>
      <c r="IPF39" s="472"/>
      <c r="IPG39" s="472"/>
      <c r="IPH39" s="472"/>
      <c r="IPI39" s="472"/>
      <c r="IPJ39" s="472"/>
      <c r="IPK39" s="472"/>
      <c r="IPL39" s="472"/>
      <c r="IPM39" s="472"/>
      <c r="IPN39" s="472"/>
      <c r="IPO39" s="472"/>
      <c r="IPP39" s="472"/>
      <c r="IPQ39" s="472"/>
      <c r="IPR39" s="472"/>
      <c r="IPS39" s="472"/>
      <c r="IPT39" s="472"/>
      <c r="IPU39" s="472"/>
      <c r="IPV39" s="472"/>
      <c r="IPW39" s="472"/>
      <c r="IPX39" s="472"/>
      <c r="IPY39" s="472"/>
      <c r="IPZ39" s="472"/>
      <c r="IQA39" s="472"/>
      <c r="IQB39" s="472"/>
      <c r="IQC39" s="472"/>
      <c r="IQD39" s="472"/>
      <c r="IQE39" s="472"/>
      <c r="IQF39" s="472"/>
      <c r="IQG39" s="472"/>
      <c r="IQH39" s="472"/>
      <c r="IQI39" s="472"/>
      <c r="IQJ39" s="472"/>
      <c r="IQK39" s="472"/>
      <c r="IQL39" s="472"/>
      <c r="IQM39" s="472"/>
      <c r="IQN39" s="472"/>
      <c r="IQO39" s="472"/>
      <c r="IQP39" s="472"/>
      <c r="IQQ39" s="472"/>
      <c r="IQR39" s="472"/>
      <c r="IQS39" s="472"/>
      <c r="IQT39" s="472"/>
      <c r="IQU39" s="472"/>
      <c r="IQV39" s="472"/>
      <c r="IQW39" s="472"/>
      <c r="IQX39" s="472"/>
      <c r="IQY39" s="472"/>
      <c r="IQZ39" s="472"/>
      <c r="IRA39" s="472"/>
      <c r="IRB39" s="472"/>
      <c r="IRC39" s="472"/>
      <c r="IRD39" s="472"/>
      <c r="IRE39" s="472"/>
      <c r="IRF39" s="472"/>
      <c r="IRG39" s="472"/>
      <c r="IRH39" s="472"/>
      <c r="IRI39" s="472"/>
      <c r="IRJ39" s="472"/>
      <c r="IRK39" s="472"/>
      <c r="IRL39" s="472"/>
      <c r="IRM39" s="472"/>
      <c r="IRN39" s="472"/>
      <c r="IRO39" s="472"/>
      <c r="IRP39" s="472"/>
      <c r="IRQ39" s="472"/>
      <c r="IRR39" s="472"/>
      <c r="IRS39" s="472"/>
      <c r="IRT39" s="472"/>
      <c r="IRU39" s="472"/>
      <c r="IRV39" s="472"/>
      <c r="IRW39" s="472"/>
      <c r="IRX39" s="472"/>
      <c r="IRY39" s="472"/>
      <c r="IRZ39" s="472"/>
      <c r="ISA39" s="472"/>
      <c r="ISB39" s="472"/>
      <c r="ISC39" s="472"/>
      <c r="ISD39" s="472"/>
      <c r="ISE39" s="472"/>
      <c r="ISF39" s="472"/>
      <c r="ISG39" s="472"/>
      <c r="ISH39" s="472"/>
      <c r="ISI39" s="472"/>
      <c r="ISJ39" s="472"/>
      <c r="ISK39" s="472"/>
      <c r="ISL39" s="472"/>
      <c r="ISM39" s="472"/>
      <c r="ISN39" s="472"/>
      <c r="ISO39" s="472"/>
      <c r="ISP39" s="472"/>
      <c r="ISQ39" s="472"/>
      <c r="ISR39" s="472"/>
      <c r="ISS39" s="472"/>
      <c r="IST39" s="472"/>
      <c r="ISU39" s="472"/>
      <c r="ISV39" s="472"/>
      <c r="ISW39" s="472"/>
      <c r="ISX39" s="472"/>
      <c r="ISY39" s="472"/>
      <c r="ISZ39" s="472"/>
      <c r="ITA39" s="472"/>
      <c r="ITB39" s="472"/>
      <c r="ITC39" s="472"/>
      <c r="ITD39" s="472"/>
      <c r="ITE39" s="472"/>
      <c r="ITF39" s="472"/>
      <c r="ITG39" s="472"/>
      <c r="ITH39" s="472"/>
      <c r="ITI39" s="472"/>
      <c r="ITJ39" s="472"/>
      <c r="ITK39" s="472"/>
      <c r="ITL39" s="472"/>
      <c r="ITM39" s="472"/>
      <c r="ITN39" s="472"/>
      <c r="ITO39" s="472"/>
      <c r="ITP39" s="472"/>
      <c r="ITQ39" s="472"/>
      <c r="ITR39" s="472"/>
      <c r="ITS39" s="472"/>
      <c r="ITT39" s="472"/>
      <c r="ITU39" s="472"/>
      <c r="ITV39" s="472"/>
      <c r="ITW39" s="472"/>
      <c r="ITX39" s="472"/>
      <c r="ITY39" s="472"/>
      <c r="ITZ39" s="472"/>
      <c r="IUA39" s="472"/>
      <c r="IUB39" s="472"/>
      <c r="IUC39" s="472"/>
      <c r="IUD39" s="472"/>
      <c r="IUE39" s="472"/>
      <c r="IUF39" s="472"/>
      <c r="IUG39" s="472"/>
      <c r="IUH39" s="472"/>
      <c r="IUI39" s="472"/>
      <c r="IUJ39" s="472"/>
      <c r="IUK39" s="472"/>
      <c r="IUL39" s="472"/>
      <c r="IUM39" s="472"/>
      <c r="IUN39" s="472"/>
      <c r="IUO39" s="472"/>
      <c r="IUP39" s="472"/>
      <c r="IUQ39" s="472"/>
      <c r="IUR39" s="472"/>
      <c r="IUS39" s="472"/>
      <c r="IUT39" s="472"/>
      <c r="IUU39" s="472"/>
      <c r="IUV39" s="472"/>
      <c r="IUW39" s="472"/>
      <c r="IUX39" s="472"/>
      <c r="IUY39" s="472"/>
      <c r="IUZ39" s="472"/>
      <c r="IVA39" s="472"/>
      <c r="IVB39" s="472"/>
      <c r="IVC39" s="472"/>
      <c r="IVD39" s="472"/>
      <c r="IVE39" s="472"/>
      <c r="IVF39" s="472"/>
      <c r="IVG39" s="472"/>
      <c r="IVH39" s="472"/>
      <c r="IVI39" s="472"/>
      <c r="IVJ39" s="472"/>
      <c r="IVK39" s="472"/>
      <c r="IVL39" s="472"/>
      <c r="IVM39" s="472"/>
      <c r="IVN39" s="472"/>
      <c r="IVO39" s="472"/>
      <c r="IVP39" s="472"/>
      <c r="IVQ39" s="472"/>
      <c r="IVR39" s="472"/>
      <c r="IVS39" s="472"/>
      <c r="IVT39" s="472"/>
      <c r="IVU39" s="472"/>
      <c r="IVV39" s="472"/>
      <c r="IVW39" s="472"/>
      <c r="IVX39" s="472"/>
      <c r="IVY39" s="472"/>
      <c r="IVZ39" s="472"/>
      <c r="IWA39" s="472"/>
      <c r="IWB39" s="472"/>
      <c r="IWC39" s="472"/>
      <c r="IWD39" s="472"/>
      <c r="IWE39" s="472"/>
      <c r="IWF39" s="472"/>
      <c r="IWG39" s="472"/>
      <c r="IWH39" s="472"/>
      <c r="IWI39" s="472"/>
      <c r="IWJ39" s="472"/>
      <c r="IWK39" s="472"/>
      <c r="IWL39" s="472"/>
      <c r="IWM39" s="472"/>
      <c r="IWN39" s="472"/>
      <c r="IWO39" s="472"/>
      <c r="IWP39" s="472"/>
      <c r="IWQ39" s="472"/>
      <c r="IWR39" s="472"/>
      <c r="IWS39" s="472"/>
      <c r="IWT39" s="472"/>
      <c r="IWU39" s="472"/>
      <c r="IWV39" s="472"/>
      <c r="IWW39" s="472"/>
      <c r="IWX39" s="472"/>
      <c r="IWY39" s="472"/>
      <c r="IWZ39" s="472"/>
      <c r="IXA39" s="472"/>
      <c r="IXB39" s="472"/>
      <c r="IXC39" s="472"/>
      <c r="IXD39" s="472"/>
      <c r="IXE39" s="472"/>
      <c r="IXF39" s="472"/>
      <c r="IXG39" s="472"/>
      <c r="IXH39" s="472"/>
      <c r="IXI39" s="472"/>
      <c r="IXJ39" s="472"/>
      <c r="IXK39" s="472"/>
      <c r="IXL39" s="472"/>
      <c r="IXM39" s="472"/>
      <c r="IXN39" s="472"/>
      <c r="IXO39" s="472"/>
      <c r="IXP39" s="472"/>
      <c r="IXQ39" s="472"/>
      <c r="IXR39" s="472"/>
      <c r="IXS39" s="472"/>
      <c r="IXT39" s="472"/>
      <c r="IXU39" s="472"/>
      <c r="IXV39" s="472"/>
      <c r="IXW39" s="472"/>
      <c r="IXX39" s="472"/>
      <c r="IXY39" s="472"/>
      <c r="IXZ39" s="472"/>
      <c r="IYA39" s="472"/>
      <c r="IYB39" s="472"/>
      <c r="IYC39" s="472"/>
      <c r="IYD39" s="472"/>
      <c r="IYE39" s="472"/>
      <c r="IYF39" s="472"/>
      <c r="IYG39" s="472"/>
      <c r="IYH39" s="472"/>
      <c r="IYI39" s="472"/>
      <c r="IYJ39" s="472"/>
      <c r="IYK39" s="472"/>
      <c r="IYL39" s="472"/>
      <c r="IYM39" s="472"/>
      <c r="IYN39" s="472"/>
      <c r="IYO39" s="472"/>
      <c r="IYP39" s="472"/>
      <c r="IYQ39" s="472"/>
      <c r="IYR39" s="472"/>
      <c r="IYS39" s="472"/>
      <c r="IYT39" s="472"/>
      <c r="IYU39" s="472"/>
      <c r="IYV39" s="472"/>
      <c r="IYW39" s="472"/>
      <c r="IYX39" s="472"/>
      <c r="IYY39" s="472"/>
      <c r="IYZ39" s="472"/>
      <c r="IZA39" s="472"/>
      <c r="IZB39" s="472"/>
      <c r="IZC39" s="472"/>
      <c r="IZD39" s="472"/>
      <c r="IZE39" s="472"/>
      <c r="IZF39" s="472"/>
      <c r="IZG39" s="472"/>
      <c r="IZH39" s="472"/>
      <c r="IZI39" s="472"/>
      <c r="IZJ39" s="472"/>
      <c r="IZK39" s="472"/>
      <c r="IZL39" s="472"/>
      <c r="IZM39" s="472"/>
      <c r="IZN39" s="472"/>
      <c r="IZO39" s="472"/>
      <c r="IZP39" s="472"/>
      <c r="IZQ39" s="472"/>
      <c r="IZR39" s="472"/>
      <c r="IZS39" s="472"/>
      <c r="IZT39" s="472"/>
      <c r="IZU39" s="472"/>
      <c r="IZV39" s="472"/>
      <c r="IZW39" s="472"/>
      <c r="IZX39" s="472"/>
      <c r="IZY39" s="472"/>
      <c r="IZZ39" s="472"/>
      <c r="JAA39" s="472"/>
      <c r="JAB39" s="472"/>
      <c r="JAC39" s="472"/>
      <c r="JAD39" s="472"/>
      <c r="JAE39" s="472"/>
      <c r="JAF39" s="472"/>
      <c r="JAG39" s="472"/>
      <c r="JAH39" s="472"/>
      <c r="JAI39" s="472"/>
      <c r="JAJ39" s="472"/>
      <c r="JAK39" s="472"/>
      <c r="JAL39" s="472"/>
      <c r="JAM39" s="472"/>
      <c r="JAN39" s="472"/>
      <c r="JAO39" s="472"/>
      <c r="JAP39" s="472"/>
      <c r="JAQ39" s="472"/>
      <c r="JAR39" s="472"/>
      <c r="JAS39" s="472"/>
      <c r="JAT39" s="472"/>
      <c r="JAU39" s="472"/>
      <c r="JAV39" s="472"/>
      <c r="JAW39" s="472"/>
      <c r="JAX39" s="472"/>
      <c r="JAY39" s="472"/>
      <c r="JAZ39" s="472"/>
      <c r="JBA39" s="472"/>
      <c r="JBB39" s="472"/>
      <c r="JBC39" s="472"/>
      <c r="JBD39" s="472"/>
      <c r="JBE39" s="472"/>
      <c r="JBF39" s="472"/>
      <c r="JBG39" s="472"/>
      <c r="JBH39" s="472"/>
      <c r="JBI39" s="472"/>
      <c r="JBJ39" s="472"/>
      <c r="JBK39" s="472"/>
      <c r="JBL39" s="472"/>
      <c r="JBM39" s="472"/>
      <c r="JBN39" s="472"/>
      <c r="JBO39" s="472"/>
      <c r="JBP39" s="472"/>
      <c r="JBQ39" s="472"/>
      <c r="JBR39" s="472"/>
      <c r="JBS39" s="472"/>
      <c r="JBT39" s="472"/>
      <c r="JBU39" s="472"/>
      <c r="JBV39" s="472"/>
      <c r="JBW39" s="472"/>
      <c r="JBX39" s="472"/>
      <c r="JBY39" s="472"/>
      <c r="JBZ39" s="472"/>
      <c r="JCA39" s="472"/>
      <c r="JCB39" s="472"/>
      <c r="JCC39" s="472"/>
      <c r="JCD39" s="472"/>
      <c r="JCE39" s="472"/>
      <c r="JCF39" s="472"/>
      <c r="JCG39" s="472"/>
      <c r="JCH39" s="472"/>
      <c r="JCI39" s="472"/>
      <c r="JCJ39" s="472"/>
      <c r="JCK39" s="472"/>
      <c r="JCL39" s="472"/>
      <c r="JCM39" s="472"/>
      <c r="JCN39" s="472"/>
      <c r="JCO39" s="472"/>
      <c r="JCP39" s="472"/>
      <c r="JCQ39" s="472"/>
      <c r="JCR39" s="472"/>
      <c r="JCS39" s="472"/>
      <c r="JCT39" s="472"/>
      <c r="JCU39" s="472"/>
      <c r="JCV39" s="472"/>
      <c r="JCW39" s="472"/>
      <c r="JCX39" s="472"/>
      <c r="JCY39" s="472"/>
      <c r="JCZ39" s="472"/>
      <c r="JDA39" s="472"/>
      <c r="JDB39" s="472"/>
      <c r="JDC39" s="472"/>
      <c r="JDD39" s="472"/>
      <c r="JDE39" s="472"/>
      <c r="JDF39" s="472"/>
      <c r="JDG39" s="472"/>
      <c r="JDH39" s="472"/>
      <c r="JDI39" s="472"/>
      <c r="JDJ39" s="472"/>
      <c r="JDK39" s="472"/>
      <c r="JDL39" s="472"/>
      <c r="JDM39" s="472"/>
      <c r="JDN39" s="472"/>
      <c r="JDO39" s="472"/>
      <c r="JDP39" s="472"/>
      <c r="JDQ39" s="472"/>
      <c r="JDR39" s="472"/>
      <c r="JDS39" s="472"/>
      <c r="JDT39" s="472"/>
      <c r="JDU39" s="472"/>
      <c r="JDV39" s="472"/>
      <c r="JDW39" s="472"/>
      <c r="JDX39" s="472"/>
      <c r="JDY39" s="472"/>
      <c r="JDZ39" s="472"/>
      <c r="JEA39" s="472"/>
      <c r="JEB39" s="472"/>
      <c r="JEC39" s="472"/>
      <c r="JED39" s="472"/>
      <c r="JEE39" s="472"/>
      <c r="JEF39" s="472"/>
      <c r="JEG39" s="472"/>
      <c r="JEH39" s="472"/>
      <c r="JEI39" s="472"/>
      <c r="JEJ39" s="472"/>
      <c r="JEK39" s="472"/>
      <c r="JEL39" s="472"/>
      <c r="JEM39" s="472"/>
      <c r="JEN39" s="472"/>
      <c r="JEO39" s="472"/>
      <c r="JEP39" s="472"/>
      <c r="JEQ39" s="472"/>
      <c r="JER39" s="472"/>
      <c r="JES39" s="472"/>
      <c r="JET39" s="472"/>
      <c r="JEU39" s="472"/>
      <c r="JEV39" s="472"/>
      <c r="JEW39" s="472"/>
      <c r="JEX39" s="472"/>
      <c r="JEY39" s="472"/>
      <c r="JEZ39" s="472"/>
      <c r="JFA39" s="472"/>
      <c r="JFB39" s="472"/>
      <c r="JFC39" s="472"/>
      <c r="JFD39" s="472"/>
      <c r="JFE39" s="472"/>
      <c r="JFF39" s="472"/>
      <c r="JFG39" s="472"/>
      <c r="JFH39" s="472"/>
      <c r="JFI39" s="472"/>
      <c r="JFJ39" s="472"/>
      <c r="JFK39" s="472"/>
      <c r="JFL39" s="472"/>
      <c r="JFM39" s="472"/>
      <c r="JFN39" s="472"/>
      <c r="JFO39" s="472"/>
      <c r="JFP39" s="472"/>
      <c r="JFQ39" s="472"/>
      <c r="JFR39" s="472"/>
      <c r="JFS39" s="472"/>
      <c r="JFT39" s="472"/>
      <c r="JFU39" s="472"/>
      <c r="JFV39" s="472"/>
      <c r="JFW39" s="472"/>
      <c r="JFX39" s="472"/>
      <c r="JFY39" s="472"/>
      <c r="JFZ39" s="472"/>
      <c r="JGA39" s="472"/>
      <c r="JGB39" s="472"/>
      <c r="JGC39" s="472"/>
      <c r="JGD39" s="472"/>
      <c r="JGE39" s="472"/>
      <c r="JGF39" s="472"/>
      <c r="JGG39" s="472"/>
      <c r="JGH39" s="472"/>
      <c r="JGI39" s="472"/>
      <c r="JGJ39" s="472"/>
      <c r="JGK39" s="472"/>
      <c r="JGL39" s="472"/>
      <c r="JGM39" s="472"/>
      <c r="JGN39" s="472"/>
      <c r="JGO39" s="472"/>
      <c r="JGP39" s="472"/>
      <c r="JGQ39" s="472"/>
      <c r="JGR39" s="472"/>
      <c r="JGS39" s="472"/>
      <c r="JGT39" s="472"/>
      <c r="JGU39" s="472"/>
      <c r="JGV39" s="472"/>
      <c r="JGW39" s="472"/>
      <c r="JGX39" s="472"/>
      <c r="JGY39" s="472"/>
      <c r="JGZ39" s="472"/>
      <c r="JHA39" s="472"/>
      <c r="JHB39" s="472"/>
      <c r="JHC39" s="472"/>
      <c r="JHD39" s="472"/>
      <c r="JHE39" s="472"/>
      <c r="JHF39" s="472"/>
      <c r="JHG39" s="472"/>
      <c r="JHH39" s="472"/>
      <c r="JHI39" s="472"/>
      <c r="JHJ39" s="472"/>
      <c r="JHK39" s="472"/>
      <c r="JHL39" s="472"/>
      <c r="JHM39" s="472"/>
      <c r="JHN39" s="472"/>
      <c r="JHO39" s="472"/>
      <c r="JHP39" s="472"/>
      <c r="JHQ39" s="472"/>
      <c r="JHR39" s="472"/>
      <c r="JHS39" s="472"/>
      <c r="JHT39" s="472"/>
      <c r="JHU39" s="472"/>
      <c r="JHV39" s="472"/>
      <c r="JHW39" s="472"/>
      <c r="JHX39" s="472"/>
      <c r="JHY39" s="472"/>
      <c r="JHZ39" s="472"/>
      <c r="JIA39" s="472"/>
      <c r="JIB39" s="472"/>
      <c r="JIC39" s="472"/>
      <c r="JID39" s="472"/>
      <c r="JIE39" s="472"/>
      <c r="JIF39" s="472"/>
      <c r="JIG39" s="472"/>
      <c r="JIH39" s="472"/>
      <c r="JII39" s="472"/>
      <c r="JIJ39" s="472"/>
      <c r="JIK39" s="472"/>
      <c r="JIL39" s="472"/>
      <c r="JIM39" s="472"/>
      <c r="JIN39" s="472"/>
      <c r="JIO39" s="472"/>
      <c r="JIP39" s="472"/>
      <c r="JIQ39" s="472"/>
      <c r="JIR39" s="472"/>
      <c r="JIS39" s="472"/>
      <c r="JIT39" s="472"/>
      <c r="JIU39" s="472"/>
      <c r="JIV39" s="472"/>
      <c r="JIW39" s="472"/>
      <c r="JIX39" s="472"/>
      <c r="JIY39" s="472"/>
      <c r="JIZ39" s="472"/>
      <c r="JJA39" s="472"/>
      <c r="JJB39" s="472"/>
      <c r="JJC39" s="472"/>
      <c r="JJD39" s="472"/>
      <c r="JJE39" s="472"/>
      <c r="JJF39" s="472"/>
      <c r="JJG39" s="472"/>
      <c r="JJH39" s="472"/>
      <c r="JJI39" s="472"/>
      <c r="JJJ39" s="472"/>
      <c r="JJK39" s="472"/>
      <c r="JJL39" s="472"/>
      <c r="JJM39" s="472"/>
      <c r="JJN39" s="472"/>
      <c r="JJO39" s="472"/>
      <c r="JJP39" s="472"/>
      <c r="JJQ39" s="472"/>
      <c r="JJR39" s="472"/>
      <c r="JJS39" s="472"/>
      <c r="JJT39" s="472"/>
      <c r="JJU39" s="472"/>
      <c r="JJV39" s="472"/>
      <c r="JJW39" s="472"/>
      <c r="JJX39" s="472"/>
      <c r="JJY39" s="472"/>
      <c r="JJZ39" s="472"/>
      <c r="JKA39" s="472"/>
      <c r="JKB39" s="472"/>
      <c r="JKC39" s="472"/>
      <c r="JKD39" s="472"/>
      <c r="JKE39" s="472"/>
      <c r="JKF39" s="472"/>
      <c r="JKG39" s="472"/>
      <c r="JKH39" s="472"/>
      <c r="JKI39" s="472"/>
      <c r="JKJ39" s="472"/>
      <c r="JKK39" s="472"/>
      <c r="JKL39" s="472"/>
      <c r="JKM39" s="472"/>
      <c r="JKN39" s="472"/>
      <c r="JKO39" s="472"/>
      <c r="JKP39" s="472"/>
      <c r="JKQ39" s="472"/>
      <c r="JKR39" s="472"/>
      <c r="JKS39" s="472"/>
      <c r="JKT39" s="472"/>
      <c r="JKU39" s="472"/>
      <c r="JKV39" s="472"/>
      <c r="JKW39" s="472"/>
      <c r="JKX39" s="472"/>
      <c r="JKY39" s="472"/>
      <c r="JKZ39" s="472"/>
      <c r="JLA39" s="472"/>
      <c r="JLB39" s="472"/>
      <c r="JLC39" s="472"/>
      <c r="JLD39" s="472"/>
      <c r="JLE39" s="472"/>
      <c r="JLF39" s="472"/>
      <c r="JLG39" s="472"/>
      <c r="JLH39" s="472"/>
      <c r="JLI39" s="472"/>
      <c r="JLJ39" s="472"/>
      <c r="JLK39" s="472"/>
      <c r="JLL39" s="472"/>
      <c r="JLM39" s="472"/>
      <c r="JLN39" s="472"/>
      <c r="JLO39" s="472"/>
      <c r="JLP39" s="472"/>
      <c r="JLQ39" s="472"/>
      <c r="JLR39" s="472"/>
      <c r="JLS39" s="472"/>
      <c r="JLT39" s="472"/>
      <c r="JLU39" s="472"/>
      <c r="JLV39" s="472"/>
      <c r="JLW39" s="472"/>
      <c r="JLX39" s="472"/>
      <c r="JLY39" s="472"/>
      <c r="JLZ39" s="472"/>
      <c r="JMA39" s="472"/>
      <c r="JMB39" s="472"/>
      <c r="JMC39" s="472"/>
      <c r="JMD39" s="472"/>
      <c r="JME39" s="472"/>
      <c r="JMF39" s="472"/>
      <c r="JMG39" s="472"/>
      <c r="JMH39" s="472"/>
      <c r="JMI39" s="472"/>
      <c r="JMJ39" s="472"/>
      <c r="JMK39" s="472"/>
      <c r="JML39" s="472"/>
      <c r="JMM39" s="472"/>
      <c r="JMN39" s="472"/>
      <c r="JMO39" s="472"/>
      <c r="JMP39" s="472"/>
      <c r="JMQ39" s="472"/>
      <c r="JMR39" s="472"/>
      <c r="JMS39" s="472"/>
      <c r="JMT39" s="472"/>
      <c r="JMU39" s="472"/>
      <c r="JMV39" s="472"/>
      <c r="JMW39" s="472"/>
      <c r="JMX39" s="472"/>
      <c r="JMY39" s="472"/>
      <c r="JMZ39" s="472"/>
      <c r="JNA39" s="472"/>
      <c r="JNB39" s="472"/>
      <c r="JNC39" s="472"/>
      <c r="JND39" s="472"/>
      <c r="JNE39" s="472"/>
      <c r="JNF39" s="472"/>
      <c r="JNG39" s="472"/>
      <c r="JNH39" s="472"/>
      <c r="JNI39" s="472"/>
      <c r="JNJ39" s="472"/>
      <c r="JNK39" s="472"/>
      <c r="JNL39" s="472"/>
      <c r="JNM39" s="472"/>
      <c r="JNN39" s="472"/>
      <c r="JNO39" s="472"/>
      <c r="JNP39" s="472"/>
      <c r="JNQ39" s="472"/>
      <c r="JNR39" s="472"/>
      <c r="JNS39" s="472"/>
      <c r="JNT39" s="472"/>
      <c r="JNU39" s="472"/>
      <c r="JNV39" s="472"/>
      <c r="JNW39" s="472"/>
      <c r="JNX39" s="472"/>
      <c r="JNY39" s="472"/>
      <c r="JNZ39" s="472"/>
      <c r="JOA39" s="472"/>
      <c r="JOB39" s="472"/>
      <c r="JOC39" s="472"/>
      <c r="JOD39" s="472"/>
      <c r="JOE39" s="472"/>
      <c r="JOF39" s="472"/>
      <c r="JOG39" s="472"/>
      <c r="JOH39" s="472"/>
      <c r="JOI39" s="472"/>
      <c r="JOJ39" s="472"/>
      <c r="JOK39" s="472"/>
      <c r="JOL39" s="472"/>
      <c r="JOM39" s="472"/>
      <c r="JON39" s="472"/>
      <c r="JOO39" s="472"/>
      <c r="JOP39" s="472"/>
      <c r="JOQ39" s="472"/>
      <c r="JOR39" s="472"/>
      <c r="JOS39" s="472"/>
      <c r="JOT39" s="472"/>
      <c r="JOU39" s="472"/>
      <c r="JOV39" s="472"/>
      <c r="JOW39" s="472"/>
      <c r="JOX39" s="472"/>
      <c r="JOY39" s="472"/>
      <c r="JOZ39" s="472"/>
      <c r="JPA39" s="472"/>
      <c r="JPB39" s="472"/>
      <c r="JPC39" s="472"/>
      <c r="JPD39" s="472"/>
      <c r="JPE39" s="472"/>
      <c r="JPF39" s="472"/>
      <c r="JPG39" s="472"/>
      <c r="JPH39" s="472"/>
      <c r="JPI39" s="472"/>
      <c r="JPJ39" s="472"/>
      <c r="JPK39" s="472"/>
      <c r="JPL39" s="472"/>
      <c r="JPM39" s="472"/>
      <c r="JPN39" s="472"/>
      <c r="JPO39" s="472"/>
      <c r="JPP39" s="472"/>
      <c r="JPQ39" s="472"/>
      <c r="JPR39" s="472"/>
      <c r="JPS39" s="472"/>
      <c r="JPT39" s="472"/>
      <c r="JPU39" s="472"/>
      <c r="JPV39" s="472"/>
      <c r="JPW39" s="472"/>
      <c r="JPX39" s="472"/>
      <c r="JPY39" s="472"/>
      <c r="JPZ39" s="472"/>
      <c r="JQA39" s="472"/>
      <c r="JQB39" s="472"/>
      <c r="JQC39" s="472"/>
      <c r="JQD39" s="472"/>
      <c r="JQE39" s="472"/>
      <c r="JQF39" s="472"/>
      <c r="JQG39" s="472"/>
      <c r="JQH39" s="472"/>
      <c r="JQI39" s="472"/>
      <c r="JQJ39" s="472"/>
      <c r="JQK39" s="472"/>
      <c r="JQL39" s="472"/>
      <c r="JQM39" s="472"/>
      <c r="JQN39" s="472"/>
      <c r="JQO39" s="472"/>
      <c r="JQP39" s="472"/>
      <c r="JQQ39" s="472"/>
      <c r="JQR39" s="472"/>
      <c r="JQS39" s="472"/>
      <c r="JQT39" s="472"/>
      <c r="JQU39" s="472"/>
      <c r="JQV39" s="472"/>
      <c r="JQW39" s="472"/>
      <c r="JQX39" s="472"/>
      <c r="JQY39" s="472"/>
      <c r="JQZ39" s="472"/>
      <c r="JRA39" s="472"/>
      <c r="JRB39" s="472"/>
      <c r="JRC39" s="472"/>
      <c r="JRD39" s="472"/>
      <c r="JRE39" s="472"/>
      <c r="JRF39" s="472"/>
      <c r="JRG39" s="472"/>
      <c r="JRH39" s="472"/>
      <c r="JRI39" s="472"/>
      <c r="JRJ39" s="472"/>
      <c r="JRK39" s="472"/>
      <c r="JRL39" s="472"/>
      <c r="JRM39" s="472"/>
      <c r="JRN39" s="472"/>
      <c r="JRO39" s="472"/>
      <c r="JRP39" s="472"/>
      <c r="JRQ39" s="472"/>
      <c r="JRR39" s="472"/>
      <c r="JRS39" s="472"/>
      <c r="JRT39" s="472"/>
      <c r="JRU39" s="472"/>
      <c r="JRV39" s="472"/>
      <c r="JRW39" s="472"/>
      <c r="JRX39" s="472"/>
      <c r="JRY39" s="472"/>
      <c r="JRZ39" s="472"/>
      <c r="JSA39" s="472"/>
      <c r="JSB39" s="472"/>
      <c r="JSC39" s="472"/>
      <c r="JSD39" s="472"/>
      <c r="JSE39" s="472"/>
      <c r="JSF39" s="472"/>
      <c r="JSG39" s="472"/>
      <c r="JSH39" s="472"/>
      <c r="JSI39" s="472"/>
      <c r="JSJ39" s="472"/>
      <c r="JSK39" s="472"/>
      <c r="JSL39" s="472"/>
      <c r="JSM39" s="472"/>
      <c r="JSN39" s="472"/>
      <c r="JSO39" s="472"/>
      <c r="JSP39" s="472"/>
      <c r="JSQ39" s="472"/>
      <c r="JSR39" s="472"/>
      <c r="JSS39" s="472"/>
      <c r="JST39" s="472"/>
      <c r="JSU39" s="472"/>
      <c r="JSV39" s="472"/>
      <c r="JSW39" s="472"/>
      <c r="JSX39" s="472"/>
      <c r="JSY39" s="472"/>
      <c r="JSZ39" s="472"/>
      <c r="JTA39" s="472"/>
      <c r="JTB39" s="472"/>
      <c r="JTC39" s="472"/>
      <c r="JTD39" s="472"/>
      <c r="JTE39" s="472"/>
      <c r="JTF39" s="472"/>
      <c r="JTG39" s="472"/>
      <c r="JTH39" s="472"/>
      <c r="JTI39" s="472"/>
      <c r="JTJ39" s="472"/>
      <c r="JTK39" s="472"/>
      <c r="JTL39" s="472"/>
      <c r="JTM39" s="472"/>
      <c r="JTN39" s="472"/>
      <c r="JTO39" s="472"/>
      <c r="JTP39" s="472"/>
      <c r="JTQ39" s="472"/>
      <c r="JTR39" s="472"/>
      <c r="JTS39" s="472"/>
      <c r="JTT39" s="472"/>
      <c r="JTU39" s="472"/>
      <c r="JTV39" s="472"/>
      <c r="JTW39" s="472"/>
      <c r="JTX39" s="472"/>
      <c r="JTY39" s="472"/>
      <c r="JTZ39" s="472"/>
      <c r="JUA39" s="472"/>
      <c r="JUB39" s="472"/>
      <c r="JUC39" s="472"/>
      <c r="JUD39" s="472"/>
      <c r="JUE39" s="472"/>
      <c r="JUF39" s="472"/>
      <c r="JUG39" s="472"/>
      <c r="JUH39" s="472"/>
      <c r="JUI39" s="472"/>
      <c r="JUJ39" s="472"/>
      <c r="JUK39" s="472"/>
      <c r="JUL39" s="472"/>
      <c r="JUM39" s="472"/>
      <c r="JUN39" s="472"/>
      <c r="JUO39" s="472"/>
      <c r="JUP39" s="472"/>
      <c r="JUQ39" s="472"/>
      <c r="JUR39" s="472"/>
      <c r="JUS39" s="472"/>
      <c r="JUT39" s="472"/>
      <c r="JUU39" s="472"/>
      <c r="JUV39" s="472"/>
      <c r="JUW39" s="472"/>
      <c r="JUX39" s="472"/>
      <c r="JUY39" s="472"/>
      <c r="JUZ39" s="472"/>
      <c r="JVA39" s="472"/>
      <c r="JVB39" s="472"/>
      <c r="JVC39" s="472"/>
      <c r="JVD39" s="472"/>
      <c r="JVE39" s="472"/>
      <c r="JVF39" s="472"/>
      <c r="JVG39" s="472"/>
      <c r="JVH39" s="472"/>
      <c r="JVI39" s="472"/>
      <c r="JVJ39" s="472"/>
      <c r="JVK39" s="472"/>
      <c r="JVL39" s="472"/>
      <c r="JVM39" s="472"/>
      <c r="JVN39" s="472"/>
      <c r="JVO39" s="472"/>
      <c r="JVP39" s="472"/>
      <c r="JVQ39" s="472"/>
      <c r="JVR39" s="472"/>
      <c r="JVS39" s="472"/>
      <c r="JVT39" s="472"/>
      <c r="JVU39" s="472"/>
      <c r="JVV39" s="472"/>
      <c r="JVW39" s="472"/>
      <c r="JVX39" s="472"/>
      <c r="JVY39" s="472"/>
      <c r="JVZ39" s="472"/>
      <c r="JWA39" s="472"/>
      <c r="JWB39" s="472"/>
      <c r="JWC39" s="472"/>
      <c r="JWD39" s="472"/>
      <c r="JWE39" s="472"/>
      <c r="JWF39" s="472"/>
      <c r="JWG39" s="472"/>
      <c r="JWH39" s="472"/>
      <c r="JWI39" s="472"/>
      <c r="JWJ39" s="472"/>
      <c r="JWK39" s="472"/>
      <c r="JWL39" s="472"/>
      <c r="JWM39" s="472"/>
      <c r="JWN39" s="472"/>
      <c r="JWO39" s="472"/>
      <c r="JWP39" s="472"/>
      <c r="JWQ39" s="472"/>
      <c r="JWR39" s="472"/>
      <c r="JWS39" s="472"/>
      <c r="JWT39" s="472"/>
      <c r="JWU39" s="472"/>
      <c r="JWV39" s="472"/>
      <c r="JWW39" s="472"/>
      <c r="JWX39" s="472"/>
      <c r="JWY39" s="472"/>
      <c r="JWZ39" s="472"/>
      <c r="JXA39" s="472"/>
      <c r="JXB39" s="472"/>
      <c r="JXC39" s="472"/>
      <c r="JXD39" s="472"/>
      <c r="JXE39" s="472"/>
      <c r="JXF39" s="472"/>
      <c r="JXG39" s="472"/>
      <c r="JXH39" s="472"/>
      <c r="JXI39" s="472"/>
      <c r="JXJ39" s="472"/>
      <c r="JXK39" s="472"/>
      <c r="JXL39" s="472"/>
      <c r="JXM39" s="472"/>
      <c r="JXN39" s="472"/>
      <c r="JXO39" s="472"/>
      <c r="JXP39" s="472"/>
      <c r="JXQ39" s="472"/>
      <c r="JXR39" s="472"/>
      <c r="JXS39" s="472"/>
      <c r="JXT39" s="472"/>
      <c r="JXU39" s="472"/>
      <c r="JXV39" s="472"/>
      <c r="JXW39" s="472"/>
      <c r="JXX39" s="472"/>
      <c r="JXY39" s="472"/>
      <c r="JXZ39" s="472"/>
      <c r="JYA39" s="472"/>
      <c r="JYB39" s="472"/>
      <c r="JYC39" s="472"/>
      <c r="JYD39" s="472"/>
      <c r="JYE39" s="472"/>
      <c r="JYF39" s="472"/>
      <c r="JYG39" s="472"/>
      <c r="JYH39" s="472"/>
      <c r="JYI39" s="472"/>
      <c r="JYJ39" s="472"/>
      <c r="JYK39" s="472"/>
      <c r="JYL39" s="472"/>
      <c r="JYM39" s="472"/>
      <c r="JYN39" s="472"/>
      <c r="JYO39" s="472"/>
      <c r="JYP39" s="472"/>
      <c r="JYQ39" s="472"/>
      <c r="JYR39" s="472"/>
      <c r="JYS39" s="472"/>
      <c r="JYT39" s="472"/>
      <c r="JYU39" s="472"/>
      <c r="JYV39" s="472"/>
      <c r="JYW39" s="472"/>
      <c r="JYX39" s="472"/>
      <c r="JYY39" s="472"/>
      <c r="JYZ39" s="472"/>
      <c r="JZA39" s="472"/>
      <c r="JZB39" s="472"/>
      <c r="JZC39" s="472"/>
      <c r="JZD39" s="472"/>
      <c r="JZE39" s="472"/>
      <c r="JZF39" s="472"/>
      <c r="JZG39" s="472"/>
      <c r="JZH39" s="472"/>
      <c r="JZI39" s="472"/>
      <c r="JZJ39" s="472"/>
      <c r="JZK39" s="472"/>
      <c r="JZL39" s="472"/>
      <c r="JZM39" s="472"/>
      <c r="JZN39" s="472"/>
      <c r="JZO39" s="472"/>
      <c r="JZP39" s="472"/>
      <c r="JZQ39" s="472"/>
      <c r="JZR39" s="472"/>
      <c r="JZS39" s="472"/>
      <c r="JZT39" s="472"/>
      <c r="JZU39" s="472"/>
      <c r="JZV39" s="472"/>
      <c r="JZW39" s="472"/>
      <c r="JZX39" s="472"/>
      <c r="JZY39" s="472"/>
      <c r="JZZ39" s="472"/>
      <c r="KAA39" s="472"/>
      <c r="KAB39" s="472"/>
      <c r="KAC39" s="472"/>
      <c r="KAD39" s="472"/>
      <c r="KAE39" s="472"/>
      <c r="KAF39" s="472"/>
      <c r="KAG39" s="472"/>
      <c r="KAH39" s="472"/>
      <c r="KAI39" s="472"/>
      <c r="KAJ39" s="472"/>
      <c r="KAK39" s="472"/>
      <c r="KAL39" s="472"/>
      <c r="KAM39" s="472"/>
      <c r="KAN39" s="472"/>
      <c r="KAO39" s="472"/>
      <c r="KAP39" s="472"/>
      <c r="KAQ39" s="472"/>
      <c r="KAR39" s="472"/>
      <c r="KAS39" s="472"/>
      <c r="KAT39" s="472"/>
      <c r="KAU39" s="472"/>
      <c r="KAV39" s="472"/>
      <c r="KAW39" s="472"/>
      <c r="KAX39" s="472"/>
      <c r="KAY39" s="472"/>
      <c r="KAZ39" s="472"/>
      <c r="KBA39" s="472"/>
      <c r="KBB39" s="472"/>
      <c r="KBC39" s="472"/>
      <c r="KBD39" s="472"/>
      <c r="KBE39" s="472"/>
      <c r="KBF39" s="472"/>
      <c r="KBG39" s="472"/>
      <c r="KBH39" s="472"/>
      <c r="KBI39" s="472"/>
      <c r="KBJ39" s="472"/>
      <c r="KBK39" s="472"/>
      <c r="KBL39" s="472"/>
      <c r="KBM39" s="472"/>
      <c r="KBN39" s="472"/>
      <c r="KBO39" s="472"/>
      <c r="KBP39" s="472"/>
      <c r="KBQ39" s="472"/>
      <c r="KBR39" s="472"/>
      <c r="KBS39" s="472"/>
      <c r="KBT39" s="472"/>
      <c r="KBU39" s="472"/>
      <c r="KBV39" s="472"/>
      <c r="KBW39" s="472"/>
      <c r="KBX39" s="472"/>
      <c r="KBY39" s="472"/>
      <c r="KBZ39" s="472"/>
      <c r="KCA39" s="472"/>
      <c r="KCB39" s="472"/>
      <c r="KCC39" s="472"/>
      <c r="KCD39" s="472"/>
      <c r="KCE39" s="472"/>
      <c r="KCF39" s="472"/>
      <c r="KCG39" s="472"/>
      <c r="KCH39" s="472"/>
      <c r="KCI39" s="472"/>
      <c r="KCJ39" s="472"/>
      <c r="KCK39" s="472"/>
      <c r="KCL39" s="472"/>
      <c r="KCM39" s="472"/>
      <c r="KCN39" s="472"/>
      <c r="KCO39" s="472"/>
      <c r="KCP39" s="472"/>
      <c r="KCQ39" s="472"/>
      <c r="KCR39" s="472"/>
      <c r="KCS39" s="472"/>
      <c r="KCT39" s="472"/>
      <c r="KCU39" s="472"/>
      <c r="KCV39" s="472"/>
      <c r="KCW39" s="472"/>
      <c r="KCX39" s="472"/>
      <c r="KCY39" s="472"/>
      <c r="KCZ39" s="472"/>
      <c r="KDA39" s="472"/>
      <c r="KDB39" s="472"/>
      <c r="KDC39" s="472"/>
      <c r="KDD39" s="472"/>
      <c r="KDE39" s="472"/>
      <c r="KDF39" s="472"/>
      <c r="KDG39" s="472"/>
      <c r="KDH39" s="472"/>
      <c r="KDI39" s="472"/>
      <c r="KDJ39" s="472"/>
      <c r="KDK39" s="472"/>
      <c r="KDL39" s="472"/>
      <c r="KDM39" s="472"/>
      <c r="KDN39" s="472"/>
      <c r="KDO39" s="472"/>
      <c r="KDP39" s="472"/>
      <c r="KDQ39" s="472"/>
      <c r="KDR39" s="472"/>
      <c r="KDS39" s="472"/>
      <c r="KDT39" s="472"/>
      <c r="KDU39" s="472"/>
      <c r="KDV39" s="472"/>
      <c r="KDW39" s="472"/>
      <c r="KDX39" s="472"/>
      <c r="KDY39" s="472"/>
      <c r="KDZ39" s="472"/>
      <c r="KEA39" s="472"/>
      <c r="KEB39" s="472"/>
      <c r="KEC39" s="472"/>
      <c r="KED39" s="472"/>
      <c r="KEE39" s="472"/>
      <c r="KEF39" s="472"/>
      <c r="KEG39" s="472"/>
      <c r="KEH39" s="472"/>
      <c r="KEI39" s="472"/>
      <c r="KEJ39" s="472"/>
      <c r="KEK39" s="472"/>
      <c r="KEL39" s="472"/>
      <c r="KEM39" s="472"/>
      <c r="KEN39" s="472"/>
      <c r="KEO39" s="472"/>
      <c r="KEP39" s="472"/>
      <c r="KEQ39" s="472"/>
      <c r="KER39" s="472"/>
      <c r="KES39" s="472"/>
      <c r="KET39" s="472"/>
      <c r="KEU39" s="472"/>
      <c r="KEV39" s="472"/>
      <c r="KEW39" s="472"/>
      <c r="KEX39" s="472"/>
      <c r="KEY39" s="472"/>
      <c r="KEZ39" s="472"/>
      <c r="KFA39" s="472"/>
      <c r="KFB39" s="472"/>
      <c r="KFC39" s="472"/>
      <c r="KFD39" s="472"/>
      <c r="KFE39" s="472"/>
      <c r="KFF39" s="472"/>
      <c r="KFG39" s="472"/>
      <c r="KFH39" s="472"/>
      <c r="KFI39" s="472"/>
      <c r="KFJ39" s="472"/>
      <c r="KFK39" s="472"/>
      <c r="KFL39" s="472"/>
      <c r="KFM39" s="472"/>
      <c r="KFN39" s="472"/>
      <c r="KFO39" s="472"/>
      <c r="KFP39" s="472"/>
      <c r="KFQ39" s="472"/>
      <c r="KFR39" s="472"/>
      <c r="KFS39" s="472"/>
      <c r="KFT39" s="472"/>
      <c r="KFU39" s="472"/>
      <c r="KFV39" s="472"/>
      <c r="KFW39" s="472"/>
      <c r="KFX39" s="472"/>
      <c r="KFY39" s="472"/>
      <c r="KFZ39" s="472"/>
      <c r="KGA39" s="472"/>
      <c r="KGB39" s="472"/>
      <c r="KGC39" s="472"/>
      <c r="KGD39" s="472"/>
      <c r="KGE39" s="472"/>
      <c r="KGF39" s="472"/>
      <c r="KGG39" s="472"/>
      <c r="KGH39" s="472"/>
      <c r="KGI39" s="472"/>
      <c r="KGJ39" s="472"/>
      <c r="KGK39" s="472"/>
      <c r="KGL39" s="472"/>
      <c r="KGM39" s="472"/>
      <c r="KGN39" s="472"/>
      <c r="KGO39" s="472"/>
      <c r="KGP39" s="472"/>
      <c r="KGQ39" s="472"/>
      <c r="KGR39" s="472"/>
      <c r="KGS39" s="472"/>
      <c r="KGT39" s="472"/>
      <c r="KGU39" s="472"/>
      <c r="KGV39" s="472"/>
      <c r="KGW39" s="472"/>
      <c r="KGX39" s="472"/>
      <c r="KGY39" s="472"/>
      <c r="KGZ39" s="472"/>
      <c r="KHA39" s="472"/>
      <c r="KHB39" s="472"/>
      <c r="KHC39" s="472"/>
      <c r="KHD39" s="472"/>
      <c r="KHE39" s="472"/>
      <c r="KHF39" s="472"/>
      <c r="KHG39" s="472"/>
      <c r="KHH39" s="472"/>
      <c r="KHI39" s="472"/>
      <c r="KHJ39" s="472"/>
      <c r="KHK39" s="472"/>
      <c r="KHL39" s="472"/>
      <c r="KHM39" s="472"/>
      <c r="KHN39" s="472"/>
      <c r="KHO39" s="472"/>
      <c r="KHP39" s="472"/>
      <c r="KHQ39" s="472"/>
      <c r="KHR39" s="472"/>
      <c r="KHS39" s="472"/>
      <c r="KHT39" s="472"/>
      <c r="KHU39" s="472"/>
      <c r="KHV39" s="472"/>
      <c r="KHW39" s="472"/>
      <c r="KHX39" s="472"/>
      <c r="KHY39" s="472"/>
      <c r="KHZ39" s="472"/>
      <c r="KIA39" s="472"/>
      <c r="KIB39" s="472"/>
      <c r="KIC39" s="472"/>
      <c r="KID39" s="472"/>
      <c r="KIE39" s="472"/>
      <c r="KIF39" s="472"/>
      <c r="KIG39" s="472"/>
      <c r="KIH39" s="472"/>
      <c r="KII39" s="472"/>
      <c r="KIJ39" s="472"/>
      <c r="KIK39" s="472"/>
      <c r="KIL39" s="472"/>
      <c r="KIM39" s="472"/>
      <c r="KIN39" s="472"/>
      <c r="KIO39" s="472"/>
      <c r="KIP39" s="472"/>
      <c r="KIQ39" s="472"/>
      <c r="KIR39" s="472"/>
      <c r="KIS39" s="472"/>
      <c r="KIT39" s="472"/>
      <c r="KIU39" s="472"/>
      <c r="KIV39" s="472"/>
      <c r="KIW39" s="472"/>
      <c r="KIX39" s="472"/>
      <c r="KIY39" s="472"/>
      <c r="KIZ39" s="472"/>
      <c r="KJA39" s="472"/>
      <c r="KJB39" s="472"/>
      <c r="KJC39" s="472"/>
      <c r="KJD39" s="472"/>
      <c r="KJE39" s="472"/>
      <c r="KJF39" s="472"/>
      <c r="KJG39" s="472"/>
      <c r="KJH39" s="472"/>
      <c r="KJI39" s="472"/>
      <c r="KJJ39" s="472"/>
      <c r="KJK39" s="472"/>
      <c r="KJL39" s="472"/>
      <c r="KJM39" s="472"/>
      <c r="KJN39" s="472"/>
      <c r="KJO39" s="472"/>
      <c r="KJP39" s="472"/>
      <c r="KJQ39" s="472"/>
      <c r="KJR39" s="472"/>
      <c r="KJS39" s="472"/>
      <c r="KJT39" s="472"/>
      <c r="KJU39" s="472"/>
      <c r="KJV39" s="472"/>
      <c r="KJW39" s="472"/>
      <c r="KJX39" s="472"/>
      <c r="KJY39" s="472"/>
      <c r="KJZ39" s="472"/>
      <c r="KKA39" s="472"/>
      <c r="KKB39" s="472"/>
      <c r="KKC39" s="472"/>
      <c r="KKD39" s="472"/>
      <c r="KKE39" s="472"/>
      <c r="KKF39" s="472"/>
      <c r="KKG39" s="472"/>
      <c r="KKH39" s="472"/>
      <c r="KKI39" s="472"/>
      <c r="KKJ39" s="472"/>
      <c r="KKK39" s="472"/>
      <c r="KKL39" s="472"/>
      <c r="KKM39" s="472"/>
      <c r="KKN39" s="472"/>
      <c r="KKO39" s="472"/>
      <c r="KKP39" s="472"/>
      <c r="KKQ39" s="472"/>
      <c r="KKR39" s="472"/>
      <c r="KKS39" s="472"/>
      <c r="KKT39" s="472"/>
      <c r="KKU39" s="472"/>
      <c r="KKV39" s="472"/>
      <c r="KKW39" s="472"/>
      <c r="KKX39" s="472"/>
      <c r="KKY39" s="472"/>
      <c r="KKZ39" s="472"/>
      <c r="KLA39" s="472"/>
      <c r="KLB39" s="472"/>
      <c r="KLC39" s="472"/>
      <c r="KLD39" s="472"/>
      <c r="KLE39" s="472"/>
      <c r="KLF39" s="472"/>
      <c r="KLG39" s="472"/>
      <c r="KLH39" s="472"/>
      <c r="KLI39" s="472"/>
      <c r="KLJ39" s="472"/>
      <c r="KLK39" s="472"/>
      <c r="KLL39" s="472"/>
      <c r="KLM39" s="472"/>
      <c r="KLN39" s="472"/>
      <c r="KLO39" s="472"/>
      <c r="KLP39" s="472"/>
      <c r="KLQ39" s="472"/>
      <c r="KLR39" s="472"/>
      <c r="KLS39" s="472"/>
      <c r="KLT39" s="472"/>
      <c r="KLU39" s="472"/>
      <c r="KLV39" s="472"/>
      <c r="KLW39" s="472"/>
      <c r="KLX39" s="472"/>
      <c r="KLY39" s="472"/>
      <c r="KLZ39" s="472"/>
      <c r="KMA39" s="472"/>
      <c r="KMB39" s="472"/>
      <c r="KMC39" s="472"/>
      <c r="KMD39" s="472"/>
      <c r="KME39" s="472"/>
      <c r="KMF39" s="472"/>
      <c r="KMG39" s="472"/>
      <c r="KMH39" s="472"/>
      <c r="KMI39" s="472"/>
      <c r="KMJ39" s="472"/>
      <c r="KMK39" s="472"/>
      <c r="KML39" s="472"/>
      <c r="KMM39" s="472"/>
      <c r="KMN39" s="472"/>
      <c r="KMO39" s="472"/>
      <c r="KMP39" s="472"/>
      <c r="KMQ39" s="472"/>
      <c r="KMR39" s="472"/>
      <c r="KMS39" s="472"/>
      <c r="KMT39" s="472"/>
      <c r="KMU39" s="472"/>
      <c r="KMV39" s="472"/>
      <c r="KMW39" s="472"/>
      <c r="KMX39" s="472"/>
      <c r="KMY39" s="472"/>
      <c r="KMZ39" s="472"/>
      <c r="KNA39" s="472"/>
      <c r="KNB39" s="472"/>
      <c r="KNC39" s="472"/>
      <c r="KND39" s="472"/>
      <c r="KNE39" s="472"/>
      <c r="KNF39" s="472"/>
      <c r="KNG39" s="472"/>
      <c r="KNH39" s="472"/>
      <c r="KNI39" s="472"/>
      <c r="KNJ39" s="472"/>
      <c r="KNK39" s="472"/>
      <c r="KNL39" s="472"/>
      <c r="KNM39" s="472"/>
      <c r="KNN39" s="472"/>
      <c r="KNO39" s="472"/>
      <c r="KNP39" s="472"/>
      <c r="KNQ39" s="472"/>
      <c r="KNR39" s="472"/>
      <c r="KNS39" s="472"/>
      <c r="KNT39" s="472"/>
      <c r="KNU39" s="472"/>
      <c r="KNV39" s="472"/>
      <c r="KNW39" s="472"/>
      <c r="KNX39" s="472"/>
      <c r="KNY39" s="472"/>
      <c r="KNZ39" s="472"/>
      <c r="KOA39" s="472"/>
      <c r="KOB39" s="472"/>
      <c r="KOC39" s="472"/>
      <c r="KOD39" s="472"/>
      <c r="KOE39" s="472"/>
      <c r="KOF39" s="472"/>
      <c r="KOG39" s="472"/>
      <c r="KOH39" s="472"/>
      <c r="KOI39" s="472"/>
      <c r="KOJ39" s="472"/>
      <c r="KOK39" s="472"/>
      <c r="KOL39" s="472"/>
      <c r="KOM39" s="472"/>
      <c r="KON39" s="472"/>
      <c r="KOO39" s="472"/>
      <c r="KOP39" s="472"/>
      <c r="KOQ39" s="472"/>
      <c r="KOR39" s="472"/>
      <c r="KOS39" s="472"/>
      <c r="KOT39" s="472"/>
      <c r="KOU39" s="472"/>
      <c r="KOV39" s="472"/>
      <c r="KOW39" s="472"/>
      <c r="KOX39" s="472"/>
      <c r="KOY39" s="472"/>
      <c r="KOZ39" s="472"/>
      <c r="KPA39" s="472"/>
      <c r="KPB39" s="472"/>
      <c r="KPC39" s="472"/>
      <c r="KPD39" s="472"/>
      <c r="KPE39" s="472"/>
      <c r="KPF39" s="472"/>
      <c r="KPG39" s="472"/>
      <c r="KPH39" s="472"/>
      <c r="KPI39" s="472"/>
      <c r="KPJ39" s="472"/>
      <c r="KPK39" s="472"/>
      <c r="KPL39" s="472"/>
      <c r="KPM39" s="472"/>
      <c r="KPN39" s="472"/>
      <c r="KPO39" s="472"/>
      <c r="KPP39" s="472"/>
      <c r="KPQ39" s="472"/>
      <c r="KPR39" s="472"/>
      <c r="KPS39" s="472"/>
      <c r="KPT39" s="472"/>
      <c r="KPU39" s="472"/>
      <c r="KPV39" s="472"/>
      <c r="KPW39" s="472"/>
      <c r="KPX39" s="472"/>
      <c r="KPY39" s="472"/>
      <c r="KPZ39" s="472"/>
      <c r="KQA39" s="472"/>
      <c r="KQB39" s="472"/>
      <c r="KQC39" s="472"/>
      <c r="KQD39" s="472"/>
      <c r="KQE39" s="472"/>
      <c r="KQF39" s="472"/>
      <c r="KQG39" s="472"/>
      <c r="KQH39" s="472"/>
      <c r="KQI39" s="472"/>
      <c r="KQJ39" s="472"/>
      <c r="KQK39" s="472"/>
      <c r="KQL39" s="472"/>
      <c r="KQM39" s="472"/>
      <c r="KQN39" s="472"/>
      <c r="KQO39" s="472"/>
      <c r="KQP39" s="472"/>
      <c r="KQQ39" s="472"/>
      <c r="KQR39" s="472"/>
      <c r="KQS39" s="472"/>
      <c r="KQT39" s="472"/>
      <c r="KQU39" s="472"/>
      <c r="KQV39" s="472"/>
      <c r="KQW39" s="472"/>
      <c r="KQX39" s="472"/>
      <c r="KQY39" s="472"/>
      <c r="KQZ39" s="472"/>
      <c r="KRA39" s="472"/>
      <c r="KRB39" s="472"/>
      <c r="KRC39" s="472"/>
      <c r="KRD39" s="472"/>
      <c r="KRE39" s="472"/>
      <c r="KRF39" s="472"/>
      <c r="KRG39" s="472"/>
      <c r="KRH39" s="472"/>
      <c r="KRI39" s="472"/>
      <c r="KRJ39" s="472"/>
      <c r="KRK39" s="472"/>
      <c r="KRL39" s="472"/>
      <c r="KRM39" s="472"/>
      <c r="KRN39" s="472"/>
      <c r="KRO39" s="472"/>
      <c r="KRP39" s="472"/>
      <c r="KRQ39" s="472"/>
      <c r="KRR39" s="472"/>
      <c r="KRS39" s="472"/>
      <c r="KRT39" s="472"/>
      <c r="KRU39" s="472"/>
      <c r="KRV39" s="472"/>
      <c r="KRW39" s="472"/>
      <c r="KRX39" s="472"/>
      <c r="KRY39" s="472"/>
      <c r="KRZ39" s="472"/>
      <c r="KSA39" s="472"/>
      <c r="KSB39" s="472"/>
      <c r="KSC39" s="472"/>
      <c r="KSD39" s="472"/>
      <c r="KSE39" s="472"/>
      <c r="KSF39" s="472"/>
      <c r="KSG39" s="472"/>
      <c r="KSH39" s="472"/>
      <c r="KSI39" s="472"/>
      <c r="KSJ39" s="472"/>
      <c r="KSK39" s="472"/>
      <c r="KSL39" s="472"/>
      <c r="KSM39" s="472"/>
      <c r="KSN39" s="472"/>
      <c r="KSO39" s="472"/>
      <c r="KSP39" s="472"/>
      <c r="KSQ39" s="472"/>
      <c r="KSR39" s="472"/>
      <c r="KSS39" s="472"/>
      <c r="KST39" s="472"/>
      <c r="KSU39" s="472"/>
      <c r="KSV39" s="472"/>
      <c r="KSW39" s="472"/>
      <c r="KSX39" s="472"/>
      <c r="KSY39" s="472"/>
      <c r="KSZ39" s="472"/>
      <c r="KTA39" s="472"/>
      <c r="KTB39" s="472"/>
      <c r="KTC39" s="472"/>
      <c r="KTD39" s="472"/>
      <c r="KTE39" s="472"/>
      <c r="KTF39" s="472"/>
      <c r="KTG39" s="472"/>
      <c r="KTH39" s="472"/>
      <c r="KTI39" s="472"/>
      <c r="KTJ39" s="472"/>
      <c r="KTK39" s="472"/>
      <c r="KTL39" s="472"/>
      <c r="KTM39" s="472"/>
      <c r="KTN39" s="472"/>
      <c r="KTO39" s="472"/>
      <c r="KTP39" s="472"/>
      <c r="KTQ39" s="472"/>
      <c r="KTR39" s="472"/>
      <c r="KTS39" s="472"/>
      <c r="KTT39" s="472"/>
      <c r="KTU39" s="472"/>
      <c r="KTV39" s="472"/>
      <c r="KTW39" s="472"/>
      <c r="KTX39" s="472"/>
      <c r="KTY39" s="472"/>
      <c r="KTZ39" s="472"/>
      <c r="KUA39" s="472"/>
      <c r="KUB39" s="472"/>
      <c r="KUC39" s="472"/>
      <c r="KUD39" s="472"/>
      <c r="KUE39" s="472"/>
      <c r="KUF39" s="472"/>
      <c r="KUG39" s="472"/>
      <c r="KUH39" s="472"/>
      <c r="KUI39" s="472"/>
      <c r="KUJ39" s="472"/>
      <c r="KUK39" s="472"/>
      <c r="KUL39" s="472"/>
      <c r="KUM39" s="472"/>
      <c r="KUN39" s="472"/>
      <c r="KUO39" s="472"/>
      <c r="KUP39" s="472"/>
      <c r="KUQ39" s="472"/>
      <c r="KUR39" s="472"/>
      <c r="KUS39" s="472"/>
      <c r="KUT39" s="472"/>
      <c r="KUU39" s="472"/>
      <c r="KUV39" s="472"/>
      <c r="KUW39" s="472"/>
      <c r="KUX39" s="472"/>
      <c r="KUY39" s="472"/>
      <c r="KUZ39" s="472"/>
      <c r="KVA39" s="472"/>
      <c r="KVB39" s="472"/>
      <c r="KVC39" s="472"/>
      <c r="KVD39" s="472"/>
      <c r="KVE39" s="472"/>
      <c r="KVF39" s="472"/>
      <c r="KVG39" s="472"/>
      <c r="KVH39" s="472"/>
      <c r="KVI39" s="472"/>
      <c r="KVJ39" s="472"/>
      <c r="KVK39" s="472"/>
      <c r="KVL39" s="472"/>
      <c r="KVM39" s="472"/>
      <c r="KVN39" s="472"/>
      <c r="KVO39" s="472"/>
      <c r="KVP39" s="472"/>
      <c r="KVQ39" s="472"/>
      <c r="KVR39" s="472"/>
      <c r="KVS39" s="472"/>
      <c r="KVT39" s="472"/>
      <c r="KVU39" s="472"/>
      <c r="KVV39" s="472"/>
      <c r="KVW39" s="472"/>
      <c r="KVX39" s="472"/>
      <c r="KVY39" s="472"/>
      <c r="KVZ39" s="472"/>
      <c r="KWA39" s="472"/>
      <c r="KWB39" s="472"/>
      <c r="KWC39" s="472"/>
      <c r="KWD39" s="472"/>
      <c r="KWE39" s="472"/>
      <c r="KWF39" s="472"/>
      <c r="KWG39" s="472"/>
      <c r="KWH39" s="472"/>
      <c r="KWI39" s="472"/>
      <c r="KWJ39" s="472"/>
      <c r="KWK39" s="472"/>
      <c r="KWL39" s="472"/>
      <c r="KWM39" s="472"/>
      <c r="KWN39" s="472"/>
      <c r="KWO39" s="472"/>
      <c r="KWP39" s="472"/>
      <c r="KWQ39" s="472"/>
      <c r="KWR39" s="472"/>
      <c r="KWS39" s="472"/>
      <c r="KWT39" s="472"/>
      <c r="KWU39" s="472"/>
      <c r="KWV39" s="472"/>
      <c r="KWW39" s="472"/>
      <c r="KWX39" s="472"/>
      <c r="KWY39" s="472"/>
      <c r="KWZ39" s="472"/>
      <c r="KXA39" s="472"/>
      <c r="KXB39" s="472"/>
      <c r="KXC39" s="472"/>
      <c r="KXD39" s="472"/>
      <c r="KXE39" s="472"/>
      <c r="KXF39" s="472"/>
      <c r="KXG39" s="472"/>
      <c r="KXH39" s="472"/>
      <c r="KXI39" s="472"/>
      <c r="KXJ39" s="472"/>
      <c r="KXK39" s="472"/>
      <c r="KXL39" s="472"/>
      <c r="KXM39" s="472"/>
      <c r="KXN39" s="472"/>
      <c r="KXO39" s="472"/>
      <c r="KXP39" s="472"/>
      <c r="KXQ39" s="472"/>
      <c r="KXR39" s="472"/>
      <c r="KXS39" s="472"/>
      <c r="KXT39" s="472"/>
      <c r="KXU39" s="472"/>
      <c r="KXV39" s="472"/>
      <c r="KXW39" s="472"/>
      <c r="KXX39" s="472"/>
      <c r="KXY39" s="472"/>
      <c r="KXZ39" s="472"/>
      <c r="KYA39" s="472"/>
      <c r="KYB39" s="472"/>
      <c r="KYC39" s="472"/>
      <c r="KYD39" s="472"/>
      <c r="KYE39" s="472"/>
      <c r="KYF39" s="472"/>
      <c r="KYG39" s="472"/>
      <c r="KYH39" s="472"/>
      <c r="KYI39" s="472"/>
      <c r="KYJ39" s="472"/>
      <c r="KYK39" s="472"/>
      <c r="KYL39" s="472"/>
      <c r="KYM39" s="472"/>
      <c r="KYN39" s="472"/>
      <c r="KYO39" s="472"/>
      <c r="KYP39" s="472"/>
      <c r="KYQ39" s="472"/>
      <c r="KYR39" s="472"/>
      <c r="KYS39" s="472"/>
      <c r="KYT39" s="472"/>
      <c r="KYU39" s="472"/>
      <c r="KYV39" s="472"/>
      <c r="KYW39" s="472"/>
      <c r="KYX39" s="472"/>
      <c r="KYY39" s="472"/>
      <c r="KYZ39" s="472"/>
      <c r="KZA39" s="472"/>
      <c r="KZB39" s="472"/>
      <c r="KZC39" s="472"/>
      <c r="KZD39" s="472"/>
      <c r="KZE39" s="472"/>
      <c r="KZF39" s="472"/>
      <c r="KZG39" s="472"/>
      <c r="KZH39" s="472"/>
      <c r="KZI39" s="472"/>
      <c r="KZJ39" s="472"/>
      <c r="KZK39" s="472"/>
      <c r="KZL39" s="472"/>
      <c r="KZM39" s="472"/>
      <c r="KZN39" s="472"/>
      <c r="KZO39" s="472"/>
      <c r="KZP39" s="472"/>
      <c r="KZQ39" s="472"/>
      <c r="KZR39" s="472"/>
      <c r="KZS39" s="472"/>
      <c r="KZT39" s="472"/>
      <c r="KZU39" s="472"/>
      <c r="KZV39" s="472"/>
      <c r="KZW39" s="472"/>
      <c r="KZX39" s="472"/>
      <c r="KZY39" s="472"/>
      <c r="KZZ39" s="472"/>
      <c r="LAA39" s="472"/>
      <c r="LAB39" s="472"/>
      <c r="LAC39" s="472"/>
      <c r="LAD39" s="472"/>
      <c r="LAE39" s="472"/>
      <c r="LAF39" s="472"/>
      <c r="LAG39" s="472"/>
      <c r="LAH39" s="472"/>
      <c r="LAI39" s="472"/>
      <c r="LAJ39" s="472"/>
      <c r="LAK39" s="472"/>
      <c r="LAL39" s="472"/>
      <c r="LAM39" s="472"/>
      <c r="LAN39" s="472"/>
      <c r="LAO39" s="472"/>
      <c r="LAP39" s="472"/>
      <c r="LAQ39" s="472"/>
      <c r="LAR39" s="472"/>
      <c r="LAS39" s="472"/>
      <c r="LAT39" s="472"/>
      <c r="LAU39" s="472"/>
      <c r="LAV39" s="472"/>
      <c r="LAW39" s="472"/>
      <c r="LAX39" s="472"/>
      <c r="LAY39" s="472"/>
      <c r="LAZ39" s="472"/>
      <c r="LBA39" s="472"/>
      <c r="LBB39" s="472"/>
      <c r="LBC39" s="472"/>
      <c r="LBD39" s="472"/>
      <c r="LBE39" s="472"/>
      <c r="LBF39" s="472"/>
      <c r="LBG39" s="472"/>
      <c r="LBH39" s="472"/>
      <c r="LBI39" s="472"/>
      <c r="LBJ39" s="472"/>
      <c r="LBK39" s="472"/>
      <c r="LBL39" s="472"/>
      <c r="LBM39" s="472"/>
      <c r="LBN39" s="472"/>
      <c r="LBO39" s="472"/>
      <c r="LBP39" s="472"/>
      <c r="LBQ39" s="472"/>
      <c r="LBR39" s="472"/>
      <c r="LBS39" s="472"/>
      <c r="LBT39" s="472"/>
      <c r="LBU39" s="472"/>
      <c r="LBV39" s="472"/>
      <c r="LBW39" s="472"/>
      <c r="LBX39" s="472"/>
      <c r="LBY39" s="472"/>
      <c r="LBZ39" s="472"/>
      <c r="LCA39" s="472"/>
      <c r="LCB39" s="472"/>
      <c r="LCC39" s="472"/>
      <c r="LCD39" s="472"/>
      <c r="LCE39" s="472"/>
      <c r="LCF39" s="472"/>
      <c r="LCG39" s="472"/>
      <c r="LCH39" s="472"/>
      <c r="LCI39" s="472"/>
      <c r="LCJ39" s="472"/>
      <c r="LCK39" s="472"/>
      <c r="LCL39" s="472"/>
      <c r="LCM39" s="472"/>
      <c r="LCN39" s="472"/>
      <c r="LCO39" s="472"/>
      <c r="LCP39" s="472"/>
      <c r="LCQ39" s="472"/>
      <c r="LCR39" s="472"/>
      <c r="LCS39" s="472"/>
      <c r="LCT39" s="472"/>
      <c r="LCU39" s="472"/>
      <c r="LCV39" s="472"/>
      <c r="LCW39" s="472"/>
      <c r="LCX39" s="472"/>
      <c r="LCY39" s="472"/>
      <c r="LCZ39" s="472"/>
      <c r="LDA39" s="472"/>
      <c r="LDB39" s="472"/>
      <c r="LDC39" s="472"/>
      <c r="LDD39" s="472"/>
      <c r="LDE39" s="472"/>
      <c r="LDF39" s="472"/>
      <c r="LDG39" s="472"/>
      <c r="LDH39" s="472"/>
      <c r="LDI39" s="472"/>
      <c r="LDJ39" s="472"/>
      <c r="LDK39" s="472"/>
      <c r="LDL39" s="472"/>
      <c r="LDM39" s="472"/>
      <c r="LDN39" s="472"/>
      <c r="LDO39" s="472"/>
      <c r="LDP39" s="472"/>
      <c r="LDQ39" s="472"/>
      <c r="LDR39" s="472"/>
      <c r="LDS39" s="472"/>
      <c r="LDT39" s="472"/>
      <c r="LDU39" s="472"/>
      <c r="LDV39" s="472"/>
      <c r="LDW39" s="472"/>
      <c r="LDX39" s="472"/>
      <c r="LDY39" s="472"/>
      <c r="LDZ39" s="472"/>
      <c r="LEA39" s="472"/>
      <c r="LEB39" s="472"/>
      <c r="LEC39" s="472"/>
      <c r="LED39" s="472"/>
      <c r="LEE39" s="472"/>
      <c r="LEF39" s="472"/>
      <c r="LEG39" s="472"/>
      <c r="LEH39" s="472"/>
      <c r="LEI39" s="472"/>
      <c r="LEJ39" s="472"/>
      <c r="LEK39" s="472"/>
      <c r="LEL39" s="472"/>
      <c r="LEM39" s="472"/>
      <c r="LEN39" s="472"/>
      <c r="LEO39" s="472"/>
      <c r="LEP39" s="472"/>
      <c r="LEQ39" s="472"/>
      <c r="LER39" s="472"/>
      <c r="LES39" s="472"/>
      <c r="LET39" s="472"/>
      <c r="LEU39" s="472"/>
      <c r="LEV39" s="472"/>
      <c r="LEW39" s="472"/>
      <c r="LEX39" s="472"/>
      <c r="LEY39" s="472"/>
      <c r="LEZ39" s="472"/>
      <c r="LFA39" s="472"/>
      <c r="LFB39" s="472"/>
      <c r="LFC39" s="472"/>
      <c r="LFD39" s="472"/>
      <c r="LFE39" s="472"/>
      <c r="LFF39" s="472"/>
      <c r="LFG39" s="472"/>
      <c r="LFH39" s="472"/>
      <c r="LFI39" s="472"/>
      <c r="LFJ39" s="472"/>
      <c r="LFK39" s="472"/>
      <c r="LFL39" s="472"/>
      <c r="LFM39" s="472"/>
      <c r="LFN39" s="472"/>
      <c r="LFO39" s="472"/>
      <c r="LFP39" s="472"/>
      <c r="LFQ39" s="472"/>
      <c r="LFR39" s="472"/>
      <c r="LFS39" s="472"/>
      <c r="LFT39" s="472"/>
      <c r="LFU39" s="472"/>
      <c r="LFV39" s="472"/>
      <c r="LFW39" s="472"/>
      <c r="LFX39" s="472"/>
      <c r="LFY39" s="472"/>
      <c r="LFZ39" s="472"/>
      <c r="LGA39" s="472"/>
      <c r="LGB39" s="472"/>
      <c r="LGC39" s="472"/>
      <c r="LGD39" s="472"/>
      <c r="LGE39" s="472"/>
      <c r="LGF39" s="472"/>
      <c r="LGG39" s="472"/>
      <c r="LGH39" s="472"/>
      <c r="LGI39" s="472"/>
      <c r="LGJ39" s="472"/>
      <c r="LGK39" s="472"/>
      <c r="LGL39" s="472"/>
      <c r="LGM39" s="472"/>
      <c r="LGN39" s="472"/>
      <c r="LGO39" s="472"/>
      <c r="LGP39" s="472"/>
      <c r="LGQ39" s="472"/>
      <c r="LGR39" s="472"/>
      <c r="LGS39" s="472"/>
      <c r="LGT39" s="472"/>
      <c r="LGU39" s="472"/>
      <c r="LGV39" s="472"/>
      <c r="LGW39" s="472"/>
      <c r="LGX39" s="472"/>
      <c r="LGY39" s="472"/>
      <c r="LGZ39" s="472"/>
      <c r="LHA39" s="472"/>
      <c r="LHB39" s="472"/>
      <c r="LHC39" s="472"/>
      <c r="LHD39" s="472"/>
      <c r="LHE39" s="472"/>
      <c r="LHF39" s="472"/>
      <c r="LHG39" s="472"/>
      <c r="LHH39" s="472"/>
      <c r="LHI39" s="472"/>
      <c r="LHJ39" s="472"/>
      <c r="LHK39" s="472"/>
      <c r="LHL39" s="472"/>
      <c r="LHM39" s="472"/>
      <c r="LHN39" s="472"/>
      <c r="LHO39" s="472"/>
      <c r="LHP39" s="472"/>
      <c r="LHQ39" s="472"/>
      <c r="LHR39" s="472"/>
      <c r="LHS39" s="472"/>
      <c r="LHT39" s="472"/>
      <c r="LHU39" s="472"/>
      <c r="LHV39" s="472"/>
      <c r="LHW39" s="472"/>
      <c r="LHX39" s="472"/>
      <c r="LHY39" s="472"/>
      <c r="LHZ39" s="472"/>
      <c r="LIA39" s="472"/>
      <c r="LIB39" s="472"/>
      <c r="LIC39" s="472"/>
      <c r="LID39" s="472"/>
      <c r="LIE39" s="472"/>
      <c r="LIF39" s="472"/>
      <c r="LIG39" s="472"/>
      <c r="LIH39" s="472"/>
      <c r="LII39" s="472"/>
      <c r="LIJ39" s="472"/>
      <c r="LIK39" s="472"/>
      <c r="LIL39" s="472"/>
      <c r="LIM39" s="472"/>
      <c r="LIN39" s="472"/>
      <c r="LIO39" s="472"/>
      <c r="LIP39" s="472"/>
      <c r="LIQ39" s="472"/>
      <c r="LIR39" s="472"/>
      <c r="LIS39" s="472"/>
      <c r="LIT39" s="472"/>
      <c r="LIU39" s="472"/>
      <c r="LIV39" s="472"/>
      <c r="LIW39" s="472"/>
      <c r="LIX39" s="472"/>
      <c r="LIY39" s="472"/>
      <c r="LIZ39" s="472"/>
      <c r="LJA39" s="472"/>
      <c r="LJB39" s="472"/>
      <c r="LJC39" s="472"/>
      <c r="LJD39" s="472"/>
      <c r="LJE39" s="472"/>
      <c r="LJF39" s="472"/>
      <c r="LJG39" s="472"/>
      <c r="LJH39" s="472"/>
      <c r="LJI39" s="472"/>
      <c r="LJJ39" s="472"/>
      <c r="LJK39" s="472"/>
      <c r="LJL39" s="472"/>
      <c r="LJM39" s="472"/>
      <c r="LJN39" s="472"/>
      <c r="LJO39" s="472"/>
      <c r="LJP39" s="472"/>
      <c r="LJQ39" s="472"/>
      <c r="LJR39" s="472"/>
      <c r="LJS39" s="472"/>
      <c r="LJT39" s="472"/>
      <c r="LJU39" s="472"/>
      <c r="LJV39" s="472"/>
      <c r="LJW39" s="472"/>
      <c r="LJX39" s="472"/>
      <c r="LJY39" s="472"/>
      <c r="LJZ39" s="472"/>
      <c r="LKA39" s="472"/>
      <c r="LKB39" s="472"/>
      <c r="LKC39" s="472"/>
      <c r="LKD39" s="472"/>
      <c r="LKE39" s="472"/>
      <c r="LKF39" s="472"/>
      <c r="LKG39" s="472"/>
      <c r="LKH39" s="472"/>
      <c r="LKI39" s="472"/>
      <c r="LKJ39" s="472"/>
      <c r="LKK39" s="472"/>
      <c r="LKL39" s="472"/>
      <c r="LKM39" s="472"/>
      <c r="LKN39" s="472"/>
      <c r="LKO39" s="472"/>
      <c r="LKP39" s="472"/>
      <c r="LKQ39" s="472"/>
      <c r="LKR39" s="472"/>
      <c r="LKS39" s="472"/>
      <c r="LKT39" s="472"/>
      <c r="LKU39" s="472"/>
      <c r="LKV39" s="472"/>
      <c r="LKW39" s="472"/>
      <c r="LKX39" s="472"/>
      <c r="LKY39" s="472"/>
      <c r="LKZ39" s="472"/>
      <c r="LLA39" s="472"/>
      <c r="LLB39" s="472"/>
      <c r="LLC39" s="472"/>
      <c r="LLD39" s="472"/>
      <c r="LLE39" s="472"/>
      <c r="LLF39" s="472"/>
      <c r="LLG39" s="472"/>
      <c r="LLH39" s="472"/>
      <c r="LLI39" s="472"/>
      <c r="LLJ39" s="472"/>
      <c r="LLK39" s="472"/>
      <c r="LLL39" s="472"/>
      <c r="LLM39" s="472"/>
      <c r="LLN39" s="472"/>
      <c r="LLO39" s="472"/>
      <c r="LLP39" s="472"/>
      <c r="LLQ39" s="472"/>
      <c r="LLR39" s="472"/>
      <c r="LLS39" s="472"/>
      <c r="LLT39" s="472"/>
      <c r="LLU39" s="472"/>
      <c r="LLV39" s="472"/>
      <c r="LLW39" s="472"/>
      <c r="LLX39" s="472"/>
      <c r="LLY39" s="472"/>
      <c r="LLZ39" s="472"/>
      <c r="LMA39" s="472"/>
      <c r="LMB39" s="472"/>
      <c r="LMC39" s="472"/>
      <c r="LMD39" s="472"/>
      <c r="LME39" s="472"/>
      <c r="LMF39" s="472"/>
      <c r="LMG39" s="472"/>
      <c r="LMH39" s="472"/>
      <c r="LMI39" s="472"/>
      <c r="LMJ39" s="472"/>
      <c r="LMK39" s="472"/>
      <c r="LML39" s="472"/>
      <c r="LMM39" s="472"/>
      <c r="LMN39" s="472"/>
      <c r="LMO39" s="472"/>
      <c r="LMP39" s="472"/>
      <c r="LMQ39" s="472"/>
      <c r="LMR39" s="472"/>
      <c r="LMS39" s="472"/>
      <c r="LMT39" s="472"/>
      <c r="LMU39" s="472"/>
      <c r="LMV39" s="472"/>
      <c r="LMW39" s="472"/>
      <c r="LMX39" s="472"/>
      <c r="LMY39" s="472"/>
      <c r="LMZ39" s="472"/>
      <c r="LNA39" s="472"/>
      <c r="LNB39" s="472"/>
      <c r="LNC39" s="472"/>
      <c r="LND39" s="472"/>
      <c r="LNE39" s="472"/>
      <c r="LNF39" s="472"/>
      <c r="LNG39" s="472"/>
      <c r="LNH39" s="472"/>
      <c r="LNI39" s="472"/>
      <c r="LNJ39" s="472"/>
      <c r="LNK39" s="472"/>
      <c r="LNL39" s="472"/>
      <c r="LNM39" s="472"/>
      <c r="LNN39" s="472"/>
      <c r="LNO39" s="472"/>
      <c r="LNP39" s="472"/>
      <c r="LNQ39" s="472"/>
      <c r="LNR39" s="472"/>
      <c r="LNS39" s="472"/>
      <c r="LNT39" s="472"/>
      <c r="LNU39" s="472"/>
      <c r="LNV39" s="472"/>
      <c r="LNW39" s="472"/>
      <c r="LNX39" s="472"/>
      <c r="LNY39" s="472"/>
      <c r="LNZ39" s="472"/>
      <c r="LOA39" s="472"/>
      <c r="LOB39" s="472"/>
      <c r="LOC39" s="472"/>
      <c r="LOD39" s="472"/>
      <c r="LOE39" s="472"/>
      <c r="LOF39" s="472"/>
      <c r="LOG39" s="472"/>
      <c r="LOH39" s="472"/>
      <c r="LOI39" s="472"/>
      <c r="LOJ39" s="472"/>
      <c r="LOK39" s="472"/>
      <c r="LOL39" s="472"/>
      <c r="LOM39" s="472"/>
      <c r="LON39" s="472"/>
      <c r="LOO39" s="472"/>
      <c r="LOP39" s="472"/>
      <c r="LOQ39" s="472"/>
      <c r="LOR39" s="472"/>
      <c r="LOS39" s="472"/>
      <c r="LOT39" s="472"/>
      <c r="LOU39" s="472"/>
      <c r="LOV39" s="472"/>
      <c r="LOW39" s="472"/>
      <c r="LOX39" s="472"/>
      <c r="LOY39" s="472"/>
      <c r="LOZ39" s="472"/>
      <c r="LPA39" s="472"/>
      <c r="LPB39" s="472"/>
      <c r="LPC39" s="472"/>
      <c r="LPD39" s="472"/>
      <c r="LPE39" s="472"/>
      <c r="LPF39" s="472"/>
      <c r="LPG39" s="472"/>
      <c r="LPH39" s="472"/>
      <c r="LPI39" s="472"/>
      <c r="LPJ39" s="472"/>
      <c r="LPK39" s="472"/>
      <c r="LPL39" s="472"/>
      <c r="LPM39" s="472"/>
      <c r="LPN39" s="472"/>
      <c r="LPO39" s="472"/>
      <c r="LPP39" s="472"/>
      <c r="LPQ39" s="472"/>
      <c r="LPR39" s="472"/>
      <c r="LPS39" s="472"/>
      <c r="LPT39" s="472"/>
      <c r="LPU39" s="472"/>
      <c r="LPV39" s="472"/>
      <c r="LPW39" s="472"/>
      <c r="LPX39" s="472"/>
      <c r="LPY39" s="472"/>
      <c r="LPZ39" s="472"/>
      <c r="LQA39" s="472"/>
      <c r="LQB39" s="472"/>
      <c r="LQC39" s="472"/>
      <c r="LQD39" s="472"/>
      <c r="LQE39" s="472"/>
      <c r="LQF39" s="472"/>
      <c r="LQG39" s="472"/>
      <c r="LQH39" s="472"/>
      <c r="LQI39" s="472"/>
      <c r="LQJ39" s="472"/>
      <c r="LQK39" s="472"/>
      <c r="LQL39" s="472"/>
      <c r="LQM39" s="472"/>
      <c r="LQN39" s="472"/>
      <c r="LQO39" s="472"/>
      <c r="LQP39" s="472"/>
      <c r="LQQ39" s="472"/>
      <c r="LQR39" s="472"/>
      <c r="LQS39" s="472"/>
      <c r="LQT39" s="472"/>
      <c r="LQU39" s="472"/>
      <c r="LQV39" s="472"/>
      <c r="LQW39" s="472"/>
      <c r="LQX39" s="472"/>
      <c r="LQY39" s="472"/>
      <c r="LQZ39" s="472"/>
      <c r="LRA39" s="472"/>
      <c r="LRB39" s="472"/>
      <c r="LRC39" s="472"/>
      <c r="LRD39" s="472"/>
      <c r="LRE39" s="472"/>
      <c r="LRF39" s="472"/>
      <c r="LRG39" s="472"/>
      <c r="LRH39" s="472"/>
      <c r="LRI39" s="472"/>
      <c r="LRJ39" s="472"/>
      <c r="LRK39" s="472"/>
      <c r="LRL39" s="472"/>
      <c r="LRM39" s="472"/>
      <c r="LRN39" s="472"/>
      <c r="LRO39" s="472"/>
      <c r="LRP39" s="472"/>
      <c r="LRQ39" s="472"/>
      <c r="LRR39" s="472"/>
      <c r="LRS39" s="472"/>
      <c r="LRT39" s="472"/>
      <c r="LRU39" s="472"/>
      <c r="LRV39" s="472"/>
      <c r="LRW39" s="472"/>
      <c r="LRX39" s="472"/>
      <c r="LRY39" s="472"/>
      <c r="LRZ39" s="472"/>
      <c r="LSA39" s="472"/>
      <c r="LSB39" s="472"/>
      <c r="LSC39" s="472"/>
      <c r="LSD39" s="472"/>
      <c r="LSE39" s="472"/>
      <c r="LSF39" s="472"/>
      <c r="LSG39" s="472"/>
      <c r="LSH39" s="472"/>
      <c r="LSI39" s="472"/>
      <c r="LSJ39" s="472"/>
      <c r="LSK39" s="472"/>
      <c r="LSL39" s="472"/>
      <c r="LSM39" s="472"/>
      <c r="LSN39" s="472"/>
      <c r="LSO39" s="472"/>
      <c r="LSP39" s="472"/>
      <c r="LSQ39" s="472"/>
      <c r="LSR39" s="472"/>
      <c r="LSS39" s="472"/>
      <c r="LST39" s="472"/>
      <c r="LSU39" s="472"/>
      <c r="LSV39" s="472"/>
      <c r="LSW39" s="472"/>
      <c r="LSX39" s="472"/>
      <c r="LSY39" s="472"/>
      <c r="LSZ39" s="472"/>
      <c r="LTA39" s="472"/>
      <c r="LTB39" s="472"/>
      <c r="LTC39" s="472"/>
      <c r="LTD39" s="472"/>
      <c r="LTE39" s="472"/>
      <c r="LTF39" s="472"/>
      <c r="LTG39" s="472"/>
      <c r="LTH39" s="472"/>
      <c r="LTI39" s="472"/>
      <c r="LTJ39" s="472"/>
      <c r="LTK39" s="472"/>
      <c r="LTL39" s="472"/>
      <c r="LTM39" s="472"/>
      <c r="LTN39" s="472"/>
      <c r="LTO39" s="472"/>
      <c r="LTP39" s="472"/>
      <c r="LTQ39" s="472"/>
      <c r="LTR39" s="472"/>
      <c r="LTS39" s="472"/>
      <c r="LTT39" s="472"/>
      <c r="LTU39" s="472"/>
      <c r="LTV39" s="472"/>
      <c r="LTW39" s="472"/>
      <c r="LTX39" s="472"/>
      <c r="LTY39" s="472"/>
      <c r="LTZ39" s="472"/>
      <c r="LUA39" s="472"/>
      <c r="LUB39" s="472"/>
      <c r="LUC39" s="472"/>
      <c r="LUD39" s="472"/>
      <c r="LUE39" s="472"/>
      <c r="LUF39" s="472"/>
      <c r="LUG39" s="472"/>
      <c r="LUH39" s="472"/>
      <c r="LUI39" s="472"/>
      <c r="LUJ39" s="472"/>
      <c r="LUK39" s="472"/>
      <c r="LUL39" s="472"/>
      <c r="LUM39" s="472"/>
      <c r="LUN39" s="472"/>
      <c r="LUO39" s="472"/>
      <c r="LUP39" s="472"/>
      <c r="LUQ39" s="472"/>
      <c r="LUR39" s="472"/>
      <c r="LUS39" s="472"/>
      <c r="LUT39" s="472"/>
      <c r="LUU39" s="472"/>
      <c r="LUV39" s="472"/>
      <c r="LUW39" s="472"/>
      <c r="LUX39" s="472"/>
      <c r="LUY39" s="472"/>
      <c r="LUZ39" s="472"/>
      <c r="LVA39" s="472"/>
      <c r="LVB39" s="472"/>
      <c r="LVC39" s="472"/>
      <c r="LVD39" s="472"/>
      <c r="LVE39" s="472"/>
      <c r="LVF39" s="472"/>
      <c r="LVG39" s="472"/>
      <c r="LVH39" s="472"/>
      <c r="LVI39" s="472"/>
      <c r="LVJ39" s="472"/>
      <c r="LVK39" s="472"/>
      <c r="LVL39" s="472"/>
      <c r="LVM39" s="472"/>
      <c r="LVN39" s="472"/>
      <c r="LVO39" s="472"/>
      <c r="LVP39" s="472"/>
      <c r="LVQ39" s="472"/>
      <c r="LVR39" s="472"/>
      <c r="LVS39" s="472"/>
      <c r="LVT39" s="472"/>
      <c r="LVU39" s="472"/>
      <c r="LVV39" s="472"/>
      <c r="LVW39" s="472"/>
      <c r="LVX39" s="472"/>
      <c r="LVY39" s="472"/>
      <c r="LVZ39" s="472"/>
      <c r="LWA39" s="472"/>
      <c r="LWB39" s="472"/>
      <c r="LWC39" s="472"/>
      <c r="LWD39" s="472"/>
      <c r="LWE39" s="472"/>
      <c r="LWF39" s="472"/>
      <c r="LWG39" s="472"/>
      <c r="LWH39" s="472"/>
      <c r="LWI39" s="472"/>
      <c r="LWJ39" s="472"/>
      <c r="LWK39" s="472"/>
      <c r="LWL39" s="472"/>
      <c r="LWM39" s="472"/>
      <c r="LWN39" s="472"/>
      <c r="LWO39" s="472"/>
      <c r="LWP39" s="472"/>
      <c r="LWQ39" s="472"/>
      <c r="LWR39" s="472"/>
      <c r="LWS39" s="472"/>
      <c r="LWT39" s="472"/>
      <c r="LWU39" s="472"/>
      <c r="LWV39" s="472"/>
      <c r="LWW39" s="472"/>
      <c r="LWX39" s="472"/>
      <c r="LWY39" s="472"/>
      <c r="LWZ39" s="472"/>
      <c r="LXA39" s="472"/>
      <c r="LXB39" s="472"/>
      <c r="LXC39" s="472"/>
      <c r="LXD39" s="472"/>
      <c r="LXE39" s="472"/>
      <c r="LXF39" s="472"/>
      <c r="LXG39" s="472"/>
      <c r="LXH39" s="472"/>
      <c r="LXI39" s="472"/>
      <c r="LXJ39" s="472"/>
      <c r="LXK39" s="472"/>
      <c r="LXL39" s="472"/>
      <c r="LXM39" s="472"/>
      <c r="LXN39" s="472"/>
      <c r="LXO39" s="472"/>
      <c r="LXP39" s="472"/>
      <c r="LXQ39" s="472"/>
      <c r="LXR39" s="472"/>
      <c r="LXS39" s="472"/>
      <c r="LXT39" s="472"/>
      <c r="LXU39" s="472"/>
      <c r="LXV39" s="472"/>
      <c r="LXW39" s="472"/>
      <c r="LXX39" s="472"/>
      <c r="LXY39" s="472"/>
      <c r="LXZ39" s="472"/>
      <c r="LYA39" s="472"/>
      <c r="LYB39" s="472"/>
      <c r="LYC39" s="472"/>
      <c r="LYD39" s="472"/>
      <c r="LYE39" s="472"/>
      <c r="LYF39" s="472"/>
      <c r="LYG39" s="472"/>
      <c r="LYH39" s="472"/>
      <c r="LYI39" s="472"/>
      <c r="LYJ39" s="472"/>
      <c r="LYK39" s="472"/>
      <c r="LYL39" s="472"/>
      <c r="LYM39" s="472"/>
      <c r="LYN39" s="472"/>
      <c r="LYO39" s="472"/>
      <c r="LYP39" s="472"/>
      <c r="LYQ39" s="472"/>
      <c r="LYR39" s="472"/>
      <c r="LYS39" s="472"/>
      <c r="LYT39" s="472"/>
      <c r="LYU39" s="472"/>
      <c r="LYV39" s="472"/>
      <c r="LYW39" s="472"/>
      <c r="LYX39" s="472"/>
      <c r="LYY39" s="472"/>
      <c r="LYZ39" s="472"/>
      <c r="LZA39" s="472"/>
      <c r="LZB39" s="472"/>
      <c r="LZC39" s="472"/>
      <c r="LZD39" s="472"/>
      <c r="LZE39" s="472"/>
      <c r="LZF39" s="472"/>
      <c r="LZG39" s="472"/>
      <c r="LZH39" s="472"/>
      <c r="LZI39" s="472"/>
      <c r="LZJ39" s="472"/>
      <c r="LZK39" s="472"/>
      <c r="LZL39" s="472"/>
      <c r="LZM39" s="472"/>
      <c r="LZN39" s="472"/>
      <c r="LZO39" s="472"/>
      <c r="LZP39" s="472"/>
      <c r="LZQ39" s="472"/>
      <c r="LZR39" s="472"/>
      <c r="LZS39" s="472"/>
      <c r="LZT39" s="472"/>
      <c r="LZU39" s="472"/>
      <c r="LZV39" s="472"/>
      <c r="LZW39" s="472"/>
      <c r="LZX39" s="472"/>
      <c r="LZY39" s="472"/>
      <c r="LZZ39" s="472"/>
      <c r="MAA39" s="472"/>
      <c r="MAB39" s="472"/>
      <c r="MAC39" s="472"/>
      <c r="MAD39" s="472"/>
      <c r="MAE39" s="472"/>
      <c r="MAF39" s="472"/>
      <c r="MAG39" s="472"/>
      <c r="MAH39" s="472"/>
      <c r="MAI39" s="472"/>
      <c r="MAJ39" s="472"/>
      <c r="MAK39" s="472"/>
      <c r="MAL39" s="472"/>
      <c r="MAM39" s="472"/>
      <c r="MAN39" s="472"/>
      <c r="MAO39" s="472"/>
      <c r="MAP39" s="472"/>
      <c r="MAQ39" s="472"/>
      <c r="MAR39" s="472"/>
      <c r="MAS39" s="472"/>
      <c r="MAT39" s="472"/>
      <c r="MAU39" s="472"/>
      <c r="MAV39" s="472"/>
      <c r="MAW39" s="472"/>
      <c r="MAX39" s="472"/>
      <c r="MAY39" s="472"/>
      <c r="MAZ39" s="472"/>
      <c r="MBA39" s="472"/>
      <c r="MBB39" s="472"/>
      <c r="MBC39" s="472"/>
      <c r="MBD39" s="472"/>
      <c r="MBE39" s="472"/>
      <c r="MBF39" s="472"/>
      <c r="MBG39" s="472"/>
      <c r="MBH39" s="472"/>
      <c r="MBI39" s="472"/>
      <c r="MBJ39" s="472"/>
      <c r="MBK39" s="472"/>
      <c r="MBL39" s="472"/>
      <c r="MBM39" s="472"/>
      <c r="MBN39" s="472"/>
      <c r="MBO39" s="472"/>
      <c r="MBP39" s="472"/>
      <c r="MBQ39" s="472"/>
      <c r="MBR39" s="472"/>
      <c r="MBS39" s="472"/>
      <c r="MBT39" s="472"/>
      <c r="MBU39" s="472"/>
      <c r="MBV39" s="472"/>
      <c r="MBW39" s="472"/>
      <c r="MBX39" s="472"/>
      <c r="MBY39" s="472"/>
      <c r="MBZ39" s="472"/>
      <c r="MCA39" s="472"/>
      <c r="MCB39" s="472"/>
      <c r="MCC39" s="472"/>
      <c r="MCD39" s="472"/>
      <c r="MCE39" s="472"/>
      <c r="MCF39" s="472"/>
      <c r="MCG39" s="472"/>
      <c r="MCH39" s="472"/>
      <c r="MCI39" s="472"/>
      <c r="MCJ39" s="472"/>
      <c r="MCK39" s="472"/>
      <c r="MCL39" s="472"/>
      <c r="MCM39" s="472"/>
      <c r="MCN39" s="472"/>
      <c r="MCO39" s="472"/>
      <c r="MCP39" s="472"/>
      <c r="MCQ39" s="472"/>
      <c r="MCR39" s="472"/>
      <c r="MCS39" s="472"/>
      <c r="MCT39" s="472"/>
      <c r="MCU39" s="472"/>
      <c r="MCV39" s="472"/>
      <c r="MCW39" s="472"/>
      <c r="MCX39" s="472"/>
      <c r="MCY39" s="472"/>
      <c r="MCZ39" s="472"/>
      <c r="MDA39" s="472"/>
      <c r="MDB39" s="472"/>
      <c r="MDC39" s="472"/>
      <c r="MDD39" s="472"/>
      <c r="MDE39" s="472"/>
      <c r="MDF39" s="472"/>
      <c r="MDG39" s="472"/>
      <c r="MDH39" s="472"/>
      <c r="MDI39" s="472"/>
      <c r="MDJ39" s="472"/>
      <c r="MDK39" s="472"/>
      <c r="MDL39" s="472"/>
      <c r="MDM39" s="472"/>
      <c r="MDN39" s="472"/>
      <c r="MDO39" s="472"/>
      <c r="MDP39" s="472"/>
      <c r="MDQ39" s="472"/>
      <c r="MDR39" s="472"/>
      <c r="MDS39" s="472"/>
      <c r="MDT39" s="472"/>
      <c r="MDU39" s="472"/>
      <c r="MDV39" s="472"/>
      <c r="MDW39" s="472"/>
      <c r="MDX39" s="472"/>
      <c r="MDY39" s="472"/>
      <c r="MDZ39" s="472"/>
      <c r="MEA39" s="472"/>
      <c r="MEB39" s="472"/>
      <c r="MEC39" s="472"/>
      <c r="MED39" s="472"/>
      <c r="MEE39" s="472"/>
      <c r="MEF39" s="472"/>
      <c r="MEG39" s="472"/>
      <c r="MEH39" s="472"/>
      <c r="MEI39" s="472"/>
      <c r="MEJ39" s="472"/>
      <c r="MEK39" s="472"/>
      <c r="MEL39" s="472"/>
      <c r="MEM39" s="472"/>
      <c r="MEN39" s="472"/>
      <c r="MEO39" s="472"/>
      <c r="MEP39" s="472"/>
      <c r="MEQ39" s="472"/>
      <c r="MER39" s="472"/>
      <c r="MES39" s="472"/>
      <c r="MET39" s="472"/>
      <c r="MEU39" s="472"/>
      <c r="MEV39" s="472"/>
      <c r="MEW39" s="472"/>
      <c r="MEX39" s="472"/>
      <c r="MEY39" s="472"/>
      <c r="MEZ39" s="472"/>
      <c r="MFA39" s="472"/>
      <c r="MFB39" s="472"/>
      <c r="MFC39" s="472"/>
      <c r="MFD39" s="472"/>
      <c r="MFE39" s="472"/>
      <c r="MFF39" s="472"/>
      <c r="MFG39" s="472"/>
      <c r="MFH39" s="472"/>
      <c r="MFI39" s="472"/>
      <c r="MFJ39" s="472"/>
      <c r="MFK39" s="472"/>
      <c r="MFL39" s="472"/>
      <c r="MFM39" s="472"/>
      <c r="MFN39" s="472"/>
      <c r="MFO39" s="472"/>
      <c r="MFP39" s="472"/>
      <c r="MFQ39" s="472"/>
      <c r="MFR39" s="472"/>
      <c r="MFS39" s="472"/>
      <c r="MFT39" s="472"/>
      <c r="MFU39" s="472"/>
      <c r="MFV39" s="472"/>
      <c r="MFW39" s="472"/>
      <c r="MFX39" s="472"/>
      <c r="MFY39" s="472"/>
      <c r="MFZ39" s="472"/>
      <c r="MGA39" s="472"/>
      <c r="MGB39" s="472"/>
      <c r="MGC39" s="472"/>
      <c r="MGD39" s="472"/>
      <c r="MGE39" s="472"/>
      <c r="MGF39" s="472"/>
      <c r="MGG39" s="472"/>
      <c r="MGH39" s="472"/>
      <c r="MGI39" s="472"/>
      <c r="MGJ39" s="472"/>
      <c r="MGK39" s="472"/>
      <c r="MGL39" s="472"/>
      <c r="MGM39" s="472"/>
      <c r="MGN39" s="472"/>
      <c r="MGO39" s="472"/>
      <c r="MGP39" s="472"/>
      <c r="MGQ39" s="472"/>
      <c r="MGR39" s="472"/>
      <c r="MGS39" s="472"/>
      <c r="MGT39" s="472"/>
      <c r="MGU39" s="472"/>
      <c r="MGV39" s="472"/>
      <c r="MGW39" s="472"/>
      <c r="MGX39" s="472"/>
      <c r="MGY39" s="472"/>
      <c r="MGZ39" s="472"/>
      <c r="MHA39" s="472"/>
      <c r="MHB39" s="472"/>
      <c r="MHC39" s="472"/>
      <c r="MHD39" s="472"/>
      <c r="MHE39" s="472"/>
      <c r="MHF39" s="472"/>
      <c r="MHG39" s="472"/>
      <c r="MHH39" s="472"/>
      <c r="MHI39" s="472"/>
      <c r="MHJ39" s="472"/>
      <c r="MHK39" s="472"/>
      <c r="MHL39" s="472"/>
      <c r="MHM39" s="472"/>
      <c r="MHN39" s="472"/>
      <c r="MHO39" s="472"/>
      <c r="MHP39" s="472"/>
      <c r="MHQ39" s="472"/>
      <c r="MHR39" s="472"/>
      <c r="MHS39" s="472"/>
      <c r="MHT39" s="472"/>
      <c r="MHU39" s="472"/>
      <c r="MHV39" s="472"/>
      <c r="MHW39" s="472"/>
      <c r="MHX39" s="472"/>
      <c r="MHY39" s="472"/>
      <c r="MHZ39" s="472"/>
      <c r="MIA39" s="472"/>
      <c r="MIB39" s="472"/>
      <c r="MIC39" s="472"/>
      <c r="MID39" s="472"/>
      <c r="MIE39" s="472"/>
      <c r="MIF39" s="472"/>
      <c r="MIG39" s="472"/>
      <c r="MIH39" s="472"/>
      <c r="MII39" s="472"/>
      <c r="MIJ39" s="472"/>
      <c r="MIK39" s="472"/>
      <c r="MIL39" s="472"/>
      <c r="MIM39" s="472"/>
      <c r="MIN39" s="472"/>
      <c r="MIO39" s="472"/>
      <c r="MIP39" s="472"/>
      <c r="MIQ39" s="472"/>
      <c r="MIR39" s="472"/>
      <c r="MIS39" s="472"/>
      <c r="MIT39" s="472"/>
      <c r="MIU39" s="472"/>
      <c r="MIV39" s="472"/>
      <c r="MIW39" s="472"/>
      <c r="MIX39" s="472"/>
      <c r="MIY39" s="472"/>
      <c r="MIZ39" s="472"/>
      <c r="MJA39" s="472"/>
      <c r="MJB39" s="472"/>
      <c r="MJC39" s="472"/>
      <c r="MJD39" s="472"/>
      <c r="MJE39" s="472"/>
      <c r="MJF39" s="472"/>
      <c r="MJG39" s="472"/>
      <c r="MJH39" s="472"/>
      <c r="MJI39" s="472"/>
      <c r="MJJ39" s="472"/>
      <c r="MJK39" s="472"/>
      <c r="MJL39" s="472"/>
      <c r="MJM39" s="472"/>
      <c r="MJN39" s="472"/>
      <c r="MJO39" s="472"/>
      <c r="MJP39" s="472"/>
      <c r="MJQ39" s="472"/>
      <c r="MJR39" s="472"/>
      <c r="MJS39" s="472"/>
      <c r="MJT39" s="472"/>
      <c r="MJU39" s="472"/>
      <c r="MJV39" s="472"/>
      <c r="MJW39" s="472"/>
      <c r="MJX39" s="472"/>
      <c r="MJY39" s="472"/>
      <c r="MJZ39" s="472"/>
      <c r="MKA39" s="472"/>
      <c r="MKB39" s="472"/>
      <c r="MKC39" s="472"/>
      <c r="MKD39" s="472"/>
      <c r="MKE39" s="472"/>
      <c r="MKF39" s="472"/>
      <c r="MKG39" s="472"/>
      <c r="MKH39" s="472"/>
      <c r="MKI39" s="472"/>
      <c r="MKJ39" s="472"/>
      <c r="MKK39" s="472"/>
      <c r="MKL39" s="472"/>
      <c r="MKM39" s="472"/>
      <c r="MKN39" s="472"/>
      <c r="MKO39" s="472"/>
      <c r="MKP39" s="472"/>
      <c r="MKQ39" s="472"/>
      <c r="MKR39" s="472"/>
      <c r="MKS39" s="472"/>
      <c r="MKT39" s="472"/>
      <c r="MKU39" s="472"/>
      <c r="MKV39" s="472"/>
      <c r="MKW39" s="472"/>
      <c r="MKX39" s="472"/>
      <c r="MKY39" s="472"/>
      <c r="MKZ39" s="472"/>
      <c r="MLA39" s="472"/>
      <c r="MLB39" s="472"/>
      <c r="MLC39" s="472"/>
      <c r="MLD39" s="472"/>
      <c r="MLE39" s="472"/>
      <c r="MLF39" s="472"/>
      <c r="MLG39" s="472"/>
      <c r="MLH39" s="472"/>
      <c r="MLI39" s="472"/>
      <c r="MLJ39" s="472"/>
      <c r="MLK39" s="472"/>
      <c r="MLL39" s="472"/>
      <c r="MLM39" s="472"/>
      <c r="MLN39" s="472"/>
      <c r="MLO39" s="472"/>
      <c r="MLP39" s="472"/>
      <c r="MLQ39" s="472"/>
      <c r="MLR39" s="472"/>
      <c r="MLS39" s="472"/>
      <c r="MLT39" s="472"/>
      <c r="MLU39" s="472"/>
      <c r="MLV39" s="472"/>
      <c r="MLW39" s="472"/>
      <c r="MLX39" s="472"/>
      <c r="MLY39" s="472"/>
      <c r="MLZ39" s="472"/>
      <c r="MMA39" s="472"/>
      <c r="MMB39" s="472"/>
      <c r="MMC39" s="472"/>
      <c r="MMD39" s="472"/>
      <c r="MME39" s="472"/>
      <c r="MMF39" s="472"/>
      <c r="MMG39" s="472"/>
      <c r="MMH39" s="472"/>
      <c r="MMI39" s="472"/>
      <c r="MMJ39" s="472"/>
      <c r="MMK39" s="472"/>
      <c r="MML39" s="472"/>
      <c r="MMM39" s="472"/>
      <c r="MMN39" s="472"/>
      <c r="MMO39" s="472"/>
      <c r="MMP39" s="472"/>
      <c r="MMQ39" s="472"/>
      <c r="MMR39" s="472"/>
      <c r="MMS39" s="472"/>
      <c r="MMT39" s="472"/>
      <c r="MMU39" s="472"/>
      <c r="MMV39" s="472"/>
      <c r="MMW39" s="472"/>
      <c r="MMX39" s="472"/>
      <c r="MMY39" s="472"/>
      <c r="MMZ39" s="472"/>
      <c r="MNA39" s="472"/>
      <c r="MNB39" s="472"/>
      <c r="MNC39" s="472"/>
      <c r="MND39" s="472"/>
      <c r="MNE39" s="472"/>
      <c r="MNF39" s="472"/>
      <c r="MNG39" s="472"/>
      <c r="MNH39" s="472"/>
      <c r="MNI39" s="472"/>
      <c r="MNJ39" s="472"/>
      <c r="MNK39" s="472"/>
      <c r="MNL39" s="472"/>
      <c r="MNM39" s="472"/>
      <c r="MNN39" s="472"/>
      <c r="MNO39" s="472"/>
      <c r="MNP39" s="472"/>
      <c r="MNQ39" s="472"/>
      <c r="MNR39" s="472"/>
      <c r="MNS39" s="472"/>
      <c r="MNT39" s="472"/>
      <c r="MNU39" s="472"/>
      <c r="MNV39" s="472"/>
      <c r="MNW39" s="472"/>
      <c r="MNX39" s="472"/>
      <c r="MNY39" s="472"/>
      <c r="MNZ39" s="472"/>
      <c r="MOA39" s="472"/>
      <c r="MOB39" s="472"/>
      <c r="MOC39" s="472"/>
      <c r="MOD39" s="472"/>
      <c r="MOE39" s="472"/>
      <c r="MOF39" s="472"/>
      <c r="MOG39" s="472"/>
      <c r="MOH39" s="472"/>
      <c r="MOI39" s="472"/>
      <c r="MOJ39" s="472"/>
      <c r="MOK39" s="472"/>
      <c r="MOL39" s="472"/>
      <c r="MOM39" s="472"/>
      <c r="MON39" s="472"/>
      <c r="MOO39" s="472"/>
      <c r="MOP39" s="472"/>
      <c r="MOQ39" s="472"/>
      <c r="MOR39" s="472"/>
      <c r="MOS39" s="472"/>
      <c r="MOT39" s="472"/>
      <c r="MOU39" s="472"/>
      <c r="MOV39" s="472"/>
      <c r="MOW39" s="472"/>
      <c r="MOX39" s="472"/>
      <c r="MOY39" s="472"/>
      <c r="MOZ39" s="472"/>
      <c r="MPA39" s="472"/>
      <c r="MPB39" s="472"/>
      <c r="MPC39" s="472"/>
      <c r="MPD39" s="472"/>
      <c r="MPE39" s="472"/>
      <c r="MPF39" s="472"/>
      <c r="MPG39" s="472"/>
      <c r="MPH39" s="472"/>
      <c r="MPI39" s="472"/>
      <c r="MPJ39" s="472"/>
      <c r="MPK39" s="472"/>
      <c r="MPL39" s="472"/>
      <c r="MPM39" s="472"/>
      <c r="MPN39" s="472"/>
      <c r="MPO39" s="472"/>
      <c r="MPP39" s="472"/>
      <c r="MPQ39" s="472"/>
      <c r="MPR39" s="472"/>
      <c r="MPS39" s="472"/>
      <c r="MPT39" s="472"/>
      <c r="MPU39" s="472"/>
      <c r="MPV39" s="472"/>
      <c r="MPW39" s="472"/>
      <c r="MPX39" s="472"/>
      <c r="MPY39" s="472"/>
      <c r="MPZ39" s="472"/>
      <c r="MQA39" s="472"/>
      <c r="MQB39" s="472"/>
      <c r="MQC39" s="472"/>
      <c r="MQD39" s="472"/>
      <c r="MQE39" s="472"/>
      <c r="MQF39" s="472"/>
      <c r="MQG39" s="472"/>
      <c r="MQH39" s="472"/>
      <c r="MQI39" s="472"/>
      <c r="MQJ39" s="472"/>
      <c r="MQK39" s="472"/>
      <c r="MQL39" s="472"/>
      <c r="MQM39" s="472"/>
      <c r="MQN39" s="472"/>
      <c r="MQO39" s="472"/>
      <c r="MQP39" s="472"/>
      <c r="MQQ39" s="472"/>
      <c r="MQR39" s="472"/>
      <c r="MQS39" s="472"/>
      <c r="MQT39" s="472"/>
      <c r="MQU39" s="472"/>
      <c r="MQV39" s="472"/>
      <c r="MQW39" s="472"/>
      <c r="MQX39" s="472"/>
      <c r="MQY39" s="472"/>
      <c r="MQZ39" s="472"/>
      <c r="MRA39" s="472"/>
      <c r="MRB39" s="472"/>
      <c r="MRC39" s="472"/>
      <c r="MRD39" s="472"/>
      <c r="MRE39" s="472"/>
      <c r="MRF39" s="472"/>
      <c r="MRG39" s="472"/>
      <c r="MRH39" s="472"/>
      <c r="MRI39" s="472"/>
      <c r="MRJ39" s="472"/>
      <c r="MRK39" s="472"/>
      <c r="MRL39" s="472"/>
      <c r="MRM39" s="472"/>
      <c r="MRN39" s="472"/>
      <c r="MRO39" s="472"/>
      <c r="MRP39" s="472"/>
      <c r="MRQ39" s="472"/>
      <c r="MRR39" s="472"/>
      <c r="MRS39" s="472"/>
      <c r="MRT39" s="472"/>
      <c r="MRU39" s="472"/>
      <c r="MRV39" s="472"/>
      <c r="MRW39" s="472"/>
      <c r="MRX39" s="472"/>
      <c r="MRY39" s="472"/>
      <c r="MRZ39" s="472"/>
      <c r="MSA39" s="472"/>
      <c r="MSB39" s="472"/>
      <c r="MSC39" s="472"/>
      <c r="MSD39" s="472"/>
      <c r="MSE39" s="472"/>
      <c r="MSF39" s="472"/>
      <c r="MSG39" s="472"/>
      <c r="MSH39" s="472"/>
      <c r="MSI39" s="472"/>
      <c r="MSJ39" s="472"/>
      <c r="MSK39" s="472"/>
      <c r="MSL39" s="472"/>
      <c r="MSM39" s="472"/>
      <c r="MSN39" s="472"/>
      <c r="MSO39" s="472"/>
      <c r="MSP39" s="472"/>
      <c r="MSQ39" s="472"/>
      <c r="MSR39" s="472"/>
      <c r="MSS39" s="472"/>
      <c r="MST39" s="472"/>
      <c r="MSU39" s="472"/>
      <c r="MSV39" s="472"/>
      <c r="MSW39" s="472"/>
      <c r="MSX39" s="472"/>
      <c r="MSY39" s="472"/>
      <c r="MSZ39" s="472"/>
      <c r="MTA39" s="472"/>
      <c r="MTB39" s="472"/>
      <c r="MTC39" s="472"/>
      <c r="MTD39" s="472"/>
      <c r="MTE39" s="472"/>
      <c r="MTF39" s="472"/>
      <c r="MTG39" s="472"/>
      <c r="MTH39" s="472"/>
      <c r="MTI39" s="472"/>
      <c r="MTJ39" s="472"/>
      <c r="MTK39" s="472"/>
      <c r="MTL39" s="472"/>
      <c r="MTM39" s="472"/>
      <c r="MTN39" s="472"/>
      <c r="MTO39" s="472"/>
      <c r="MTP39" s="472"/>
      <c r="MTQ39" s="472"/>
      <c r="MTR39" s="472"/>
      <c r="MTS39" s="472"/>
      <c r="MTT39" s="472"/>
      <c r="MTU39" s="472"/>
      <c r="MTV39" s="472"/>
      <c r="MTW39" s="472"/>
      <c r="MTX39" s="472"/>
      <c r="MTY39" s="472"/>
      <c r="MTZ39" s="472"/>
      <c r="MUA39" s="472"/>
      <c r="MUB39" s="472"/>
      <c r="MUC39" s="472"/>
      <c r="MUD39" s="472"/>
      <c r="MUE39" s="472"/>
      <c r="MUF39" s="472"/>
      <c r="MUG39" s="472"/>
      <c r="MUH39" s="472"/>
      <c r="MUI39" s="472"/>
      <c r="MUJ39" s="472"/>
      <c r="MUK39" s="472"/>
      <c r="MUL39" s="472"/>
      <c r="MUM39" s="472"/>
      <c r="MUN39" s="472"/>
      <c r="MUO39" s="472"/>
      <c r="MUP39" s="472"/>
      <c r="MUQ39" s="472"/>
      <c r="MUR39" s="472"/>
      <c r="MUS39" s="472"/>
      <c r="MUT39" s="472"/>
      <c r="MUU39" s="472"/>
      <c r="MUV39" s="472"/>
      <c r="MUW39" s="472"/>
      <c r="MUX39" s="472"/>
      <c r="MUY39" s="472"/>
      <c r="MUZ39" s="472"/>
      <c r="MVA39" s="472"/>
      <c r="MVB39" s="472"/>
      <c r="MVC39" s="472"/>
      <c r="MVD39" s="472"/>
      <c r="MVE39" s="472"/>
      <c r="MVF39" s="472"/>
      <c r="MVG39" s="472"/>
      <c r="MVH39" s="472"/>
      <c r="MVI39" s="472"/>
      <c r="MVJ39" s="472"/>
      <c r="MVK39" s="472"/>
      <c r="MVL39" s="472"/>
      <c r="MVM39" s="472"/>
      <c r="MVN39" s="472"/>
      <c r="MVO39" s="472"/>
      <c r="MVP39" s="472"/>
      <c r="MVQ39" s="472"/>
      <c r="MVR39" s="472"/>
      <c r="MVS39" s="472"/>
      <c r="MVT39" s="472"/>
      <c r="MVU39" s="472"/>
      <c r="MVV39" s="472"/>
      <c r="MVW39" s="472"/>
      <c r="MVX39" s="472"/>
      <c r="MVY39" s="472"/>
      <c r="MVZ39" s="472"/>
      <c r="MWA39" s="472"/>
      <c r="MWB39" s="472"/>
      <c r="MWC39" s="472"/>
      <c r="MWD39" s="472"/>
      <c r="MWE39" s="472"/>
      <c r="MWF39" s="472"/>
      <c r="MWG39" s="472"/>
      <c r="MWH39" s="472"/>
      <c r="MWI39" s="472"/>
      <c r="MWJ39" s="472"/>
      <c r="MWK39" s="472"/>
      <c r="MWL39" s="472"/>
      <c r="MWM39" s="472"/>
      <c r="MWN39" s="472"/>
      <c r="MWO39" s="472"/>
      <c r="MWP39" s="472"/>
      <c r="MWQ39" s="472"/>
      <c r="MWR39" s="472"/>
      <c r="MWS39" s="472"/>
      <c r="MWT39" s="472"/>
      <c r="MWU39" s="472"/>
      <c r="MWV39" s="472"/>
      <c r="MWW39" s="472"/>
      <c r="MWX39" s="472"/>
      <c r="MWY39" s="472"/>
      <c r="MWZ39" s="472"/>
      <c r="MXA39" s="472"/>
      <c r="MXB39" s="472"/>
      <c r="MXC39" s="472"/>
      <c r="MXD39" s="472"/>
      <c r="MXE39" s="472"/>
      <c r="MXF39" s="472"/>
      <c r="MXG39" s="472"/>
      <c r="MXH39" s="472"/>
      <c r="MXI39" s="472"/>
      <c r="MXJ39" s="472"/>
      <c r="MXK39" s="472"/>
      <c r="MXL39" s="472"/>
      <c r="MXM39" s="472"/>
      <c r="MXN39" s="472"/>
      <c r="MXO39" s="472"/>
      <c r="MXP39" s="472"/>
      <c r="MXQ39" s="472"/>
      <c r="MXR39" s="472"/>
      <c r="MXS39" s="472"/>
      <c r="MXT39" s="472"/>
      <c r="MXU39" s="472"/>
      <c r="MXV39" s="472"/>
      <c r="MXW39" s="472"/>
      <c r="MXX39" s="472"/>
      <c r="MXY39" s="472"/>
      <c r="MXZ39" s="472"/>
      <c r="MYA39" s="472"/>
      <c r="MYB39" s="472"/>
      <c r="MYC39" s="472"/>
      <c r="MYD39" s="472"/>
      <c r="MYE39" s="472"/>
      <c r="MYF39" s="472"/>
      <c r="MYG39" s="472"/>
      <c r="MYH39" s="472"/>
      <c r="MYI39" s="472"/>
      <c r="MYJ39" s="472"/>
      <c r="MYK39" s="472"/>
      <c r="MYL39" s="472"/>
      <c r="MYM39" s="472"/>
      <c r="MYN39" s="472"/>
      <c r="MYO39" s="472"/>
      <c r="MYP39" s="472"/>
      <c r="MYQ39" s="472"/>
      <c r="MYR39" s="472"/>
      <c r="MYS39" s="472"/>
      <c r="MYT39" s="472"/>
      <c r="MYU39" s="472"/>
      <c r="MYV39" s="472"/>
      <c r="MYW39" s="472"/>
      <c r="MYX39" s="472"/>
      <c r="MYY39" s="472"/>
      <c r="MYZ39" s="472"/>
      <c r="MZA39" s="472"/>
      <c r="MZB39" s="472"/>
      <c r="MZC39" s="472"/>
      <c r="MZD39" s="472"/>
      <c r="MZE39" s="472"/>
      <c r="MZF39" s="472"/>
      <c r="MZG39" s="472"/>
      <c r="MZH39" s="472"/>
      <c r="MZI39" s="472"/>
      <c r="MZJ39" s="472"/>
      <c r="MZK39" s="472"/>
      <c r="MZL39" s="472"/>
      <c r="MZM39" s="472"/>
      <c r="MZN39" s="472"/>
      <c r="MZO39" s="472"/>
      <c r="MZP39" s="472"/>
      <c r="MZQ39" s="472"/>
      <c r="MZR39" s="472"/>
      <c r="MZS39" s="472"/>
      <c r="MZT39" s="472"/>
      <c r="MZU39" s="472"/>
      <c r="MZV39" s="472"/>
      <c r="MZW39" s="472"/>
      <c r="MZX39" s="472"/>
      <c r="MZY39" s="472"/>
      <c r="MZZ39" s="472"/>
      <c r="NAA39" s="472"/>
      <c r="NAB39" s="472"/>
      <c r="NAC39" s="472"/>
      <c r="NAD39" s="472"/>
      <c r="NAE39" s="472"/>
      <c r="NAF39" s="472"/>
      <c r="NAG39" s="472"/>
      <c r="NAH39" s="472"/>
      <c r="NAI39" s="472"/>
      <c r="NAJ39" s="472"/>
      <c r="NAK39" s="472"/>
      <c r="NAL39" s="472"/>
      <c r="NAM39" s="472"/>
      <c r="NAN39" s="472"/>
      <c r="NAO39" s="472"/>
      <c r="NAP39" s="472"/>
      <c r="NAQ39" s="472"/>
      <c r="NAR39" s="472"/>
      <c r="NAS39" s="472"/>
      <c r="NAT39" s="472"/>
      <c r="NAU39" s="472"/>
      <c r="NAV39" s="472"/>
      <c r="NAW39" s="472"/>
      <c r="NAX39" s="472"/>
      <c r="NAY39" s="472"/>
      <c r="NAZ39" s="472"/>
      <c r="NBA39" s="472"/>
      <c r="NBB39" s="472"/>
      <c r="NBC39" s="472"/>
      <c r="NBD39" s="472"/>
      <c r="NBE39" s="472"/>
      <c r="NBF39" s="472"/>
      <c r="NBG39" s="472"/>
      <c r="NBH39" s="472"/>
      <c r="NBI39" s="472"/>
      <c r="NBJ39" s="472"/>
      <c r="NBK39" s="472"/>
      <c r="NBL39" s="472"/>
      <c r="NBM39" s="472"/>
      <c r="NBN39" s="472"/>
      <c r="NBO39" s="472"/>
      <c r="NBP39" s="472"/>
      <c r="NBQ39" s="472"/>
      <c r="NBR39" s="472"/>
      <c r="NBS39" s="472"/>
      <c r="NBT39" s="472"/>
      <c r="NBU39" s="472"/>
      <c r="NBV39" s="472"/>
      <c r="NBW39" s="472"/>
      <c r="NBX39" s="472"/>
      <c r="NBY39" s="472"/>
      <c r="NBZ39" s="472"/>
      <c r="NCA39" s="472"/>
      <c r="NCB39" s="472"/>
      <c r="NCC39" s="472"/>
      <c r="NCD39" s="472"/>
      <c r="NCE39" s="472"/>
      <c r="NCF39" s="472"/>
      <c r="NCG39" s="472"/>
      <c r="NCH39" s="472"/>
      <c r="NCI39" s="472"/>
      <c r="NCJ39" s="472"/>
      <c r="NCK39" s="472"/>
      <c r="NCL39" s="472"/>
      <c r="NCM39" s="472"/>
      <c r="NCN39" s="472"/>
      <c r="NCO39" s="472"/>
      <c r="NCP39" s="472"/>
      <c r="NCQ39" s="472"/>
      <c r="NCR39" s="472"/>
      <c r="NCS39" s="472"/>
      <c r="NCT39" s="472"/>
      <c r="NCU39" s="472"/>
      <c r="NCV39" s="472"/>
      <c r="NCW39" s="472"/>
      <c r="NCX39" s="472"/>
      <c r="NCY39" s="472"/>
      <c r="NCZ39" s="472"/>
      <c r="NDA39" s="472"/>
      <c r="NDB39" s="472"/>
      <c r="NDC39" s="472"/>
      <c r="NDD39" s="472"/>
      <c r="NDE39" s="472"/>
      <c r="NDF39" s="472"/>
      <c r="NDG39" s="472"/>
      <c r="NDH39" s="472"/>
      <c r="NDI39" s="472"/>
      <c r="NDJ39" s="472"/>
      <c r="NDK39" s="472"/>
      <c r="NDL39" s="472"/>
      <c r="NDM39" s="472"/>
      <c r="NDN39" s="472"/>
      <c r="NDO39" s="472"/>
      <c r="NDP39" s="472"/>
      <c r="NDQ39" s="472"/>
      <c r="NDR39" s="472"/>
      <c r="NDS39" s="472"/>
      <c r="NDT39" s="472"/>
      <c r="NDU39" s="472"/>
      <c r="NDV39" s="472"/>
      <c r="NDW39" s="472"/>
      <c r="NDX39" s="472"/>
      <c r="NDY39" s="472"/>
      <c r="NDZ39" s="472"/>
      <c r="NEA39" s="472"/>
      <c r="NEB39" s="472"/>
      <c r="NEC39" s="472"/>
      <c r="NED39" s="472"/>
      <c r="NEE39" s="472"/>
      <c r="NEF39" s="472"/>
      <c r="NEG39" s="472"/>
      <c r="NEH39" s="472"/>
      <c r="NEI39" s="472"/>
      <c r="NEJ39" s="472"/>
      <c r="NEK39" s="472"/>
      <c r="NEL39" s="472"/>
      <c r="NEM39" s="472"/>
      <c r="NEN39" s="472"/>
      <c r="NEO39" s="472"/>
      <c r="NEP39" s="472"/>
      <c r="NEQ39" s="472"/>
      <c r="NER39" s="472"/>
      <c r="NES39" s="472"/>
      <c r="NET39" s="472"/>
      <c r="NEU39" s="472"/>
      <c r="NEV39" s="472"/>
      <c r="NEW39" s="472"/>
      <c r="NEX39" s="472"/>
      <c r="NEY39" s="472"/>
      <c r="NEZ39" s="472"/>
      <c r="NFA39" s="472"/>
      <c r="NFB39" s="472"/>
      <c r="NFC39" s="472"/>
      <c r="NFD39" s="472"/>
      <c r="NFE39" s="472"/>
      <c r="NFF39" s="472"/>
      <c r="NFG39" s="472"/>
      <c r="NFH39" s="472"/>
      <c r="NFI39" s="472"/>
      <c r="NFJ39" s="472"/>
      <c r="NFK39" s="472"/>
      <c r="NFL39" s="472"/>
      <c r="NFM39" s="472"/>
      <c r="NFN39" s="472"/>
      <c r="NFO39" s="472"/>
      <c r="NFP39" s="472"/>
      <c r="NFQ39" s="472"/>
      <c r="NFR39" s="472"/>
      <c r="NFS39" s="472"/>
      <c r="NFT39" s="472"/>
      <c r="NFU39" s="472"/>
      <c r="NFV39" s="472"/>
      <c r="NFW39" s="472"/>
      <c r="NFX39" s="472"/>
      <c r="NFY39" s="472"/>
      <c r="NFZ39" s="472"/>
      <c r="NGA39" s="472"/>
      <c r="NGB39" s="472"/>
      <c r="NGC39" s="472"/>
      <c r="NGD39" s="472"/>
      <c r="NGE39" s="472"/>
      <c r="NGF39" s="472"/>
      <c r="NGG39" s="472"/>
      <c r="NGH39" s="472"/>
      <c r="NGI39" s="472"/>
      <c r="NGJ39" s="472"/>
      <c r="NGK39" s="472"/>
      <c r="NGL39" s="472"/>
      <c r="NGM39" s="472"/>
      <c r="NGN39" s="472"/>
      <c r="NGO39" s="472"/>
      <c r="NGP39" s="472"/>
      <c r="NGQ39" s="472"/>
      <c r="NGR39" s="472"/>
      <c r="NGS39" s="472"/>
      <c r="NGT39" s="472"/>
      <c r="NGU39" s="472"/>
      <c r="NGV39" s="472"/>
      <c r="NGW39" s="472"/>
      <c r="NGX39" s="472"/>
      <c r="NGY39" s="472"/>
      <c r="NGZ39" s="472"/>
      <c r="NHA39" s="472"/>
      <c r="NHB39" s="472"/>
      <c r="NHC39" s="472"/>
      <c r="NHD39" s="472"/>
      <c r="NHE39" s="472"/>
      <c r="NHF39" s="472"/>
      <c r="NHG39" s="472"/>
      <c r="NHH39" s="472"/>
      <c r="NHI39" s="472"/>
      <c r="NHJ39" s="472"/>
      <c r="NHK39" s="472"/>
      <c r="NHL39" s="472"/>
      <c r="NHM39" s="472"/>
      <c r="NHN39" s="472"/>
      <c r="NHO39" s="472"/>
      <c r="NHP39" s="472"/>
      <c r="NHQ39" s="472"/>
      <c r="NHR39" s="472"/>
      <c r="NHS39" s="472"/>
      <c r="NHT39" s="472"/>
      <c r="NHU39" s="472"/>
      <c r="NHV39" s="472"/>
      <c r="NHW39" s="472"/>
      <c r="NHX39" s="472"/>
      <c r="NHY39" s="472"/>
      <c r="NHZ39" s="472"/>
      <c r="NIA39" s="472"/>
      <c r="NIB39" s="472"/>
      <c r="NIC39" s="472"/>
      <c r="NID39" s="472"/>
      <c r="NIE39" s="472"/>
      <c r="NIF39" s="472"/>
      <c r="NIG39" s="472"/>
      <c r="NIH39" s="472"/>
      <c r="NII39" s="472"/>
      <c r="NIJ39" s="472"/>
      <c r="NIK39" s="472"/>
      <c r="NIL39" s="472"/>
      <c r="NIM39" s="472"/>
      <c r="NIN39" s="472"/>
      <c r="NIO39" s="472"/>
      <c r="NIP39" s="472"/>
      <c r="NIQ39" s="472"/>
      <c r="NIR39" s="472"/>
      <c r="NIS39" s="472"/>
      <c r="NIT39" s="472"/>
      <c r="NIU39" s="472"/>
      <c r="NIV39" s="472"/>
      <c r="NIW39" s="472"/>
      <c r="NIX39" s="472"/>
      <c r="NIY39" s="472"/>
      <c r="NIZ39" s="472"/>
      <c r="NJA39" s="472"/>
      <c r="NJB39" s="472"/>
      <c r="NJC39" s="472"/>
      <c r="NJD39" s="472"/>
      <c r="NJE39" s="472"/>
      <c r="NJF39" s="472"/>
      <c r="NJG39" s="472"/>
      <c r="NJH39" s="472"/>
      <c r="NJI39" s="472"/>
      <c r="NJJ39" s="472"/>
      <c r="NJK39" s="472"/>
      <c r="NJL39" s="472"/>
      <c r="NJM39" s="472"/>
      <c r="NJN39" s="472"/>
      <c r="NJO39" s="472"/>
      <c r="NJP39" s="472"/>
      <c r="NJQ39" s="472"/>
      <c r="NJR39" s="472"/>
      <c r="NJS39" s="472"/>
      <c r="NJT39" s="472"/>
      <c r="NJU39" s="472"/>
      <c r="NJV39" s="472"/>
      <c r="NJW39" s="472"/>
      <c r="NJX39" s="472"/>
      <c r="NJY39" s="472"/>
      <c r="NJZ39" s="472"/>
      <c r="NKA39" s="472"/>
      <c r="NKB39" s="472"/>
      <c r="NKC39" s="472"/>
      <c r="NKD39" s="472"/>
      <c r="NKE39" s="472"/>
      <c r="NKF39" s="472"/>
      <c r="NKG39" s="472"/>
      <c r="NKH39" s="472"/>
      <c r="NKI39" s="472"/>
      <c r="NKJ39" s="472"/>
      <c r="NKK39" s="472"/>
      <c r="NKL39" s="472"/>
      <c r="NKM39" s="472"/>
      <c r="NKN39" s="472"/>
      <c r="NKO39" s="472"/>
      <c r="NKP39" s="472"/>
      <c r="NKQ39" s="472"/>
      <c r="NKR39" s="472"/>
      <c r="NKS39" s="472"/>
      <c r="NKT39" s="472"/>
      <c r="NKU39" s="472"/>
      <c r="NKV39" s="472"/>
      <c r="NKW39" s="472"/>
      <c r="NKX39" s="472"/>
      <c r="NKY39" s="472"/>
      <c r="NKZ39" s="472"/>
      <c r="NLA39" s="472"/>
      <c r="NLB39" s="472"/>
      <c r="NLC39" s="472"/>
      <c r="NLD39" s="472"/>
      <c r="NLE39" s="472"/>
      <c r="NLF39" s="472"/>
      <c r="NLG39" s="472"/>
      <c r="NLH39" s="472"/>
      <c r="NLI39" s="472"/>
      <c r="NLJ39" s="472"/>
      <c r="NLK39" s="472"/>
      <c r="NLL39" s="472"/>
      <c r="NLM39" s="472"/>
      <c r="NLN39" s="472"/>
      <c r="NLO39" s="472"/>
      <c r="NLP39" s="472"/>
      <c r="NLQ39" s="472"/>
      <c r="NLR39" s="472"/>
      <c r="NLS39" s="472"/>
      <c r="NLT39" s="472"/>
      <c r="NLU39" s="472"/>
      <c r="NLV39" s="472"/>
      <c r="NLW39" s="472"/>
      <c r="NLX39" s="472"/>
      <c r="NLY39" s="472"/>
      <c r="NLZ39" s="472"/>
      <c r="NMA39" s="472"/>
      <c r="NMB39" s="472"/>
      <c r="NMC39" s="472"/>
      <c r="NMD39" s="472"/>
      <c r="NME39" s="472"/>
      <c r="NMF39" s="472"/>
      <c r="NMG39" s="472"/>
      <c r="NMH39" s="472"/>
      <c r="NMI39" s="472"/>
      <c r="NMJ39" s="472"/>
      <c r="NMK39" s="472"/>
      <c r="NML39" s="472"/>
      <c r="NMM39" s="472"/>
      <c r="NMN39" s="472"/>
      <c r="NMO39" s="472"/>
      <c r="NMP39" s="472"/>
      <c r="NMQ39" s="472"/>
      <c r="NMR39" s="472"/>
      <c r="NMS39" s="472"/>
      <c r="NMT39" s="472"/>
      <c r="NMU39" s="472"/>
      <c r="NMV39" s="472"/>
      <c r="NMW39" s="472"/>
      <c r="NMX39" s="472"/>
      <c r="NMY39" s="472"/>
      <c r="NMZ39" s="472"/>
      <c r="NNA39" s="472"/>
      <c r="NNB39" s="472"/>
      <c r="NNC39" s="472"/>
      <c r="NND39" s="472"/>
      <c r="NNE39" s="472"/>
      <c r="NNF39" s="472"/>
      <c r="NNG39" s="472"/>
      <c r="NNH39" s="472"/>
      <c r="NNI39" s="472"/>
      <c r="NNJ39" s="472"/>
      <c r="NNK39" s="472"/>
      <c r="NNL39" s="472"/>
      <c r="NNM39" s="472"/>
      <c r="NNN39" s="472"/>
      <c r="NNO39" s="472"/>
      <c r="NNP39" s="472"/>
      <c r="NNQ39" s="472"/>
      <c r="NNR39" s="472"/>
      <c r="NNS39" s="472"/>
      <c r="NNT39" s="472"/>
      <c r="NNU39" s="472"/>
      <c r="NNV39" s="472"/>
      <c r="NNW39" s="472"/>
      <c r="NNX39" s="472"/>
      <c r="NNY39" s="472"/>
      <c r="NNZ39" s="472"/>
      <c r="NOA39" s="472"/>
      <c r="NOB39" s="472"/>
      <c r="NOC39" s="472"/>
      <c r="NOD39" s="472"/>
      <c r="NOE39" s="472"/>
      <c r="NOF39" s="472"/>
      <c r="NOG39" s="472"/>
      <c r="NOH39" s="472"/>
      <c r="NOI39" s="472"/>
      <c r="NOJ39" s="472"/>
      <c r="NOK39" s="472"/>
      <c r="NOL39" s="472"/>
      <c r="NOM39" s="472"/>
      <c r="NON39" s="472"/>
      <c r="NOO39" s="472"/>
      <c r="NOP39" s="472"/>
      <c r="NOQ39" s="472"/>
      <c r="NOR39" s="472"/>
      <c r="NOS39" s="472"/>
      <c r="NOT39" s="472"/>
      <c r="NOU39" s="472"/>
      <c r="NOV39" s="472"/>
      <c r="NOW39" s="472"/>
      <c r="NOX39" s="472"/>
      <c r="NOY39" s="472"/>
      <c r="NOZ39" s="472"/>
      <c r="NPA39" s="472"/>
      <c r="NPB39" s="472"/>
      <c r="NPC39" s="472"/>
      <c r="NPD39" s="472"/>
      <c r="NPE39" s="472"/>
      <c r="NPF39" s="472"/>
      <c r="NPG39" s="472"/>
      <c r="NPH39" s="472"/>
      <c r="NPI39" s="472"/>
      <c r="NPJ39" s="472"/>
      <c r="NPK39" s="472"/>
      <c r="NPL39" s="472"/>
      <c r="NPM39" s="472"/>
      <c r="NPN39" s="472"/>
      <c r="NPO39" s="472"/>
      <c r="NPP39" s="472"/>
      <c r="NPQ39" s="472"/>
      <c r="NPR39" s="472"/>
      <c r="NPS39" s="472"/>
      <c r="NPT39" s="472"/>
      <c r="NPU39" s="472"/>
      <c r="NPV39" s="472"/>
      <c r="NPW39" s="472"/>
      <c r="NPX39" s="472"/>
      <c r="NPY39" s="472"/>
      <c r="NPZ39" s="472"/>
      <c r="NQA39" s="472"/>
      <c r="NQB39" s="472"/>
      <c r="NQC39" s="472"/>
      <c r="NQD39" s="472"/>
      <c r="NQE39" s="472"/>
      <c r="NQF39" s="472"/>
      <c r="NQG39" s="472"/>
      <c r="NQH39" s="472"/>
      <c r="NQI39" s="472"/>
      <c r="NQJ39" s="472"/>
      <c r="NQK39" s="472"/>
      <c r="NQL39" s="472"/>
      <c r="NQM39" s="472"/>
      <c r="NQN39" s="472"/>
      <c r="NQO39" s="472"/>
      <c r="NQP39" s="472"/>
      <c r="NQQ39" s="472"/>
      <c r="NQR39" s="472"/>
      <c r="NQS39" s="472"/>
      <c r="NQT39" s="472"/>
      <c r="NQU39" s="472"/>
      <c r="NQV39" s="472"/>
      <c r="NQW39" s="472"/>
      <c r="NQX39" s="472"/>
      <c r="NQY39" s="472"/>
      <c r="NQZ39" s="472"/>
      <c r="NRA39" s="472"/>
      <c r="NRB39" s="472"/>
      <c r="NRC39" s="472"/>
      <c r="NRD39" s="472"/>
      <c r="NRE39" s="472"/>
      <c r="NRF39" s="472"/>
      <c r="NRG39" s="472"/>
      <c r="NRH39" s="472"/>
      <c r="NRI39" s="472"/>
      <c r="NRJ39" s="472"/>
      <c r="NRK39" s="472"/>
      <c r="NRL39" s="472"/>
      <c r="NRM39" s="472"/>
      <c r="NRN39" s="472"/>
      <c r="NRO39" s="472"/>
      <c r="NRP39" s="472"/>
      <c r="NRQ39" s="472"/>
      <c r="NRR39" s="472"/>
      <c r="NRS39" s="472"/>
      <c r="NRT39" s="472"/>
      <c r="NRU39" s="472"/>
      <c r="NRV39" s="472"/>
      <c r="NRW39" s="472"/>
      <c r="NRX39" s="472"/>
      <c r="NRY39" s="472"/>
      <c r="NRZ39" s="472"/>
      <c r="NSA39" s="472"/>
      <c r="NSB39" s="472"/>
      <c r="NSC39" s="472"/>
      <c r="NSD39" s="472"/>
      <c r="NSE39" s="472"/>
      <c r="NSF39" s="472"/>
      <c r="NSG39" s="472"/>
      <c r="NSH39" s="472"/>
      <c r="NSI39" s="472"/>
      <c r="NSJ39" s="472"/>
      <c r="NSK39" s="472"/>
      <c r="NSL39" s="472"/>
      <c r="NSM39" s="472"/>
      <c r="NSN39" s="472"/>
      <c r="NSO39" s="472"/>
      <c r="NSP39" s="472"/>
      <c r="NSQ39" s="472"/>
      <c r="NSR39" s="472"/>
      <c r="NSS39" s="472"/>
      <c r="NST39" s="472"/>
      <c r="NSU39" s="472"/>
      <c r="NSV39" s="472"/>
      <c r="NSW39" s="472"/>
      <c r="NSX39" s="472"/>
      <c r="NSY39" s="472"/>
      <c r="NSZ39" s="472"/>
      <c r="NTA39" s="472"/>
      <c r="NTB39" s="472"/>
      <c r="NTC39" s="472"/>
      <c r="NTD39" s="472"/>
      <c r="NTE39" s="472"/>
      <c r="NTF39" s="472"/>
      <c r="NTG39" s="472"/>
      <c r="NTH39" s="472"/>
      <c r="NTI39" s="472"/>
      <c r="NTJ39" s="472"/>
      <c r="NTK39" s="472"/>
      <c r="NTL39" s="472"/>
      <c r="NTM39" s="472"/>
      <c r="NTN39" s="472"/>
      <c r="NTO39" s="472"/>
      <c r="NTP39" s="472"/>
      <c r="NTQ39" s="472"/>
      <c r="NTR39" s="472"/>
      <c r="NTS39" s="472"/>
      <c r="NTT39" s="472"/>
      <c r="NTU39" s="472"/>
      <c r="NTV39" s="472"/>
      <c r="NTW39" s="472"/>
      <c r="NTX39" s="472"/>
      <c r="NTY39" s="472"/>
      <c r="NTZ39" s="472"/>
      <c r="NUA39" s="472"/>
      <c r="NUB39" s="472"/>
      <c r="NUC39" s="472"/>
      <c r="NUD39" s="472"/>
      <c r="NUE39" s="472"/>
      <c r="NUF39" s="472"/>
      <c r="NUG39" s="472"/>
      <c r="NUH39" s="472"/>
      <c r="NUI39" s="472"/>
      <c r="NUJ39" s="472"/>
      <c r="NUK39" s="472"/>
      <c r="NUL39" s="472"/>
      <c r="NUM39" s="472"/>
      <c r="NUN39" s="472"/>
      <c r="NUO39" s="472"/>
      <c r="NUP39" s="472"/>
      <c r="NUQ39" s="472"/>
      <c r="NUR39" s="472"/>
      <c r="NUS39" s="472"/>
      <c r="NUT39" s="472"/>
      <c r="NUU39" s="472"/>
      <c r="NUV39" s="472"/>
      <c r="NUW39" s="472"/>
      <c r="NUX39" s="472"/>
      <c r="NUY39" s="472"/>
      <c r="NUZ39" s="472"/>
      <c r="NVA39" s="472"/>
      <c r="NVB39" s="472"/>
      <c r="NVC39" s="472"/>
      <c r="NVD39" s="472"/>
      <c r="NVE39" s="472"/>
      <c r="NVF39" s="472"/>
      <c r="NVG39" s="472"/>
      <c r="NVH39" s="472"/>
      <c r="NVI39" s="472"/>
      <c r="NVJ39" s="472"/>
      <c r="NVK39" s="472"/>
      <c r="NVL39" s="472"/>
      <c r="NVM39" s="472"/>
      <c r="NVN39" s="472"/>
      <c r="NVO39" s="472"/>
      <c r="NVP39" s="472"/>
      <c r="NVQ39" s="472"/>
      <c r="NVR39" s="472"/>
      <c r="NVS39" s="472"/>
      <c r="NVT39" s="472"/>
      <c r="NVU39" s="472"/>
      <c r="NVV39" s="472"/>
      <c r="NVW39" s="472"/>
      <c r="NVX39" s="472"/>
      <c r="NVY39" s="472"/>
      <c r="NVZ39" s="472"/>
      <c r="NWA39" s="472"/>
      <c r="NWB39" s="472"/>
      <c r="NWC39" s="472"/>
      <c r="NWD39" s="472"/>
      <c r="NWE39" s="472"/>
      <c r="NWF39" s="472"/>
      <c r="NWG39" s="472"/>
      <c r="NWH39" s="472"/>
      <c r="NWI39" s="472"/>
      <c r="NWJ39" s="472"/>
      <c r="NWK39" s="472"/>
      <c r="NWL39" s="472"/>
      <c r="NWM39" s="472"/>
      <c r="NWN39" s="472"/>
      <c r="NWO39" s="472"/>
      <c r="NWP39" s="472"/>
      <c r="NWQ39" s="472"/>
      <c r="NWR39" s="472"/>
      <c r="NWS39" s="472"/>
      <c r="NWT39" s="472"/>
      <c r="NWU39" s="472"/>
      <c r="NWV39" s="472"/>
      <c r="NWW39" s="472"/>
      <c r="NWX39" s="472"/>
      <c r="NWY39" s="472"/>
      <c r="NWZ39" s="472"/>
      <c r="NXA39" s="472"/>
      <c r="NXB39" s="472"/>
      <c r="NXC39" s="472"/>
      <c r="NXD39" s="472"/>
      <c r="NXE39" s="472"/>
      <c r="NXF39" s="472"/>
      <c r="NXG39" s="472"/>
      <c r="NXH39" s="472"/>
      <c r="NXI39" s="472"/>
      <c r="NXJ39" s="472"/>
      <c r="NXK39" s="472"/>
      <c r="NXL39" s="472"/>
      <c r="NXM39" s="472"/>
      <c r="NXN39" s="472"/>
      <c r="NXO39" s="472"/>
      <c r="NXP39" s="472"/>
      <c r="NXQ39" s="472"/>
      <c r="NXR39" s="472"/>
      <c r="NXS39" s="472"/>
      <c r="NXT39" s="472"/>
      <c r="NXU39" s="472"/>
      <c r="NXV39" s="472"/>
      <c r="NXW39" s="472"/>
      <c r="NXX39" s="472"/>
      <c r="NXY39" s="472"/>
      <c r="NXZ39" s="472"/>
      <c r="NYA39" s="472"/>
      <c r="NYB39" s="472"/>
      <c r="NYC39" s="472"/>
      <c r="NYD39" s="472"/>
      <c r="NYE39" s="472"/>
      <c r="NYF39" s="472"/>
      <c r="NYG39" s="472"/>
      <c r="NYH39" s="472"/>
      <c r="NYI39" s="472"/>
      <c r="NYJ39" s="472"/>
      <c r="NYK39" s="472"/>
      <c r="NYL39" s="472"/>
      <c r="NYM39" s="472"/>
      <c r="NYN39" s="472"/>
      <c r="NYO39" s="472"/>
      <c r="NYP39" s="472"/>
      <c r="NYQ39" s="472"/>
      <c r="NYR39" s="472"/>
      <c r="NYS39" s="472"/>
      <c r="NYT39" s="472"/>
      <c r="NYU39" s="472"/>
      <c r="NYV39" s="472"/>
      <c r="NYW39" s="472"/>
      <c r="NYX39" s="472"/>
      <c r="NYY39" s="472"/>
      <c r="NYZ39" s="472"/>
      <c r="NZA39" s="472"/>
      <c r="NZB39" s="472"/>
      <c r="NZC39" s="472"/>
      <c r="NZD39" s="472"/>
      <c r="NZE39" s="472"/>
      <c r="NZF39" s="472"/>
      <c r="NZG39" s="472"/>
      <c r="NZH39" s="472"/>
      <c r="NZI39" s="472"/>
      <c r="NZJ39" s="472"/>
      <c r="NZK39" s="472"/>
      <c r="NZL39" s="472"/>
      <c r="NZM39" s="472"/>
      <c r="NZN39" s="472"/>
      <c r="NZO39" s="472"/>
      <c r="NZP39" s="472"/>
      <c r="NZQ39" s="472"/>
      <c r="NZR39" s="472"/>
      <c r="NZS39" s="472"/>
      <c r="NZT39" s="472"/>
      <c r="NZU39" s="472"/>
      <c r="NZV39" s="472"/>
      <c r="NZW39" s="472"/>
      <c r="NZX39" s="472"/>
      <c r="NZY39" s="472"/>
      <c r="NZZ39" s="472"/>
      <c r="OAA39" s="472"/>
      <c r="OAB39" s="472"/>
      <c r="OAC39" s="472"/>
      <c r="OAD39" s="472"/>
      <c r="OAE39" s="472"/>
      <c r="OAF39" s="472"/>
      <c r="OAG39" s="472"/>
      <c r="OAH39" s="472"/>
      <c r="OAI39" s="472"/>
      <c r="OAJ39" s="472"/>
      <c r="OAK39" s="472"/>
      <c r="OAL39" s="472"/>
      <c r="OAM39" s="472"/>
      <c r="OAN39" s="472"/>
      <c r="OAO39" s="472"/>
      <c r="OAP39" s="472"/>
      <c r="OAQ39" s="472"/>
      <c r="OAR39" s="472"/>
      <c r="OAS39" s="472"/>
      <c r="OAT39" s="472"/>
      <c r="OAU39" s="472"/>
      <c r="OAV39" s="472"/>
      <c r="OAW39" s="472"/>
      <c r="OAX39" s="472"/>
      <c r="OAY39" s="472"/>
      <c r="OAZ39" s="472"/>
      <c r="OBA39" s="472"/>
      <c r="OBB39" s="472"/>
      <c r="OBC39" s="472"/>
      <c r="OBD39" s="472"/>
      <c r="OBE39" s="472"/>
      <c r="OBF39" s="472"/>
      <c r="OBG39" s="472"/>
      <c r="OBH39" s="472"/>
      <c r="OBI39" s="472"/>
      <c r="OBJ39" s="472"/>
      <c r="OBK39" s="472"/>
      <c r="OBL39" s="472"/>
      <c r="OBM39" s="472"/>
      <c r="OBN39" s="472"/>
      <c r="OBO39" s="472"/>
      <c r="OBP39" s="472"/>
      <c r="OBQ39" s="472"/>
      <c r="OBR39" s="472"/>
      <c r="OBS39" s="472"/>
      <c r="OBT39" s="472"/>
      <c r="OBU39" s="472"/>
      <c r="OBV39" s="472"/>
      <c r="OBW39" s="472"/>
      <c r="OBX39" s="472"/>
      <c r="OBY39" s="472"/>
      <c r="OBZ39" s="472"/>
      <c r="OCA39" s="472"/>
      <c r="OCB39" s="472"/>
      <c r="OCC39" s="472"/>
      <c r="OCD39" s="472"/>
      <c r="OCE39" s="472"/>
      <c r="OCF39" s="472"/>
      <c r="OCG39" s="472"/>
      <c r="OCH39" s="472"/>
      <c r="OCI39" s="472"/>
      <c r="OCJ39" s="472"/>
      <c r="OCK39" s="472"/>
      <c r="OCL39" s="472"/>
      <c r="OCM39" s="472"/>
      <c r="OCN39" s="472"/>
      <c r="OCO39" s="472"/>
      <c r="OCP39" s="472"/>
      <c r="OCQ39" s="472"/>
      <c r="OCR39" s="472"/>
      <c r="OCS39" s="472"/>
      <c r="OCT39" s="472"/>
      <c r="OCU39" s="472"/>
      <c r="OCV39" s="472"/>
      <c r="OCW39" s="472"/>
      <c r="OCX39" s="472"/>
      <c r="OCY39" s="472"/>
      <c r="OCZ39" s="472"/>
      <c r="ODA39" s="472"/>
      <c r="ODB39" s="472"/>
      <c r="ODC39" s="472"/>
      <c r="ODD39" s="472"/>
      <c r="ODE39" s="472"/>
      <c r="ODF39" s="472"/>
      <c r="ODG39" s="472"/>
      <c r="ODH39" s="472"/>
      <c r="ODI39" s="472"/>
      <c r="ODJ39" s="472"/>
      <c r="ODK39" s="472"/>
      <c r="ODL39" s="472"/>
      <c r="ODM39" s="472"/>
      <c r="ODN39" s="472"/>
      <c r="ODO39" s="472"/>
      <c r="ODP39" s="472"/>
      <c r="ODQ39" s="472"/>
      <c r="ODR39" s="472"/>
      <c r="ODS39" s="472"/>
      <c r="ODT39" s="472"/>
      <c r="ODU39" s="472"/>
      <c r="ODV39" s="472"/>
      <c r="ODW39" s="472"/>
      <c r="ODX39" s="472"/>
      <c r="ODY39" s="472"/>
      <c r="ODZ39" s="472"/>
      <c r="OEA39" s="472"/>
      <c r="OEB39" s="472"/>
      <c r="OEC39" s="472"/>
      <c r="OED39" s="472"/>
      <c r="OEE39" s="472"/>
      <c r="OEF39" s="472"/>
      <c r="OEG39" s="472"/>
      <c r="OEH39" s="472"/>
      <c r="OEI39" s="472"/>
      <c r="OEJ39" s="472"/>
      <c r="OEK39" s="472"/>
      <c r="OEL39" s="472"/>
      <c r="OEM39" s="472"/>
      <c r="OEN39" s="472"/>
      <c r="OEO39" s="472"/>
      <c r="OEP39" s="472"/>
      <c r="OEQ39" s="472"/>
      <c r="OER39" s="472"/>
      <c r="OES39" s="472"/>
      <c r="OET39" s="472"/>
      <c r="OEU39" s="472"/>
      <c r="OEV39" s="472"/>
      <c r="OEW39" s="472"/>
      <c r="OEX39" s="472"/>
      <c r="OEY39" s="472"/>
      <c r="OEZ39" s="472"/>
      <c r="OFA39" s="472"/>
      <c r="OFB39" s="472"/>
      <c r="OFC39" s="472"/>
      <c r="OFD39" s="472"/>
      <c r="OFE39" s="472"/>
      <c r="OFF39" s="472"/>
      <c r="OFG39" s="472"/>
      <c r="OFH39" s="472"/>
      <c r="OFI39" s="472"/>
      <c r="OFJ39" s="472"/>
      <c r="OFK39" s="472"/>
      <c r="OFL39" s="472"/>
      <c r="OFM39" s="472"/>
      <c r="OFN39" s="472"/>
      <c r="OFO39" s="472"/>
      <c r="OFP39" s="472"/>
      <c r="OFQ39" s="472"/>
      <c r="OFR39" s="472"/>
      <c r="OFS39" s="472"/>
      <c r="OFT39" s="472"/>
      <c r="OFU39" s="472"/>
      <c r="OFV39" s="472"/>
      <c r="OFW39" s="472"/>
      <c r="OFX39" s="472"/>
      <c r="OFY39" s="472"/>
      <c r="OFZ39" s="472"/>
      <c r="OGA39" s="472"/>
      <c r="OGB39" s="472"/>
      <c r="OGC39" s="472"/>
      <c r="OGD39" s="472"/>
      <c r="OGE39" s="472"/>
      <c r="OGF39" s="472"/>
      <c r="OGG39" s="472"/>
      <c r="OGH39" s="472"/>
      <c r="OGI39" s="472"/>
      <c r="OGJ39" s="472"/>
      <c r="OGK39" s="472"/>
      <c r="OGL39" s="472"/>
      <c r="OGM39" s="472"/>
      <c r="OGN39" s="472"/>
      <c r="OGO39" s="472"/>
      <c r="OGP39" s="472"/>
      <c r="OGQ39" s="472"/>
      <c r="OGR39" s="472"/>
      <c r="OGS39" s="472"/>
      <c r="OGT39" s="472"/>
      <c r="OGU39" s="472"/>
      <c r="OGV39" s="472"/>
      <c r="OGW39" s="472"/>
      <c r="OGX39" s="472"/>
      <c r="OGY39" s="472"/>
      <c r="OGZ39" s="472"/>
      <c r="OHA39" s="472"/>
      <c r="OHB39" s="472"/>
      <c r="OHC39" s="472"/>
      <c r="OHD39" s="472"/>
      <c r="OHE39" s="472"/>
      <c r="OHF39" s="472"/>
      <c r="OHG39" s="472"/>
      <c r="OHH39" s="472"/>
      <c r="OHI39" s="472"/>
      <c r="OHJ39" s="472"/>
      <c r="OHK39" s="472"/>
      <c r="OHL39" s="472"/>
      <c r="OHM39" s="472"/>
      <c r="OHN39" s="472"/>
      <c r="OHO39" s="472"/>
      <c r="OHP39" s="472"/>
      <c r="OHQ39" s="472"/>
      <c r="OHR39" s="472"/>
      <c r="OHS39" s="472"/>
      <c r="OHT39" s="472"/>
      <c r="OHU39" s="472"/>
      <c r="OHV39" s="472"/>
      <c r="OHW39" s="472"/>
      <c r="OHX39" s="472"/>
      <c r="OHY39" s="472"/>
      <c r="OHZ39" s="472"/>
      <c r="OIA39" s="472"/>
      <c r="OIB39" s="472"/>
      <c r="OIC39" s="472"/>
      <c r="OID39" s="472"/>
      <c r="OIE39" s="472"/>
      <c r="OIF39" s="472"/>
      <c r="OIG39" s="472"/>
      <c r="OIH39" s="472"/>
      <c r="OII39" s="472"/>
      <c r="OIJ39" s="472"/>
      <c r="OIK39" s="472"/>
      <c r="OIL39" s="472"/>
      <c r="OIM39" s="472"/>
      <c r="OIN39" s="472"/>
      <c r="OIO39" s="472"/>
      <c r="OIP39" s="472"/>
      <c r="OIQ39" s="472"/>
      <c r="OIR39" s="472"/>
      <c r="OIS39" s="472"/>
      <c r="OIT39" s="472"/>
      <c r="OIU39" s="472"/>
      <c r="OIV39" s="472"/>
      <c r="OIW39" s="472"/>
      <c r="OIX39" s="472"/>
      <c r="OIY39" s="472"/>
      <c r="OIZ39" s="472"/>
      <c r="OJA39" s="472"/>
      <c r="OJB39" s="472"/>
      <c r="OJC39" s="472"/>
      <c r="OJD39" s="472"/>
      <c r="OJE39" s="472"/>
      <c r="OJF39" s="472"/>
      <c r="OJG39" s="472"/>
      <c r="OJH39" s="472"/>
      <c r="OJI39" s="472"/>
      <c r="OJJ39" s="472"/>
      <c r="OJK39" s="472"/>
      <c r="OJL39" s="472"/>
      <c r="OJM39" s="472"/>
      <c r="OJN39" s="472"/>
      <c r="OJO39" s="472"/>
      <c r="OJP39" s="472"/>
      <c r="OJQ39" s="472"/>
      <c r="OJR39" s="472"/>
      <c r="OJS39" s="472"/>
      <c r="OJT39" s="472"/>
      <c r="OJU39" s="472"/>
      <c r="OJV39" s="472"/>
      <c r="OJW39" s="472"/>
      <c r="OJX39" s="472"/>
      <c r="OJY39" s="472"/>
      <c r="OJZ39" s="472"/>
      <c r="OKA39" s="472"/>
      <c r="OKB39" s="472"/>
      <c r="OKC39" s="472"/>
      <c r="OKD39" s="472"/>
      <c r="OKE39" s="472"/>
      <c r="OKF39" s="472"/>
      <c r="OKG39" s="472"/>
      <c r="OKH39" s="472"/>
      <c r="OKI39" s="472"/>
      <c r="OKJ39" s="472"/>
      <c r="OKK39" s="472"/>
      <c r="OKL39" s="472"/>
      <c r="OKM39" s="472"/>
      <c r="OKN39" s="472"/>
      <c r="OKO39" s="472"/>
      <c r="OKP39" s="472"/>
      <c r="OKQ39" s="472"/>
      <c r="OKR39" s="472"/>
      <c r="OKS39" s="472"/>
      <c r="OKT39" s="472"/>
      <c r="OKU39" s="472"/>
      <c r="OKV39" s="472"/>
      <c r="OKW39" s="472"/>
      <c r="OKX39" s="472"/>
      <c r="OKY39" s="472"/>
      <c r="OKZ39" s="472"/>
      <c r="OLA39" s="472"/>
      <c r="OLB39" s="472"/>
      <c r="OLC39" s="472"/>
      <c r="OLD39" s="472"/>
      <c r="OLE39" s="472"/>
      <c r="OLF39" s="472"/>
      <c r="OLG39" s="472"/>
      <c r="OLH39" s="472"/>
      <c r="OLI39" s="472"/>
      <c r="OLJ39" s="472"/>
      <c r="OLK39" s="472"/>
      <c r="OLL39" s="472"/>
      <c r="OLM39" s="472"/>
      <c r="OLN39" s="472"/>
      <c r="OLO39" s="472"/>
      <c r="OLP39" s="472"/>
      <c r="OLQ39" s="472"/>
      <c r="OLR39" s="472"/>
      <c r="OLS39" s="472"/>
      <c r="OLT39" s="472"/>
      <c r="OLU39" s="472"/>
      <c r="OLV39" s="472"/>
      <c r="OLW39" s="472"/>
      <c r="OLX39" s="472"/>
      <c r="OLY39" s="472"/>
      <c r="OLZ39" s="472"/>
      <c r="OMA39" s="472"/>
      <c r="OMB39" s="472"/>
      <c r="OMC39" s="472"/>
      <c r="OMD39" s="472"/>
      <c r="OME39" s="472"/>
      <c r="OMF39" s="472"/>
      <c r="OMG39" s="472"/>
      <c r="OMH39" s="472"/>
      <c r="OMI39" s="472"/>
      <c r="OMJ39" s="472"/>
      <c r="OMK39" s="472"/>
      <c r="OML39" s="472"/>
      <c r="OMM39" s="472"/>
      <c r="OMN39" s="472"/>
      <c r="OMO39" s="472"/>
      <c r="OMP39" s="472"/>
      <c r="OMQ39" s="472"/>
      <c r="OMR39" s="472"/>
      <c r="OMS39" s="472"/>
      <c r="OMT39" s="472"/>
      <c r="OMU39" s="472"/>
      <c r="OMV39" s="472"/>
      <c r="OMW39" s="472"/>
      <c r="OMX39" s="472"/>
      <c r="OMY39" s="472"/>
      <c r="OMZ39" s="472"/>
      <c r="ONA39" s="472"/>
      <c r="ONB39" s="472"/>
      <c r="ONC39" s="472"/>
      <c r="OND39" s="472"/>
      <c r="ONE39" s="472"/>
      <c r="ONF39" s="472"/>
      <c r="ONG39" s="472"/>
      <c r="ONH39" s="472"/>
      <c r="ONI39" s="472"/>
      <c r="ONJ39" s="472"/>
      <c r="ONK39" s="472"/>
      <c r="ONL39" s="472"/>
      <c r="ONM39" s="472"/>
      <c r="ONN39" s="472"/>
      <c r="ONO39" s="472"/>
      <c r="ONP39" s="472"/>
      <c r="ONQ39" s="472"/>
      <c r="ONR39" s="472"/>
      <c r="ONS39" s="472"/>
      <c r="ONT39" s="472"/>
      <c r="ONU39" s="472"/>
      <c r="ONV39" s="472"/>
      <c r="ONW39" s="472"/>
      <c r="ONX39" s="472"/>
      <c r="ONY39" s="472"/>
      <c r="ONZ39" s="472"/>
      <c r="OOA39" s="472"/>
      <c r="OOB39" s="472"/>
      <c r="OOC39" s="472"/>
      <c r="OOD39" s="472"/>
      <c r="OOE39" s="472"/>
      <c r="OOF39" s="472"/>
      <c r="OOG39" s="472"/>
      <c r="OOH39" s="472"/>
      <c r="OOI39" s="472"/>
      <c r="OOJ39" s="472"/>
      <c r="OOK39" s="472"/>
      <c r="OOL39" s="472"/>
      <c r="OOM39" s="472"/>
      <c r="OON39" s="472"/>
      <c r="OOO39" s="472"/>
      <c r="OOP39" s="472"/>
      <c r="OOQ39" s="472"/>
      <c r="OOR39" s="472"/>
      <c r="OOS39" s="472"/>
      <c r="OOT39" s="472"/>
      <c r="OOU39" s="472"/>
      <c r="OOV39" s="472"/>
      <c r="OOW39" s="472"/>
      <c r="OOX39" s="472"/>
      <c r="OOY39" s="472"/>
      <c r="OOZ39" s="472"/>
      <c r="OPA39" s="472"/>
      <c r="OPB39" s="472"/>
      <c r="OPC39" s="472"/>
      <c r="OPD39" s="472"/>
      <c r="OPE39" s="472"/>
      <c r="OPF39" s="472"/>
      <c r="OPG39" s="472"/>
      <c r="OPH39" s="472"/>
      <c r="OPI39" s="472"/>
      <c r="OPJ39" s="472"/>
      <c r="OPK39" s="472"/>
      <c r="OPL39" s="472"/>
      <c r="OPM39" s="472"/>
      <c r="OPN39" s="472"/>
      <c r="OPO39" s="472"/>
      <c r="OPP39" s="472"/>
      <c r="OPQ39" s="472"/>
      <c r="OPR39" s="472"/>
      <c r="OPS39" s="472"/>
      <c r="OPT39" s="472"/>
      <c r="OPU39" s="472"/>
      <c r="OPV39" s="472"/>
      <c r="OPW39" s="472"/>
      <c r="OPX39" s="472"/>
      <c r="OPY39" s="472"/>
      <c r="OPZ39" s="472"/>
      <c r="OQA39" s="472"/>
      <c r="OQB39" s="472"/>
      <c r="OQC39" s="472"/>
      <c r="OQD39" s="472"/>
      <c r="OQE39" s="472"/>
      <c r="OQF39" s="472"/>
      <c r="OQG39" s="472"/>
      <c r="OQH39" s="472"/>
      <c r="OQI39" s="472"/>
      <c r="OQJ39" s="472"/>
      <c r="OQK39" s="472"/>
      <c r="OQL39" s="472"/>
      <c r="OQM39" s="472"/>
      <c r="OQN39" s="472"/>
      <c r="OQO39" s="472"/>
      <c r="OQP39" s="472"/>
      <c r="OQQ39" s="472"/>
      <c r="OQR39" s="472"/>
      <c r="OQS39" s="472"/>
      <c r="OQT39" s="472"/>
      <c r="OQU39" s="472"/>
      <c r="OQV39" s="472"/>
      <c r="OQW39" s="472"/>
      <c r="OQX39" s="472"/>
      <c r="OQY39" s="472"/>
      <c r="OQZ39" s="472"/>
      <c r="ORA39" s="472"/>
      <c r="ORB39" s="472"/>
      <c r="ORC39" s="472"/>
      <c r="ORD39" s="472"/>
      <c r="ORE39" s="472"/>
      <c r="ORF39" s="472"/>
      <c r="ORG39" s="472"/>
      <c r="ORH39" s="472"/>
      <c r="ORI39" s="472"/>
      <c r="ORJ39" s="472"/>
      <c r="ORK39" s="472"/>
      <c r="ORL39" s="472"/>
      <c r="ORM39" s="472"/>
      <c r="ORN39" s="472"/>
      <c r="ORO39" s="472"/>
      <c r="ORP39" s="472"/>
      <c r="ORQ39" s="472"/>
      <c r="ORR39" s="472"/>
      <c r="ORS39" s="472"/>
      <c r="ORT39" s="472"/>
      <c r="ORU39" s="472"/>
      <c r="ORV39" s="472"/>
      <c r="ORW39" s="472"/>
      <c r="ORX39" s="472"/>
      <c r="ORY39" s="472"/>
      <c r="ORZ39" s="472"/>
      <c r="OSA39" s="472"/>
      <c r="OSB39" s="472"/>
      <c r="OSC39" s="472"/>
      <c r="OSD39" s="472"/>
      <c r="OSE39" s="472"/>
      <c r="OSF39" s="472"/>
      <c r="OSG39" s="472"/>
      <c r="OSH39" s="472"/>
      <c r="OSI39" s="472"/>
      <c r="OSJ39" s="472"/>
      <c r="OSK39" s="472"/>
      <c r="OSL39" s="472"/>
      <c r="OSM39" s="472"/>
      <c r="OSN39" s="472"/>
      <c r="OSO39" s="472"/>
      <c r="OSP39" s="472"/>
      <c r="OSQ39" s="472"/>
      <c r="OSR39" s="472"/>
      <c r="OSS39" s="472"/>
      <c r="OST39" s="472"/>
      <c r="OSU39" s="472"/>
      <c r="OSV39" s="472"/>
      <c r="OSW39" s="472"/>
      <c r="OSX39" s="472"/>
      <c r="OSY39" s="472"/>
      <c r="OSZ39" s="472"/>
      <c r="OTA39" s="472"/>
      <c r="OTB39" s="472"/>
      <c r="OTC39" s="472"/>
      <c r="OTD39" s="472"/>
      <c r="OTE39" s="472"/>
      <c r="OTF39" s="472"/>
      <c r="OTG39" s="472"/>
      <c r="OTH39" s="472"/>
      <c r="OTI39" s="472"/>
      <c r="OTJ39" s="472"/>
      <c r="OTK39" s="472"/>
      <c r="OTL39" s="472"/>
      <c r="OTM39" s="472"/>
      <c r="OTN39" s="472"/>
      <c r="OTO39" s="472"/>
      <c r="OTP39" s="472"/>
      <c r="OTQ39" s="472"/>
      <c r="OTR39" s="472"/>
      <c r="OTS39" s="472"/>
      <c r="OTT39" s="472"/>
      <c r="OTU39" s="472"/>
      <c r="OTV39" s="472"/>
      <c r="OTW39" s="472"/>
      <c r="OTX39" s="472"/>
      <c r="OTY39" s="472"/>
      <c r="OTZ39" s="472"/>
      <c r="OUA39" s="472"/>
      <c r="OUB39" s="472"/>
      <c r="OUC39" s="472"/>
      <c r="OUD39" s="472"/>
      <c r="OUE39" s="472"/>
      <c r="OUF39" s="472"/>
      <c r="OUG39" s="472"/>
      <c r="OUH39" s="472"/>
      <c r="OUI39" s="472"/>
      <c r="OUJ39" s="472"/>
      <c r="OUK39" s="472"/>
      <c r="OUL39" s="472"/>
      <c r="OUM39" s="472"/>
      <c r="OUN39" s="472"/>
      <c r="OUO39" s="472"/>
      <c r="OUP39" s="472"/>
      <c r="OUQ39" s="472"/>
      <c r="OUR39" s="472"/>
      <c r="OUS39" s="472"/>
      <c r="OUT39" s="472"/>
      <c r="OUU39" s="472"/>
      <c r="OUV39" s="472"/>
      <c r="OUW39" s="472"/>
      <c r="OUX39" s="472"/>
      <c r="OUY39" s="472"/>
      <c r="OUZ39" s="472"/>
      <c r="OVA39" s="472"/>
      <c r="OVB39" s="472"/>
      <c r="OVC39" s="472"/>
      <c r="OVD39" s="472"/>
      <c r="OVE39" s="472"/>
      <c r="OVF39" s="472"/>
      <c r="OVG39" s="472"/>
      <c r="OVH39" s="472"/>
      <c r="OVI39" s="472"/>
      <c r="OVJ39" s="472"/>
      <c r="OVK39" s="472"/>
      <c r="OVL39" s="472"/>
      <c r="OVM39" s="472"/>
      <c r="OVN39" s="472"/>
      <c r="OVO39" s="472"/>
      <c r="OVP39" s="472"/>
      <c r="OVQ39" s="472"/>
      <c r="OVR39" s="472"/>
      <c r="OVS39" s="472"/>
      <c r="OVT39" s="472"/>
      <c r="OVU39" s="472"/>
      <c r="OVV39" s="472"/>
      <c r="OVW39" s="472"/>
      <c r="OVX39" s="472"/>
      <c r="OVY39" s="472"/>
      <c r="OVZ39" s="472"/>
      <c r="OWA39" s="472"/>
      <c r="OWB39" s="472"/>
      <c r="OWC39" s="472"/>
      <c r="OWD39" s="472"/>
      <c r="OWE39" s="472"/>
      <c r="OWF39" s="472"/>
      <c r="OWG39" s="472"/>
      <c r="OWH39" s="472"/>
      <c r="OWI39" s="472"/>
      <c r="OWJ39" s="472"/>
      <c r="OWK39" s="472"/>
      <c r="OWL39" s="472"/>
      <c r="OWM39" s="472"/>
      <c r="OWN39" s="472"/>
      <c r="OWO39" s="472"/>
      <c r="OWP39" s="472"/>
      <c r="OWQ39" s="472"/>
      <c r="OWR39" s="472"/>
      <c r="OWS39" s="472"/>
      <c r="OWT39" s="472"/>
      <c r="OWU39" s="472"/>
      <c r="OWV39" s="472"/>
      <c r="OWW39" s="472"/>
      <c r="OWX39" s="472"/>
      <c r="OWY39" s="472"/>
      <c r="OWZ39" s="472"/>
      <c r="OXA39" s="472"/>
      <c r="OXB39" s="472"/>
      <c r="OXC39" s="472"/>
      <c r="OXD39" s="472"/>
      <c r="OXE39" s="472"/>
      <c r="OXF39" s="472"/>
      <c r="OXG39" s="472"/>
      <c r="OXH39" s="472"/>
      <c r="OXI39" s="472"/>
      <c r="OXJ39" s="472"/>
      <c r="OXK39" s="472"/>
      <c r="OXL39" s="472"/>
      <c r="OXM39" s="472"/>
      <c r="OXN39" s="472"/>
      <c r="OXO39" s="472"/>
      <c r="OXP39" s="472"/>
      <c r="OXQ39" s="472"/>
      <c r="OXR39" s="472"/>
      <c r="OXS39" s="472"/>
      <c r="OXT39" s="472"/>
      <c r="OXU39" s="472"/>
      <c r="OXV39" s="472"/>
      <c r="OXW39" s="472"/>
      <c r="OXX39" s="472"/>
      <c r="OXY39" s="472"/>
      <c r="OXZ39" s="472"/>
      <c r="OYA39" s="472"/>
      <c r="OYB39" s="472"/>
      <c r="OYC39" s="472"/>
      <c r="OYD39" s="472"/>
      <c r="OYE39" s="472"/>
      <c r="OYF39" s="472"/>
      <c r="OYG39" s="472"/>
      <c r="OYH39" s="472"/>
      <c r="OYI39" s="472"/>
      <c r="OYJ39" s="472"/>
      <c r="OYK39" s="472"/>
      <c r="OYL39" s="472"/>
      <c r="OYM39" s="472"/>
      <c r="OYN39" s="472"/>
      <c r="OYO39" s="472"/>
      <c r="OYP39" s="472"/>
      <c r="OYQ39" s="472"/>
      <c r="OYR39" s="472"/>
      <c r="OYS39" s="472"/>
      <c r="OYT39" s="472"/>
      <c r="OYU39" s="472"/>
      <c r="OYV39" s="472"/>
      <c r="OYW39" s="472"/>
      <c r="OYX39" s="472"/>
      <c r="OYY39" s="472"/>
      <c r="OYZ39" s="472"/>
      <c r="OZA39" s="472"/>
      <c r="OZB39" s="472"/>
      <c r="OZC39" s="472"/>
      <c r="OZD39" s="472"/>
      <c r="OZE39" s="472"/>
      <c r="OZF39" s="472"/>
      <c r="OZG39" s="472"/>
      <c r="OZH39" s="472"/>
      <c r="OZI39" s="472"/>
      <c r="OZJ39" s="472"/>
      <c r="OZK39" s="472"/>
      <c r="OZL39" s="472"/>
      <c r="OZM39" s="472"/>
      <c r="OZN39" s="472"/>
      <c r="OZO39" s="472"/>
      <c r="OZP39" s="472"/>
      <c r="OZQ39" s="472"/>
      <c r="OZR39" s="472"/>
      <c r="OZS39" s="472"/>
      <c r="OZT39" s="472"/>
      <c r="OZU39" s="472"/>
      <c r="OZV39" s="472"/>
      <c r="OZW39" s="472"/>
      <c r="OZX39" s="472"/>
      <c r="OZY39" s="472"/>
      <c r="OZZ39" s="472"/>
      <c r="PAA39" s="472"/>
      <c r="PAB39" s="472"/>
      <c r="PAC39" s="472"/>
      <c r="PAD39" s="472"/>
      <c r="PAE39" s="472"/>
      <c r="PAF39" s="472"/>
      <c r="PAG39" s="472"/>
      <c r="PAH39" s="472"/>
      <c r="PAI39" s="472"/>
      <c r="PAJ39" s="472"/>
      <c r="PAK39" s="472"/>
      <c r="PAL39" s="472"/>
      <c r="PAM39" s="472"/>
      <c r="PAN39" s="472"/>
      <c r="PAO39" s="472"/>
      <c r="PAP39" s="472"/>
      <c r="PAQ39" s="472"/>
      <c r="PAR39" s="472"/>
      <c r="PAS39" s="472"/>
      <c r="PAT39" s="472"/>
      <c r="PAU39" s="472"/>
      <c r="PAV39" s="472"/>
      <c r="PAW39" s="472"/>
      <c r="PAX39" s="472"/>
      <c r="PAY39" s="472"/>
      <c r="PAZ39" s="472"/>
      <c r="PBA39" s="472"/>
      <c r="PBB39" s="472"/>
      <c r="PBC39" s="472"/>
      <c r="PBD39" s="472"/>
      <c r="PBE39" s="472"/>
      <c r="PBF39" s="472"/>
      <c r="PBG39" s="472"/>
      <c r="PBH39" s="472"/>
      <c r="PBI39" s="472"/>
      <c r="PBJ39" s="472"/>
      <c r="PBK39" s="472"/>
      <c r="PBL39" s="472"/>
      <c r="PBM39" s="472"/>
      <c r="PBN39" s="472"/>
      <c r="PBO39" s="472"/>
      <c r="PBP39" s="472"/>
      <c r="PBQ39" s="472"/>
      <c r="PBR39" s="472"/>
      <c r="PBS39" s="472"/>
      <c r="PBT39" s="472"/>
      <c r="PBU39" s="472"/>
      <c r="PBV39" s="472"/>
      <c r="PBW39" s="472"/>
      <c r="PBX39" s="472"/>
      <c r="PBY39" s="472"/>
      <c r="PBZ39" s="472"/>
      <c r="PCA39" s="472"/>
      <c r="PCB39" s="472"/>
      <c r="PCC39" s="472"/>
      <c r="PCD39" s="472"/>
      <c r="PCE39" s="472"/>
      <c r="PCF39" s="472"/>
      <c r="PCG39" s="472"/>
      <c r="PCH39" s="472"/>
      <c r="PCI39" s="472"/>
      <c r="PCJ39" s="472"/>
      <c r="PCK39" s="472"/>
      <c r="PCL39" s="472"/>
      <c r="PCM39" s="472"/>
      <c r="PCN39" s="472"/>
      <c r="PCO39" s="472"/>
      <c r="PCP39" s="472"/>
      <c r="PCQ39" s="472"/>
      <c r="PCR39" s="472"/>
      <c r="PCS39" s="472"/>
      <c r="PCT39" s="472"/>
      <c r="PCU39" s="472"/>
      <c r="PCV39" s="472"/>
      <c r="PCW39" s="472"/>
      <c r="PCX39" s="472"/>
      <c r="PCY39" s="472"/>
      <c r="PCZ39" s="472"/>
      <c r="PDA39" s="472"/>
      <c r="PDB39" s="472"/>
      <c r="PDC39" s="472"/>
      <c r="PDD39" s="472"/>
      <c r="PDE39" s="472"/>
      <c r="PDF39" s="472"/>
      <c r="PDG39" s="472"/>
      <c r="PDH39" s="472"/>
      <c r="PDI39" s="472"/>
      <c r="PDJ39" s="472"/>
      <c r="PDK39" s="472"/>
      <c r="PDL39" s="472"/>
      <c r="PDM39" s="472"/>
      <c r="PDN39" s="472"/>
      <c r="PDO39" s="472"/>
      <c r="PDP39" s="472"/>
      <c r="PDQ39" s="472"/>
      <c r="PDR39" s="472"/>
      <c r="PDS39" s="472"/>
      <c r="PDT39" s="472"/>
      <c r="PDU39" s="472"/>
      <c r="PDV39" s="472"/>
      <c r="PDW39" s="472"/>
      <c r="PDX39" s="472"/>
      <c r="PDY39" s="472"/>
      <c r="PDZ39" s="472"/>
      <c r="PEA39" s="472"/>
      <c r="PEB39" s="472"/>
      <c r="PEC39" s="472"/>
      <c r="PED39" s="472"/>
      <c r="PEE39" s="472"/>
      <c r="PEF39" s="472"/>
      <c r="PEG39" s="472"/>
      <c r="PEH39" s="472"/>
      <c r="PEI39" s="472"/>
      <c r="PEJ39" s="472"/>
      <c r="PEK39" s="472"/>
      <c r="PEL39" s="472"/>
      <c r="PEM39" s="472"/>
      <c r="PEN39" s="472"/>
      <c r="PEO39" s="472"/>
      <c r="PEP39" s="472"/>
      <c r="PEQ39" s="472"/>
      <c r="PER39" s="472"/>
      <c r="PES39" s="472"/>
      <c r="PET39" s="472"/>
      <c r="PEU39" s="472"/>
      <c r="PEV39" s="472"/>
      <c r="PEW39" s="472"/>
      <c r="PEX39" s="472"/>
      <c r="PEY39" s="472"/>
      <c r="PEZ39" s="472"/>
      <c r="PFA39" s="472"/>
      <c r="PFB39" s="472"/>
      <c r="PFC39" s="472"/>
      <c r="PFD39" s="472"/>
      <c r="PFE39" s="472"/>
      <c r="PFF39" s="472"/>
      <c r="PFG39" s="472"/>
      <c r="PFH39" s="472"/>
      <c r="PFI39" s="472"/>
      <c r="PFJ39" s="472"/>
      <c r="PFK39" s="472"/>
      <c r="PFL39" s="472"/>
      <c r="PFM39" s="472"/>
      <c r="PFN39" s="472"/>
      <c r="PFO39" s="472"/>
      <c r="PFP39" s="472"/>
      <c r="PFQ39" s="472"/>
      <c r="PFR39" s="472"/>
      <c r="PFS39" s="472"/>
      <c r="PFT39" s="472"/>
      <c r="PFU39" s="472"/>
      <c r="PFV39" s="472"/>
      <c r="PFW39" s="472"/>
      <c r="PFX39" s="472"/>
      <c r="PFY39" s="472"/>
      <c r="PFZ39" s="472"/>
      <c r="PGA39" s="472"/>
      <c r="PGB39" s="472"/>
      <c r="PGC39" s="472"/>
      <c r="PGD39" s="472"/>
      <c r="PGE39" s="472"/>
      <c r="PGF39" s="472"/>
      <c r="PGG39" s="472"/>
      <c r="PGH39" s="472"/>
      <c r="PGI39" s="472"/>
      <c r="PGJ39" s="472"/>
      <c r="PGK39" s="472"/>
      <c r="PGL39" s="472"/>
      <c r="PGM39" s="472"/>
      <c r="PGN39" s="472"/>
      <c r="PGO39" s="472"/>
      <c r="PGP39" s="472"/>
      <c r="PGQ39" s="472"/>
      <c r="PGR39" s="472"/>
      <c r="PGS39" s="472"/>
      <c r="PGT39" s="472"/>
      <c r="PGU39" s="472"/>
      <c r="PGV39" s="472"/>
      <c r="PGW39" s="472"/>
      <c r="PGX39" s="472"/>
      <c r="PGY39" s="472"/>
      <c r="PGZ39" s="472"/>
      <c r="PHA39" s="472"/>
      <c r="PHB39" s="472"/>
      <c r="PHC39" s="472"/>
      <c r="PHD39" s="472"/>
      <c r="PHE39" s="472"/>
      <c r="PHF39" s="472"/>
      <c r="PHG39" s="472"/>
      <c r="PHH39" s="472"/>
      <c r="PHI39" s="472"/>
      <c r="PHJ39" s="472"/>
      <c r="PHK39" s="472"/>
      <c r="PHL39" s="472"/>
      <c r="PHM39" s="472"/>
      <c r="PHN39" s="472"/>
      <c r="PHO39" s="472"/>
      <c r="PHP39" s="472"/>
      <c r="PHQ39" s="472"/>
      <c r="PHR39" s="472"/>
      <c r="PHS39" s="472"/>
      <c r="PHT39" s="472"/>
      <c r="PHU39" s="472"/>
      <c r="PHV39" s="472"/>
      <c r="PHW39" s="472"/>
      <c r="PHX39" s="472"/>
      <c r="PHY39" s="472"/>
      <c r="PHZ39" s="472"/>
      <c r="PIA39" s="472"/>
      <c r="PIB39" s="472"/>
      <c r="PIC39" s="472"/>
      <c r="PID39" s="472"/>
      <c r="PIE39" s="472"/>
      <c r="PIF39" s="472"/>
      <c r="PIG39" s="472"/>
      <c r="PIH39" s="472"/>
      <c r="PII39" s="472"/>
      <c r="PIJ39" s="472"/>
      <c r="PIK39" s="472"/>
      <c r="PIL39" s="472"/>
      <c r="PIM39" s="472"/>
      <c r="PIN39" s="472"/>
      <c r="PIO39" s="472"/>
      <c r="PIP39" s="472"/>
      <c r="PIQ39" s="472"/>
      <c r="PIR39" s="472"/>
      <c r="PIS39" s="472"/>
      <c r="PIT39" s="472"/>
      <c r="PIU39" s="472"/>
      <c r="PIV39" s="472"/>
      <c r="PIW39" s="472"/>
      <c r="PIX39" s="472"/>
      <c r="PIY39" s="472"/>
      <c r="PIZ39" s="472"/>
      <c r="PJA39" s="472"/>
      <c r="PJB39" s="472"/>
      <c r="PJC39" s="472"/>
      <c r="PJD39" s="472"/>
      <c r="PJE39" s="472"/>
      <c r="PJF39" s="472"/>
      <c r="PJG39" s="472"/>
      <c r="PJH39" s="472"/>
      <c r="PJI39" s="472"/>
      <c r="PJJ39" s="472"/>
      <c r="PJK39" s="472"/>
      <c r="PJL39" s="472"/>
      <c r="PJM39" s="472"/>
      <c r="PJN39" s="472"/>
      <c r="PJO39" s="472"/>
      <c r="PJP39" s="472"/>
      <c r="PJQ39" s="472"/>
      <c r="PJR39" s="472"/>
      <c r="PJS39" s="472"/>
      <c r="PJT39" s="472"/>
      <c r="PJU39" s="472"/>
      <c r="PJV39" s="472"/>
      <c r="PJW39" s="472"/>
      <c r="PJX39" s="472"/>
      <c r="PJY39" s="472"/>
      <c r="PJZ39" s="472"/>
      <c r="PKA39" s="472"/>
      <c r="PKB39" s="472"/>
      <c r="PKC39" s="472"/>
      <c r="PKD39" s="472"/>
      <c r="PKE39" s="472"/>
      <c r="PKF39" s="472"/>
      <c r="PKG39" s="472"/>
      <c r="PKH39" s="472"/>
      <c r="PKI39" s="472"/>
      <c r="PKJ39" s="472"/>
      <c r="PKK39" s="472"/>
      <c r="PKL39" s="472"/>
      <c r="PKM39" s="472"/>
      <c r="PKN39" s="472"/>
      <c r="PKO39" s="472"/>
      <c r="PKP39" s="472"/>
      <c r="PKQ39" s="472"/>
      <c r="PKR39" s="472"/>
      <c r="PKS39" s="472"/>
      <c r="PKT39" s="472"/>
      <c r="PKU39" s="472"/>
      <c r="PKV39" s="472"/>
      <c r="PKW39" s="472"/>
      <c r="PKX39" s="472"/>
      <c r="PKY39" s="472"/>
      <c r="PKZ39" s="472"/>
      <c r="PLA39" s="472"/>
      <c r="PLB39" s="472"/>
      <c r="PLC39" s="472"/>
      <c r="PLD39" s="472"/>
      <c r="PLE39" s="472"/>
      <c r="PLF39" s="472"/>
      <c r="PLG39" s="472"/>
      <c r="PLH39" s="472"/>
      <c r="PLI39" s="472"/>
      <c r="PLJ39" s="472"/>
      <c r="PLK39" s="472"/>
      <c r="PLL39" s="472"/>
      <c r="PLM39" s="472"/>
      <c r="PLN39" s="472"/>
      <c r="PLO39" s="472"/>
      <c r="PLP39" s="472"/>
      <c r="PLQ39" s="472"/>
      <c r="PLR39" s="472"/>
      <c r="PLS39" s="472"/>
      <c r="PLT39" s="472"/>
      <c r="PLU39" s="472"/>
      <c r="PLV39" s="472"/>
      <c r="PLW39" s="472"/>
      <c r="PLX39" s="472"/>
      <c r="PLY39" s="472"/>
      <c r="PLZ39" s="472"/>
      <c r="PMA39" s="472"/>
      <c r="PMB39" s="472"/>
      <c r="PMC39" s="472"/>
      <c r="PMD39" s="472"/>
      <c r="PME39" s="472"/>
      <c r="PMF39" s="472"/>
      <c r="PMG39" s="472"/>
      <c r="PMH39" s="472"/>
      <c r="PMI39" s="472"/>
      <c r="PMJ39" s="472"/>
      <c r="PMK39" s="472"/>
      <c r="PML39" s="472"/>
      <c r="PMM39" s="472"/>
      <c r="PMN39" s="472"/>
      <c r="PMO39" s="472"/>
      <c r="PMP39" s="472"/>
      <c r="PMQ39" s="472"/>
      <c r="PMR39" s="472"/>
      <c r="PMS39" s="472"/>
      <c r="PMT39" s="472"/>
      <c r="PMU39" s="472"/>
      <c r="PMV39" s="472"/>
      <c r="PMW39" s="472"/>
      <c r="PMX39" s="472"/>
      <c r="PMY39" s="472"/>
      <c r="PMZ39" s="472"/>
      <c r="PNA39" s="472"/>
      <c r="PNB39" s="472"/>
      <c r="PNC39" s="472"/>
      <c r="PND39" s="472"/>
      <c r="PNE39" s="472"/>
      <c r="PNF39" s="472"/>
      <c r="PNG39" s="472"/>
      <c r="PNH39" s="472"/>
      <c r="PNI39" s="472"/>
      <c r="PNJ39" s="472"/>
      <c r="PNK39" s="472"/>
      <c r="PNL39" s="472"/>
      <c r="PNM39" s="472"/>
      <c r="PNN39" s="472"/>
      <c r="PNO39" s="472"/>
      <c r="PNP39" s="472"/>
      <c r="PNQ39" s="472"/>
      <c r="PNR39" s="472"/>
      <c r="PNS39" s="472"/>
      <c r="PNT39" s="472"/>
      <c r="PNU39" s="472"/>
      <c r="PNV39" s="472"/>
      <c r="PNW39" s="472"/>
      <c r="PNX39" s="472"/>
      <c r="PNY39" s="472"/>
      <c r="PNZ39" s="472"/>
      <c r="POA39" s="472"/>
      <c r="POB39" s="472"/>
      <c r="POC39" s="472"/>
      <c r="POD39" s="472"/>
      <c r="POE39" s="472"/>
      <c r="POF39" s="472"/>
      <c r="POG39" s="472"/>
      <c r="POH39" s="472"/>
      <c r="POI39" s="472"/>
      <c r="POJ39" s="472"/>
      <c r="POK39" s="472"/>
      <c r="POL39" s="472"/>
      <c r="POM39" s="472"/>
      <c r="PON39" s="472"/>
      <c r="POO39" s="472"/>
      <c r="POP39" s="472"/>
      <c r="POQ39" s="472"/>
      <c r="POR39" s="472"/>
      <c r="POS39" s="472"/>
      <c r="POT39" s="472"/>
      <c r="POU39" s="472"/>
      <c r="POV39" s="472"/>
      <c r="POW39" s="472"/>
      <c r="POX39" s="472"/>
      <c r="POY39" s="472"/>
      <c r="POZ39" s="472"/>
      <c r="PPA39" s="472"/>
      <c r="PPB39" s="472"/>
      <c r="PPC39" s="472"/>
      <c r="PPD39" s="472"/>
      <c r="PPE39" s="472"/>
      <c r="PPF39" s="472"/>
      <c r="PPG39" s="472"/>
      <c r="PPH39" s="472"/>
      <c r="PPI39" s="472"/>
      <c r="PPJ39" s="472"/>
      <c r="PPK39" s="472"/>
      <c r="PPL39" s="472"/>
      <c r="PPM39" s="472"/>
      <c r="PPN39" s="472"/>
      <c r="PPO39" s="472"/>
      <c r="PPP39" s="472"/>
      <c r="PPQ39" s="472"/>
      <c r="PPR39" s="472"/>
      <c r="PPS39" s="472"/>
      <c r="PPT39" s="472"/>
      <c r="PPU39" s="472"/>
      <c r="PPV39" s="472"/>
      <c r="PPW39" s="472"/>
      <c r="PPX39" s="472"/>
      <c r="PPY39" s="472"/>
      <c r="PPZ39" s="472"/>
      <c r="PQA39" s="472"/>
      <c r="PQB39" s="472"/>
      <c r="PQC39" s="472"/>
      <c r="PQD39" s="472"/>
      <c r="PQE39" s="472"/>
      <c r="PQF39" s="472"/>
      <c r="PQG39" s="472"/>
      <c r="PQH39" s="472"/>
      <c r="PQI39" s="472"/>
      <c r="PQJ39" s="472"/>
      <c r="PQK39" s="472"/>
      <c r="PQL39" s="472"/>
      <c r="PQM39" s="472"/>
      <c r="PQN39" s="472"/>
      <c r="PQO39" s="472"/>
      <c r="PQP39" s="472"/>
      <c r="PQQ39" s="472"/>
      <c r="PQR39" s="472"/>
      <c r="PQS39" s="472"/>
      <c r="PQT39" s="472"/>
      <c r="PQU39" s="472"/>
      <c r="PQV39" s="472"/>
      <c r="PQW39" s="472"/>
      <c r="PQX39" s="472"/>
      <c r="PQY39" s="472"/>
      <c r="PQZ39" s="472"/>
      <c r="PRA39" s="472"/>
      <c r="PRB39" s="472"/>
      <c r="PRC39" s="472"/>
      <c r="PRD39" s="472"/>
      <c r="PRE39" s="472"/>
      <c r="PRF39" s="472"/>
      <c r="PRG39" s="472"/>
      <c r="PRH39" s="472"/>
      <c r="PRI39" s="472"/>
      <c r="PRJ39" s="472"/>
      <c r="PRK39" s="472"/>
      <c r="PRL39" s="472"/>
      <c r="PRM39" s="472"/>
      <c r="PRN39" s="472"/>
      <c r="PRO39" s="472"/>
      <c r="PRP39" s="472"/>
      <c r="PRQ39" s="472"/>
      <c r="PRR39" s="472"/>
      <c r="PRS39" s="472"/>
      <c r="PRT39" s="472"/>
      <c r="PRU39" s="472"/>
      <c r="PRV39" s="472"/>
      <c r="PRW39" s="472"/>
      <c r="PRX39" s="472"/>
      <c r="PRY39" s="472"/>
      <c r="PRZ39" s="472"/>
      <c r="PSA39" s="472"/>
      <c r="PSB39" s="472"/>
      <c r="PSC39" s="472"/>
      <c r="PSD39" s="472"/>
      <c r="PSE39" s="472"/>
      <c r="PSF39" s="472"/>
      <c r="PSG39" s="472"/>
      <c r="PSH39" s="472"/>
      <c r="PSI39" s="472"/>
      <c r="PSJ39" s="472"/>
      <c r="PSK39" s="472"/>
      <c r="PSL39" s="472"/>
      <c r="PSM39" s="472"/>
      <c r="PSN39" s="472"/>
      <c r="PSO39" s="472"/>
      <c r="PSP39" s="472"/>
      <c r="PSQ39" s="472"/>
      <c r="PSR39" s="472"/>
      <c r="PSS39" s="472"/>
      <c r="PST39" s="472"/>
      <c r="PSU39" s="472"/>
      <c r="PSV39" s="472"/>
      <c r="PSW39" s="472"/>
      <c r="PSX39" s="472"/>
      <c r="PSY39" s="472"/>
      <c r="PSZ39" s="472"/>
      <c r="PTA39" s="472"/>
      <c r="PTB39" s="472"/>
      <c r="PTC39" s="472"/>
      <c r="PTD39" s="472"/>
      <c r="PTE39" s="472"/>
      <c r="PTF39" s="472"/>
      <c r="PTG39" s="472"/>
      <c r="PTH39" s="472"/>
      <c r="PTI39" s="472"/>
      <c r="PTJ39" s="472"/>
      <c r="PTK39" s="472"/>
      <c r="PTL39" s="472"/>
      <c r="PTM39" s="472"/>
      <c r="PTN39" s="472"/>
      <c r="PTO39" s="472"/>
      <c r="PTP39" s="472"/>
      <c r="PTQ39" s="472"/>
      <c r="PTR39" s="472"/>
      <c r="PTS39" s="472"/>
      <c r="PTT39" s="472"/>
      <c r="PTU39" s="472"/>
      <c r="PTV39" s="472"/>
      <c r="PTW39" s="472"/>
      <c r="PTX39" s="472"/>
      <c r="PTY39" s="472"/>
      <c r="PTZ39" s="472"/>
      <c r="PUA39" s="472"/>
      <c r="PUB39" s="472"/>
      <c r="PUC39" s="472"/>
      <c r="PUD39" s="472"/>
      <c r="PUE39" s="472"/>
      <c r="PUF39" s="472"/>
      <c r="PUG39" s="472"/>
      <c r="PUH39" s="472"/>
      <c r="PUI39" s="472"/>
      <c r="PUJ39" s="472"/>
      <c r="PUK39" s="472"/>
      <c r="PUL39" s="472"/>
      <c r="PUM39" s="472"/>
      <c r="PUN39" s="472"/>
      <c r="PUO39" s="472"/>
      <c r="PUP39" s="472"/>
      <c r="PUQ39" s="472"/>
      <c r="PUR39" s="472"/>
      <c r="PUS39" s="472"/>
      <c r="PUT39" s="472"/>
      <c r="PUU39" s="472"/>
      <c r="PUV39" s="472"/>
      <c r="PUW39" s="472"/>
      <c r="PUX39" s="472"/>
      <c r="PUY39" s="472"/>
      <c r="PUZ39" s="472"/>
      <c r="PVA39" s="472"/>
      <c r="PVB39" s="472"/>
      <c r="PVC39" s="472"/>
      <c r="PVD39" s="472"/>
      <c r="PVE39" s="472"/>
      <c r="PVF39" s="472"/>
      <c r="PVG39" s="472"/>
      <c r="PVH39" s="472"/>
      <c r="PVI39" s="472"/>
      <c r="PVJ39" s="472"/>
      <c r="PVK39" s="472"/>
      <c r="PVL39" s="472"/>
      <c r="PVM39" s="472"/>
      <c r="PVN39" s="472"/>
      <c r="PVO39" s="472"/>
      <c r="PVP39" s="472"/>
      <c r="PVQ39" s="472"/>
      <c r="PVR39" s="472"/>
      <c r="PVS39" s="472"/>
      <c r="PVT39" s="472"/>
      <c r="PVU39" s="472"/>
      <c r="PVV39" s="472"/>
      <c r="PVW39" s="472"/>
      <c r="PVX39" s="472"/>
      <c r="PVY39" s="472"/>
      <c r="PVZ39" s="472"/>
      <c r="PWA39" s="472"/>
      <c r="PWB39" s="472"/>
      <c r="PWC39" s="472"/>
      <c r="PWD39" s="472"/>
      <c r="PWE39" s="472"/>
      <c r="PWF39" s="472"/>
      <c r="PWG39" s="472"/>
      <c r="PWH39" s="472"/>
      <c r="PWI39" s="472"/>
      <c r="PWJ39" s="472"/>
      <c r="PWK39" s="472"/>
      <c r="PWL39" s="472"/>
      <c r="PWM39" s="472"/>
      <c r="PWN39" s="472"/>
      <c r="PWO39" s="472"/>
      <c r="PWP39" s="472"/>
      <c r="PWQ39" s="472"/>
      <c r="PWR39" s="472"/>
      <c r="PWS39" s="472"/>
      <c r="PWT39" s="472"/>
      <c r="PWU39" s="472"/>
      <c r="PWV39" s="472"/>
      <c r="PWW39" s="472"/>
      <c r="PWX39" s="472"/>
      <c r="PWY39" s="472"/>
      <c r="PWZ39" s="472"/>
      <c r="PXA39" s="472"/>
      <c r="PXB39" s="472"/>
      <c r="PXC39" s="472"/>
      <c r="PXD39" s="472"/>
      <c r="PXE39" s="472"/>
      <c r="PXF39" s="472"/>
      <c r="PXG39" s="472"/>
      <c r="PXH39" s="472"/>
      <c r="PXI39" s="472"/>
      <c r="PXJ39" s="472"/>
      <c r="PXK39" s="472"/>
      <c r="PXL39" s="472"/>
      <c r="PXM39" s="472"/>
      <c r="PXN39" s="472"/>
      <c r="PXO39" s="472"/>
      <c r="PXP39" s="472"/>
      <c r="PXQ39" s="472"/>
      <c r="PXR39" s="472"/>
      <c r="PXS39" s="472"/>
      <c r="PXT39" s="472"/>
      <c r="PXU39" s="472"/>
      <c r="PXV39" s="472"/>
      <c r="PXW39" s="472"/>
      <c r="PXX39" s="472"/>
      <c r="PXY39" s="472"/>
      <c r="PXZ39" s="472"/>
      <c r="PYA39" s="472"/>
      <c r="PYB39" s="472"/>
      <c r="PYC39" s="472"/>
      <c r="PYD39" s="472"/>
      <c r="PYE39" s="472"/>
      <c r="PYF39" s="472"/>
      <c r="PYG39" s="472"/>
      <c r="PYH39" s="472"/>
      <c r="PYI39" s="472"/>
      <c r="PYJ39" s="472"/>
      <c r="PYK39" s="472"/>
      <c r="PYL39" s="472"/>
      <c r="PYM39" s="472"/>
      <c r="PYN39" s="472"/>
      <c r="PYO39" s="472"/>
      <c r="PYP39" s="472"/>
      <c r="PYQ39" s="472"/>
      <c r="PYR39" s="472"/>
      <c r="PYS39" s="472"/>
      <c r="PYT39" s="472"/>
      <c r="PYU39" s="472"/>
      <c r="PYV39" s="472"/>
      <c r="PYW39" s="472"/>
      <c r="PYX39" s="472"/>
      <c r="PYY39" s="472"/>
      <c r="PYZ39" s="472"/>
      <c r="PZA39" s="472"/>
      <c r="PZB39" s="472"/>
      <c r="PZC39" s="472"/>
      <c r="PZD39" s="472"/>
      <c r="PZE39" s="472"/>
      <c r="PZF39" s="472"/>
      <c r="PZG39" s="472"/>
      <c r="PZH39" s="472"/>
      <c r="PZI39" s="472"/>
      <c r="PZJ39" s="472"/>
      <c r="PZK39" s="472"/>
      <c r="PZL39" s="472"/>
      <c r="PZM39" s="472"/>
      <c r="PZN39" s="472"/>
      <c r="PZO39" s="472"/>
      <c r="PZP39" s="472"/>
      <c r="PZQ39" s="472"/>
      <c r="PZR39" s="472"/>
      <c r="PZS39" s="472"/>
      <c r="PZT39" s="472"/>
      <c r="PZU39" s="472"/>
      <c r="PZV39" s="472"/>
      <c r="PZW39" s="472"/>
      <c r="PZX39" s="472"/>
      <c r="PZY39" s="472"/>
      <c r="PZZ39" s="472"/>
      <c r="QAA39" s="472"/>
      <c r="QAB39" s="472"/>
      <c r="QAC39" s="472"/>
      <c r="QAD39" s="472"/>
      <c r="QAE39" s="472"/>
      <c r="QAF39" s="472"/>
      <c r="QAG39" s="472"/>
      <c r="QAH39" s="472"/>
      <c r="QAI39" s="472"/>
      <c r="QAJ39" s="472"/>
      <c r="QAK39" s="472"/>
      <c r="QAL39" s="472"/>
      <c r="QAM39" s="472"/>
      <c r="QAN39" s="472"/>
      <c r="QAO39" s="472"/>
      <c r="QAP39" s="472"/>
      <c r="QAQ39" s="472"/>
      <c r="QAR39" s="472"/>
      <c r="QAS39" s="472"/>
      <c r="QAT39" s="472"/>
      <c r="QAU39" s="472"/>
      <c r="QAV39" s="472"/>
      <c r="QAW39" s="472"/>
      <c r="QAX39" s="472"/>
      <c r="QAY39" s="472"/>
      <c r="QAZ39" s="472"/>
      <c r="QBA39" s="472"/>
      <c r="QBB39" s="472"/>
      <c r="QBC39" s="472"/>
      <c r="QBD39" s="472"/>
      <c r="QBE39" s="472"/>
      <c r="QBF39" s="472"/>
      <c r="QBG39" s="472"/>
      <c r="QBH39" s="472"/>
      <c r="QBI39" s="472"/>
      <c r="QBJ39" s="472"/>
      <c r="QBK39" s="472"/>
      <c r="QBL39" s="472"/>
      <c r="QBM39" s="472"/>
      <c r="QBN39" s="472"/>
      <c r="QBO39" s="472"/>
      <c r="QBP39" s="472"/>
      <c r="QBQ39" s="472"/>
      <c r="QBR39" s="472"/>
      <c r="QBS39" s="472"/>
      <c r="QBT39" s="472"/>
      <c r="QBU39" s="472"/>
      <c r="QBV39" s="472"/>
      <c r="QBW39" s="472"/>
      <c r="QBX39" s="472"/>
      <c r="QBY39" s="472"/>
      <c r="QBZ39" s="472"/>
      <c r="QCA39" s="472"/>
      <c r="QCB39" s="472"/>
      <c r="QCC39" s="472"/>
      <c r="QCD39" s="472"/>
      <c r="QCE39" s="472"/>
      <c r="QCF39" s="472"/>
      <c r="QCG39" s="472"/>
      <c r="QCH39" s="472"/>
      <c r="QCI39" s="472"/>
      <c r="QCJ39" s="472"/>
      <c r="QCK39" s="472"/>
      <c r="QCL39" s="472"/>
      <c r="QCM39" s="472"/>
      <c r="QCN39" s="472"/>
      <c r="QCO39" s="472"/>
      <c r="QCP39" s="472"/>
      <c r="QCQ39" s="472"/>
      <c r="QCR39" s="472"/>
      <c r="QCS39" s="472"/>
      <c r="QCT39" s="472"/>
      <c r="QCU39" s="472"/>
      <c r="QCV39" s="472"/>
      <c r="QCW39" s="472"/>
      <c r="QCX39" s="472"/>
      <c r="QCY39" s="472"/>
      <c r="QCZ39" s="472"/>
      <c r="QDA39" s="472"/>
      <c r="QDB39" s="472"/>
      <c r="QDC39" s="472"/>
      <c r="QDD39" s="472"/>
      <c r="QDE39" s="472"/>
      <c r="QDF39" s="472"/>
      <c r="QDG39" s="472"/>
      <c r="QDH39" s="472"/>
      <c r="QDI39" s="472"/>
      <c r="QDJ39" s="472"/>
      <c r="QDK39" s="472"/>
      <c r="QDL39" s="472"/>
      <c r="QDM39" s="472"/>
      <c r="QDN39" s="472"/>
      <c r="QDO39" s="472"/>
      <c r="QDP39" s="472"/>
      <c r="QDQ39" s="472"/>
      <c r="QDR39" s="472"/>
      <c r="QDS39" s="472"/>
      <c r="QDT39" s="472"/>
      <c r="QDU39" s="472"/>
      <c r="QDV39" s="472"/>
      <c r="QDW39" s="472"/>
      <c r="QDX39" s="472"/>
      <c r="QDY39" s="472"/>
      <c r="QDZ39" s="472"/>
      <c r="QEA39" s="472"/>
      <c r="QEB39" s="472"/>
      <c r="QEC39" s="472"/>
      <c r="QED39" s="472"/>
      <c r="QEE39" s="472"/>
      <c r="QEF39" s="472"/>
      <c r="QEG39" s="472"/>
      <c r="QEH39" s="472"/>
      <c r="QEI39" s="472"/>
      <c r="QEJ39" s="472"/>
      <c r="QEK39" s="472"/>
      <c r="QEL39" s="472"/>
      <c r="QEM39" s="472"/>
      <c r="QEN39" s="472"/>
      <c r="QEO39" s="472"/>
      <c r="QEP39" s="472"/>
      <c r="QEQ39" s="472"/>
      <c r="QER39" s="472"/>
      <c r="QES39" s="472"/>
      <c r="QET39" s="472"/>
      <c r="QEU39" s="472"/>
      <c r="QEV39" s="472"/>
      <c r="QEW39" s="472"/>
      <c r="QEX39" s="472"/>
      <c r="QEY39" s="472"/>
      <c r="QEZ39" s="472"/>
      <c r="QFA39" s="472"/>
      <c r="QFB39" s="472"/>
      <c r="QFC39" s="472"/>
      <c r="QFD39" s="472"/>
      <c r="QFE39" s="472"/>
      <c r="QFF39" s="472"/>
      <c r="QFG39" s="472"/>
      <c r="QFH39" s="472"/>
      <c r="QFI39" s="472"/>
      <c r="QFJ39" s="472"/>
      <c r="QFK39" s="472"/>
      <c r="QFL39" s="472"/>
      <c r="QFM39" s="472"/>
      <c r="QFN39" s="472"/>
      <c r="QFO39" s="472"/>
      <c r="QFP39" s="472"/>
      <c r="QFQ39" s="472"/>
      <c r="QFR39" s="472"/>
      <c r="QFS39" s="472"/>
      <c r="QFT39" s="472"/>
      <c r="QFU39" s="472"/>
      <c r="QFV39" s="472"/>
      <c r="QFW39" s="472"/>
      <c r="QFX39" s="472"/>
      <c r="QFY39" s="472"/>
      <c r="QFZ39" s="472"/>
      <c r="QGA39" s="472"/>
      <c r="QGB39" s="472"/>
      <c r="QGC39" s="472"/>
      <c r="QGD39" s="472"/>
      <c r="QGE39" s="472"/>
      <c r="QGF39" s="472"/>
      <c r="QGG39" s="472"/>
      <c r="QGH39" s="472"/>
      <c r="QGI39" s="472"/>
      <c r="QGJ39" s="472"/>
      <c r="QGK39" s="472"/>
      <c r="QGL39" s="472"/>
      <c r="QGM39" s="472"/>
      <c r="QGN39" s="472"/>
      <c r="QGO39" s="472"/>
      <c r="QGP39" s="472"/>
      <c r="QGQ39" s="472"/>
      <c r="QGR39" s="472"/>
      <c r="QGS39" s="472"/>
      <c r="QGT39" s="472"/>
      <c r="QGU39" s="472"/>
      <c r="QGV39" s="472"/>
      <c r="QGW39" s="472"/>
      <c r="QGX39" s="472"/>
      <c r="QGY39" s="472"/>
      <c r="QGZ39" s="472"/>
      <c r="QHA39" s="472"/>
      <c r="QHB39" s="472"/>
      <c r="QHC39" s="472"/>
      <c r="QHD39" s="472"/>
      <c r="QHE39" s="472"/>
      <c r="QHF39" s="472"/>
      <c r="QHG39" s="472"/>
      <c r="QHH39" s="472"/>
      <c r="QHI39" s="472"/>
      <c r="QHJ39" s="472"/>
      <c r="QHK39" s="472"/>
      <c r="QHL39" s="472"/>
      <c r="QHM39" s="472"/>
      <c r="QHN39" s="472"/>
      <c r="QHO39" s="472"/>
      <c r="QHP39" s="472"/>
      <c r="QHQ39" s="472"/>
      <c r="QHR39" s="472"/>
      <c r="QHS39" s="472"/>
      <c r="QHT39" s="472"/>
      <c r="QHU39" s="472"/>
      <c r="QHV39" s="472"/>
      <c r="QHW39" s="472"/>
      <c r="QHX39" s="472"/>
      <c r="QHY39" s="472"/>
      <c r="QHZ39" s="472"/>
      <c r="QIA39" s="472"/>
      <c r="QIB39" s="472"/>
      <c r="QIC39" s="472"/>
      <c r="QID39" s="472"/>
      <c r="QIE39" s="472"/>
      <c r="QIF39" s="472"/>
      <c r="QIG39" s="472"/>
      <c r="QIH39" s="472"/>
      <c r="QII39" s="472"/>
      <c r="QIJ39" s="472"/>
      <c r="QIK39" s="472"/>
      <c r="QIL39" s="472"/>
      <c r="QIM39" s="472"/>
      <c r="QIN39" s="472"/>
      <c r="QIO39" s="472"/>
      <c r="QIP39" s="472"/>
      <c r="QIQ39" s="472"/>
      <c r="QIR39" s="472"/>
      <c r="QIS39" s="472"/>
      <c r="QIT39" s="472"/>
      <c r="QIU39" s="472"/>
      <c r="QIV39" s="472"/>
      <c r="QIW39" s="472"/>
      <c r="QIX39" s="472"/>
      <c r="QIY39" s="472"/>
      <c r="QIZ39" s="472"/>
      <c r="QJA39" s="472"/>
      <c r="QJB39" s="472"/>
      <c r="QJC39" s="472"/>
      <c r="QJD39" s="472"/>
      <c r="QJE39" s="472"/>
      <c r="QJF39" s="472"/>
      <c r="QJG39" s="472"/>
      <c r="QJH39" s="472"/>
      <c r="QJI39" s="472"/>
      <c r="QJJ39" s="472"/>
      <c r="QJK39" s="472"/>
      <c r="QJL39" s="472"/>
      <c r="QJM39" s="472"/>
      <c r="QJN39" s="472"/>
      <c r="QJO39" s="472"/>
      <c r="QJP39" s="472"/>
      <c r="QJQ39" s="472"/>
      <c r="QJR39" s="472"/>
      <c r="QJS39" s="472"/>
      <c r="QJT39" s="472"/>
      <c r="QJU39" s="472"/>
      <c r="QJV39" s="472"/>
      <c r="QJW39" s="472"/>
      <c r="QJX39" s="472"/>
      <c r="QJY39" s="472"/>
      <c r="QJZ39" s="472"/>
      <c r="QKA39" s="472"/>
      <c r="QKB39" s="472"/>
      <c r="QKC39" s="472"/>
      <c r="QKD39" s="472"/>
      <c r="QKE39" s="472"/>
      <c r="QKF39" s="472"/>
      <c r="QKG39" s="472"/>
      <c r="QKH39" s="472"/>
      <c r="QKI39" s="472"/>
      <c r="QKJ39" s="472"/>
      <c r="QKK39" s="472"/>
      <c r="QKL39" s="472"/>
      <c r="QKM39" s="472"/>
      <c r="QKN39" s="472"/>
      <c r="QKO39" s="472"/>
      <c r="QKP39" s="472"/>
      <c r="QKQ39" s="472"/>
      <c r="QKR39" s="472"/>
      <c r="QKS39" s="472"/>
      <c r="QKT39" s="472"/>
      <c r="QKU39" s="472"/>
      <c r="QKV39" s="472"/>
      <c r="QKW39" s="472"/>
      <c r="QKX39" s="472"/>
      <c r="QKY39" s="472"/>
      <c r="QKZ39" s="472"/>
      <c r="QLA39" s="472"/>
      <c r="QLB39" s="472"/>
      <c r="QLC39" s="472"/>
      <c r="QLD39" s="472"/>
      <c r="QLE39" s="472"/>
      <c r="QLF39" s="472"/>
      <c r="QLG39" s="472"/>
      <c r="QLH39" s="472"/>
      <c r="QLI39" s="472"/>
      <c r="QLJ39" s="472"/>
      <c r="QLK39" s="472"/>
      <c r="QLL39" s="472"/>
      <c r="QLM39" s="472"/>
      <c r="QLN39" s="472"/>
      <c r="QLO39" s="472"/>
      <c r="QLP39" s="472"/>
      <c r="QLQ39" s="472"/>
      <c r="QLR39" s="472"/>
      <c r="QLS39" s="472"/>
      <c r="QLT39" s="472"/>
      <c r="QLU39" s="472"/>
      <c r="QLV39" s="472"/>
      <c r="QLW39" s="472"/>
      <c r="QLX39" s="472"/>
      <c r="QLY39" s="472"/>
      <c r="QLZ39" s="472"/>
      <c r="QMA39" s="472"/>
      <c r="QMB39" s="472"/>
      <c r="QMC39" s="472"/>
      <c r="QMD39" s="472"/>
      <c r="QME39" s="472"/>
      <c r="QMF39" s="472"/>
      <c r="QMG39" s="472"/>
      <c r="QMH39" s="472"/>
      <c r="QMI39" s="472"/>
      <c r="QMJ39" s="472"/>
      <c r="QMK39" s="472"/>
      <c r="QML39" s="472"/>
      <c r="QMM39" s="472"/>
      <c r="QMN39" s="472"/>
      <c r="QMO39" s="472"/>
      <c r="QMP39" s="472"/>
      <c r="QMQ39" s="472"/>
      <c r="QMR39" s="472"/>
      <c r="QMS39" s="472"/>
      <c r="QMT39" s="472"/>
      <c r="QMU39" s="472"/>
      <c r="QMV39" s="472"/>
      <c r="QMW39" s="472"/>
      <c r="QMX39" s="472"/>
      <c r="QMY39" s="472"/>
      <c r="QMZ39" s="472"/>
      <c r="QNA39" s="472"/>
      <c r="QNB39" s="472"/>
      <c r="QNC39" s="472"/>
      <c r="QND39" s="472"/>
      <c r="QNE39" s="472"/>
      <c r="QNF39" s="472"/>
      <c r="QNG39" s="472"/>
      <c r="QNH39" s="472"/>
      <c r="QNI39" s="472"/>
      <c r="QNJ39" s="472"/>
      <c r="QNK39" s="472"/>
      <c r="QNL39" s="472"/>
      <c r="QNM39" s="472"/>
      <c r="QNN39" s="472"/>
      <c r="QNO39" s="472"/>
      <c r="QNP39" s="472"/>
      <c r="QNQ39" s="472"/>
      <c r="QNR39" s="472"/>
      <c r="QNS39" s="472"/>
      <c r="QNT39" s="472"/>
      <c r="QNU39" s="472"/>
      <c r="QNV39" s="472"/>
      <c r="QNW39" s="472"/>
      <c r="QNX39" s="472"/>
      <c r="QNY39" s="472"/>
      <c r="QNZ39" s="472"/>
      <c r="QOA39" s="472"/>
      <c r="QOB39" s="472"/>
      <c r="QOC39" s="472"/>
      <c r="QOD39" s="472"/>
      <c r="QOE39" s="472"/>
      <c r="QOF39" s="472"/>
      <c r="QOG39" s="472"/>
      <c r="QOH39" s="472"/>
      <c r="QOI39" s="472"/>
      <c r="QOJ39" s="472"/>
      <c r="QOK39" s="472"/>
      <c r="QOL39" s="472"/>
      <c r="QOM39" s="472"/>
      <c r="QON39" s="472"/>
      <c r="QOO39" s="472"/>
      <c r="QOP39" s="472"/>
      <c r="QOQ39" s="472"/>
      <c r="QOR39" s="472"/>
      <c r="QOS39" s="472"/>
      <c r="QOT39" s="472"/>
      <c r="QOU39" s="472"/>
      <c r="QOV39" s="472"/>
      <c r="QOW39" s="472"/>
      <c r="QOX39" s="472"/>
      <c r="QOY39" s="472"/>
      <c r="QOZ39" s="472"/>
      <c r="QPA39" s="472"/>
      <c r="QPB39" s="472"/>
      <c r="QPC39" s="472"/>
      <c r="QPD39" s="472"/>
      <c r="QPE39" s="472"/>
      <c r="QPF39" s="472"/>
      <c r="QPG39" s="472"/>
      <c r="QPH39" s="472"/>
      <c r="QPI39" s="472"/>
      <c r="QPJ39" s="472"/>
      <c r="QPK39" s="472"/>
      <c r="QPL39" s="472"/>
      <c r="QPM39" s="472"/>
      <c r="QPN39" s="472"/>
      <c r="QPO39" s="472"/>
      <c r="QPP39" s="472"/>
      <c r="QPQ39" s="472"/>
      <c r="QPR39" s="472"/>
      <c r="QPS39" s="472"/>
      <c r="QPT39" s="472"/>
      <c r="QPU39" s="472"/>
      <c r="QPV39" s="472"/>
      <c r="QPW39" s="472"/>
      <c r="QPX39" s="472"/>
      <c r="QPY39" s="472"/>
      <c r="QPZ39" s="472"/>
      <c r="QQA39" s="472"/>
      <c r="QQB39" s="472"/>
      <c r="QQC39" s="472"/>
      <c r="QQD39" s="472"/>
      <c r="QQE39" s="472"/>
      <c r="QQF39" s="472"/>
      <c r="QQG39" s="472"/>
      <c r="QQH39" s="472"/>
      <c r="QQI39" s="472"/>
      <c r="QQJ39" s="472"/>
      <c r="QQK39" s="472"/>
      <c r="QQL39" s="472"/>
      <c r="QQM39" s="472"/>
      <c r="QQN39" s="472"/>
      <c r="QQO39" s="472"/>
      <c r="QQP39" s="472"/>
      <c r="QQQ39" s="472"/>
      <c r="QQR39" s="472"/>
      <c r="QQS39" s="472"/>
      <c r="QQT39" s="472"/>
      <c r="QQU39" s="472"/>
      <c r="QQV39" s="472"/>
      <c r="QQW39" s="472"/>
      <c r="QQX39" s="472"/>
      <c r="QQY39" s="472"/>
      <c r="QQZ39" s="472"/>
      <c r="QRA39" s="472"/>
      <c r="QRB39" s="472"/>
      <c r="QRC39" s="472"/>
      <c r="QRD39" s="472"/>
      <c r="QRE39" s="472"/>
      <c r="QRF39" s="472"/>
      <c r="QRG39" s="472"/>
      <c r="QRH39" s="472"/>
      <c r="QRI39" s="472"/>
      <c r="QRJ39" s="472"/>
      <c r="QRK39" s="472"/>
      <c r="QRL39" s="472"/>
      <c r="QRM39" s="472"/>
      <c r="QRN39" s="472"/>
      <c r="QRO39" s="472"/>
      <c r="QRP39" s="472"/>
      <c r="QRQ39" s="472"/>
      <c r="QRR39" s="472"/>
      <c r="QRS39" s="472"/>
      <c r="QRT39" s="472"/>
      <c r="QRU39" s="472"/>
      <c r="QRV39" s="472"/>
      <c r="QRW39" s="472"/>
      <c r="QRX39" s="472"/>
      <c r="QRY39" s="472"/>
      <c r="QRZ39" s="472"/>
      <c r="QSA39" s="472"/>
      <c r="QSB39" s="472"/>
      <c r="QSC39" s="472"/>
      <c r="QSD39" s="472"/>
      <c r="QSE39" s="472"/>
      <c r="QSF39" s="472"/>
      <c r="QSG39" s="472"/>
      <c r="QSH39" s="472"/>
      <c r="QSI39" s="472"/>
      <c r="QSJ39" s="472"/>
      <c r="QSK39" s="472"/>
      <c r="QSL39" s="472"/>
      <c r="QSM39" s="472"/>
      <c r="QSN39" s="472"/>
      <c r="QSO39" s="472"/>
      <c r="QSP39" s="472"/>
      <c r="QSQ39" s="472"/>
      <c r="QSR39" s="472"/>
      <c r="QSS39" s="472"/>
      <c r="QST39" s="472"/>
      <c r="QSU39" s="472"/>
      <c r="QSV39" s="472"/>
      <c r="QSW39" s="472"/>
      <c r="QSX39" s="472"/>
      <c r="QSY39" s="472"/>
      <c r="QSZ39" s="472"/>
      <c r="QTA39" s="472"/>
      <c r="QTB39" s="472"/>
      <c r="QTC39" s="472"/>
      <c r="QTD39" s="472"/>
      <c r="QTE39" s="472"/>
      <c r="QTF39" s="472"/>
      <c r="QTG39" s="472"/>
      <c r="QTH39" s="472"/>
      <c r="QTI39" s="472"/>
      <c r="QTJ39" s="472"/>
      <c r="QTK39" s="472"/>
      <c r="QTL39" s="472"/>
      <c r="QTM39" s="472"/>
      <c r="QTN39" s="472"/>
      <c r="QTO39" s="472"/>
      <c r="QTP39" s="472"/>
      <c r="QTQ39" s="472"/>
      <c r="QTR39" s="472"/>
      <c r="QTS39" s="472"/>
      <c r="QTT39" s="472"/>
      <c r="QTU39" s="472"/>
      <c r="QTV39" s="472"/>
      <c r="QTW39" s="472"/>
      <c r="QTX39" s="472"/>
      <c r="QTY39" s="472"/>
      <c r="QTZ39" s="472"/>
      <c r="QUA39" s="472"/>
      <c r="QUB39" s="472"/>
      <c r="QUC39" s="472"/>
      <c r="QUD39" s="472"/>
      <c r="QUE39" s="472"/>
      <c r="QUF39" s="472"/>
      <c r="QUG39" s="472"/>
      <c r="QUH39" s="472"/>
      <c r="QUI39" s="472"/>
      <c r="QUJ39" s="472"/>
      <c r="QUK39" s="472"/>
      <c r="QUL39" s="472"/>
      <c r="QUM39" s="472"/>
      <c r="QUN39" s="472"/>
      <c r="QUO39" s="472"/>
      <c r="QUP39" s="472"/>
      <c r="QUQ39" s="472"/>
      <c r="QUR39" s="472"/>
      <c r="QUS39" s="472"/>
      <c r="QUT39" s="472"/>
      <c r="QUU39" s="472"/>
      <c r="QUV39" s="472"/>
      <c r="QUW39" s="472"/>
      <c r="QUX39" s="472"/>
      <c r="QUY39" s="472"/>
      <c r="QUZ39" s="472"/>
      <c r="QVA39" s="472"/>
      <c r="QVB39" s="472"/>
      <c r="QVC39" s="472"/>
      <c r="QVD39" s="472"/>
      <c r="QVE39" s="472"/>
      <c r="QVF39" s="472"/>
      <c r="QVG39" s="472"/>
      <c r="QVH39" s="472"/>
      <c r="QVI39" s="472"/>
      <c r="QVJ39" s="472"/>
      <c r="QVK39" s="472"/>
      <c r="QVL39" s="472"/>
      <c r="QVM39" s="472"/>
      <c r="QVN39" s="472"/>
      <c r="QVO39" s="472"/>
      <c r="QVP39" s="472"/>
      <c r="QVQ39" s="472"/>
      <c r="QVR39" s="472"/>
      <c r="QVS39" s="472"/>
      <c r="QVT39" s="472"/>
      <c r="QVU39" s="472"/>
      <c r="QVV39" s="472"/>
      <c r="QVW39" s="472"/>
      <c r="QVX39" s="472"/>
      <c r="QVY39" s="472"/>
      <c r="QVZ39" s="472"/>
      <c r="QWA39" s="472"/>
      <c r="QWB39" s="472"/>
      <c r="QWC39" s="472"/>
      <c r="QWD39" s="472"/>
      <c r="QWE39" s="472"/>
      <c r="QWF39" s="472"/>
      <c r="QWG39" s="472"/>
      <c r="QWH39" s="472"/>
      <c r="QWI39" s="472"/>
      <c r="QWJ39" s="472"/>
      <c r="QWK39" s="472"/>
      <c r="QWL39" s="472"/>
      <c r="QWM39" s="472"/>
      <c r="QWN39" s="472"/>
      <c r="QWO39" s="472"/>
      <c r="QWP39" s="472"/>
      <c r="QWQ39" s="472"/>
      <c r="QWR39" s="472"/>
      <c r="QWS39" s="472"/>
      <c r="QWT39" s="472"/>
      <c r="QWU39" s="472"/>
      <c r="QWV39" s="472"/>
      <c r="QWW39" s="472"/>
      <c r="QWX39" s="472"/>
      <c r="QWY39" s="472"/>
      <c r="QWZ39" s="472"/>
      <c r="QXA39" s="472"/>
      <c r="QXB39" s="472"/>
      <c r="QXC39" s="472"/>
      <c r="QXD39" s="472"/>
      <c r="QXE39" s="472"/>
      <c r="QXF39" s="472"/>
      <c r="QXG39" s="472"/>
      <c r="QXH39" s="472"/>
      <c r="QXI39" s="472"/>
      <c r="QXJ39" s="472"/>
      <c r="QXK39" s="472"/>
      <c r="QXL39" s="472"/>
      <c r="QXM39" s="472"/>
      <c r="QXN39" s="472"/>
      <c r="QXO39" s="472"/>
      <c r="QXP39" s="472"/>
      <c r="QXQ39" s="472"/>
      <c r="QXR39" s="472"/>
      <c r="QXS39" s="472"/>
      <c r="QXT39" s="472"/>
      <c r="QXU39" s="472"/>
      <c r="QXV39" s="472"/>
      <c r="QXW39" s="472"/>
      <c r="QXX39" s="472"/>
      <c r="QXY39" s="472"/>
      <c r="QXZ39" s="472"/>
      <c r="QYA39" s="472"/>
      <c r="QYB39" s="472"/>
      <c r="QYC39" s="472"/>
      <c r="QYD39" s="472"/>
      <c r="QYE39" s="472"/>
      <c r="QYF39" s="472"/>
      <c r="QYG39" s="472"/>
      <c r="QYH39" s="472"/>
      <c r="QYI39" s="472"/>
      <c r="QYJ39" s="472"/>
      <c r="QYK39" s="472"/>
      <c r="QYL39" s="472"/>
      <c r="QYM39" s="472"/>
      <c r="QYN39" s="472"/>
      <c r="QYO39" s="472"/>
      <c r="QYP39" s="472"/>
      <c r="QYQ39" s="472"/>
      <c r="QYR39" s="472"/>
      <c r="QYS39" s="472"/>
      <c r="QYT39" s="472"/>
      <c r="QYU39" s="472"/>
      <c r="QYV39" s="472"/>
      <c r="QYW39" s="472"/>
      <c r="QYX39" s="472"/>
      <c r="QYY39" s="472"/>
      <c r="QYZ39" s="472"/>
      <c r="QZA39" s="472"/>
      <c r="QZB39" s="472"/>
      <c r="QZC39" s="472"/>
      <c r="QZD39" s="472"/>
      <c r="QZE39" s="472"/>
      <c r="QZF39" s="472"/>
      <c r="QZG39" s="472"/>
      <c r="QZH39" s="472"/>
      <c r="QZI39" s="472"/>
      <c r="QZJ39" s="472"/>
      <c r="QZK39" s="472"/>
      <c r="QZL39" s="472"/>
      <c r="QZM39" s="472"/>
      <c r="QZN39" s="472"/>
      <c r="QZO39" s="472"/>
      <c r="QZP39" s="472"/>
      <c r="QZQ39" s="472"/>
      <c r="QZR39" s="472"/>
      <c r="QZS39" s="472"/>
      <c r="QZT39" s="472"/>
      <c r="QZU39" s="472"/>
      <c r="QZV39" s="472"/>
      <c r="QZW39" s="472"/>
      <c r="QZX39" s="472"/>
      <c r="QZY39" s="472"/>
      <c r="QZZ39" s="472"/>
      <c r="RAA39" s="472"/>
      <c r="RAB39" s="472"/>
      <c r="RAC39" s="472"/>
      <c r="RAD39" s="472"/>
      <c r="RAE39" s="472"/>
      <c r="RAF39" s="472"/>
      <c r="RAG39" s="472"/>
      <c r="RAH39" s="472"/>
      <c r="RAI39" s="472"/>
      <c r="RAJ39" s="472"/>
      <c r="RAK39" s="472"/>
      <c r="RAL39" s="472"/>
      <c r="RAM39" s="472"/>
      <c r="RAN39" s="472"/>
      <c r="RAO39" s="472"/>
      <c r="RAP39" s="472"/>
      <c r="RAQ39" s="472"/>
      <c r="RAR39" s="472"/>
      <c r="RAS39" s="472"/>
      <c r="RAT39" s="472"/>
      <c r="RAU39" s="472"/>
      <c r="RAV39" s="472"/>
      <c r="RAW39" s="472"/>
      <c r="RAX39" s="472"/>
      <c r="RAY39" s="472"/>
      <c r="RAZ39" s="472"/>
      <c r="RBA39" s="472"/>
      <c r="RBB39" s="472"/>
      <c r="RBC39" s="472"/>
      <c r="RBD39" s="472"/>
      <c r="RBE39" s="472"/>
      <c r="RBF39" s="472"/>
      <c r="RBG39" s="472"/>
      <c r="RBH39" s="472"/>
      <c r="RBI39" s="472"/>
      <c r="RBJ39" s="472"/>
      <c r="RBK39" s="472"/>
      <c r="RBL39" s="472"/>
      <c r="RBM39" s="472"/>
      <c r="RBN39" s="472"/>
      <c r="RBO39" s="472"/>
      <c r="RBP39" s="472"/>
      <c r="RBQ39" s="472"/>
      <c r="RBR39" s="472"/>
      <c r="RBS39" s="472"/>
      <c r="RBT39" s="472"/>
      <c r="RBU39" s="472"/>
      <c r="RBV39" s="472"/>
      <c r="RBW39" s="472"/>
      <c r="RBX39" s="472"/>
      <c r="RBY39" s="472"/>
      <c r="RBZ39" s="472"/>
      <c r="RCA39" s="472"/>
      <c r="RCB39" s="472"/>
      <c r="RCC39" s="472"/>
      <c r="RCD39" s="472"/>
      <c r="RCE39" s="472"/>
      <c r="RCF39" s="472"/>
      <c r="RCG39" s="472"/>
      <c r="RCH39" s="472"/>
      <c r="RCI39" s="472"/>
      <c r="RCJ39" s="472"/>
      <c r="RCK39" s="472"/>
      <c r="RCL39" s="472"/>
      <c r="RCM39" s="472"/>
      <c r="RCN39" s="472"/>
      <c r="RCO39" s="472"/>
      <c r="RCP39" s="472"/>
      <c r="RCQ39" s="472"/>
      <c r="RCR39" s="472"/>
      <c r="RCS39" s="472"/>
      <c r="RCT39" s="472"/>
      <c r="RCU39" s="472"/>
      <c r="RCV39" s="472"/>
      <c r="RCW39" s="472"/>
      <c r="RCX39" s="472"/>
      <c r="RCY39" s="472"/>
      <c r="RCZ39" s="472"/>
      <c r="RDA39" s="472"/>
      <c r="RDB39" s="472"/>
      <c r="RDC39" s="472"/>
      <c r="RDD39" s="472"/>
      <c r="RDE39" s="472"/>
      <c r="RDF39" s="472"/>
      <c r="RDG39" s="472"/>
      <c r="RDH39" s="472"/>
      <c r="RDI39" s="472"/>
      <c r="RDJ39" s="472"/>
      <c r="RDK39" s="472"/>
      <c r="RDL39" s="472"/>
      <c r="RDM39" s="472"/>
      <c r="RDN39" s="472"/>
      <c r="RDO39" s="472"/>
      <c r="RDP39" s="472"/>
      <c r="RDQ39" s="472"/>
      <c r="RDR39" s="472"/>
      <c r="RDS39" s="472"/>
      <c r="RDT39" s="472"/>
      <c r="RDU39" s="472"/>
      <c r="RDV39" s="472"/>
      <c r="RDW39" s="472"/>
      <c r="RDX39" s="472"/>
      <c r="RDY39" s="472"/>
      <c r="RDZ39" s="472"/>
      <c r="REA39" s="472"/>
      <c r="REB39" s="472"/>
      <c r="REC39" s="472"/>
      <c r="RED39" s="472"/>
      <c r="REE39" s="472"/>
      <c r="REF39" s="472"/>
      <c r="REG39" s="472"/>
      <c r="REH39" s="472"/>
      <c r="REI39" s="472"/>
      <c r="REJ39" s="472"/>
      <c r="REK39" s="472"/>
      <c r="REL39" s="472"/>
      <c r="REM39" s="472"/>
      <c r="REN39" s="472"/>
      <c r="REO39" s="472"/>
      <c r="REP39" s="472"/>
      <c r="REQ39" s="472"/>
      <c r="RER39" s="472"/>
      <c r="RES39" s="472"/>
      <c r="RET39" s="472"/>
      <c r="REU39" s="472"/>
      <c r="REV39" s="472"/>
      <c r="REW39" s="472"/>
      <c r="REX39" s="472"/>
      <c r="REY39" s="472"/>
      <c r="REZ39" s="472"/>
      <c r="RFA39" s="472"/>
      <c r="RFB39" s="472"/>
      <c r="RFC39" s="472"/>
      <c r="RFD39" s="472"/>
      <c r="RFE39" s="472"/>
      <c r="RFF39" s="472"/>
      <c r="RFG39" s="472"/>
      <c r="RFH39" s="472"/>
      <c r="RFI39" s="472"/>
      <c r="RFJ39" s="472"/>
      <c r="RFK39" s="472"/>
      <c r="RFL39" s="472"/>
      <c r="RFM39" s="472"/>
      <c r="RFN39" s="472"/>
      <c r="RFO39" s="472"/>
      <c r="RFP39" s="472"/>
      <c r="RFQ39" s="472"/>
      <c r="RFR39" s="472"/>
      <c r="RFS39" s="472"/>
      <c r="RFT39" s="472"/>
      <c r="RFU39" s="472"/>
      <c r="RFV39" s="472"/>
      <c r="RFW39" s="472"/>
      <c r="RFX39" s="472"/>
      <c r="RFY39" s="472"/>
      <c r="RFZ39" s="472"/>
      <c r="RGA39" s="472"/>
      <c r="RGB39" s="472"/>
      <c r="RGC39" s="472"/>
      <c r="RGD39" s="472"/>
      <c r="RGE39" s="472"/>
      <c r="RGF39" s="472"/>
      <c r="RGG39" s="472"/>
      <c r="RGH39" s="472"/>
      <c r="RGI39" s="472"/>
      <c r="RGJ39" s="472"/>
      <c r="RGK39" s="472"/>
      <c r="RGL39" s="472"/>
      <c r="RGM39" s="472"/>
      <c r="RGN39" s="472"/>
      <c r="RGO39" s="472"/>
      <c r="RGP39" s="472"/>
      <c r="RGQ39" s="472"/>
      <c r="RGR39" s="472"/>
      <c r="RGS39" s="472"/>
      <c r="RGT39" s="472"/>
      <c r="RGU39" s="472"/>
      <c r="RGV39" s="472"/>
      <c r="RGW39" s="472"/>
      <c r="RGX39" s="472"/>
      <c r="RGY39" s="472"/>
      <c r="RGZ39" s="472"/>
      <c r="RHA39" s="472"/>
      <c r="RHB39" s="472"/>
      <c r="RHC39" s="472"/>
      <c r="RHD39" s="472"/>
      <c r="RHE39" s="472"/>
      <c r="RHF39" s="472"/>
      <c r="RHG39" s="472"/>
      <c r="RHH39" s="472"/>
      <c r="RHI39" s="472"/>
      <c r="RHJ39" s="472"/>
      <c r="RHK39" s="472"/>
      <c r="RHL39" s="472"/>
      <c r="RHM39" s="472"/>
      <c r="RHN39" s="472"/>
      <c r="RHO39" s="472"/>
      <c r="RHP39" s="472"/>
      <c r="RHQ39" s="472"/>
      <c r="RHR39" s="472"/>
      <c r="RHS39" s="472"/>
      <c r="RHT39" s="472"/>
      <c r="RHU39" s="472"/>
      <c r="RHV39" s="472"/>
      <c r="RHW39" s="472"/>
      <c r="RHX39" s="472"/>
      <c r="RHY39" s="472"/>
      <c r="RHZ39" s="472"/>
      <c r="RIA39" s="472"/>
      <c r="RIB39" s="472"/>
      <c r="RIC39" s="472"/>
      <c r="RID39" s="472"/>
      <c r="RIE39" s="472"/>
      <c r="RIF39" s="472"/>
      <c r="RIG39" s="472"/>
      <c r="RIH39" s="472"/>
      <c r="RII39" s="472"/>
      <c r="RIJ39" s="472"/>
      <c r="RIK39" s="472"/>
      <c r="RIL39" s="472"/>
      <c r="RIM39" s="472"/>
      <c r="RIN39" s="472"/>
      <c r="RIO39" s="472"/>
      <c r="RIP39" s="472"/>
      <c r="RIQ39" s="472"/>
      <c r="RIR39" s="472"/>
      <c r="RIS39" s="472"/>
      <c r="RIT39" s="472"/>
      <c r="RIU39" s="472"/>
      <c r="RIV39" s="472"/>
      <c r="RIW39" s="472"/>
      <c r="RIX39" s="472"/>
      <c r="RIY39" s="472"/>
      <c r="RIZ39" s="472"/>
      <c r="RJA39" s="472"/>
      <c r="RJB39" s="472"/>
      <c r="RJC39" s="472"/>
      <c r="RJD39" s="472"/>
      <c r="RJE39" s="472"/>
      <c r="RJF39" s="472"/>
      <c r="RJG39" s="472"/>
      <c r="RJH39" s="472"/>
      <c r="RJI39" s="472"/>
      <c r="RJJ39" s="472"/>
      <c r="RJK39" s="472"/>
      <c r="RJL39" s="472"/>
      <c r="RJM39" s="472"/>
      <c r="RJN39" s="472"/>
      <c r="RJO39" s="472"/>
      <c r="RJP39" s="472"/>
      <c r="RJQ39" s="472"/>
      <c r="RJR39" s="472"/>
      <c r="RJS39" s="472"/>
      <c r="RJT39" s="472"/>
      <c r="RJU39" s="472"/>
      <c r="RJV39" s="472"/>
      <c r="RJW39" s="472"/>
      <c r="RJX39" s="472"/>
      <c r="RJY39" s="472"/>
      <c r="RJZ39" s="472"/>
      <c r="RKA39" s="472"/>
      <c r="RKB39" s="472"/>
      <c r="RKC39" s="472"/>
      <c r="RKD39" s="472"/>
      <c r="RKE39" s="472"/>
      <c r="RKF39" s="472"/>
      <c r="RKG39" s="472"/>
      <c r="RKH39" s="472"/>
      <c r="RKI39" s="472"/>
      <c r="RKJ39" s="472"/>
      <c r="RKK39" s="472"/>
      <c r="RKL39" s="472"/>
      <c r="RKM39" s="472"/>
      <c r="RKN39" s="472"/>
      <c r="RKO39" s="472"/>
      <c r="RKP39" s="472"/>
      <c r="RKQ39" s="472"/>
      <c r="RKR39" s="472"/>
      <c r="RKS39" s="472"/>
      <c r="RKT39" s="472"/>
      <c r="RKU39" s="472"/>
      <c r="RKV39" s="472"/>
      <c r="RKW39" s="472"/>
      <c r="RKX39" s="472"/>
      <c r="RKY39" s="472"/>
      <c r="RKZ39" s="472"/>
      <c r="RLA39" s="472"/>
      <c r="RLB39" s="472"/>
      <c r="RLC39" s="472"/>
      <c r="RLD39" s="472"/>
      <c r="RLE39" s="472"/>
      <c r="RLF39" s="472"/>
      <c r="RLG39" s="472"/>
      <c r="RLH39" s="472"/>
      <c r="RLI39" s="472"/>
      <c r="RLJ39" s="472"/>
      <c r="RLK39" s="472"/>
      <c r="RLL39" s="472"/>
      <c r="RLM39" s="472"/>
      <c r="RLN39" s="472"/>
      <c r="RLO39" s="472"/>
      <c r="RLP39" s="472"/>
      <c r="RLQ39" s="472"/>
      <c r="RLR39" s="472"/>
      <c r="RLS39" s="472"/>
      <c r="RLT39" s="472"/>
      <c r="RLU39" s="472"/>
      <c r="RLV39" s="472"/>
      <c r="RLW39" s="472"/>
      <c r="RLX39" s="472"/>
      <c r="RLY39" s="472"/>
      <c r="RLZ39" s="472"/>
      <c r="RMA39" s="472"/>
      <c r="RMB39" s="472"/>
      <c r="RMC39" s="472"/>
      <c r="RMD39" s="472"/>
      <c r="RME39" s="472"/>
      <c r="RMF39" s="472"/>
      <c r="RMG39" s="472"/>
      <c r="RMH39" s="472"/>
      <c r="RMI39" s="472"/>
      <c r="RMJ39" s="472"/>
      <c r="RMK39" s="472"/>
      <c r="RML39" s="472"/>
      <c r="RMM39" s="472"/>
      <c r="RMN39" s="472"/>
      <c r="RMO39" s="472"/>
      <c r="RMP39" s="472"/>
      <c r="RMQ39" s="472"/>
      <c r="RMR39" s="472"/>
      <c r="RMS39" s="472"/>
      <c r="RMT39" s="472"/>
      <c r="RMU39" s="472"/>
      <c r="RMV39" s="472"/>
      <c r="RMW39" s="472"/>
      <c r="RMX39" s="472"/>
      <c r="RMY39" s="472"/>
      <c r="RMZ39" s="472"/>
      <c r="RNA39" s="472"/>
      <c r="RNB39" s="472"/>
      <c r="RNC39" s="472"/>
      <c r="RND39" s="472"/>
      <c r="RNE39" s="472"/>
      <c r="RNF39" s="472"/>
      <c r="RNG39" s="472"/>
      <c r="RNH39" s="472"/>
      <c r="RNI39" s="472"/>
      <c r="RNJ39" s="472"/>
      <c r="RNK39" s="472"/>
      <c r="RNL39" s="472"/>
      <c r="RNM39" s="472"/>
      <c r="RNN39" s="472"/>
      <c r="RNO39" s="472"/>
      <c r="RNP39" s="472"/>
      <c r="RNQ39" s="472"/>
      <c r="RNR39" s="472"/>
      <c r="RNS39" s="472"/>
      <c r="RNT39" s="472"/>
      <c r="RNU39" s="472"/>
      <c r="RNV39" s="472"/>
      <c r="RNW39" s="472"/>
      <c r="RNX39" s="472"/>
      <c r="RNY39" s="472"/>
      <c r="RNZ39" s="472"/>
      <c r="ROA39" s="472"/>
      <c r="ROB39" s="472"/>
      <c r="ROC39" s="472"/>
      <c r="ROD39" s="472"/>
      <c r="ROE39" s="472"/>
      <c r="ROF39" s="472"/>
      <c r="ROG39" s="472"/>
      <c r="ROH39" s="472"/>
      <c r="ROI39" s="472"/>
      <c r="ROJ39" s="472"/>
      <c r="ROK39" s="472"/>
      <c r="ROL39" s="472"/>
      <c r="ROM39" s="472"/>
      <c r="RON39" s="472"/>
      <c r="ROO39" s="472"/>
      <c r="ROP39" s="472"/>
      <c r="ROQ39" s="472"/>
      <c r="ROR39" s="472"/>
      <c r="ROS39" s="472"/>
      <c r="ROT39" s="472"/>
      <c r="ROU39" s="472"/>
      <c r="ROV39" s="472"/>
      <c r="ROW39" s="472"/>
      <c r="ROX39" s="472"/>
      <c r="ROY39" s="472"/>
      <c r="ROZ39" s="472"/>
      <c r="RPA39" s="472"/>
      <c r="RPB39" s="472"/>
      <c r="RPC39" s="472"/>
      <c r="RPD39" s="472"/>
      <c r="RPE39" s="472"/>
      <c r="RPF39" s="472"/>
      <c r="RPG39" s="472"/>
      <c r="RPH39" s="472"/>
      <c r="RPI39" s="472"/>
      <c r="RPJ39" s="472"/>
      <c r="RPK39" s="472"/>
      <c r="RPL39" s="472"/>
      <c r="RPM39" s="472"/>
      <c r="RPN39" s="472"/>
      <c r="RPO39" s="472"/>
      <c r="RPP39" s="472"/>
      <c r="RPQ39" s="472"/>
      <c r="RPR39" s="472"/>
      <c r="RPS39" s="472"/>
      <c r="RPT39" s="472"/>
      <c r="RPU39" s="472"/>
      <c r="RPV39" s="472"/>
      <c r="RPW39" s="472"/>
      <c r="RPX39" s="472"/>
      <c r="RPY39" s="472"/>
      <c r="RPZ39" s="472"/>
      <c r="RQA39" s="472"/>
      <c r="RQB39" s="472"/>
      <c r="RQC39" s="472"/>
      <c r="RQD39" s="472"/>
      <c r="RQE39" s="472"/>
      <c r="RQF39" s="472"/>
      <c r="RQG39" s="472"/>
      <c r="RQH39" s="472"/>
      <c r="RQI39" s="472"/>
      <c r="RQJ39" s="472"/>
      <c r="RQK39" s="472"/>
      <c r="RQL39" s="472"/>
      <c r="RQM39" s="472"/>
      <c r="RQN39" s="472"/>
      <c r="RQO39" s="472"/>
      <c r="RQP39" s="472"/>
      <c r="RQQ39" s="472"/>
      <c r="RQR39" s="472"/>
      <c r="RQS39" s="472"/>
      <c r="RQT39" s="472"/>
      <c r="RQU39" s="472"/>
      <c r="RQV39" s="472"/>
      <c r="RQW39" s="472"/>
      <c r="RQX39" s="472"/>
      <c r="RQY39" s="472"/>
      <c r="RQZ39" s="472"/>
      <c r="RRA39" s="472"/>
      <c r="RRB39" s="472"/>
      <c r="RRC39" s="472"/>
      <c r="RRD39" s="472"/>
      <c r="RRE39" s="472"/>
      <c r="RRF39" s="472"/>
      <c r="RRG39" s="472"/>
      <c r="RRH39" s="472"/>
      <c r="RRI39" s="472"/>
      <c r="RRJ39" s="472"/>
      <c r="RRK39" s="472"/>
      <c r="RRL39" s="472"/>
      <c r="RRM39" s="472"/>
      <c r="RRN39" s="472"/>
      <c r="RRO39" s="472"/>
      <c r="RRP39" s="472"/>
      <c r="RRQ39" s="472"/>
      <c r="RRR39" s="472"/>
      <c r="RRS39" s="472"/>
      <c r="RRT39" s="472"/>
      <c r="RRU39" s="472"/>
      <c r="RRV39" s="472"/>
      <c r="RRW39" s="472"/>
      <c r="RRX39" s="472"/>
      <c r="RRY39" s="472"/>
      <c r="RRZ39" s="472"/>
      <c r="RSA39" s="472"/>
      <c r="RSB39" s="472"/>
      <c r="RSC39" s="472"/>
      <c r="RSD39" s="472"/>
      <c r="RSE39" s="472"/>
      <c r="RSF39" s="472"/>
      <c r="RSG39" s="472"/>
      <c r="RSH39" s="472"/>
      <c r="RSI39" s="472"/>
      <c r="RSJ39" s="472"/>
      <c r="RSK39" s="472"/>
      <c r="RSL39" s="472"/>
      <c r="RSM39" s="472"/>
      <c r="RSN39" s="472"/>
      <c r="RSO39" s="472"/>
      <c r="RSP39" s="472"/>
      <c r="RSQ39" s="472"/>
      <c r="RSR39" s="472"/>
      <c r="RSS39" s="472"/>
      <c r="RST39" s="472"/>
      <c r="RSU39" s="472"/>
      <c r="RSV39" s="472"/>
      <c r="RSW39" s="472"/>
      <c r="RSX39" s="472"/>
      <c r="RSY39" s="472"/>
      <c r="RSZ39" s="472"/>
      <c r="RTA39" s="472"/>
      <c r="RTB39" s="472"/>
      <c r="RTC39" s="472"/>
      <c r="RTD39" s="472"/>
      <c r="RTE39" s="472"/>
      <c r="RTF39" s="472"/>
      <c r="RTG39" s="472"/>
      <c r="RTH39" s="472"/>
      <c r="RTI39" s="472"/>
      <c r="RTJ39" s="472"/>
      <c r="RTK39" s="472"/>
      <c r="RTL39" s="472"/>
      <c r="RTM39" s="472"/>
      <c r="RTN39" s="472"/>
      <c r="RTO39" s="472"/>
      <c r="RTP39" s="472"/>
      <c r="RTQ39" s="472"/>
      <c r="RTR39" s="472"/>
      <c r="RTS39" s="472"/>
      <c r="RTT39" s="472"/>
      <c r="RTU39" s="472"/>
      <c r="RTV39" s="472"/>
      <c r="RTW39" s="472"/>
      <c r="RTX39" s="472"/>
      <c r="RTY39" s="472"/>
      <c r="RTZ39" s="472"/>
      <c r="RUA39" s="472"/>
      <c r="RUB39" s="472"/>
      <c r="RUC39" s="472"/>
      <c r="RUD39" s="472"/>
      <c r="RUE39" s="472"/>
      <c r="RUF39" s="472"/>
      <c r="RUG39" s="472"/>
      <c r="RUH39" s="472"/>
      <c r="RUI39" s="472"/>
      <c r="RUJ39" s="472"/>
      <c r="RUK39" s="472"/>
      <c r="RUL39" s="472"/>
      <c r="RUM39" s="472"/>
      <c r="RUN39" s="472"/>
      <c r="RUO39" s="472"/>
      <c r="RUP39" s="472"/>
      <c r="RUQ39" s="472"/>
      <c r="RUR39" s="472"/>
      <c r="RUS39" s="472"/>
      <c r="RUT39" s="472"/>
      <c r="RUU39" s="472"/>
      <c r="RUV39" s="472"/>
      <c r="RUW39" s="472"/>
      <c r="RUX39" s="472"/>
      <c r="RUY39" s="472"/>
      <c r="RUZ39" s="472"/>
      <c r="RVA39" s="472"/>
      <c r="RVB39" s="472"/>
      <c r="RVC39" s="472"/>
      <c r="RVD39" s="472"/>
      <c r="RVE39" s="472"/>
      <c r="RVF39" s="472"/>
      <c r="RVG39" s="472"/>
      <c r="RVH39" s="472"/>
      <c r="RVI39" s="472"/>
      <c r="RVJ39" s="472"/>
      <c r="RVK39" s="472"/>
      <c r="RVL39" s="472"/>
      <c r="RVM39" s="472"/>
      <c r="RVN39" s="472"/>
      <c r="RVO39" s="472"/>
      <c r="RVP39" s="472"/>
      <c r="RVQ39" s="472"/>
      <c r="RVR39" s="472"/>
      <c r="RVS39" s="472"/>
      <c r="RVT39" s="472"/>
      <c r="RVU39" s="472"/>
      <c r="RVV39" s="472"/>
      <c r="RVW39" s="472"/>
      <c r="RVX39" s="472"/>
      <c r="RVY39" s="472"/>
      <c r="RVZ39" s="472"/>
      <c r="RWA39" s="472"/>
      <c r="RWB39" s="472"/>
      <c r="RWC39" s="472"/>
      <c r="RWD39" s="472"/>
      <c r="RWE39" s="472"/>
      <c r="RWF39" s="472"/>
      <c r="RWG39" s="472"/>
      <c r="RWH39" s="472"/>
      <c r="RWI39" s="472"/>
      <c r="RWJ39" s="472"/>
      <c r="RWK39" s="472"/>
      <c r="RWL39" s="472"/>
      <c r="RWM39" s="472"/>
      <c r="RWN39" s="472"/>
      <c r="RWO39" s="472"/>
      <c r="RWP39" s="472"/>
      <c r="RWQ39" s="472"/>
      <c r="RWR39" s="472"/>
      <c r="RWS39" s="472"/>
      <c r="RWT39" s="472"/>
      <c r="RWU39" s="472"/>
      <c r="RWV39" s="472"/>
      <c r="RWW39" s="472"/>
      <c r="RWX39" s="472"/>
      <c r="RWY39" s="472"/>
      <c r="RWZ39" s="472"/>
      <c r="RXA39" s="472"/>
      <c r="RXB39" s="472"/>
      <c r="RXC39" s="472"/>
      <c r="RXD39" s="472"/>
      <c r="RXE39" s="472"/>
      <c r="RXF39" s="472"/>
      <c r="RXG39" s="472"/>
      <c r="RXH39" s="472"/>
      <c r="RXI39" s="472"/>
      <c r="RXJ39" s="472"/>
      <c r="RXK39" s="472"/>
      <c r="RXL39" s="472"/>
      <c r="RXM39" s="472"/>
      <c r="RXN39" s="472"/>
      <c r="RXO39" s="472"/>
      <c r="RXP39" s="472"/>
      <c r="RXQ39" s="472"/>
      <c r="RXR39" s="472"/>
      <c r="RXS39" s="472"/>
      <c r="RXT39" s="472"/>
      <c r="RXU39" s="472"/>
      <c r="RXV39" s="472"/>
      <c r="RXW39" s="472"/>
      <c r="RXX39" s="472"/>
      <c r="RXY39" s="472"/>
      <c r="RXZ39" s="472"/>
      <c r="RYA39" s="472"/>
      <c r="RYB39" s="472"/>
      <c r="RYC39" s="472"/>
      <c r="RYD39" s="472"/>
      <c r="RYE39" s="472"/>
      <c r="RYF39" s="472"/>
      <c r="RYG39" s="472"/>
      <c r="RYH39" s="472"/>
      <c r="RYI39" s="472"/>
      <c r="RYJ39" s="472"/>
      <c r="RYK39" s="472"/>
      <c r="RYL39" s="472"/>
      <c r="RYM39" s="472"/>
      <c r="RYN39" s="472"/>
      <c r="RYO39" s="472"/>
      <c r="RYP39" s="472"/>
      <c r="RYQ39" s="472"/>
      <c r="RYR39" s="472"/>
      <c r="RYS39" s="472"/>
      <c r="RYT39" s="472"/>
      <c r="RYU39" s="472"/>
      <c r="RYV39" s="472"/>
      <c r="RYW39" s="472"/>
      <c r="RYX39" s="472"/>
      <c r="RYY39" s="472"/>
      <c r="RYZ39" s="472"/>
      <c r="RZA39" s="472"/>
      <c r="RZB39" s="472"/>
      <c r="RZC39" s="472"/>
      <c r="RZD39" s="472"/>
      <c r="RZE39" s="472"/>
      <c r="RZF39" s="472"/>
      <c r="RZG39" s="472"/>
      <c r="RZH39" s="472"/>
      <c r="RZI39" s="472"/>
      <c r="RZJ39" s="472"/>
      <c r="RZK39" s="472"/>
      <c r="RZL39" s="472"/>
      <c r="RZM39" s="472"/>
      <c r="RZN39" s="472"/>
      <c r="RZO39" s="472"/>
      <c r="RZP39" s="472"/>
      <c r="RZQ39" s="472"/>
      <c r="RZR39" s="472"/>
      <c r="RZS39" s="472"/>
      <c r="RZT39" s="472"/>
      <c r="RZU39" s="472"/>
      <c r="RZV39" s="472"/>
      <c r="RZW39" s="472"/>
      <c r="RZX39" s="472"/>
      <c r="RZY39" s="472"/>
      <c r="RZZ39" s="472"/>
      <c r="SAA39" s="472"/>
      <c r="SAB39" s="472"/>
      <c r="SAC39" s="472"/>
      <c r="SAD39" s="472"/>
      <c r="SAE39" s="472"/>
      <c r="SAF39" s="472"/>
      <c r="SAG39" s="472"/>
      <c r="SAH39" s="472"/>
      <c r="SAI39" s="472"/>
      <c r="SAJ39" s="472"/>
      <c r="SAK39" s="472"/>
      <c r="SAL39" s="472"/>
      <c r="SAM39" s="472"/>
      <c r="SAN39" s="472"/>
      <c r="SAO39" s="472"/>
      <c r="SAP39" s="472"/>
      <c r="SAQ39" s="472"/>
      <c r="SAR39" s="472"/>
      <c r="SAS39" s="472"/>
      <c r="SAT39" s="472"/>
      <c r="SAU39" s="472"/>
      <c r="SAV39" s="472"/>
      <c r="SAW39" s="472"/>
      <c r="SAX39" s="472"/>
      <c r="SAY39" s="472"/>
      <c r="SAZ39" s="472"/>
      <c r="SBA39" s="472"/>
      <c r="SBB39" s="472"/>
      <c r="SBC39" s="472"/>
      <c r="SBD39" s="472"/>
      <c r="SBE39" s="472"/>
      <c r="SBF39" s="472"/>
      <c r="SBG39" s="472"/>
      <c r="SBH39" s="472"/>
      <c r="SBI39" s="472"/>
      <c r="SBJ39" s="472"/>
      <c r="SBK39" s="472"/>
      <c r="SBL39" s="472"/>
      <c r="SBM39" s="472"/>
      <c r="SBN39" s="472"/>
      <c r="SBO39" s="472"/>
      <c r="SBP39" s="472"/>
      <c r="SBQ39" s="472"/>
      <c r="SBR39" s="472"/>
      <c r="SBS39" s="472"/>
      <c r="SBT39" s="472"/>
      <c r="SBU39" s="472"/>
      <c r="SBV39" s="472"/>
      <c r="SBW39" s="472"/>
      <c r="SBX39" s="472"/>
      <c r="SBY39" s="472"/>
      <c r="SBZ39" s="472"/>
      <c r="SCA39" s="472"/>
      <c r="SCB39" s="472"/>
      <c r="SCC39" s="472"/>
      <c r="SCD39" s="472"/>
      <c r="SCE39" s="472"/>
      <c r="SCF39" s="472"/>
      <c r="SCG39" s="472"/>
      <c r="SCH39" s="472"/>
      <c r="SCI39" s="472"/>
      <c r="SCJ39" s="472"/>
      <c r="SCK39" s="472"/>
      <c r="SCL39" s="472"/>
      <c r="SCM39" s="472"/>
      <c r="SCN39" s="472"/>
      <c r="SCO39" s="472"/>
      <c r="SCP39" s="472"/>
      <c r="SCQ39" s="472"/>
      <c r="SCR39" s="472"/>
      <c r="SCS39" s="472"/>
      <c r="SCT39" s="472"/>
      <c r="SCU39" s="472"/>
      <c r="SCV39" s="472"/>
      <c r="SCW39" s="472"/>
      <c r="SCX39" s="472"/>
      <c r="SCY39" s="472"/>
      <c r="SCZ39" s="472"/>
      <c r="SDA39" s="472"/>
      <c r="SDB39" s="472"/>
      <c r="SDC39" s="472"/>
      <c r="SDD39" s="472"/>
      <c r="SDE39" s="472"/>
      <c r="SDF39" s="472"/>
      <c r="SDG39" s="472"/>
      <c r="SDH39" s="472"/>
      <c r="SDI39" s="472"/>
      <c r="SDJ39" s="472"/>
      <c r="SDK39" s="472"/>
      <c r="SDL39" s="472"/>
      <c r="SDM39" s="472"/>
      <c r="SDN39" s="472"/>
      <c r="SDO39" s="472"/>
      <c r="SDP39" s="472"/>
      <c r="SDQ39" s="472"/>
      <c r="SDR39" s="472"/>
      <c r="SDS39" s="472"/>
      <c r="SDT39" s="472"/>
      <c r="SDU39" s="472"/>
      <c r="SDV39" s="472"/>
      <c r="SDW39" s="472"/>
      <c r="SDX39" s="472"/>
      <c r="SDY39" s="472"/>
      <c r="SDZ39" s="472"/>
      <c r="SEA39" s="472"/>
      <c r="SEB39" s="472"/>
      <c r="SEC39" s="472"/>
      <c r="SED39" s="472"/>
      <c r="SEE39" s="472"/>
      <c r="SEF39" s="472"/>
      <c r="SEG39" s="472"/>
      <c r="SEH39" s="472"/>
      <c r="SEI39" s="472"/>
      <c r="SEJ39" s="472"/>
      <c r="SEK39" s="472"/>
      <c r="SEL39" s="472"/>
      <c r="SEM39" s="472"/>
      <c r="SEN39" s="472"/>
      <c r="SEO39" s="472"/>
      <c r="SEP39" s="472"/>
      <c r="SEQ39" s="472"/>
      <c r="SER39" s="472"/>
      <c r="SES39" s="472"/>
      <c r="SET39" s="472"/>
      <c r="SEU39" s="472"/>
      <c r="SEV39" s="472"/>
      <c r="SEW39" s="472"/>
      <c r="SEX39" s="472"/>
      <c r="SEY39" s="472"/>
      <c r="SEZ39" s="472"/>
      <c r="SFA39" s="472"/>
      <c r="SFB39" s="472"/>
      <c r="SFC39" s="472"/>
      <c r="SFD39" s="472"/>
      <c r="SFE39" s="472"/>
      <c r="SFF39" s="472"/>
      <c r="SFG39" s="472"/>
      <c r="SFH39" s="472"/>
      <c r="SFI39" s="472"/>
      <c r="SFJ39" s="472"/>
      <c r="SFK39" s="472"/>
      <c r="SFL39" s="472"/>
      <c r="SFM39" s="472"/>
      <c r="SFN39" s="472"/>
      <c r="SFO39" s="472"/>
      <c r="SFP39" s="472"/>
      <c r="SFQ39" s="472"/>
      <c r="SFR39" s="472"/>
      <c r="SFS39" s="472"/>
      <c r="SFT39" s="472"/>
      <c r="SFU39" s="472"/>
      <c r="SFV39" s="472"/>
      <c r="SFW39" s="472"/>
      <c r="SFX39" s="472"/>
      <c r="SFY39" s="472"/>
      <c r="SFZ39" s="472"/>
      <c r="SGA39" s="472"/>
      <c r="SGB39" s="472"/>
      <c r="SGC39" s="472"/>
      <c r="SGD39" s="472"/>
      <c r="SGE39" s="472"/>
      <c r="SGF39" s="472"/>
      <c r="SGG39" s="472"/>
      <c r="SGH39" s="472"/>
      <c r="SGI39" s="472"/>
      <c r="SGJ39" s="472"/>
      <c r="SGK39" s="472"/>
      <c r="SGL39" s="472"/>
      <c r="SGM39" s="472"/>
      <c r="SGN39" s="472"/>
      <c r="SGO39" s="472"/>
      <c r="SGP39" s="472"/>
      <c r="SGQ39" s="472"/>
      <c r="SGR39" s="472"/>
      <c r="SGS39" s="472"/>
      <c r="SGT39" s="472"/>
      <c r="SGU39" s="472"/>
      <c r="SGV39" s="472"/>
      <c r="SGW39" s="472"/>
      <c r="SGX39" s="472"/>
      <c r="SGY39" s="472"/>
      <c r="SGZ39" s="472"/>
      <c r="SHA39" s="472"/>
      <c r="SHB39" s="472"/>
      <c r="SHC39" s="472"/>
      <c r="SHD39" s="472"/>
      <c r="SHE39" s="472"/>
      <c r="SHF39" s="472"/>
      <c r="SHG39" s="472"/>
      <c r="SHH39" s="472"/>
      <c r="SHI39" s="472"/>
      <c r="SHJ39" s="472"/>
      <c r="SHK39" s="472"/>
      <c r="SHL39" s="472"/>
      <c r="SHM39" s="472"/>
      <c r="SHN39" s="472"/>
      <c r="SHO39" s="472"/>
      <c r="SHP39" s="472"/>
      <c r="SHQ39" s="472"/>
      <c r="SHR39" s="472"/>
      <c r="SHS39" s="472"/>
      <c r="SHT39" s="472"/>
      <c r="SHU39" s="472"/>
      <c r="SHV39" s="472"/>
      <c r="SHW39" s="472"/>
      <c r="SHX39" s="472"/>
      <c r="SHY39" s="472"/>
      <c r="SHZ39" s="472"/>
      <c r="SIA39" s="472"/>
      <c r="SIB39" s="472"/>
      <c r="SIC39" s="472"/>
      <c r="SID39" s="472"/>
      <c r="SIE39" s="472"/>
      <c r="SIF39" s="472"/>
      <c r="SIG39" s="472"/>
      <c r="SIH39" s="472"/>
      <c r="SII39" s="472"/>
      <c r="SIJ39" s="472"/>
      <c r="SIK39" s="472"/>
      <c r="SIL39" s="472"/>
      <c r="SIM39" s="472"/>
      <c r="SIN39" s="472"/>
      <c r="SIO39" s="472"/>
      <c r="SIP39" s="472"/>
      <c r="SIQ39" s="472"/>
      <c r="SIR39" s="472"/>
      <c r="SIS39" s="472"/>
      <c r="SIT39" s="472"/>
      <c r="SIU39" s="472"/>
      <c r="SIV39" s="472"/>
      <c r="SIW39" s="472"/>
      <c r="SIX39" s="472"/>
      <c r="SIY39" s="472"/>
      <c r="SIZ39" s="472"/>
      <c r="SJA39" s="472"/>
      <c r="SJB39" s="472"/>
      <c r="SJC39" s="472"/>
      <c r="SJD39" s="472"/>
      <c r="SJE39" s="472"/>
      <c r="SJF39" s="472"/>
      <c r="SJG39" s="472"/>
      <c r="SJH39" s="472"/>
      <c r="SJI39" s="472"/>
      <c r="SJJ39" s="472"/>
      <c r="SJK39" s="472"/>
      <c r="SJL39" s="472"/>
      <c r="SJM39" s="472"/>
      <c r="SJN39" s="472"/>
      <c r="SJO39" s="472"/>
      <c r="SJP39" s="472"/>
      <c r="SJQ39" s="472"/>
      <c r="SJR39" s="472"/>
      <c r="SJS39" s="472"/>
      <c r="SJT39" s="472"/>
      <c r="SJU39" s="472"/>
      <c r="SJV39" s="472"/>
      <c r="SJW39" s="472"/>
      <c r="SJX39" s="472"/>
      <c r="SJY39" s="472"/>
      <c r="SJZ39" s="472"/>
      <c r="SKA39" s="472"/>
      <c r="SKB39" s="472"/>
      <c r="SKC39" s="472"/>
      <c r="SKD39" s="472"/>
      <c r="SKE39" s="472"/>
      <c r="SKF39" s="472"/>
      <c r="SKG39" s="472"/>
      <c r="SKH39" s="472"/>
      <c r="SKI39" s="472"/>
      <c r="SKJ39" s="472"/>
      <c r="SKK39" s="472"/>
      <c r="SKL39" s="472"/>
      <c r="SKM39" s="472"/>
      <c r="SKN39" s="472"/>
      <c r="SKO39" s="472"/>
      <c r="SKP39" s="472"/>
      <c r="SKQ39" s="472"/>
      <c r="SKR39" s="472"/>
      <c r="SKS39" s="472"/>
      <c r="SKT39" s="472"/>
      <c r="SKU39" s="472"/>
      <c r="SKV39" s="472"/>
      <c r="SKW39" s="472"/>
      <c r="SKX39" s="472"/>
      <c r="SKY39" s="472"/>
      <c r="SKZ39" s="472"/>
      <c r="SLA39" s="472"/>
      <c r="SLB39" s="472"/>
      <c r="SLC39" s="472"/>
      <c r="SLD39" s="472"/>
      <c r="SLE39" s="472"/>
      <c r="SLF39" s="472"/>
      <c r="SLG39" s="472"/>
      <c r="SLH39" s="472"/>
      <c r="SLI39" s="472"/>
      <c r="SLJ39" s="472"/>
      <c r="SLK39" s="472"/>
      <c r="SLL39" s="472"/>
      <c r="SLM39" s="472"/>
      <c r="SLN39" s="472"/>
      <c r="SLO39" s="472"/>
      <c r="SLP39" s="472"/>
      <c r="SLQ39" s="472"/>
      <c r="SLR39" s="472"/>
      <c r="SLS39" s="472"/>
      <c r="SLT39" s="472"/>
      <c r="SLU39" s="472"/>
      <c r="SLV39" s="472"/>
      <c r="SLW39" s="472"/>
      <c r="SLX39" s="472"/>
      <c r="SLY39" s="472"/>
      <c r="SLZ39" s="472"/>
      <c r="SMA39" s="472"/>
      <c r="SMB39" s="472"/>
      <c r="SMC39" s="472"/>
      <c r="SMD39" s="472"/>
      <c r="SME39" s="472"/>
      <c r="SMF39" s="472"/>
      <c r="SMG39" s="472"/>
      <c r="SMH39" s="472"/>
      <c r="SMI39" s="472"/>
      <c r="SMJ39" s="472"/>
      <c r="SMK39" s="472"/>
      <c r="SML39" s="472"/>
      <c r="SMM39" s="472"/>
      <c r="SMN39" s="472"/>
      <c r="SMO39" s="472"/>
      <c r="SMP39" s="472"/>
      <c r="SMQ39" s="472"/>
      <c r="SMR39" s="472"/>
      <c r="SMS39" s="472"/>
      <c r="SMT39" s="472"/>
      <c r="SMU39" s="472"/>
      <c r="SMV39" s="472"/>
      <c r="SMW39" s="472"/>
      <c r="SMX39" s="472"/>
      <c r="SMY39" s="472"/>
      <c r="SMZ39" s="472"/>
      <c r="SNA39" s="472"/>
      <c r="SNB39" s="472"/>
      <c r="SNC39" s="472"/>
      <c r="SND39" s="472"/>
      <c r="SNE39" s="472"/>
      <c r="SNF39" s="472"/>
      <c r="SNG39" s="472"/>
      <c r="SNH39" s="472"/>
      <c r="SNI39" s="472"/>
      <c r="SNJ39" s="472"/>
      <c r="SNK39" s="472"/>
      <c r="SNL39" s="472"/>
      <c r="SNM39" s="472"/>
      <c r="SNN39" s="472"/>
      <c r="SNO39" s="472"/>
      <c r="SNP39" s="472"/>
      <c r="SNQ39" s="472"/>
      <c r="SNR39" s="472"/>
      <c r="SNS39" s="472"/>
      <c r="SNT39" s="472"/>
      <c r="SNU39" s="472"/>
      <c r="SNV39" s="472"/>
      <c r="SNW39" s="472"/>
      <c r="SNX39" s="472"/>
      <c r="SNY39" s="472"/>
      <c r="SNZ39" s="472"/>
      <c r="SOA39" s="472"/>
      <c r="SOB39" s="472"/>
      <c r="SOC39" s="472"/>
      <c r="SOD39" s="472"/>
      <c r="SOE39" s="472"/>
      <c r="SOF39" s="472"/>
      <c r="SOG39" s="472"/>
      <c r="SOH39" s="472"/>
      <c r="SOI39" s="472"/>
      <c r="SOJ39" s="472"/>
      <c r="SOK39" s="472"/>
      <c r="SOL39" s="472"/>
      <c r="SOM39" s="472"/>
      <c r="SON39" s="472"/>
      <c r="SOO39" s="472"/>
      <c r="SOP39" s="472"/>
      <c r="SOQ39" s="472"/>
      <c r="SOR39" s="472"/>
      <c r="SOS39" s="472"/>
      <c r="SOT39" s="472"/>
      <c r="SOU39" s="472"/>
      <c r="SOV39" s="472"/>
      <c r="SOW39" s="472"/>
      <c r="SOX39" s="472"/>
      <c r="SOY39" s="472"/>
      <c r="SOZ39" s="472"/>
      <c r="SPA39" s="472"/>
      <c r="SPB39" s="472"/>
      <c r="SPC39" s="472"/>
      <c r="SPD39" s="472"/>
      <c r="SPE39" s="472"/>
      <c r="SPF39" s="472"/>
      <c r="SPG39" s="472"/>
      <c r="SPH39" s="472"/>
      <c r="SPI39" s="472"/>
      <c r="SPJ39" s="472"/>
      <c r="SPK39" s="472"/>
      <c r="SPL39" s="472"/>
      <c r="SPM39" s="472"/>
      <c r="SPN39" s="472"/>
      <c r="SPO39" s="472"/>
      <c r="SPP39" s="472"/>
      <c r="SPQ39" s="472"/>
      <c r="SPR39" s="472"/>
      <c r="SPS39" s="472"/>
      <c r="SPT39" s="472"/>
      <c r="SPU39" s="472"/>
      <c r="SPV39" s="472"/>
      <c r="SPW39" s="472"/>
      <c r="SPX39" s="472"/>
      <c r="SPY39" s="472"/>
      <c r="SPZ39" s="472"/>
      <c r="SQA39" s="472"/>
      <c r="SQB39" s="472"/>
      <c r="SQC39" s="472"/>
      <c r="SQD39" s="472"/>
      <c r="SQE39" s="472"/>
      <c r="SQF39" s="472"/>
      <c r="SQG39" s="472"/>
      <c r="SQH39" s="472"/>
      <c r="SQI39" s="472"/>
      <c r="SQJ39" s="472"/>
      <c r="SQK39" s="472"/>
      <c r="SQL39" s="472"/>
      <c r="SQM39" s="472"/>
      <c r="SQN39" s="472"/>
      <c r="SQO39" s="472"/>
      <c r="SQP39" s="472"/>
      <c r="SQQ39" s="472"/>
      <c r="SQR39" s="472"/>
      <c r="SQS39" s="472"/>
      <c r="SQT39" s="472"/>
      <c r="SQU39" s="472"/>
      <c r="SQV39" s="472"/>
      <c r="SQW39" s="472"/>
      <c r="SQX39" s="472"/>
      <c r="SQY39" s="472"/>
      <c r="SQZ39" s="472"/>
      <c r="SRA39" s="472"/>
      <c r="SRB39" s="472"/>
      <c r="SRC39" s="472"/>
      <c r="SRD39" s="472"/>
      <c r="SRE39" s="472"/>
      <c r="SRF39" s="472"/>
      <c r="SRG39" s="472"/>
      <c r="SRH39" s="472"/>
      <c r="SRI39" s="472"/>
      <c r="SRJ39" s="472"/>
      <c r="SRK39" s="472"/>
      <c r="SRL39" s="472"/>
      <c r="SRM39" s="472"/>
      <c r="SRN39" s="472"/>
      <c r="SRO39" s="472"/>
      <c r="SRP39" s="472"/>
      <c r="SRQ39" s="472"/>
      <c r="SRR39" s="472"/>
      <c r="SRS39" s="472"/>
      <c r="SRT39" s="472"/>
      <c r="SRU39" s="472"/>
      <c r="SRV39" s="472"/>
      <c r="SRW39" s="472"/>
      <c r="SRX39" s="472"/>
      <c r="SRY39" s="472"/>
      <c r="SRZ39" s="472"/>
      <c r="SSA39" s="472"/>
      <c r="SSB39" s="472"/>
      <c r="SSC39" s="472"/>
      <c r="SSD39" s="472"/>
      <c r="SSE39" s="472"/>
      <c r="SSF39" s="472"/>
      <c r="SSG39" s="472"/>
      <c r="SSH39" s="472"/>
      <c r="SSI39" s="472"/>
      <c r="SSJ39" s="472"/>
      <c r="SSK39" s="472"/>
      <c r="SSL39" s="472"/>
      <c r="SSM39" s="472"/>
      <c r="SSN39" s="472"/>
      <c r="SSO39" s="472"/>
      <c r="SSP39" s="472"/>
      <c r="SSQ39" s="472"/>
      <c r="SSR39" s="472"/>
      <c r="SSS39" s="472"/>
      <c r="SST39" s="472"/>
      <c r="SSU39" s="472"/>
      <c r="SSV39" s="472"/>
      <c r="SSW39" s="472"/>
      <c r="SSX39" s="472"/>
      <c r="SSY39" s="472"/>
      <c r="SSZ39" s="472"/>
      <c r="STA39" s="472"/>
      <c r="STB39" s="472"/>
      <c r="STC39" s="472"/>
      <c r="STD39" s="472"/>
      <c r="STE39" s="472"/>
      <c r="STF39" s="472"/>
      <c r="STG39" s="472"/>
      <c r="STH39" s="472"/>
      <c r="STI39" s="472"/>
      <c r="STJ39" s="472"/>
      <c r="STK39" s="472"/>
      <c r="STL39" s="472"/>
      <c r="STM39" s="472"/>
      <c r="STN39" s="472"/>
      <c r="STO39" s="472"/>
      <c r="STP39" s="472"/>
      <c r="STQ39" s="472"/>
      <c r="STR39" s="472"/>
      <c r="STS39" s="472"/>
      <c r="STT39" s="472"/>
      <c r="STU39" s="472"/>
      <c r="STV39" s="472"/>
      <c r="STW39" s="472"/>
      <c r="STX39" s="472"/>
      <c r="STY39" s="472"/>
      <c r="STZ39" s="472"/>
      <c r="SUA39" s="472"/>
      <c r="SUB39" s="472"/>
      <c r="SUC39" s="472"/>
      <c r="SUD39" s="472"/>
      <c r="SUE39" s="472"/>
      <c r="SUF39" s="472"/>
      <c r="SUG39" s="472"/>
      <c r="SUH39" s="472"/>
      <c r="SUI39" s="472"/>
      <c r="SUJ39" s="472"/>
      <c r="SUK39" s="472"/>
      <c r="SUL39" s="472"/>
      <c r="SUM39" s="472"/>
      <c r="SUN39" s="472"/>
      <c r="SUO39" s="472"/>
      <c r="SUP39" s="472"/>
      <c r="SUQ39" s="472"/>
      <c r="SUR39" s="472"/>
      <c r="SUS39" s="472"/>
      <c r="SUT39" s="472"/>
      <c r="SUU39" s="472"/>
      <c r="SUV39" s="472"/>
      <c r="SUW39" s="472"/>
      <c r="SUX39" s="472"/>
      <c r="SUY39" s="472"/>
      <c r="SUZ39" s="472"/>
      <c r="SVA39" s="472"/>
      <c r="SVB39" s="472"/>
      <c r="SVC39" s="472"/>
      <c r="SVD39" s="472"/>
      <c r="SVE39" s="472"/>
      <c r="SVF39" s="472"/>
      <c r="SVG39" s="472"/>
      <c r="SVH39" s="472"/>
      <c r="SVI39" s="472"/>
      <c r="SVJ39" s="472"/>
      <c r="SVK39" s="472"/>
      <c r="SVL39" s="472"/>
      <c r="SVM39" s="472"/>
      <c r="SVN39" s="472"/>
      <c r="SVO39" s="472"/>
      <c r="SVP39" s="472"/>
      <c r="SVQ39" s="472"/>
      <c r="SVR39" s="472"/>
      <c r="SVS39" s="472"/>
      <c r="SVT39" s="472"/>
      <c r="SVU39" s="472"/>
      <c r="SVV39" s="472"/>
      <c r="SVW39" s="472"/>
      <c r="SVX39" s="472"/>
      <c r="SVY39" s="472"/>
      <c r="SVZ39" s="472"/>
      <c r="SWA39" s="472"/>
      <c r="SWB39" s="472"/>
      <c r="SWC39" s="472"/>
      <c r="SWD39" s="472"/>
      <c r="SWE39" s="472"/>
      <c r="SWF39" s="472"/>
      <c r="SWG39" s="472"/>
      <c r="SWH39" s="472"/>
      <c r="SWI39" s="472"/>
      <c r="SWJ39" s="472"/>
      <c r="SWK39" s="472"/>
      <c r="SWL39" s="472"/>
      <c r="SWM39" s="472"/>
      <c r="SWN39" s="472"/>
      <c r="SWO39" s="472"/>
      <c r="SWP39" s="472"/>
      <c r="SWQ39" s="472"/>
      <c r="SWR39" s="472"/>
      <c r="SWS39" s="472"/>
      <c r="SWT39" s="472"/>
      <c r="SWU39" s="472"/>
      <c r="SWV39" s="472"/>
      <c r="SWW39" s="472"/>
      <c r="SWX39" s="472"/>
      <c r="SWY39" s="472"/>
      <c r="SWZ39" s="472"/>
      <c r="SXA39" s="472"/>
      <c r="SXB39" s="472"/>
      <c r="SXC39" s="472"/>
      <c r="SXD39" s="472"/>
      <c r="SXE39" s="472"/>
      <c r="SXF39" s="472"/>
      <c r="SXG39" s="472"/>
      <c r="SXH39" s="472"/>
      <c r="SXI39" s="472"/>
      <c r="SXJ39" s="472"/>
      <c r="SXK39" s="472"/>
      <c r="SXL39" s="472"/>
      <c r="SXM39" s="472"/>
      <c r="SXN39" s="472"/>
      <c r="SXO39" s="472"/>
      <c r="SXP39" s="472"/>
      <c r="SXQ39" s="472"/>
      <c r="SXR39" s="472"/>
      <c r="SXS39" s="472"/>
      <c r="SXT39" s="472"/>
      <c r="SXU39" s="472"/>
      <c r="SXV39" s="472"/>
      <c r="SXW39" s="472"/>
      <c r="SXX39" s="472"/>
      <c r="SXY39" s="472"/>
      <c r="SXZ39" s="472"/>
      <c r="SYA39" s="472"/>
      <c r="SYB39" s="472"/>
      <c r="SYC39" s="472"/>
      <c r="SYD39" s="472"/>
      <c r="SYE39" s="472"/>
      <c r="SYF39" s="472"/>
      <c r="SYG39" s="472"/>
      <c r="SYH39" s="472"/>
      <c r="SYI39" s="472"/>
      <c r="SYJ39" s="472"/>
      <c r="SYK39" s="472"/>
      <c r="SYL39" s="472"/>
      <c r="SYM39" s="472"/>
      <c r="SYN39" s="472"/>
      <c r="SYO39" s="472"/>
      <c r="SYP39" s="472"/>
      <c r="SYQ39" s="472"/>
      <c r="SYR39" s="472"/>
      <c r="SYS39" s="472"/>
      <c r="SYT39" s="472"/>
      <c r="SYU39" s="472"/>
      <c r="SYV39" s="472"/>
      <c r="SYW39" s="472"/>
      <c r="SYX39" s="472"/>
      <c r="SYY39" s="472"/>
      <c r="SYZ39" s="472"/>
      <c r="SZA39" s="472"/>
      <c r="SZB39" s="472"/>
      <c r="SZC39" s="472"/>
      <c r="SZD39" s="472"/>
      <c r="SZE39" s="472"/>
      <c r="SZF39" s="472"/>
      <c r="SZG39" s="472"/>
      <c r="SZH39" s="472"/>
      <c r="SZI39" s="472"/>
      <c r="SZJ39" s="472"/>
      <c r="SZK39" s="472"/>
      <c r="SZL39" s="472"/>
      <c r="SZM39" s="472"/>
      <c r="SZN39" s="472"/>
      <c r="SZO39" s="472"/>
      <c r="SZP39" s="472"/>
      <c r="SZQ39" s="472"/>
      <c r="SZR39" s="472"/>
      <c r="SZS39" s="472"/>
      <c r="SZT39" s="472"/>
      <c r="SZU39" s="472"/>
      <c r="SZV39" s="472"/>
      <c r="SZW39" s="472"/>
      <c r="SZX39" s="472"/>
      <c r="SZY39" s="472"/>
      <c r="SZZ39" s="472"/>
      <c r="TAA39" s="472"/>
      <c r="TAB39" s="472"/>
      <c r="TAC39" s="472"/>
      <c r="TAD39" s="472"/>
      <c r="TAE39" s="472"/>
      <c r="TAF39" s="472"/>
      <c r="TAG39" s="472"/>
      <c r="TAH39" s="472"/>
      <c r="TAI39" s="472"/>
      <c r="TAJ39" s="472"/>
      <c r="TAK39" s="472"/>
      <c r="TAL39" s="472"/>
      <c r="TAM39" s="472"/>
      <c r="TAN39" s="472"/>
      <c r="TAO39" s="472"/>
      <c r="TAP39" s="472"/>
      <c r="TAQ39" s="472"/>
      <c r="TAR39" s="472"/>
      <c r="TAS39" s="472"/>
      <c r="TAT39" s="472"/>
      <c r="TAU39" s="472"/>
      <c r="TAV39" s="472"/>
      <c r="TAW39" s="472"/>
      <c r="TAX39" s="472"/>
      <c r="TAY39" s="472"/>
      <c r="TAZ39" s="472"/>
      <c r="TBA39" s="472"/>
      <c r="TBB39" s="472"/>
      <c r="TBC39" s="472"/>
      <c r="TBD39" s="472"/>
      <c r="TBE39" s="472"/>
      <c r="TBF39" s="472"/>
      <c r="TBG39" s="472"/>
      <c r="TBH39" s="472"/>
      <c r="TBI39" s="472"/>
      <c r="TBJ39" s="472"/>
      <c r="TBK39" s="472"/>
      <c r="TBL39" s="472"/>
      <c r="TBM39" s="472"/>
      <c r="TBN39" s="472"/>
      <c r="TBO39" s="472"/>
      <c r="TBP39" s="472"/>
      <c r="TBQ39" s="472"/>
      <c r="TBR39" s="472"/>
      <c r="TBS39" s="472"/>
      <c r="TBT39" s="472"/>
      <c r="TBU39" s="472"/>
      <c r="TBV39" s="472"/>
      <c r="TBW39" s="472"/>
      <c r="TBX39" s="472"/>
      <c r="TBY39" s="472"/>
      <c r="TBZ39" s="472"/>
      <c r="TCA39" s="472"/>
      <c r="TCB39" s="472"/>
      <c r="TCC39" s="472"/>
      <c r="TCD39" s="472"/>
      <c r="TCE39" s="472"/>
      <c r="TCF39" s="472"/>
      <c r="TCG39" s="472"/>
      <c r="TCH39" s="472"/>
      <c r="TCI39" s="472"/>
      <c r="TCJ39" s="472"/>
      <c r="TCK39" s="472"/>
      <c r="TCL39" s="472"/>
      <c r="TCM39" s="472"/>
      <c r="TCN39" s="472"/>
      <c r="TCO39" s="472"/>
      <c r="TCP39" s="472"/>
      <c r="TCQ39" s="472"/>
      <c r="TCR39" s="472"/>
      <c r="TCS39" s="472"/>
      <c r="TCT39" s="472"/>
      <c r="TCU39" s="472"/>
      <c r="TCV39" s="472"/>
      <c r="TCW39" s="472"/>
      <c r="TCX39" s="472"/>
      <c r="TCY39" s="472"/>
      <c r="TCZ39" s="472"/>
      <c r="TDA39" s="472"/>
      <c r="TDB39" s="472"/>
      <c r="TDC39" s="472"/>
      <c r="TDD39" s="472"/>
      <c r="TDE39" s="472"/>
      <c r="TDF39" s="472"/>
      <c r="TDG39" s="472"/>
      <c r="TDH39" s="472"/>
      <c r="TDI39" s="472"/>
      <c r="TDJ39" s="472"/>
      <c r="TDK39" s="472"/>
      <c r="TDL39" s="472"/>
      <c r="TDM39" s="472"/>
      <c r="TDN39" s="472"/>
      <c r="TDO39" s="472"/>
      <c r="TDP39" s="472"/>
      <c r="TDQ39" s="472"/>
      <c r="TDR39" s="472"/>
      <c r="TDS39" s="472"/>
      <c r="TDT39" s="472"/>
      <c r="TDU39" s="472"/>
      <c r="TDV39" s="472"/>
      <c r="TDW39" s="472"/>
      <c r="TDX39" s="472"/>
      <c r="TDY39" s="472"/>
      <c r="TDZ39" s="472"/>
      <c r="TEA39" s="472"/>
      <c r="TEB39" s="472"/>
      <c r="TEC39" s="472"/>
      <c r="TED39" s="472"/>
      <c r="TEE39" s="472"/>
      <c r="TEF39" s="472"/>
      <c r="TEG39" s="472"/>
      <c r="TEH39" s="472"/>
      <c r="TEI39" s="472"/>
      <c r="TEJ39" s="472"/>
      <c r="TEK39" s="472"/>
      <c r="TEL39" s="472"/>
      <c r="TEM39" s="472"/>
      <c r="TEN39" s="472"/>
      <c r="TEO39" s="472"/>
      <c r="TEP39" s="472"/>
      <c r="TEQ39" s="472"/>
      <c r="TER39" s="472"/>
      <c r="TES39" s="472"/>
      <c r="TET39" s="472"/>
      <c r="TEU39" s="472"/>
      <c r="TEV39" s="472"/>
      <c r="TEW39" s="472"/>
      <c r="TEX39" s="472"/>
      <c r="TEY39" s="472"/>
      <c r="TEZ39" s="472"/>
      <c r="TFA39" s="472"/>
      <c r="TFB39" s="472"/>
      <c r="TFC39" s="472"/>
      <c r="TFD39" s="472"/>
      <c r="TFE39" s="472"/>
      <c r="TFF39" s="472"/>
      <c r="TFG39" s="472"/>
      <c r="TFH39" s="472"/>
      <c r="TFI39" s="472"/>
      <c r="TFJ39" s="472"/>
      <c r="TFK39" s="472"/>
      <c r="TFL39" s="472"/>
      <c r="TFM39" s="472"/>
      <c r="TFN39" s="472"/>
      <c r="TFO39" s="472"/>
      <c r="TFP39" s="472"/>
      <c r="TFQ39" s="472"/>
      <c r="TFR39" s="472"/>
      <c r="TFS39" s="472"/>
      <c r="TFT39" s="472"/>
      <c r="TFU39" s="472"/>
      <c r="TFV39" s="472"/>
      <c r="TFW39" s="472"/>
      <c r="TFX39" s="472"/>
      <c r="TFY39" s="472"/>
      <c r="TFZ39" s="472"/>
      <c r="TGA39" s="472"/>
      <c r="TGB39" s="472"/>
      <c r="TGC39" s="472"/>
      <c r="TGD39" s="472"/>
      <c r="TGE39" s="472"/>
      <c r="TGF39" s="472"/>
      <c r="TGG39" s="472"/>
      <c r="TGH39" s="472"/>
      <c r="TGI39" s="472"/>
      <c r="TGJ39" s="472"/>
      <c r="TGK39" s="472"/>
      <c r="TGL39" s="472"/>
      <c r="TGM39" s="472"/>
      <c r="TGN39" s="472"/>
      <c r="TGO39" s="472"/>
      <c r="TGP39" s="472"/>
      <c r="TGQ39" s="472"/>
      <c r="TGR39" s="472"/>
      <c r="TGS39" s="472"/>
      <c r="TGT39" s="472"/>
      <c r="TGU39" s="472"/>
      <c r="TGV39" s="472"/>
      <c r="TGW39" s="472"/>
      <c r="TGX39" s="472"/>
      <c r="TGY39" s="472"/>
      <c r="TGZ39" s="472"/>
      <c r="THA39" s="472"/>
      <c r="THB39" s="472"/>
      <c r="THC39" s="472"/>
      <c r="THD39" s="472"/>
      <c r="THE39" s="472"/>
      <c r="THF39" s="472"/>
      <c r="THG39" s="472"/>
      <c r="THH39" s="472"/>
      <c r="THI39" s="472"/>
      <c r="THJ39" s="472"/>
      <c r="THK39" s="472"/>
      <c r="THL39" s="472"/>
      <c r="THM39" s="472"/>
      <c r="THN39" s="472"/>
      <c r="THO39" s="472"/>
      <c r="THP39" s="472"/>
      <c r="THQ39" s="472"/>
      <c r="THR39" s="472"/>
      <c r="THS39" s="472"/>
      <c r="THT39" s="472"/>
      <c r="THU39" s="472"/>
      <c r="THV39" s="472"/>
      <c r="THW39" s="472"/>
      <c r="THX39" s="472"/>
      <c r="THY39" s="472"/>
      <c r="THZ39" s="472"/>
      <c r="TIA39" s="472"/>
      <c r="TIB39" s="472"/>
      <c r="TIC39" s="472"/>
      <c r="TID39" s="472"/>
      <c r="TIE39" s="472"/>
      <c r="TIF39" s="472"/>
      <c r="TIG39" s="472"/>
      <c r="TIH39" s="472"/>
      <c r="TII39" s="472"/>
      <c r="TIJ39" s="472"/>
      <c r="TIK39" s="472"/>
      <c r="TIL39" s="472"/>
      <c r="TIM39" s="472"/>
      <c r="TIN39" s="472"/>
      <c r="TIO39" s="472"/>
      <c r="TIP39" s="472"/>
      <c r="TIQ39" s="472"/>
      <c r="TIR39" s="472"/>
      <c r="TIS39" s="472"/>
      <c r="TIT39" s="472"/>
      <c r="TIU39" s="472"/>
      <c r="TIV39" s="472"/>
      <c r="TIW39" s="472"/>
      <c r="TIX39" s="472"/>
      <c r="TIY39" s="472"/>
      <c r="TIZ39" s="472"/>
      <c r="TJA39" s="472"/>
      <c r="TJB39" s="472"/>
      <c r="TJC39" s="472"/>
      <c r="TJD39" s="472"/>
      <c r="TJE39" s="472"/>
      <c r="TJF39" s="472"/>
      <c r="TJG39" s="472"/>
      <c r="TJH39" s="472"/>
      <c r="TJI39" s="472"/>
      <c r="TJJ39" s="472"/>
      <c r="TJK39" s="472"/>
      <c r="TJL39" s="472"/>
      <c r="TJM39" s="472"/>
      <c r="TJN39" s="472"/>
      <c r="TJO39" s="472"/>
      <c r="TJP39" s="472"/>
      <c r="TJQ39" s="472"/>
      <c r="TJR39" s="472"/>
      <c r="TJS39" s="472"/>
      <c r="TJT39" s="472"/>
      <c r="TJU39" s="472"/>
      <c r="TJV39" s="472"/>
      <c r="TJW39" s="472"/>
      <c r="TJX39" s="472"/>
      <c r="TJY39" s="472"/>
      <c r="TJZ39" s="472"/>
      <c r="TKA39" s="472"/>
      <c r="TKB39" s="472"/>
      <c r="TKC39" s="472"/>
      <c r="TKD39" s="472"/>
      <c r="TKE39" s="472"/>
      <c r="TKF39" s="472"/>
      <c r="TKG39" s="472"/>
      <c r="TKH39" s="472"/>
      <c r="TKI39" s="472"/>
      <c r="TKJ39" s="472"/>
      <c r="TKK39" s="472"/>
      <c r="TKL39" s="472"/>
      <c r="TKM39" s="472"/>
      <c r="TKN39" s="472"/>
      <c r="TKO39" s="472"/>
      <c r="TKP39" s="472"/>
      <c r="TKQ39" s="472"/>
      <c r="TKR39" s="472"/>
      <c r="TKS39" s="472"/>
      <c r="TKT39" s="472"/>
      <c r="TKU39" s="472"/>
      <c r="TKV39" s="472"/>
      <c r="TKW39" s="472"/>
      <c r="TKX39" s="472"/>
      <c r="TKY39" s="472"/>
      <c r="TKZ39" s="472"/>
      <c r="TLA39" s="472"/>
      <c r="TLB39" s="472"/>
      <c r="TLC39" s="472"/>
      <c r="TLD39" s="472"/>
      <c r="TLE39" s="472"/>
      <c r="TLF39" s="472"/>
      <c r="TLG39" s="472"/>
      <c r="TLH39" s="472"/>
      <c r="TLI39" s="472"/>
      <c r="TLJ39" s="472"/>
      <c r="TLK39" s="472"/>
      <c r="TLL39" s="472"/>
      <c r="TLM39" s="472"/>
      <c r="TLN39" s="472"/>
      <c r="TLO39" s="472"/>
      <c r="TLP39" s="472"/>
      <c r="TLQ39" s="472"/>
      <c r="TLR39" s="472"/>
      <c r="TLS39" s="472"/>
      <c r="TLT39" s="472"/>
      <c r="TLU39" s="472"/>
      <c r="TLV39" s="472"/>
      <c r="TLW39" s="472"/>
      <c r="TLX39" s="472"/>
      <c r="TLY39" s="472"/>
      <c r="TLZ39" s="472"/>
      <c r="TMA39" s="472"/>
      <c r="TMB39" s="472"/>
      <c r="TMC39" s="472"/>
      <c r="TMD39" s="472"/>
      <c r="TME39" s="472"/>
      <c r="TMF39" s="472"/>
      <c r="TMG39" s="472"/>
      <c r="TMH39" s="472"/>
      <c r="TMI39" s="472"/>
      <c r="TMJ39" s="472"/>
      <c r="TMK39" s="472"/>
      <c r="TML39" s="472"/>
      <c r="TMM39" s="472"/>
      <c r="TMN39" s="472"/>
      <c r="TMO39" s="472"/>
      <c r="TMP39" s="472"/>
      <c r="TMQ39" s="472"/>
      <c r="TMR39" s="472"/>
      <c r="TMS39" s="472"/>
      <c r="TMT39" s="472"/>
      <c r="TMU39" s="472"/>
      <c r="TMV39" s="472"/>
      <c r="TMW39" s="472"/>
      <c r="TMX39" s="472"/>
      <c r="TMY39" s="472"/>
      <c r="TMZ39" s="472"/>
      <c r="TNA39" s="472"/>
      <c r="TNB39" s="472"/>
      <c r="TNC39" s="472"/>
      <c r="TND39" s="472"/>
      <c r="TNE39" s="472"/>
      <c r="TNF39" s="472"/>
      <c r="TNG39" s="472"/>
      <c r="TNH39" s="472"/>
      <c r="TNI39" s="472"/>
      <c r="TNJ39" s="472"/>
      <c r="TNK39" s="472"/>
      <c r="TNL39" s="472"/>
      <c r="TNM39" s="472"/>
      <c r="TNN39" s="472"/>
      <c r="TNO39" s="472"/>
      <c r="TNP39" s="472"/>
      <c r="TNQ39" s="472"/>
      <c r="TNR39" s="472"/>
      <c r="TNS39" s="472"/>
      <c r="TNT39" s="472"/>
      <c r="TNU39" s="472"/>
      <c r="TNV39" s="472"/>
      <c r="TNW39" s="472"/>
      <c r="TNX39" s="472"/>
      <c r="TNY39" s="472"/>
      <c r="TNZ39" s="472"/>
      <c r="TOA39" s="472"/>
      <c r="TOB39" s="472"/>
      <c r="TOC39" s="472"/>
      <c r="TOD39" s="472"/>
      <c r="TOE39" s="472"/>
      <c r="TOF39" s="472"/>
      <c r="TOG39" s="472"/>
      <c r="TOH39" s="472"/>
      <c r="TOI39" s="472"/>
      <c r="TOJ39" s="472"/>
      <c r="TOK39" s="472"/>
      <c r="TOL39" s="472"/>
      <c r="TOM39" s="472"/>
      <c r="TON39" s="472"/>
      <c r="TOO39" s="472"/>
      <c r="TOP39" s="472"/>
      <c r="TOQ39" s="472"/>
      <c r="TOR39" s="472"/>
      <c r="TOS39" s="472"/>
      <c r="TOT39" s="472"/>
      <c r="TOU39" s="472"/>
      <c r="TOV39" s="472"/>
      <c r="TOW39" s="472"/>
      <c r="TOX39" s="472"/>
      <c r="TOY39" s="472"/>
      <c r="TOZ39" s="472"/>
      <c r="TPA39" s="472"/>
      <c r="TPB39" s="472"/>
      <c r="TPC39" s="472"/>
      <c r="TPD39" s="472"/>
      <c r="TPE39" s="472"/>
      <c r="TPF39" s="472"/>
      <c r="TPG39" s="472"/>
      <c r="TPH39" s="472"/>
      <c r="TPI39" s="472"/>
      <c r="TPJ39" s="472"/>
      <c r="TPK39" s="472"/>
      <c r="TPL39" s="472"/>
      <c r="TPM39" s="472"/>
      <c r="TPN39" s="472"/>
      <c r="TPO39" s="472"/>
      <c r="TPP39" s="472"/>
      <c r="TPQ39" s="472"/>
      <c r="TPR39" s="472"/>
      <c r="TPS39" s="472"/>
      <c r="TPT39" s="472"/>
      <c r="TPU39" s="472"/>
      <c r="TPV39" s="472"/>
      <c r="TPW39" s="472"/>
      <c r="TPX39" s="472"/>
      <c r="TPY39" s="472"/>
      <c r="TPZ39" s="472"/>
      <c r="TQA39" s="472"/>
      <c r="TQB39" s="472"/>
      <c r="TQC39" s="472"/>
      <c r="TQD39" s="472"/>
      <c r="TQE39" s="472"/>
      <c r="TQF39" s="472"/>
      <c r="TQG39" s="472"/>
      <c r="TQH39" s="472"/>
      <c r="TQI39" s="472"/>
      <c r="TQJ39" s="472"/>
      <c r="TQK39" s="472"/>
      <c r="TQL39" s="472"/>
      <c r="TQM39" s="472"/>
      <c r="TQN39" s="472"/>
      <c r="TQO39" s="472"/>
      <c r="TQP39" s="472"/>
      <c r="TQQ39" s="472"/>
      <c r="TQR39" s="472"/>
      <c r="TQS39" s="472"/>
      <c r="TQT39" s="472"/>
      <c r="TQU39" s="472"/>
      <c r="TQV39" s="472"/>
      <c r="TQW39" s="472"/>
      <c r="TQX39" s="472"/>
      <c r="TQY39" s="472"/>
      <c r="TQZ39" s="472"/>
      <c r="TRA39" s="472"/>
      <c r="TRB39" s="472"/>
      <c r="TRC39" s="472"/>
      <c r="TRD39" s="472"/>
      <c r="TRE39" s="472"/>
      <c r="TRF39" s="472"/>
      <c r="TRG39" s="472"/>
      <c r="TRH39" s="472"/>
      <c r="TRI39" s="472"/>
      <c r="TRJ39" s="472"/>
      <c r="TRK39" s="472"/>
      <c r="TRL39" s="472"/>
      <c r="TRM39" s="472"/>
      <c r="TRN39" s="472"/>
      <c r="TRO39" s="472"/>
      <c r="TRP39" s="472"/>
      <c r="TRQ39" s="472"/>
      <c r="TRR39" s="472"/>
      <c r="TRS39" s="472"/>
      <c r="TRT39" s="472"/>
      <c r="TRU39" s="472"/>
      <c r="TRV39" s="472"/>
      <c r="TRW39" s="472"/>
      <c r="TRX39" s="472"/>
      <c r="TRY39" s="472"/>
      <c r="TRZ39" s="472"/>
      <c r="TSA39" s="472"/>
      <c r="TSB39" s="472"/>
      <c r="TSC39" s="472"/>
      <c r="TSD39" s="472"/>
      <c r="TSE39" s="472"/>
      <c r="TSF39" s="472"/>
      <c r="TSG39" s="472"/>
      <c r="TSH39" s="472"/>
      <c r="TSI39" s="472"/>
      <c r="TSJ39" s="472"/>
      <c r="TSK39" s="472"/>
      <c r="TSL39" s="472"/>
      <c r="TSM39" s="472"/>
      <c r="TSN39" s="472"/>
      <c r="TSO39" s="472"/>
      <c r="TSP39" s="472"/>
      <c r="TSQ39" s="472"/>
      <c r="TSR39" s="472"/>
      <c r="TSS39" s="472"/>
      <c r="TST39" s="472"/>
      <c r="TSU39" s="472"/>
      <c r="TSV39" s="472"/>
      <c r="TSW39" s="472"/>
      <c r="TSX39" s="472"/>
      <c r="TSY39" s="472"/>
      <c r="TSZ39" s="472"/>
      <c r="TTA39" s="472"/>
      <c r="TTB39" s="472"/>
      <c r="TTC39" s="472"/>
      <c r="TTD39" s="472"/>
      <c r="TTE39" s="472"/>
      <c r="TTF39" s="472"/>
      <c r="TTG39" s="472"/>
      <c r="TTH39" s="472"/>
      <c r="TTI39" s="472"/>
      <c r="TTJ39" s="472"/>
      <c r="TTK39" s="472"/>
      <c r="TTL39" s="472"/>
      <c r="TTM39" s="472"/>
      <c r="TTN39" s="472"/>
      <c r="TTO39" s="472"/>
      <c r="TTP39" s="472"/>
      <c r="TTQ39" s="472"/>
      <c r="TTR39" s="472"/>
      <c r="TTS39" s="472"/>
      <c r="TTT39" s="472"/>
      <c r="TTU39" s="472"/>
      <c r="TTV39" s="472"/>
      <c r="TTW39" s="472"/>
      <c r="TTX39" s="472"/>
      <c r="TTY39" s="472"/>
      <c r="TTZ39" s="472"/>
      <c r="TUA39" s="472"/>
      <c r="TUB39" s="472"/>
      <c r="TUC39" s="472"/>
      <c r="TUD39" s="472"/>
      <c r="TUE39" s="472"/>
      <c r="TUF39" s="472"/>
      <c r="TUG39" s="472"/>
      <c r="TUH39" s="472"/>
      <c r="TUI39" s="472"/>
      <c r="TUJ39" s="472"/>
      <c r="TUK39" s="472"/>
      <c r="TUL39" s="472"/>
      <c r="TUM39" s="472"/>
      <c r="TUN39" s="472"/>
      <c r="TUO39" s="472"/>
      <c r="TUP39" s="472"/>
      <c r="TUQ39" s="472"/>
      <c r="TUR39" s="472"/>
      <c r="TUS39" s="472"/>
      <c r="TUT39" s="472"/>
      <c r="TUU39" s="472"/>
      <c r="TUV39" s="472"/>
      <c r="TUW39" s="472"/>
      <c r="TUX39" s="472"/>
      <c r="TUY39" s="472"/>
      <c r="TUZ39" s="472"/>
      <c r="TVA39" s="472"/>
      <c r="TVB39" s="472"/>
      <c r="TVC39" s="472"/>
      <c r="TVD39" s="472"/>
      <c r="TVE39" s="472"/>
      <c r="TVF39" s="472"/>
      <c r="TVG39" s="472"/>
      <c r="TVH39" s="472"/>
      <c r="TVI39" s="472"/>
      <c r="TVJ39" s="472"/>
      <c r="TVK39" s="472"/>
      <c r="TVL39" s="472"/>
      <c r="TVM39" s="472"/>
      <c r="TVN39" s="472"/>
      <c r="TVO39" s="472"/>
      <c r="TVP39" s="472"/>
      <c r="TVQ39" s="472"/>
      <c r="TVR39" s="472"/>
      <c r="TVS39" s="472"/>
      <c r="TVT39" s="472"/>
      <c r="TVU39" s="472"/>
      <c r="TVV39" s="472"/>
      <c r="TVW39" s="472"/>
      <c r="TVX39" s="472"/>
      <c r="TVY39" s="472"/>
      <c r="TVZ39" s="472"/>
      <c r="TWA39" s="472"/>
      <c r="TWB39" s="472"/>
      <c r="TWC39" s="472"/>
      <c r="TWD39" s="472"/>
      <c r="TWE39" s="472"/>
      <c r="TWF39" s="472"/>
      <c r="TWG39" s="472"/>
      <c r="TWH39" s="472"/>
      <c r="TWI39" s="472"/>
      <c r="TWJ39" s="472"/>
      <c r="TWK39" s="472"/>
      <c r="TWL39" s="472"/>
      <c r="TWM39" s="472"/>
      <c r="TWN39" s="472"/>
      <c r="TWO39" s="472"/>
      <c r="TWP39" s="472"/>
      <c r="TWQ39" s="472"/>
      <c r="TWR39" s="472"/>
      <c r="TWS39" s="472"/>
      <c r="TWT39" s="472"/>
      <c r="TWU39" s="472"/>
      <c r="TWV39" s="472"/>
      <c r="TWW39" s="472"/>
      <c r="TWX39" s="472"/>
      <c r="TWY39" s="472"/>
      <c r="TWZ39" s="472"/>
      <c r="TXA39" s="472"/>
      <c r="TXB39" s="472"/>
      <c r="TXC39" s="472"/>
      <c r="TXD39" s="472"/>
      <c r="TXE39" s="472"/>
      <c r="TXF39" s="472"/>
      <c r="TXG39" s="472"/>
      <c r="TXH39" s="472"/>
      <c r="TXI39" s="472"/>
      <c r="TXJ39" s="472"/>
      <c r="TXK39" s="472"/>
      <c r="TXL39" s="472"/>
      <c r="TXM39" s="472"/>
      <c r="TXN39" s="472"/>
      <c r="TXO39" s="472"/>
      <c r="TXP39" s="472"/>
      <c r="TXQ39" s="472"/>
      <c r="TXR39" s="472"/>
      <c r="TXS39" s="472"/>
      <c r="TXT39" s="472"/>
      <c r="TXU39" s="472"/>
      <c r="TXV39" s="472"/>
      <c r="TXW39" s="472"/>
      <c r="TXX39" s="472"/>
      <c r="TXY39" s="472"/>
      <c r="TXZ39" s="472"/>
      <c r="TYA39" s="472"/>
      <c r="TYB39" s="472"/>
      <c r="TYC39" s="472"/>
      <c r="TYD39" s="472"/>
      <c r="TYE39" s="472"/>
      <c r="TYF39" s="472"/>
      <c r="TYG39" s="472"/>
      <c r="TYH39" s="472"/>
      <c r="TYI39" s="472"/>
      <c r="TYJ39" s="472"/>
      <c r="TYK39" s="472"/>
      <c r="TYL39" s="472"/>
      <c r="TYM39" s="472"/>
      <c r="TYN39" s="472"/>
      <c r="TYO39" s="472"/>
      <c r="TYP39" s="472"/>
      <c r="TYQ39" s="472"/>
      <c r="TYR39" s="472"/>
      <c r="TYS39" s="472"/>
      <c r="TYT39" s="472"/>
      <c r="TYU39" s="472"/>
      <c r="TYV39" s="472"/>
      <c r="TYW39" s="472"/>
      <c r="TYX39" s="472"/>
      <c r="TYY39" s="472"/>
      <c r="TYZ39" s="472"/>
      <c r="TZA39" s="472"/>
      <c r="TZB39" s="472"/>
      <c r="TZC39" s="472"/>
      <c r="TZD39" s="472"/>
      <c r="TZE39" s="472"/>
      <c r="TZF39" s="472"/>
      <c r="TZG39" s="472"/>
      <c r="TZH39" s="472"/>
      <c r="TZI39" s="472"/>
      <c r="TZJ39" s="472"/>
      <c r="TZK39" s="472"/>
      <c r="TZL39" s="472"/>
      <c r="TZM39" s="472"/>
      <c r="TZN39" s="472"/>
      <c r="TZO39" s="472"/>
      <c r="TZP39" s="472"/>
      <c r="TZQ39" s="472"/>
      <c r="TZR39" s="472"/>
      <c r="TZS39" s="472"/>
      <c r="TZT39" s="472"/>
      <c r="TZU39" s="472"/>
      <c r="TZV39" s="472"/>
      <c r="TZW39" s="472"/>
      <c r="TZX39" s="472"/>
      <c r="TZY39" s="472"/>
      <c r="TZZ39" s="472"/>
      <c r="UAA39" s="472"/>
      <c r="UAB39" s="472"/>
      <c r="UAC39" s="472"/>
      <c r="UAD39" s="472"/>
      <c r="UAE39" s="472"/>
      <c r="UAF39" s="472"/>
      <c r="UAG39" s="472"/>
      <c r="UAH39" s="472"/>
      <c r="UAI39" s="472"/>
      <c r="UAJ39" s="472"/>
      <c r="UAK39" s="472"/>
      <c r="UAL39" s="472"/>
      <c r="UAM39" s="472"/>
      <c r="UAN39" s="472"/>
      <c r="UAO39" s="472"/>
      <c r="UAP39" s="472"/>
      <c r="UAQ39" s="472"/>
      <c r="UAR39" s="472"/>
      <c r="UAS39" s="472"/>
      <c r="UAT39" s="472"/>
      <c r="UAU39" s="472"/>
      <c r="UAV39" s="472"/>
      <c r="UAW39" s="472"/>
      <c r="UAX39" s="472"/>
      <c r="UAY39" s="472"/>
      <c r="UAZ39" s="472"/>
      <c r="UBA39" s="472"/>
      <c r="UBB39" s="472"/>
      <c r="UBC39" s="472"/>
      <c r="UBD39" s="472"/>
      <c r="UBE39" s="472"/>
      <c r="UBF39" s="472"/>
      <c r="UBG39" s="472"/>
      <c r="UBH39" s="472"/>
      <c r="UBI39" s="472"/>
      <c r="UBJ39" s="472"/>
      <c r="UBK39" s="472"/>
      <c r="UBL39" s="472"/>
      <c r="UBM39" s="472"/>
      <c r="UBN39" s="472"/>
      <c r="UBO39" s="472"/>
      <c r="UBP39" s="472"/>
      <c r="UBQ39" s="472"/>
      <c r="UBR39" s="472"/>
      <c r="UBS39" s="472"/>
      <c r="UBT39" s="472"/>
      <c r="UBU39" s="472"/>
      <c r="UBV39" s="472"/>
      <c r="UBW39" s="472"/>
      <c r="UBX39" s="472"/>
      <c r="UBY39" s="472"/>
      <c r="UBZ39" s="472"/>
      <c r="UCA39" s="472"/>
      <c r="UCB39" s="472"/>
      <c r="UCC39" s="472"/>
      <c r="UCD39" s="472"/>
      <c r="UCE39" s="472"/>
      <c r="UCF39" s="472"/>
      <c r="UCG39" s="472"/>
      <c r="UCH39" s="472"/>
      <c r="UCI39" s="472"/>
      <c r="UCJ39" s="472"/>
      <c r="UCK39" s="472"/>
      <c r="UCL39" s="472"/>
      <c r="UCM39" s="472"/>
      <c r="UCN39" s="472"/>
      <c r="UCO39" s="472"/>
      <c r="UCP39" s="472"/>
      <c r="UCQ39" s="472"/>
      <c r="UCR39" s="472"/>
      <c r="UCS39" s="472"/>
      <c r="UCT39" s="472"/>
      <c r="UCU39" s="472"/>
      <c r="UCV39" s="472"/>
      <c r="UCW39" s="472"/>
      <c r="UCX39" s="472"/>
      <c r="UCY39" s="472"/>
      <c r="UCZ39" s="472"/>
      <c r="UDA39" s="472"/>
      <c r="UDB39" s="472"/>
      <c r="UDC39" s="472"/>
      <c r="UDD39" s="472"/>
      <c r="UDE39" s="472"/>
      <c r="UDF39" s="472"/>
      <c r="UDG39" s="472"/>
      <c r="UDH39" s="472"/>
      <c r="UDI39" s="472"/>
      <c r="UDJ39" s="472"/>
      <c r="UDK39" s="472"/>
      <c r="UDL39" s="472"/>
      <c r="UDM39" s="472"/>
      <c r="UDN39" s="472"/>
      <c r="UDO39" s="472"/>
      <c r="UDP39" s="472"/>
      <c r="UDQ39" s="472"/>
      <c r="UDR39" s="472"/>
      <c r="UDS39" s="472"/>
      <c r="UDT39" s="472"/>
      <c r="UDU39" s="472"/>
      <c r="UDV39" s="472"/>
      <c r="UDW39" s="472"/>
      <c r="UDX39" s="472"/>
      <c r="UDY39" s="472"/>
      <c r="UDZ39" s="472"/>
      <c r="UEA39" s="472"/>
      <c r="UEB39" s="472"/>
      <c r="UEC39" s="472"/>
      <c r="UED39" s="472"/>
      <c r="UEE39" s="472"/>
      <c r="UEF39" s="472"/>
      <c r="UEG39" s="472"/>
      <c r="UEH39" s="472"/>
      <c r="UEI39" s="472"/>
      <c r="UEJ39" s="472"/>
      <c r="UEK39" s="472"/>
      <c r="UEL39" s="472"/>
      <c r="UEM39" s="472"/>
      <c r="UEN39" s="472"/>
      <c r="UEO39" s="472"/>
      <c r="UEP39" s="472"/>
      <c r="UEQ39" s="472"/>
      <c r="UER39" s="472"/>
      <c r="UES39" s="472"/>
      <c r="UET39" s="472"/>
      <c r="UEU39" s="472"/>
      <c r="UEV39" s="472"/>
      <c r="UEW39" s="472"/>
      <c r="UEX39" s="472"/>
      <c r="UEY39" s="472"/>
      <c r="UEZ39" s="472"/>
      <c r="UFA39" s="472"/>
      <c r="UFB39" s="472"/>
      <c r="UFC39" s="472"/>
      <c r="UFD39" s="472"/>
      <c r="UFE39" s="472"/>
      <c r="UFF39" s="472"/>
      <c r="UFG39" s="472"/>
      <c r="UFH39" s="472"/>
      <c r="UFI39" s="472"/>
      <c r="UFJ39" s="472"/>
      <c r="UFK39" s="472"/>
      <c r="UFL39" s="472"/>
      <c r="UFM39" s="472"/>
      <c r="UFN39" s="472"/>
      <c r="UFO39" s="472"/>
      <c r="UFP39" s="472"/>
      <c r="UFQ39" s="472"/>
      <c r="UFR39" s="472"/>
      <c r="UFS39" s="472"/>
      <c r="UFT39" s="472"/>
      <c r="UFU39" s="472"/>
      <c r="UFV39" s="472"/>
      <c r="UFW39" s="472"/>
      <c r="UFX39" s="472"/>
      <c r="UFY39" s="472"/>
      <c r="UFZ39" s="472"/>
      <c r="UGA39" s="472"/>
      <c r="UGB39" s="472"/>
      <c r="UGC39" s="472"/>
      <c r="UGD39" s="472"/>
      <c r="UGE39" s="472"/>
      <c r="UGF39" s="472"/>
      <c r="UGG39" s="472"/>
      <c r="UGH39" s="472"/>
      <c r="UGI39" s="472"/>
      <c r="UGJ39" s="472"/>
      <c r="UGK39" s="472"/>
      <c r="UGL39" s="472"/>
      <c r="UGM39" s="472"/>
      <c r="UGN39" s="472"/>
      <c r="UGO39" s="472"/>
      <c r="UGP39" s="472"/>
      <c r="UGQ39" s="472"/>
      <c r="UGR39" s="472"/>
      <c r="UGS39" s="472"/>
      <c r="UGT39" s="472"/>
      <c r="UGU39" s="472"/>
      <c r="UGV39" s="472"/>
      <c r="UGW39" s="472"/>
      <c r="UGX39" s="472"/>
      <c r="UGY39" s="472"/>
      <c r="UGZ39" s="472"/>
      <c r="UHA39" s="472"/>
      <c r="UHB39" s="472"/>
      <c r="UHC39" s="472"/>
      <c r="UHD39" s="472"/>
      <c r="UHE39" s="472"/>
      <c r="UHF39" s="472"/>
      <c r="UHG39" s="472"/>
      <c r="UHH39" s="472"/>
      <c r="UHI39" s="472"/>
      <c r="UHJ39" s="472"/>
      <c r="UHK39" s="472"/>
      <c r="UHL39" s="472"/>
      <c r="UHM39" s="472"/>
      <c r="UHN39" s="472"/>
      <c r="UHO39" s="472"/>
      <c r="UHP39" s="472"/>
      <c r="UHQ39" s="472"/>
      <c r="UHR39" s="472"/>
      <c r="UHS39" s="472"/>
      <c r="UHT39" s="472"/>
      <c r="UHU39" s="472"/>
      <c r="UHV39" s="472"/>
      <c r="UHW39" s="472"/>
      <c r="UHX39" s="472"/>
      <c r="UHY39" s="472"/>
      <c r="UHZ39" s="472"/>
      <c r="UIA39" s="472"/>
      <c r="UIB39" s="472"/>
      <c r="UIC39" s="472"/>
      <c r="UID39" s="472"/>
      <c r="UIE39" s="472"/>
      <c r="UIF39" s="472"/>
      <c r="UIG39" s="472"/>
      <c r="UIH39" s="472"/>
      <c r="UII39" s="472"/>
      <c r="UIJ39" s="472"/>
      <c r="UIK39" s="472"/>
      <c r="UIL39" s="472"/>
      <c r="UIM39" s="472"/>
      <c r="UIN39" s="472"/>
      <c r="UIO39" s="472"/>
      <c r="UIP39" s="472"/>
      <c r="UIQ39" s="472"/>
      <c r="UIR39" s="472"/>
      <c r="UIS39" s="472"/>
      <c r="UIT39" s="472"/>
      <c r="UIU39" s="472"/>
      <c r="UIV39" s="472"/>
      <c r="UIW39" s="472"/>
      <c r="UIX39" s="472"/>
      <c r="UIY39" s="472"/>
      <c r="UIZ39" s="472"/>
      <c r="UJA39" s="472"/>
      <c r="UJB39" s="472"/>
      <c r="UJC39" s="472"/>
      <c r="UJD39" s="472"/>
      <c r="UJE39" s="472"/>
      <c r="UJF39" s="472"/>
      <c r="UJG39" s="472"/>
      <c r="UJH39" s="472"/>
      <c r="UJI39" s="472"/>
      <c r="UJJ39" s="472"/>
      <c r="UJK39" s="472"/>
      <c r="UJL39" s="472"/>
      <c r="UJM39" s="472"/>
      <c r="UJN39" s="472"/>
      <c r="UJO39" s="472"/>
      <c r="UJP39" s="472"/>
      <c r="UJQ39" s="472"/>
      <c r="UJR39" s="472"/>
      <c r="UJS39" s="472"/>
      <c r="UJT39" s="472"/>
      <c r="UJU39" s="472"/>
      <c r="UJV39" s="472"/>
      <c r="UJW39" s="472"/>
      <c r="UJX39" s="472"/>
      <c r="UJY39" s="472"/>
      <c r="UJZ39" s="472"/>
      <c r="UKA39" s="472"/>
      <c r="UKB39" s="472"/>
      <c r="UKC39" s="472"/>
      <c r="UKD39" s="472"/>
      <c r="UKE39" s="472"/>
      <c r="UKF39" s="472"/>
      <c r="UKG39" s="472"/>
      <c r="UKH39" s="472"/>
      <c r="UKI39" s="472"/>
      <c r="UKJ39" s="472"/>
      <c r="UKK39" s="472"/>
      <c r="UKL39" s="472"/>
      <c r="UKM39" s="472"/>
      <c r="UKN39" s="472"/>
      <c r="UKO39" s="472"/>
      <c r="UKP39" s="472"/>
      <c r="UKQ39" s="472"/>
      <c r="UKR39" s="472"/>
      <c r="UKS39" s="472"/>
      <c r="UKT39" s="472"/>
      <c r="UKU39" s="472"/>
      <c r="UKV39" s="472"/>
      <c r="UKW39" s="472"/>
      <c r="UKX39" s="472"/>
      <c r="UKY39" s="472"/>
      <c r="UKZ39" s="472"/>
      <c r="ULA39" s="472"/>
      <c r="ULB39" s="472"/>
      <c r="ULC39" s="472"/>
      <c r="ULD39" s="472"/>
      <c r="ULE39" s="472"/>
      <c r="ULF39" s="472"/>
      <c r="ULG39" s="472"/>
      <c r="ULH39" s="472"/>
      <c r="ULI39" s="472"/>
      <c r="ULJ39" s="472"/>
      <c r="ULK39" s="472"/>
      <c r="ULL39" s="472"/>
      <c r="ULM39" s="472"/>
      <c r="ULN39" s="472"/>
      <c r="ULO39" s="472"/>
      <c r="ULP39" s="472"/>
      <c r="ULQ39" s="472"/>
      <c r="ULR39" s="472"/>
      <c r="ULS39" s="472"/>
      <c r="ULT39" s="472"/>
      <c r="ULU39" s="472"/>
      <c r="ULV39" s="472"/>
      <c r="ULW39" s="472"/>
      <c r="ULX39" s="472"/>
      <c r="ULY39" s="472"/>
      <c r="ULZ39" s="472"/>
      <c r="UMA39" s="472"/>
      <c r="UMB39" s="472"/>
      <c r="UMC39" s="472"/>
      <c r="UMD39" s="472"/>
      <c r="UME39" s="472"/>
      <c r="UMF39" s="472"/>
      <c r="UMG39" s="472"/>
      <c r="UMH39" s="472"/>
      <c r="UMI39" s="472"/>
      <c r="UMJ39" s="472"/>
      <c r="UMK39" s="472"/>
      <c r="UML39" s="472"/>
      <c r="UMM39" s="472"/>
      <c r="UMN39" s="472"/>
      <c r="UMO39" s="472"/>
      <c r="UMP39" s="472"/>
      <c r="UMQ39" s="472"/>
      <c r="UMR39" s="472"/>
      <c r="UMS39" s="472"/>
      <c r="UMT39" s="472"/>
      <c r="UMU39" s="472"/>
      <c r="UMV39" s="472"/>
      <c r="UMW39" s="472"/>
      <c r="UMX39" s="472"/>
      <c r="UMY39" s="472"/>
      <c r="UMZ39" s="472"/>
      <c r="UNA39" s="472"/>
      <c r="UNB39" s="472"/>
      <c r="UNC39" s="472"/>
      <c r="UND39" s="472"/>
      <c r="UNE39" s="472"/>
      <c r="UNF39" s="472"/>
      <c r="UNG39" s="472"/>
      <c r="UNH39" s="472"/>
      <c r="UNI39" s="472"/>
      <c r="UNJ39" s="472"/>
      <c r="UNK39" s="472"/>
      <c r="UNL39" s="472"/>
      <c r="UNM39" s="472"/>
      <c r="UNN39" s="472"/>
      <c r="UNO39" s="472"/>
      <c r="UNP39" s="472"/>
      <c r="UNQ39" s="472"/>
      <c r="UNR39" s="472"/>
      <c r="UNS39" s="472"/>
      <c r="UNT39" s="472"/>
      <c r="UNU39" s="472"/>
      <c r="UNV39" s="472"/>
      <c r="UNW39" s="472"/>
      <c r="UNX39" s="472"/>
      <c r="UNY39" s="472"/>
      <c r="UNZ39" s="472"/>
      <c r="UOA39" s="472"/>
      <c r="UOB39" s="472"/>
      <c r="UOC39" s="472"/>
      <c r="UOD39" s="472"/>
      <c r="UOE39" s="472"/>
      <c r="UOF39" s="472"/>
      <c r="UOG39" s="472"/>
      <c r="UOH39" s="472"/>
      <c r="UOI39" s="472"/>
      <c r="UOJ39" s="472"/>
      <c r="UOK39" s="472"/>
      <c r="UOL39" s="472"/>
      <c r="UOM39" s="472"/>
      <c r="UON39" s="472"/>
      <c r="UOO39" s="472"/>
      <c r="UOP39" s="472"/>
      <c r="UOQ39" s="472"/>
      <c r="UOR39" s="472"/>
      <c r="UOS39" s="472"/>
      <c r="UOT39" s="472"/>
      <c r="UOU39" s="472"/>
      <c r="UOV39" s="472"/>
      <c r="UOW39" s="472"/>
      <c r="UOX39" s="472"/>
      <c r="UOY39" s="472"/>
      <c r="UOZ39" s="472"/>
      <c r="UPA39" s="472"/>
      <c r="UPB39" s="472"/>
      <c r="UPC39" s="472"/>
      <c r="UPD39" s="472"/>
      <c r="UPE39" s="472"/>
      <c r="UPF39" s="472"/>
      <c r="UPG39" s="472"/>
      <c r="UPH39" s="472"/>
      <c r="UPI39" s="472"/>
      <c r="UPJ39" s="472"/>
      <c r="UPK39" s="472"/>
      <c r="UPL39" s="472"/>
      <c r="UPM39" s="472"/>
      <c r="UPN39" s="472"/>
      <c r="UPO39" s="472"/>
      <c r="UPP39" s="472"/>
      <c r="UPQ39" s="472"/>
      <c r="UPR39" s="472"/>
      <c r="UPS39" s="472"/>
      <c r="UPT39" s="472"/>
      <c r="UPU39" s="472"/>
      <c r="UPV39" s="472"/>
      <c r="UPW39" s="472"/>
      <c r="UPX39" s="472"/>
      <c r="UPY39" s="472"/>
      <c r="UPZ39" s="472"/>
      <c r="UQA39" s="472"/>
      <c r="UQB39" s="472"/>
      <c r="UQC39" s="472"/>
      <c r="UQD39" s="472"/>
      <c r="UQE39" s="472"/>
      <c r="UQF39" s="472"/>
      <c r="UQG39" s="472"/>
      <c r="UQH39" s="472"/>
      <c r="UQI39" s="472"/>
      <c r="UQJ39" s="472"/>
      <c r="UQK39" s="472"/>
      <c r="UQL39" s="472"/>
      <c r="UQM39" s="472"/>
      <c r="UQN39" s="472"/>
      <c r="UQO39" s="472"/>
      <c r="UQP39" s="472"/>
      <c r="UQQ39" s="472"/>
      <c r="UQR39" s="472"/>
      <c r="UQS39" s="472"/>
      <c r="UQT39" s="472"/>
      <c r="UQU39" s="472"/>
      <c r="UQV39" s="472"/>
      <c r="UQW39" s="472"/>
      <c r="UQX39" s="472"/>
      <c r="UQY39" s="472"/>
      <c r="UQZ39" s="472"/>
      <c r="URA39" s="472"/>
      <c r="URB39" s="472"/>
      <c r="URC39" s="472"/>
      <c r="URD39" s="472"/>
      <c r="URE39" s="472"/>
      <c r="URF39" s="472"/>
      <c r="URG39" s="472"/>
      <c r="URH39" s="472"/>
      <c r="URI39" s="472"/>
      <c r="URJ39" s="472"/>
      <c r="URK39" s="472"/>
      <c r="URL39" s="472"/>
      <c r="URM39" s="472"/>
      <c r="URN39" s="472"/>
      <c r="URO39" s="472"/>
      <c r="URP39" s="472"/>
      <c r="URQ39" s="472"/>
      <c r="URR39" s="472"/>
      <c r="URS39" s="472"/>
      <c r="URT39" s="472"/>
      <c r="URU39" s="472"/>
      <c r="URV39" s="472"/>
      <c r="URW39" s="472"/>
      <c r="URX39" s="472"/>
      <c r="URY39" s="472"/>
      <c r="URZ39" s="472"/>
      <c r="USA39" s="472"/>
      <c r="USB39" s="472"/>
      <c r="USC39" s="472"/>
      <c r="USD39" s="472"/>
      <c r="USE39" s="472"/>
      <c r="USF39" s="472"/>
      <c r="USG39" s="472"/>
      <c r="USH39" s="472"/>
      <c r="USI39" s="472"/>
      <c r="USJ39" s="472"/>
      <c r="USK39" s="472"/>
      <c r="USL39" s="472"/>
      <c r="USM39" s="472"/>
      <c r="USN39" s="472"/>
      <c r="USO39" s="472"/>
      <c r="USP39" s="472"/>
      <c r="USQ39" s="472"/>
      <c r="USR39" s="472"/>
      <c r="USS39" s="472"/>
      <c r="UST39" s="472"/>
      <c r="USU39" s="472"/>
      <c r="USV39" s="472"/>
      <c r="USW39" s="472"/>
      <c r="USX39" s="472"/>
      <c r="USY39" s="472"/>
      <c r="USZ39" s="472"/>
      <c r="UTA39" s="472"/>
      <c r="UTB39" s="472"/>
      <c r="UTC39" s="472"/>
      <c r="UTD39" s="472"/>
      <c r="UTE39" s="472"/>
      <c r="UTF39" s="472"/>
      <c r="UTG39" s="472"/>
      <c r="UTH39" s="472"/>
      <c r="UTI39" s="472"/>
      <c r="UTJ39" s="472"/>
      <c r="UTK39" s="472"/>
      <c r="UTL39" s="472"/>
      <c r="UTM39" s="472"/>
      <c r="UTN39" s="472"/>
      <c r="UTO39" s="472"/>
      <c r="UTP39" s="472"/>
      <c r="UTQ39" s="472"/>
      <c r="UTR39" s="472"/>
      <c r="UTS39" s="472"/>
      <c r="UTT39" s="472"/>
      <c r="UTU39" s="472"/>
      <c r="UTV39" s="472"/>
      <c r="UTW39" s="472"/>
      <c r="UTX39" s="472"/>
      <c r="UTY39" s="472"/>
      <c r="UTZ39" s="472"/>
      <c r="UUA39" s="472"/>
      <c r="UUB39" s="472"/>
      <c r="UUC39" s="472"/>
      <c r="UUD39" s="472"/>
      <c r="UUE39" s="472"/>
      <c r="UUF39" s="472"/>
      <c r="UUG39" s="472"/>
      <c r="UUH39" s="472"/>
      <c r="UUI39" s="472"/>
      <c r="UUJ39" s="472"/>
      <c r="UUK39" s="472"/>
      <c r="UUL39" s="472"/>
      <c r="UUM39" s="472"/>
      <c r="UUN39" s="472"/>
      <c r="UUO39" s="472"/>
      <c r="UUP39" s="472"/>
      <c r="UUQ39" s="472"/>
      <c r="UUR39" s="472"/>
      <c r="UUS39" s="472"/>
      <c r="UUT39" s="472"/>
      <c r="UUU39" s="472"/>
      <c r="UUV39" s="472"/>
      <c r="UUW39" s="472"/>
      <c r="UUX39" s="472"/>
      <c r="UUY39" s="472"/>
      <c r="UUZ39" s="472"/>
      <c r="UVA39" s="472"/>
      <c r="UVB39" s="472"/>
      <c r="UVC39" s="472"/>
      <c r="UVD39" s="472"/>
      <c r="UVE39" s="472"/>
      <c r="UVF39" s="472"/>
      <c r="UVG39" s="472"/>
      <c r="UVH39" s="472"/>
      <c r="UVI39" s="472"/>
      <c r="UVJ39" s="472"/>
      <c r="UVK39" s="472"/>
      <c r="UVL39" s="472"/>
      <c r="UVM39" s="472"/>
      <c r="UVN39" s="472"/>
      <c r="UVO39" s="472"/>
      <c r="UVP39" s="472"/>
      <c r="UVQ39" s="472"/>
      <c r="UVR39" s="472"/>
      <c r="UVS39" s="472"/>
      <c r="UVT39" s="472"/>
      <c r="UVU39" s="472"/>
      <c r="UVV39" s="472"/>
      <c r="UVW39" s="472"/>
      <c r="UVX39" s="472"/>
      <c r="UVY39" s="472"/>
      <c r="UVZ39" s="472"/>
      <c r="UWA39" s="472"/>
      <c r="UWB39" s="472"/>
      <c r="UWC39" s="472"/>
      <c r="UWD39" s="472"/>
      <c r="UWE39" s="472"/>
      <c r="UWF39" s="472"/>
      <c r="UWG39" s="472"/>
      <c r="UWH39" s="472"/>
      <c r="UWI39" s="472"/>
      <c r="UWJ39" s="472"/>
      <c r="UWK39" s="472"/>
      <c r="UWL39" s="472"/>
      <c r="UWM39" s="472"/>
      <c r="UWN39" s="472"/>
      <c r="UWO39" s="472"/>
      <c r="UWP39" s="472"/>
      <c r="UWQ39" s="472"/>
      <c r="UWR39" s="472"/>
      <c r="UWS39" s="472"/>
      <c r="UWT39" s="472"/>
      <c r="UWU39" s="472"/>
      <c r="UWV39" s="472"/>
      <c r="UWW39" s="472"/>
      <c r="UWX39" s="472"/>
      <c r="UWY39" s="472"/>
      <c r="UWZ39" s="472"/>
      <c r="UXA39" s="472"/>
      <c r="UXB39" s="472"/>
      <c r="UXC39" s="472"/>
      <c r="UXD39" s="472"/>
      <c r="UXE39" s="472"/>
      <c r="UXF39" s="472"/>
      <c r="UXG39" s="472"/>
      <c r="UXH39" s="472"/>
      <c r="UXI39" s="472"/>
      <c r="UXJ39" s="472"/>
      <c r="UXK39" s="472"/>
      <c r="UXL39" s="472"/>
      <c r="UXM39" s="472"/>
      <c r="UXN39" s="472"/>
      <c r="UXO39" s="472"/>
      <c r="UXP39" s="472"/>
      <c r="UXQ39" s="472"/>
      <c r="UXR39" s="472"/>
      <c r="UXS39" s="472"/>
      <c r="UXT39" s="472"/>
      <c r="UXU39" s="472"/>
      <c r="UXV39" s="472"/>
      <c r="UXW39" s="472"/>
      <c r="UXX39" s="472"/>
      <c r="UXY39" s="472"/>
      <c r="UXZ39" s="472"/>
      <c r="UYA39" s="472"/>
      <c r="UYB39" s="472"/>
      <c r="UYC39" s="472"/>
      <c r="UYD39" s="472"/>
      <c r="UYE39" s="472"/>
      <c r="UYF39" s="472"/>
      <c r="UYG39" s="472"/>
      <c r="UYH39" s="472"/>
      <c r="UYI39" s="472"/>
      <c r="UYJ39" s="472"/>
      <c r="UYK39" s="472"/>
      <c r="UYL39" s="472"/>
      <c r="UYM39" s="472"/>
      <c r="UYN39" s="472"/>
      <c r="UYO39" s="472"/>
      <c r="UYP39" s="472"/>
      <c r="UYQ39" s="472"/>
      <c r="UYR39" s="472"/>
      <c r="UYS39" s="472"/>
      <c r="UYT39" s="472"/>
      <c r="UYU39" s="472"/>
      <c r="UYV39" s="472"/>
      <c r="UYW39" s="472"/>
      <c r="UYX39" s="472"/>
      <c r="UYY39" s="472"/>
      <c r="UYZ39" s="472"/>
      <c r="UZA39" s="472"/>
      <c r="UZB39" s="472"/>
      <c r="UZC39" s="472"/>
      <c r="UZD39" s="472"/>
      <c r="UZE39" s="472"/>
      <c r="UZF39" s="472"/>
      <c r="UZG39" s="472"/>
      <c r="UZH39" s="472"/>
      <c r="UZI39" s="472"/>
      <c r="UZJ39" s="472"/>
      <c r="UZK39" s="472"/>
      <c r="UZL39" s="472"/>
      <c r="UZM39" s="472"/>
      <c r="UZN39" s="472"/>
      <c r="UZO39" s="472"/>
      <c r="UZP39" s="472"/>
      <c r="UZQ39" s="472"/>
      <c r="UZR39" s="472"/>
      <c r="UZS39" s="472"/>
      <c r="UZT39" s="472"/>
      <c r="UZU39" s="472"/>
      <c r="UZV39" s="472"/>
      <c r="UZW39" s="472"/>
      <c r="UZX39" s="472"/>
      <c r="UZY39" s="472"/>
      <c r="UZZ39" s="472"/>
      <c r="VAA39" s="472"/>
      <c r="VAB39" s="472"/>
      <c r="VAC39" s="472"/>
      <c r="VAD39" s="472"/>
      <c r="VAE39" s="472"/>
      <c r="VAF39" s="472"/>
      <c r="VAG39" s="472"/>
      <c r="VAH39" s="472"/>
      <c r="VAI39" s="472"/>
      <c r="VAJ39" s="472"/>
      <c r="VAK39" s="472"/>
      <c r="VAL39" s="472"/>
      <c r="VAM39" s="472"/>
      <c r="VAN39" s="472"/>
      <c r="VAO39" s="472"/>
      <c r="VAP39" s="472"/>
      <c r="VAQ39" s="472"/>
      <c r="VAR39" s="472"/>
      <c r="VAS39" s="472"/>
      <c r="VAT39" s="472"/>
      <c r="VAU39" s="472"/>
      <c r="VAV39" s="472"/>
      <c r="VAW39" s="472"/>
      <c r="VAX39" s="472"/>
      <c r="VAY39" s="472"/>
      <c r="VAZ39" s="472"/>
      <c r="VBA39" s="472"/>
      <c r="VBB39" s="472"/>
      <c r="VBC39" s="472"/>
      <c r="VBD39" s="472"/>
      <c r="VBE39" s="472"/>
      <c r="VBF39" s="472"/>
      <c r="VBG39" s="472"/>
      <c r="VBH39" s="472"/>
      <c r="VBI39" s="472"/>
      <c r="VBJ39" s="472"/>
      <c r="VBK39" s="472"/>
      <c r="VBL39" s="472"/>
      <c r="VBM39" s="472"/>
      <c r="VBN39" s="472"/>
      <c r="VBO39" s="472"/>
      <c r="VBP39" s="472"/>
      <c r="VBQ39" s="472"/>
      <c r="VBR39" s="472"/>
      <c r="VBS39" s="472"/>
      <c r="VBT39" s="472"/>
      <c r="VBU39" s="472"/>
      <c r="VBV39" s="472"/>
      <c r="VBW39" s="472"/>
      <c r="VBX39" s="472"/>
      <c r="VBY39" s="472"/>
      <c r="VBZ39" s="472"/>
      <c r="VCA39" s="472"/>
      <c r="VCB39" s="472"/>
      <c r="VCC39" s="472"/>
      <c r="VCD39" s="472"/>
      <c r="VCE39" s="472"/>
      <c r="VCF39" s="472"/>
      <c r="VCG39" s="472"/>
      <c r="VCH39" s="472"/>
      <c r="VCI39" s="472"/>
      <c r="VCJ39" s="472"/>
      <c r="VCK39" s="472"/>
      <c r="VCL39" s="472"/>
      <c r="VCM39" s="472"/>
      <c r="VCN39" s="472"/>
      <c r="VCO39" s="472"/>
      <c r="VCP39" s="472"/>
      <c r="VCQ39" s="472"/>
      <c r="VCR39" s="472"/>
      <c r="VCS39" s="472"/>
      <c r="VCT39" s="472"/>
      <c r="VCU39" s="472"/>
      <c r="VCV39" s="472"/>
      <c r="VCW39" s="472"/>
      <c r="VCX39" s="472"/>
      <c r="VCY39" s="472"/>
      <c r="VCZ39" s="472"/>
      <c r="VDA39" s="472"/>
      <c r="VDB39" s="472"/>
      <c r="VDC39" s="472"/>
      <c r="VDD39" s="472"/>
      <c r="VDE39" s="472"/>
      <c r="VDF39" s="472"/>
      <c r="VDG39" s="472"/>
      <c r="VDH39" s="472"/>
      <c r="VDI39" s="472"/>
      <c r="VDJ39" s="472"/>
      <c r="VDK39" s="472"/>
      <c r="VDL39" s="472"/>
      <c r="VDM39" s="472"/>
      <c r="VDN39" s="472"/>
      <c r="VDO39" s="472"/>
      <c r="VDP39" s="472"/>
      <c r="VDQ39" s="472"/>
      <c r="VDR39" s="472"/>
      <c r="VDS39" s="472"/>
      <c r="VDT39" s="472"/>
      <c r="VDU39" s="472"/>
      <c r="VDV39" s="472"/>
      <c r="VDW39" s="472"/>
      <c r="VDX39" s="472"/>
      <c r="VDY39" s="472"/>
      <c r="VDZ39" s="472"/>
      <c r="VEA39" s="472"/>
      <c r="VEB39" s="472"/>
      <c r="VEC39" s="472"/>
      <c r="VED39" s="472"/>
      <c r="VEE39" s="472"/>
      <c r="VEF39" s="472"/>
      <c r="VEG39" s="472"/>
      <c r="VEH39" s="472"/>
      <c r="VEI39" s="472"/>
      <c r="VEJ39" s="472"/>
      <c r="VEK39" s="472"/>
      <c r="VEL39" s="472"/>
      <c r="VEM39" s="472"/>
      <c r="VEN39" s="472"/>
      <c r="VEO39" s="472"/>
      <c r="VEP39" s="472"/>
      <c r="VEQ39" s="472"/>
      <c r="VER39" s="472"/>
      <c r="VES39" s="472"/>
      <c r="VET39" s="472"/>
      <c r="VEU39" s="472"/>
      <c r="VEV39" s="472"/>
      <c r="VEW39" s="472"/>
      <c r="VEX39" s="472"/>
      <c r="VEY39" s="472"/>
      <c r="VEZ39" s="472"/>
      <c r="VFA39" s="472"/>
      <c r="VFB39" s="472"/>
      <c r="VFC39" s="472"/>
      <c r="VFD39" s="472"/>
      <c r="VFE39" s="472"/>
      <c r="VFF39" s="472"/>
      <c r="VFG39" s="472"/>
      <c r="VFH39" s="472"/>
      <c r="VFI39" s="472"/>
      <c r="VFJ39" s="472"/>
      <c r="VFK39" s="472"/>
      <c r="VFL39" s="472"/>
      <c r="VFM39" s="472"/>
      <c r="VFN39" s="472"/>
      <c r="VFO39" s="472"/>
      <c r="VFP39" s="472"/>
      <c r="VFQ39" s="472"/>
      <c r="VFR39" s="472"/>
      <c r="VFS39" s="472"/>
      <c r="VFT39" s="472"/>
      <c r="VFU39" s="472"/>
      <c r="VFV39" s="472"/>
      <c r="VFW39" s="472"/>
      <c r="VFX39" s="472"/>
      <c r="VFY39" s="472"/>
      <c r="VFZ39" s="472"/>
      <c r="VGA39" s="472"/>
      <c r="VGB39" s="472"/>
      <c r="VGC39" s="472"/>
      <c r="VGD39" s="472"/>
      <c r="VGE39" s="472"/>
      <c r="VGF39" s="472"/>
      <c r="VGG39" s="472"/>
      <c r="VGH39" s="472"/>
      <c r="VGI39" s="472"/>
      <c r="VGJ39" s="472"/>
      <c r="VGK39" s="472"/>
      <c r="VGL39" s="472"/>
      <c r="VGM39" s="472"/>
      <c r="VGN39" s="472"/>
      <c r="VGO39" s="472"/>
      <c r="VGP39" s="472"/>
      <c r="VGQ39" s="472"/>
      <c r="VGR39" s="472"/>
      <c r="VGS39" s="472"/>
      <c r="VGT39" s="472"/>
      <c r="VGU39" s="472"/>
      <c r="VGV39" s="472"/>
      <c r="VGW39" s="472"/>
      <c r="VGX39" s="472"/>
      <c r="VGY39" s="472"/>
      <c r="VGZ39" s="472"/>
      <c r="VHA39" s="472"/>
      <c r="VHB39" s="472"/>
      <c r="VHC39" s="472"/>
      <c r="VHD39" s="472"/>
      <c r="VHE39" s="472"/>
      <c r="VHF39" s="472"/>
      <c r="VHG39" s="472"/>
      <c r="VHH39" s="472"/>
      <c r="VHI39" s="472"/>
      <c r="VHJ39" s="472"/>
      <c r="VHK39" s="472"/>
      <c r="VHL39" s="472"/>
      <c r="VHM39" s="472"/>
      <c r="VHN39" s="472"/>
      <c r="VHO39" s="472"/>
      <c r="VHP39" s="472"/>
      <c r="VHQ39" s="472"/>
      <c r="VHR39" s="472"/>
      <c r="VHS39" s="472"/>
      <c r="VHT39" s="472"/>
      <c r="VHU39" s="472"/>
      <c r="VHV39" s="472"/>
      <c r="VHW39" s="472"/>
      <c r="VHX39" s="472"/>
      <c r="VHY39" s="472"/>
      <c r="VHZ39" s="472"/>
      <c r="VIA39" s="472"/>
      <c r="VIB39" s="472"/>
      <c r="VIC39" s="472"/>
      <c r="VID39" s="472"/>
      <c r="VIE39" s="472"/>
      <c r="VIF39" s="472"/>
      <c r="VIG39" s="472"/>
      <c r="VIH39" s="472"/>
      <c r="VII39" s="472"/>
      <c r="VIJ39" s="472"/>
      <c r="VIK39" s="472"/>
      <c r="VIL39" s="472"/>
      <c r="VIM39" s="472"/>
      <c r="VIN39" s="472"/>
      <c r="VIO39" s="472"/>
      <c r="VIP39" s="472"/>
      <c r="VIQ39" s="472"/>
      <c r="VIR39" s="472"/>
      <c r="VIS39" s="472"/>
      <c r="VIT39" s="472"/>
      <c r="VIU39" s="472"/>
      <c r="VIV39" s="472"/>
      <c r="VIW39" s="472"/>
      <c r="VIX39" s="472"/>
      <c r="VIY39" s="472"/>
      <c r="VIZ39" s="472"/>
      <c r="VJA39" s="472"/>
      <c r="VJB39" s="472"/>
      <c r="VJC39" s="472"/>
      <c r="VJD39" s="472"/>
      <c r="VJE39" s="472"/>
      <c r="VJF39" s="472"/>
      <c r="VJG39" s="472"/>
      <c r="VJH39" s="472"/>
      <c r="VJI39" s="472"/>
      <c r="VJJ39" s="472"/>
      <c r="VJK39" s="472"/>
      <c r="VJL39" s="472"/>
      <c r="VJM39" s="472"/>
      <c r="VJN39" s="472"/>
      <c r="VJO39" s="472"/>
      <c r="VJP39" s="472"/>
      <c r="VJQ39" s="472"/>
      <c r="VJR39" s="472"/>
      <c r="VJS39" s="472"/>
      <c r="VJT39" s="472"/>
      <c r="VJU39" s="472"/>
      <c r="VJV39" s="472"/>
      <c r="VJW39" s="472"/>
      <c r="VJX39" s="472"/>
      <c r="VJY39" s="472"/>
      <c r="VJZ39" s="472"/>
      <c r="VKA39" s="472"/>
      <c r="VKB39" s="472"/>
      <c r="VKC39" s="472"/>
      <c r="VKD39" s="472"/>
      <c r="VKE39" s="472"/>
      <c r="VKF39" s="472"/>
      <c r="VKG39" s="472"/>
      <c r="VKH39" s="472"/>
      <c r="VKI39" s="472"/>
      <c r="VKJ39" s="472"/>
      <c r="VKK39" s="472"/>
      <c r="VKL39" s="472"/>
      <c r="VKM39" s="472"/>
      <c r="VKN39" s="472"/>
      <c r="VKO39" s="472"/>
      <c r="VKP39" s="472"/>
      <c r="VKQ39" s="472"/>
      <c r="VKR39" s="472"/>
      <c r="VKS39" s="472"/>
      <c r="VKT39" s="472"/>
      <c r="VKU39" s="472"/>
      <c r="VKV39" s="472"/>
      <c r="VKW39" s="472"/>
      <c r="VKX39" s="472"/>
      <c r="VKY39" s="472"/>
      <c r="VKZ39" s="472"/>
      <c r="VLA39" s="472"/>
      <c r="VLB39" s="472"/>
      <c r="VLC39" s="472"/>
      <c r="VLD39" s="472"/>
      <c r="VLE39" s="472"/>
      <c r="VLF39" s="472"/>
      <c r="VLG39" s="472"/>
      <c r="VLH39" s="472"/>
      <c r="VLI39" s="472"/>
      <c r="VLJ39" s="472"/>
      <c r="VLK39" s="472"/>
      <c r="VLL39" s="472"/>
      <c r="VLM39" s="472"/>
      <c r="VLN39" s="472"/>
      <c r="VLO39" s="472"/>
      <c r="VLP39" s="472"/>
      <c r="VLQ39" s="472"/>
      <c r="VLR39" s="472"/>
      <c r="VLS39" s="472"/>
      <c r="VLT39" s="472"/>
      <c r="VLU39" s="472"/>
      <c r="VLV39" s="472"/>
      <c r="VLW39" s="472"/>
      <c r="VLX39" s="472"/>
      <c r="VLY39" s="472"/>
      <c r="VLZ39" s="472"/>
      <c r="VMA39" s="472"/>
      <c r="VMB39" s="472"/>
      <c r="VMC39" s="472"/>
      <c r="VMD39" s="472"/>
      <c r="VME39" s="472"/>
      <c r="VMF39" s="472"/>
      <c r="VMG39" s="472"/>
      <c r="VMH39" s="472"/>
      <c r="VMI39" s="472"/>
      <c r="VMJ39" s="472"/>
      <c r="VMK39" s="472"/>
      <c r="VML39" s="472"/>
      <c r="VMM39" s="472"/>
      <c r="VMN39" s="472"/>
      <c r="VMO39" s="472"/>
      <c r="VMP39" s="472"/>
      <c r="VMQ39" s="472"/>
      <c r="VMR39" s="472"/>
      <c r="VMS39" s="472"/>
      <c r="VMT39" s="472"/>
      <c r="VMU39" s="472"/>
      <c r="VMV39" s="472"/>
      <c r="VMW39" s="472"/>
      <c r="VMX39" s="472"/>
      <c r="VMY39" s="472"/>
      <c r="VMZ39" s="472"/>
      <c r="VNA39" s="472"/>
      <c r="VNB39" s="472"/>
      <c r="VNC39" s="472"/>
      <c r="VND39" s="472"/>
      <c r="VNE39" s="472"/>
      <c r="VNF39" s="472"/>
      <c r="VNG39" s="472"/>
      <c r="VNH39" s="472"/>
      <c r="VNI39" s="472"/>
      <c r="VNJ39" s="472"/>
      <c r="VNK39" s="472"/>
      <c r="VNL39" s="472"/>
      <c r="VNM39" s="472"/>
      <c r="VNN39" s="472"/>
      <c r="VNO39" s="472"/>
      <c r="VNP39" s="472"/>
      <c r="VNQ39" s="472"/>
      <c r="VNR39" s="472"/>
      <c r="VNS39" s="472"/>
      <c r="VNT39" s="472"/>
      <c r="VNU39" s="472"/>
      <c r="VNV39" s="472"/>
      <c r="VNW39" s="472"/>
      <c r="VNX39" s="472"/>
      <c r="VNY39" s="472"/>
      <c r="VNZ39" s="472"/>
      <c r="VOA39" s="472"/>
      <c r="VOB39" s="472"/>
      <c r="VOC39" s="472"/>
      <c r="VOD39" s="472"/>
      <c r="VOE39" s="472"/>
      <c r="VOF39" s="472"/>
      <c r="VOG39" s="472"/>
      <c r="VOH39" s="472"/>
      <c r="VOI39" s="472"/>
      <c r="VOJ39" s="472"/>
      <c r="VOK39" s="472"/>
      <c r="VOL39" s="472"/>
      <c r="VOM39" s="472"/>
      <c r="VON39" s="472"/>
      <c r="VOO39" s="472"/>
      <c r="VOP39" s="472"/>
      <c r="VOQ39" s="472"/>
      <c r="VOR39" s="472"/>
      <c r="VOS39" s="472"/>
      <c r="VOT39" s="472"/>
      <c r="VOU39" s="472"/>
      <c r="VOV39" s="472"/>
      <c r="VOW39" s="472"/>
      <c r="VOX39" s="472"/>
      <c r="VOY39" s="472"/>
      <c r="VOZ39" s="472"/>
      <c r="VPA39" s="472"/>
      <c r="VPB39" s="472"/>
      <c r="VPC39" s="472"/>
      <c r="VPD39" s="472"/>
      <c r="VPE39" s="472"/>
      <c r="VPF39" s="472"/>
      <c r="VPG39" s="472"/>
      <c r="VPH39" s="472"/>
      <c r="VPI39" s="472"/>
      <c r="VPJ39" s="472"/>
      <c r="VPK39" s="472"/>
      <c r="VPL39" s="472"/>
      <c r="VPM39" s="472"/>
      <c r="VPN39" s="472"/>
      <c r="VPO39" s="472"/>
      <c r="VPP39" s="472"/>
      <c r="VPQ39" s="472"/>
      <c r="VPR39" s="472"/>
      <c r="VPS39" s="472"/>
      <c r="VPT39" s="472"/>
      <c r="VPU39" s="472"/>
      <c r="VPV39" s="472"/>
      <c r="VPW39" s="472"/>
      <c r="VPX39" s="472"/>
      <c r="VPY39" s="472"/>
      <c r="VPZ39" s="472"/>
      <c r="VQA39" s="472"/>
      <c r="VQB39" s="472"/>
      <c r="VQC39" s="472"/>
      <c r="VQD39" s="472"/>
      <c r="VQE39" s="472"/>
      <c r="VQF39" s="472"/>
      <c r="VQG39" s="472"/>
      <c r="VQH39" s="472"/>
      <c r="VQI39" s="472"/>
      <c r="VQJ39" s="472"/>
      <c r="VQK39" s="472"/>
      <c r="VQL39" s="472"/>
      <c r="VQM39" s="472"/>
      <c r="VQN39" s="472"/>
      <c r="VQO39" s="472"/>
      <c r="VQP39" s="472"/>
      <c r="VQQ39" s="472"/>
      <c r="VQR39" s="472"/>
      <c r="VQS39" s="472"/>
      <c r="VQT39" s="472"/>
      <c r="VQU39" s="472"/>
      <c r="VQV39" s="472"/>
      <c r="VQW39" s="472"/>
      <c r="VQX39" s="472"/>
      <c r="VQY39" s="472"/>
      <c r="VQZ39" s="472"/>
      <c r="VRA39" s="472"/>
      <c r="VRB39" s="472"/>
      <c r="VRC39" s="472"/>
      <c r="VRD39" s="472"/>
      <c r="VRE39" s="472"/>
      <c r="VRF39" s="472"/>
      <c r="VRG39" s="472"/>
      <c r="VRH39" s="472"/>
      <c r="VRI39" s="472"/>
      <c r="VRJ39" s="472"/>
      <c r="VRK39" s="472"/>
      <c r="VRL39" s="472"/>
      <c r="VRM39" s="472"/>
      <c r="VRN39" s="472"/>
      <c r="VRO39" s="472"/>
      <c r="VRP39" s="472"/>
      <c r="VRQ39" s="472"/>
      <c r="VRR39" s="472"/>
      <c r="VRS39" s="472"/>
      <c r="VRT39" s="472"/>
      <c r="VRU39" s="472"/>
      <c r="VRV39" s="472"/>
      <c r="VRW39" s="472"/>
      <c r="VRX39" s="472"/>
      <c r="VRY39" s="472"/>
      <c r="VRZ39" s="472"/>
      <c r="VSA39" s="472"/>
      <c r="VSB39" s="472"/>
      <c r="VSC39" s="472"/>
      <c r="VSD39" s="472"/>
      <c r="VSE39" s="472"/>
      <c r="VSF39" s="472"/>
      <c r="VSG39" s="472"/>
      <c r="VSH39" s="472"/>
      <c r="VSI39" s="472"/>
      <c r="VSJ39" s="472"/>
      <c r="VSK39" s="472"/>
      <c r="VSL39" s="472"/>
      <c r="VSM39" s="472"/>
      <c r="VSN39" s="472"/>
      <c r="VSO39" s="472"/>
      <c r="VSP39" s="472"/>
      <c r="VSQ39" s="472"/>
      <c r="VSR39" s="472"/>
      <c r="VSS39" s="472"/>
      <c r="VST39" s="472"/>
      <c r="VSU39" s="472"/>
      <c r="VSV39" s="472"/>
      <c r="VSW39" s="472"/>
      <c r="VSX39" s="472"/>
      <c r="VSY39" s="472"/>
      <c r="VSZ39" s="472"/>
      <c r="VTA39" s="472"/>
      <c r="VTB39" s="472"/>
      <c r="VTC39" s="472"/>
      <c r="VTD39" s="472"/>
      <c r="VTE39" s="472"/>
      <c r="VTF39" s="472"/>
      <c r="VTG39" s="472"/>
      <c r="VTH39" s="472"/>
      <c r="VTI39" s="472"/>
      <c r="VTJ39" s="472"/>
      <c r="VTK39" s="472"/>
      <c r="VTL39" s="472"/>
      <c r="VTM39" s="472"/>
      <c r="VTN39" s="472"/>
      <c r="VTO39" s="472"/>
      <c r="VTP39" s="472"/>
      <c r="VTQ39" s="472"/>
      <c r="VTR39" s="472"/>
      <c r="VTS39" s="472"/>
      <c r="VTT39" s="472"/>
      <c r="VTU39" s="472"/>
      <c r="VTV39" s="472"/>
      <c r="VTW39" s="472"/>
      <c r="VTX39" s="472"/>
      <c r="VTY39" s="472"/>
      <c r="VTZ39" s="472"/>
      <c r="VUA39" s="472"/>
      <c r="VUB39" s="472"/>
      <c r="VUC39" s="472"/>
      <c r="VUD39" s="472"/>
      <c r="VUE39" s="472"/>
      <c r="VUF39" s="472"/>
      <c r="VUG39" s="472"/>
      <c r="VUH39" s="472"/>
      <c r="VUI39" s="472"/>
      <c r="VUJ39" s="472"/>
      <c r="VUK39" s="472"/>
      <c r="VUL39" s="472"/>
      <c r="VUM39" s="472"/>
      <c r="VUN39" s="472"/>
      <c r="VUO39" s="472"/>
      <c r="VUP39" s="472"/>
      <c r="VUQ39" s="472"/>
      <c r="VUR39" s="472"/>
      <c r="VUS39" s="472"/>
      <c r="VUT39" s="472"/>
      <c r="VUU39" s="472"/>
      <c r="VUV39" s="472"/>
      <c r="VUW39" s="472"/>
      <c r="VUX39" s="472"/>
      <c r="VUY39" s="472"/>
      <c r="VUZ39" s="472"/>
      <c r="VVA39" s="472"/>
      <c r="VVB39" s="472"/>
      <c r="VVC39" s="472"/>
      <c r="VVD39" s="472"/>
      <c r="VVE39" s="472"/>
      <c r="VVF39" s="472"/>
      <c r="VVG39" s="472"/>
      <c r="VVH39" s="472"/>
      <c r="VVI39" s="472"/>
      <c r="VVJ39" s="472"/>
      <c r="VVK39" s="472"/>
      <c r="VVL39" s="472"/>
      <c r="VVM39" s="472"/>
      <c r="VVN39" s="472"/>
      <c r="VVO39" s="472"/>
      <c r="VVP39" s="472"/>
      <c r="VVQ39" s="472"/>
      <c r="VVR39" s="472"/>
      <c r="VVS39" s="472"/>
      <c r="VVT39" s="472"/>
      <c r="VVU39" s="472"/>
      <c r="VVV39" s="472"/>
      <c r="VVW39" s="472"/>
      <c r="VVX39" s="472"/>
      <c r="VVY39" s="472"/>
      <c r="VVZ39" s="472"/>
      <c r="VWA39" s="472"/>
      <c r="VWB39" s="472"/>
      <c r="VWC39" s="472"/>
      <c r="VWD39" s="472"/>
      <c r="VWE39" s="472"/>
      <c r="VWF39" s="472"/>
      <c r="VWG39" s="472"/>
      <c r="VWH39" s="472"/>
      <c r="VWI39" s="472"/>
      <c r="VWJ39" s="472"/>
      <c r="VWK39" s="472"/>
      <c r="VWL39" s="472"/>
      <c r="VWM39" s="472"/>
      <c r="VWN39" s="472"/>
      <c r="VWO39" s="472"/>
      <c r="VWP39" s="472"/>
      <c r="VWQ39" s="472"/>
      <c r="VWR39" s="472"/>
      <c r="VWS39" s="472"/>
      <c r="VWT39" s="472"/>
      <c r="VWU39" s="472"/>
      <c r="VWV39" s="472"/>
      <c r="VWW39" s="472"/>
      <c r="VWX39" s="472"/>
      <c r="VWY39" s="472"/>
      <c r="VWZ39" s="472"/>
      <c r="VXA39" s="472"/>
      <c r="VXB39" s="472"/>
      <c r="VXC39" s="472"/>
      <c r="VXD39" s="472"/>
      <c r="VXE39" s="472"/>
      <c r="VXF39" s="472"/>
      <c r="VXG39" s="472"/>
      <c r="VXH39" s="472"/>
      <c r="VXI39" s="472"/>
      <c r="VXJ39" s="472"/>
      <c r="VXK39" s="472"/>
      <c r="VXL39" s="472"/>
      <c r="VXM39" s="472"/>
      <c r="VXN39" s="472"/>
      <c r="VXO39" s="472"/>
      <c r="VXP39" s="472"/>
      <c r="VXQ39" s="472"/>
      <c r="VXR39" s="472"/>
      <c r="VXS39" s="472"/>
      <c r="VXT39" s="472"/>
      <c r="VXU39" s="472"/>
      <c r="VXV39" s="472"/>
      <c r="VXW39" s="472"/>
      <c r="VXX39" s="472"/>
      <c r="VXY39" s="472"/>
      <c r="VXZ39" s="472"/>
      <c r="VYA39" s="472"/>
      <c r="VYB39" s="472"/>
      <c r="VYC39" s="472"/>
      <c r="VYD39" s="472"/>
      <c r="VYE39" s="472"/>
      <c r="VYF39" s="472"/>
      <c r="VYG39" s="472"/>
      <c r="VYH39" s="472"/>
      <c r="VYI39" s="472"/>
      <c r="VYJ39" s="472"/>
      <c r="VYK39" s="472"/>
      <c r="VYL39" s="472"/>
      <c r="VYM39" s="472"/>
      <c r="VYN39" s="472"/>
      <c r="VYO39" s="472"/>
      <c r="VYP39" s="472"/>
      <c r="VYQ39" s="472"/>
      <c r="VYR39" s="472"/>
      <c r="VYS39" s="472"/>
      <c r="VYT39" s="472"/>
      <c r="VYU39" s="472"/>
      <c r="VYV39" s="472"/>
      <c r="VYW39" s="472"/>
      <c r="VYX39" s="472"/>
      <c r="VYY39" s="472"/>
      <c r="VYZ39" s="472"/>
      <c r="VZA39" s="472"/>
      <c r="VZB39" s="472"/>
      <c r="VZC39" s="472"/>
      <c r="VZD39" s="472"/>
      <c r="VZE39" s="472"/>
      <c r="VZF39" s="472"/>
      <c r="VZG39" s="472"/>
      <c r="VZH39" s="472"/>
      <c r="VZI39" s="472"/>
      <c r="VZJ39" s="472"/>
      <c r="VZK39" s="472"/>
      <c r="VZL39" s="472"/>
      <c r="VZM39" s="472"/>
      <c r="VZN39" s="472"/>
      <c r="VZO39" s="472"/>
      <c r="VZP39" s="472"/>
      <c r="VZQ39" s="472"/>
      <c r="VZR39" s="472"/>
      <c r="VZS39" s="472"/>
      <c r="VZT39" s="472"/>
      <c r="VZU39" s="472"/>
      <c r="VZV39" s="472"/>
      <c r="VZW39" s="472"/>
      <c r="VZX39" s="472"/>
      <c r="VZY39" s="472"/>
      <c r="VZZ39" s="472"/>
      <c r="WAA39" s="472"/>
      <c r="WAB39" s="472"/>
      <c r="WAC39" s="472"/>
      <c r="WAD39" s="472"/>
      <c r="WAE39" s="472"/>
      <c r="WAF39" s="472"/>
      <c r="WAG39" s="472"/>
      <c r="WAH39" s="472"/>
      <c r="WAI39" s="472"/>
      <c r="WAJ39" s="472"/>
      <c r="WAK39" s="472"/>
      <c r="WAL39" s="472"/>
      <c r="WAM39" s="472"/>
      <c r="WAN39" s="472"/>
      <c r="WAO39" s="472"/>
      <c r="WAP39" s="472"/>
      <c r="WAQ39" s="472"/>
      <c r="WAR39" s="472"/>
      <c r="WAS39" s="472"/>
      <c r="WAT39" s="472"/>
      <c r="WAU39" s="472"/>
      <c r="WAV39" s="472"/>
      <c r="WAW39" s="472"/>
      <c r="WAX39" s="472"/>
      <c r="WAY39" s="472"/>
      <c r="WAZ39" s="472"/>
      <c r="WBA39" s="472"/>
      <c r="WBB39" s="472"/>
      <c r="WBC39" s="472"/>
      <c r="WBD39" s="472"/>
      <c r="WBE39" s="472"/>
      <c r="WBF39" s="472"/>
      <c r="WBG39" s="472"/>
      <c r="WBH39" s="472"/>
      <c r="WBI39" s="472"/>
      <c r="WBJ39" s="472"/>
      <c r="WBK39" s="472"/>
      <c r="WBL39" s="472"/>
      <c r="WBM39" s="472"/>
      <c r="WBN39" s="472"/>
      <c r="WBO39" s="472"/>
      <c r="WBP39" s="472"/>
      <c r="WBQ39" s="472"/>
      <c r="WBR39" s="472"/>
      <c r="WBS39" s="472"/>
      <c r="WBT39" s="472"/>
      <c r="WBU39" s="472"/>
      <c r="WBV39" s="472"/>
      <c r="WBW39" s="472"/>
      <c r="WBX39" s="472"/>
      <c r="WBY39" s="472"/>
      <c r="WBZ39" s="472"/>
      <c r="WCA39" s="472"/>
      <c r="WCB39" s="472"/>
      <c r="WCC39" s="472"/>
      <c r="WCD39" s="472"/>
      <c r="WCE39" s="472"/>
      <c r="WCF39" s="472"/>
      <c r="WCG39" s="472"/>
      <c r="WCH39" s="472"/>
      <c r="WCI39" s="472"/>
      <c r="WCJ39" s="472"/>
      <c r="WCK39" s="472"/>
      <c r="WCL39" s="472"/>
      <c r="WCM39" s="472"/>
      <c r="WCN39" s="472"/>
      <c r="WCO39" s="472"/>
      <c r="WCP39" s="472"/>
      <c r="WCQ39" s="472"/>
      <c r="WCR39" s="472"/>
      <c r="WCS39" s="472"/>
      <c r="WCT39" s="472"/>
      <c r="WCU39" s="472"/>
      <c r="WCV39" s="472"/>
      <c r="WCW39" s="472"/>
      <c r="WCX39" s="472"/>
      <c r="WCY39" s="472"/>
      <c r="WCZ39" s="472"/>
      <c r="WDA39" s="472"/>
      <c r="WDB39" s="472"/>
      <c r="WDC39" s="472"/>
      <c r="WDD39" s="472"/>
      <c r="WDE39" s="472"/>
      <c r="WDF39" s="472"/>
      <c r="WDG39" s="472"/>
      <c r="WDH39" s="472"/>
      <c r="WDI39" s="472"/>
      <c r="WDJ39" s="472"/>
      <c r="WDK39" s="472"/>
      <c r="WDL39" s="472"/>
      <c r="WDM39" s="472"/>
      <c r="WDN39" s="472"/>
      <c r="WDO39" s="472"/>
      <c r="WDP39" s="472"/>
      <c r="WDQ39" s="472"/>
      <c r="WDR39" s="472"/>
      <c r="WDS39" s="472"/>
      <c r="WDT39" s="472"/>
      <c r="WDU39" s="472"/>
      <c r="WDV39" s="472"/>
      <c r="WDW39" s="472"/>
      <c r="WDX39" s="472"/>
      <c r="WDY39" s="472"/>
      <c r="WDZ39" s="472"/>
      <c r="WEA39" s="472"/>
      <c r="WEB39" s="472"/>
      <c r="WEC39" s="472"/>
      <c r="WED39" s="472"/>
      <c r="WEE39" s="472"/>
      <c r="WEF39" s="472"/>
      <c r="WEG39" s="472"/>
      <c r="WEH39" s="472"/>
      <c r="WEI39" s="472"/>
      <c r="WEJ39" s="472"/>
      <c r="WEK39" s="472"/>
      <c r="WEL39" s="472"/>
      <c r="WEM39" s="472"/>
      <c r="WEN39" s="472"/>
      <c r="WEO39" s="472"/>
      <c r="WEP39" s="472"/>
      <c r="WEQ39" s="472"/>
      <c r="WER39" s="472"/>
      <c r="WES39" s="472"/>
      <c r="WET39" s="472"/>
      <c r="WEU39" s="472"/>
      <c r="WEV39" s="472"/>
      <c r="WEW39" s="472"/>
      <c r="WEX39" s="472"/>
      <c r="WEY39" s="472"/>
      <c r="WEZ39" s="472"/>
      <c r="WFA39" s="472"/>
      <c r="WFB39" s="472"/>
      <c r="WFC39" s="472"/>
      <c r="WFD39" s="472"/>
      <c r="WFE39" s="472"/>
      <c r="WFF39" s="472"/>
      <c r="WFG39" s="472"/>
      <c r="WFH39" s="472"/>
      <c r="WFI39" s="472"/>
      <c r="WFJ39" s="472"/>
      <c r="WFK39" s="472"/>
      <c r="WFL39" s="472"/>
      <c r="WFM39" s="472"/>
      <c r="WFN39" s="472"/>
      <c r="WFO39" s="472"/>
      <c r="WFP39" s="472"/>
      <c r="WFQ39" s="472"/>
      <c r="WFR39" s="472"/>
      <c r="WFS39" s="472"/>
      <c r="WFT39" s="472"/>
      <c r="WFU39" s="472"/>
      <c r="WFV39" s="472"/>
      <c r="WFW39" s="472"/>
      <c r="WFX39" s="472"/>
      <c r="WFY39" s="472"/>
      <c r="WFZ39" s="472"/>
      <c r="WGA39" s="472"/>
      <c r="WGB39" s="472"/>
      <c r="WGC39" s="472"/>
      <c r="WGD39" s="472"/>
      <c r="WGE39" s="472"/>
      <c r="WGF39" s="472"/>
      <c r="WGG39" s="472"/>
      <c r="WGH39" s="472"/>
      <c r="WGI39" s="472"/>
      <c r="WGJ39" s="472"/>
      <c r="WGK39" s="472"/>
      <c r="WGL39" s="472"/>
      <c r="WGM39" s="472"/>
      <c r="WGN39" s="472"/>
      <c r="WGO39" s="472"/>
      <c r="WGP39" s="472"/>
      <c r="WGQ39" s="472"/>
      <c r="WGR39" s="472"/>
      <c r="WGS39" s="472"/>
      <c r="WGT39" s="472"/>
      <c r="WGU39" s="472"/>
      <c r="WGV39" s="472"/>
      <c r="WGW39" s="472"/>
      <c r="WGX39" s="472"/>
      <c r="WGY39" s="472"/>
      <c r="WGZ39" s="472"/>
      <c r="WHA39" s="472"/>
      <c r="WHB39" s="472"/>
      <c r="WHC39" s="472"/>
      <c r="WHD39" s="472"/>
      <c r="WHE39" s="472"/>
      <c r="WHF39" s="472"/>
      <c r="WHG39" s="472"/>
      <c r="WHH39" s="472"/>
      <c r="WHI39" s="472"/>
      <c r="WHJ39" s="472"/>
      <c r="WHK39" s="472"/>
      <c r="WHL39" s="472"/>
      <c r="WHM39" s="472"/>
      <c r="WHN39" s="472"/>
      <c r="WHO39" s="472"/>
      <c r="WHP39" s="472"/>
      <c r="WHQ39" s="472"/>
      <c r="WHR39" s="472"/>
      <c r="WHS39" s="472"/>
      <c r="WHT39" s="472"/>
      <c r="WHU39" s="472"/>
      <c r="WHV39" s="472"/>
      <c r="WHW39" s="472"/>
      <c r="WHX39" s="472"/>
      <c r="WHY39" s="472"/>
      <c r="WHZ39" s="472"/>
      <c r="WIA39" s="472"/>
      <c r="WIB39" s="472"/>
      <c r="WIC39" s="472"/>
      <c r="WID39" s="472"/>
      <c r="WIE39" s="472"/>
      <c r="WIF39" s="472"/>
      <c r="WIG39" s="472"/>
      <c r="WIH39" s="472"/>
      <c r="WII39" s="472"/>
      <c r="WIJ39" s="472"/>
      <c r="WIK39" s="472"/>
      <c r="WIL39" s="472"/>
      <c r="WIM39" s="472"/>
      <c r="WIN39" s="472"/>
      <c r="WIO39" s="472"/>
      <c r="WIP39" s="472"/>
      <c r="WIQ39" s="472"/>
      <c r="WIR39" s="472"/>
      <c r="WIS39" s="472"/>
      <c r="WIT39" s="472"/>
      <c r="WIU39" s="472"/>
      <c r="WIV39" s="472"/>
      <c r="WIW39" s="472"/>
      <c r="WIX39" s="472"/>
      <c r="WIY39" s="472"/>
      <c r="WIZ39" s="472"/>
      <c r="WJA39" s="472"/>
      <c r="WJB39" s="472"/>
      <c r="WJC39" s="472"/>
      <c r="WJD39" s="472"/>
      <c r="WJE39" s="472"/>
      <c r="WJF39" s="472"/>
      <c r="WJG39" s="472"/>
      <c r="WJH39" s="472"/>
      <c r="WJI39" s="472"/>
      <c r="WJJ39" s="472"/>
      <c r="WJK39" s="472"/>
      <c r="WJL39" s="472"/>
      <c r="WJM39" s="472"/>
      <c r="WJN39" s="472"/>
      <c r="WJO39" s="472"/>
      <c r="WJP39" s="472"/>
      <c r="WJQ39" s="472"/>
      <c r="WJR39" s="472"/>
      <c r="WJS39" s="472"/>
      <c r="WJT39" s="472"/>
      <c r="WJU39" s="472"/>
      <c r="WJV39" s="472"/>
      <c r="WJW39" s="472"/>
      <c r="WJX39" s="472"/>
      <c r="WJY39" s="472"/>
      <c r="WJZ39" s="472"/>
      <c r="WKA39" s="472"/>
      <c r="WKB39" s="472"/>
      <c r="WKC39" s="472"/>
      <c r="WKD39" s="472"/>
      <c r="WKE39" s="472"/>
      <c r="WKF39" s="472"/>
      <c r="WKG39" s="472"/>
      <c r="WKH39" s="472"/>
      <c r="WKI39" s="472"/>
      <c r="WKJ39" s="472"/>
      <c r="WKK39" s="472"/>
      <c r="WKL39" s="472"/>
      <c r="WKM39" s="472"/>
      <c r="WKN39" s="472"/>
      <c r="WKO39" s="472"/>
      <c r="WKP39" s="472"/>
      <c r="WKQ39" s="472"/>
      <c r="WKR39" s="472"/>
      <c r="WKS39" s="472"/>
      <c r="WKT39" s="472"/>
      <c r="WKU39" s="472"/>
      <c r="WKV39" s="472"/>
      <c r="WKW39" s="472"/>
      <c r="WKX39" s="472"/>
      <c r="WKY39" s="472"/>
      <c r="WKZ39" s="472"/>
      <c r="WLA39" s="472"/>
      <c r="WLB39" s="472"/>
      <c r="WLC39" s="472"/>
      <c r="WLD39" s="472"/>
      <c r="WLE39" s="472"/>
      <c r="WLF39" s="472"/>
      <c r="WLG39" s="472"/>
      <c r="WLH39" s="472"/>
      <c r="WLI39" s="472"/>
      <c r="WLJ39" s="472"/>
      <c r="WLK39" s="472"/>
      <c r="WLL39" s="472"/>
      <c r="WLM39" s="472"/>
      <c r="WLN39" s="472"/>
      <c r="WLO39" s="472"/>
      <c r="WLP39" s="472"/>
      <c r="WLQ39" s="472"/>
      <c r="WLR39" s="472"/>
      <c r="WLS39" s="472"/>
      <c r="WLT39" s="472"/>
      <c r="WLU39" s="472"/>
      <c r="WLV39" s="472"/>
      <c r="WLW39" s="472"/>
      <c r="WLX39" s="472"/>
      <c r="WLY39" s="472"/>
      <c r="WLZ39" s="472"/>
      <c r="WMA39" s="472"/>
      <c r="WMB39" s="472"/>
      <c r="WMC39" s="472"/>
      <c r="WMD39" s="472"/>
      <c r="WME39" s="472"/>
      <c r="WMF39" s="472"/>
      <c r="WMG39" s="472"/>
      <c r="WMH39" s="472"/>
      <c r="WMI39" s="472"/>
      <c r="WMJ39" s="472"/>
      <c r="WMK39" s="472"/>
      <c r="WML39" s="472"/>
      <c r="WMM39" s="472"/>
      <c r="WMN39" s="472"/>
      <c r="WMO39" s="472"/>
      <c r="WMP39" s="472"/>
      <c r="WMQ39" s="472"/>
      <c r="WMR39" s="472"/>
      <c r="WMS39" s="472"/>
      <c r="WMT39" s="472"/>
      <c r="WMU39" s="472"/>
      <c r="WMV39" s="472"/>
      <c r="WMW39" s="472"/>
      <c r="WMX39" s="472"/>
      <c r="WMY39" s="472"/>
      <c r="WMZ39" s="472"/>
      <c r="WNA39" s="472"/>
      <c r="WNB39" s="472"/>
      <c r="WNC39" s="472"/>
      <c r="WND39" s="472"/>
      <c r="WNE39" s="472"/>
      <c r="WNF39" s="472"/>
      <c r="WNG39" s="472"/>
      <c r="WNH39" s="472"/>
      <c r="WNI39" s="472"/>
      <c r="WNJ39" s="472"/>
      <c r="WNK39" s="472"/>
      <c r="WNL39" s="472"/>
      <c r="WNM39" s="472"/>
      <c r="WNN39" s="472"/>
      <c r="WNO39" s="472"/>
      <c r="WNP39" s="472"/>
      <c r="WNQ39" s="472"/>
      <c r="WNR39" s="472"/>
      <c r="WNS39" s="472"/>
      <c r="WNT39" s="472"/>
      <c r="WNU39" s="472"/>
      <c r="WNV39" s="472"/>
      <c r="WNW39" s="472"/>
      <c r="WNX39" s="472"/>
      <c r="WNY39" s="472"/>
      <c r="WNZ39" s="472"/>
      <c r="WOA39" s="472"/>
      <c r="WOB39" s="472"/>
      <c r="WOC39" s="472"/>
      <c r="WOD39" s="472"/>
      <c r="WOE39" s="472"/>
      <c r="WOF39" s="472"/>
      <c r="WOG39" s="472"/>
      <c r="WOH39" s="472"/>
      <c r="WOI39" s="472"/>
      <c r="WOJ39" s="472"/>
      <c r="WOK39" s="472"/>
      <c r="WOL39" s="472"/>
      <c r="WOM39" s="472"/>
      <c r="WON39" s="472"/>
      <c r="WOO39" s="472"/>
      <c r="WOP39" s="472"/>
      <c r="WOQ39" s="472"/>
      <c r="WOR39" s="472"/>
      <c r="WOS39" s="472"/>
      <c r="WOT39" s="472"/>
      <c r="WOU39" s="472"/>
      <c r="WOV39" s="472"/>
      <c r="WOW39" s="472"/>
      <c r="WOX39" s="472"/>
      <c r="WOY39" s="472"/>
      <c r="WOZ39" s="472"/>
      <c r="WPA39" s="472"/>
      <c r="WPB39" s="472"/>
      <c r="WPC39" s="472"/>
      <c r="WPD39" s="472"/>
      <c r="WPE39" s="472"/>
      <c r="WPF39" s="472"/>
      <c r="WPG39" s="472"/>
      <c r="WPH39" s="472"/>
      <c r="WPI39" s="472"/>
      <c r="WPJ39" s="472"/>
      <c r="WPK39" s="472"/>
      <c r="WPL39" s="472"/>
      <c r="WPM39" s="472"/>
      <c r="WPN39" s="472"/>
      <c r="WPO39" s="472"/>
      <c r="WPP39" s="472"/>
      <c r="WPQ39" s="472"/>
      <c r="WPR39" s="472"/>
      <c r="WPS39" s="472"/>
      <c r="WPT39" s="472"/>
      <c r="WPU39" s="472"/>
      <c r="WPV39" s="472"/>
      <c r="WPW39" s="472"/>
      <c r="WPX39" s="472"/>
      <c r="WPY39" s="472"/>
      <c r="WPZ39" s="472"/>
      <c r="WQA39" s="472"/>
      <c r="WQB39" s="472"/>
      <c r="WQC39" s="472"/>
      <c r="WQD39" s="472"/>
      <c r="WQE39" s="472"/>
      <c r="WQF39" s="472"/>
      <c r="WQG39" s="472"/>
      <c r="WQH39" s="472"/>
      <c r="WQI39" s="472"/>
      <c r="WQJ39" s="472"/>
      <c r="WQK39" s="472"/>
      <c r="WQL39" s="472"/>
      <c r="WQM39" s="472"/>
      <c r="WQN39" s="472"/>
      <c r="WQO39" s="472"/>
      <c r="WQP39" s="472"/>
      <c r="WQQ39" s="472"/>
      <c r="WQR39" s="472"/>
      <c r="WQS39" s="472"/>
      <c r="WQT39" s="472"/>
      <c r="WQU39" s="472"/>
      <c r="WQV39" s="472"/>
      <c r="WQW39" s="472"/>
      <c r="WQX39" s="472"/>
      <c r="WQY39" s="472"/>
      <c r="WQZ39" s="472"/>
      <c r="WRA39" s="472"/>
      <c r="WRB39" s="472"/>
      <c r="WRC39" s="472"/>
      <c r="WRD39" s="472"/>
      <c r="WRE39" s="472"/>
      <c r="WRF39" s="472"/>
      <c r="WRG39" s="472"/>
      <c r="WRH39" s="472"/>
      <c r="WRI39" s="472"/>
      <c r="WRJ39" s="472"/>
      <c r="WRK39" s="472"/>
      <c r="WRL39" s="472"/>
      <c r="WRM39" s="472"/>
      <c r="WRN39" s="472"/>
      <c r="WRO39" s="472"/>
      <c r="WRP39" s="472"/>
      <c r="WRQ39" s="472"/>
      <c r="WRR39" s="472"/>
      <c r="WRS39" s="472"/>
      <c r="WRT39" s="472"/>
      <c r="WRU39" s="472"/>
      <c r="WRV39" s="472"/>
      <c r="WRW39" s="472"/>
      <c r="WRX39" s="472"/>
      <c r="WRY39" s="472"/>
      <c r="WRZ39" s="472"/>
      <c r="WSA39" s="472"/>
      <c r="WSB39" s="472"/>
      <c r="WSC39" s="472"/>
      <c r="WSD39" s="472"/>
      <c r="WSE39" s="472"/>
      <c r="WSF39" s="472"/>
      <c r="WSG39" s="472"/>
      <c r="WSH39" s="472"/>
      <c r="WSI39" s="472"/>
      <c r="WSJ39" s="472"/>
      <c r="WSK39" s="472"/>
      <c r="WSL39" s="472"/>
      <c r="WSM39" s="472"/>
      <c r="WSN39" s="472"/>
      <c r="WSO39" s="472"/>
      <c r="WSP39" s="472"/>
      <c r="WSQ39" s="472"/>
      <c r="WSR39" s="472"/>
      <c r="WSS39" s="472"/>
      <c r="WST39" s="472"/>
      <c r="WSU39" s="472"/>
      <c r="WSV39" s="472"/>
      <c r="WSW39" s="472"/>
      <c r="WSX39" s="472"/>
      <c r="WSY39" s="472"/>
      <c r="WSZ39" s="472"/>
      <c r="WTA39" s="472"/>
      <c r="WTB39" s="472"/>
      <c r="WTC39" s="472"/>
      <c r="WTD39" s="472"/>
      <c r="WTE39" s="472"/>
      <c r="WTF39" s="472"/>
      <c r="WTG39" s="472"/>
      <c r="WTH39" s="472"/>
      <c r="WTI39" s="472"/>
      <c r="WTJ39" s="472"/>
      <c r="WTK39" s="472"/>
      <c r="WTL39" s="472"/>
      <c r="WTM39" s="472"/>
      <c r="WTN39" s="472"/>
      <c r="WTO39" s="472"/>
      <c r="WTP39" s="472"/>
      <c r="WTQ39" s="472"/>
      <c r="WTR39" s="472"/>
      <c r="WTS39" s="472"/>
      <c r="WTT39" s="472"/>
      <c r="WTU39" s="472"/>
      <c r="WTV39" s="472"/>
      <c r="WTW39" s="472"/>
      <c r="WTX39" s="472"/>
      <c r="WTY39" s="472"/>
      <c r="WTZ39" s="472"/>
      <c r="WUA39" s="472"/>
      <c r="WUB39" s="472"/>
      <c r="WUC39" s="472"/>
      <c r="WUD39" s="472"/>
      <c r="WUE39" s="472"/>
      <c r="WUF39" s="472"/>
      <c r="WUG39" s="472"/>
      <c r="WUH39" s="472"/>
      <c r="WUI39" s="472"/>
      <c r="WUJ39" s="472"/>
      <c r="WUK39" s="472"/>
      <c r="WUL39" s="472"/>
      <c r="WUM39" s="472"/>
      <c r="WUN39" s="472"/>
      <c r="WUO39" s="472"/>
      <c r="WUP39" s="472"/>
      <c r="WUQ39" s="472"/>
      <c r="WUR39" s="472"/>
      <c r="WUS39" s="472"/>
      <c r="WUT39" s="472"/>
      <c r="WUU39" s="472"/>
      <c r="WUV39" s="472"/>
      <c r="WUW39" s="472"/>
      <c r="WUX39" s="472"/>
      <c r="WUY39" s="472"/>
      <c r="WUZ39" s="472"/>
      <c r="WVA39" s="472"/>
      <c r="WVB39" s="472"/>
      <c r="WVC39" s="472"/>
      <c r="WVD39" s="472"/>
      <c r="WVE39" s="472"/>
      <c r="WVF39" s="472"/>
      <c r="WVG39" s="472"/>
      <c r="WVH39" s="472"/>
      <c r="WVI39" s="472"/>
      <c r="WVJ39" s="472"/>
      <c r="WVK39" s="472"/>
      <c r="WVL39" s="472"/>
      <c r="WVM39" s="472"/>
      <c r="WVN39" s="472"/>
      <c r="WVO39" s="472"/>
      <c r="WVP39" s="472"/>
      <c r="WVQ39" s="472"/>
      <c r="WVR39" s="472"/>
      <c r="WVS39" s="472"/>
      <c r="WVT39" s="472"/>
      <c r="WVU39" s="472"/>
      <c r="WVV39" s="472"/>
      <c r="WVW39" s="472"/>
      <c r="WVX39" s="472"/>
      <c r="WVY39" s="472"/>
      <c r="WVZ39" s="472"/>
      <c r="WWA39" s="472"/>
      <c r="WWB39" s="472"/>
      <c r="WWC39" s="472"/>
      <c r="WWD39" s="472"/>
      <c r="WWE39" s="472"/>
      <c r="WWF39" s="472"/>
      <c r="WWG39" s="472"/>
      <c r="WWH39" s="472"/>
      <c r="WWI39" s="472"/>
      <c r="WWJ39" s="472"/>
      <c r="WWK39" s="472"/>
      <c r="WWL39" s="472"/>
      <c r="WWM39" s="472"/>
      <c r="WWN39" s="472"/>
      <c r="WWO39" s="472"/>
      <c r="WWP39" s="472"/>
      <c r="WWQ39" s="472"/>
      <c r="WWR39" s="472"/>
      <c r="WWS39" s="472"/>
      <c r="WWT39" s="472"/>
      <c r="WWU39" s="472"/>
      <c r="WWV39" s="472"/>
      <c r="WWW39" s="472"/>
      <c r="WWX39" s="472"/>
      <c r="WWY39" s="472"/>
      <c r="WWZ39" s="472"/>
      <c r="WXA39" s="472"/>
      <c r="WXB39" s="472"/>
      <c r="WXC39" s="472"/>
      <c r="WXD39" s="472"/>
      <c r="WXE39" s="472"/>
      <c r="WXF39" s="472"/>
      <c r="WXG39" s="472"/>
      <c r="WXH39" s="472"/>
      <c r="WXI39" s="472"/>
      <c r="WXJ39" s="472"/>
      <c r="WXK39" s="472"/>
      <c r="WXL39" s="472"/>
      <c r="WXM39" s="472"/>
      <c r="WXN39" s="472"/>
      <c r="WXO39" s="472"/>
      <c r="WXP39" s="472"/>
      <c r="WXQ39" s="472"/>
      <c r="WXR39" s="472"/>
      <c r="WXS39" s="472"/>
      <c r="WXT39" s="472"/>
      <c r="WXU39" s="472"/>
      <c r="WXV39" s="472"/>
      <c r="WXW39" s="472"/>
      <c r="WXX39" s="472"/>
      <c r="WXY39" s="472"/>
      <c r="WXZ39" s="472"/>
      <c r="WYA39" s="472"/>
      <c r="WYB39" s="472"/>
      <c r="WYC39" s="472"/>
      <c r="WYD39" s="472"/>
      <c r="WYE39" s="472"/>
      <c r="WYF39" s="472"/>
      <c r="WYG39" s="472"/>
      <c r="WYH39" s="472"/>
      <c r="WYI39" s="472"/>
      <c r="WYJ39" s="472"/>
      <c r="WYK39" s="472"/>
      <c r="WYL39" s="472"/>
      <c r="WYM39" s="472"/>
      <c r="WYN39" s="472"/>
      <c r="WYO39" s="472"/>
      <c r="WYP39" s="472"/>
      <c r="WYQ39" s="472"/>
      <c r="WYR39" s="472"/>
      <c r="WYS39" s="472"/>
      <c r="WYT39" s="472"/>
      <c r="WYU39" s="472"/>
      <c r="WYV39" s="472"/>
      <c r="WYW39" s="472"/>
      <c r="WYX39" s="472"/>
      <c r="WYY39" s="472"/>
      <c r="WYZ39" s="472"/>
      <c r="WZA39" s="472"/>
      <c r="WZB39" s="472"/>
      <c r="WZC39" s="472"/>
      <c r="WZD39" s="472"/>
      <c r="WZE39" s="472"/>
      <c r="WZF39" s="472"/>
      <c r="WZG39" s="472"/>
      <c r="WZH39" s="472"/>
      <c r="WZI39" s="472"/>
      <c r="WZJ39" s="472"/>
      <c r="WZK39" s="472"/>
      <c r="WZL39" s="472"/>
      <c r="WZM39" s="472"/>
      <c r="WZN39" s="472"/>
      <c r="WZO39" s="472"/>
      <c r="WZP39" s="472"/>
      <c r="WZQ39" s="472"/>
      <c r="WZR39" s="472"/>
      <c r="WZS39" s="472"/>
      <c r="WZT39" s="472"/>
      <c r="WZU39" s="472"/>
      <c r="WZV39" s="472"/>
      <c r="WZW39" s="472"/>
      <c r="WZX39" s="472"/>
      <c r="WZY39" s="472"/>
      <c r="WZZ39" s="472"/>
      <c r="XAA39" s="472"/>
      <c r="XAB39" s="472"/>
      <c r="XAC39" s="472"/>
      <c r="XAD39" s="472"/>
      <c r="XAE39" s="472"/>
      <c r="XAF39" s="472"/>
      <c r="XAG39" s="472"/>
      <c r="XAH39" s="472"/>
      <c r="XAI39" s="472"/>
      <c r="XAJ39" s="472"/>
      <c r="XAK39" s="472"/>
      <c r="XAL39" s="472"/>
      <c r="XAM39" s="472"/>
      <c r="XAN39" s="472"/>
      <c r="XAO39" s="472"/>
      <c r="XAP39" s="472"/>
      <c r="XAQ39" s="472"/>
      <c r="XAR39" s="472"/>
      <c r="XAS39" s="472"/>
      <c r="XAT39" s="472"/>
      <c r="XAU39" s="472"/>
      <c r="XAV39" s="472"/>
      <c r="XAW39" s="472"/>
      <c r="XAX39" s="472"/>
      <c r="XAY39" s="472"/>
      <c r="XAZ39" s="472"/>
      <c r="XBA39" s="472"/>
      <c r="XBB39" s="472"/>
      <c r="XBC39" s="472"/>
      <c r="XBD39" s="472"/>
      <c r="XBE39" s="472"/>
      <c r="XBF39" s="472"/>
      <c r="XBG39" s="472"/>
      <c r="XBH39" s="472"/>
      <c r="XBI39" s="472"/>
      <c r="XBJ39" s="472"/>
      <c r="XBK39" s="472"/>
      <c r="XBL39" s="472"/>
      <c r="XBM39" s="472"/>
      <c r="XBN39" s="472"/>
      <c r="XBO39" s="472"/>
      <c r="XBP39" s="472"/>
      <c r="XBQ39" s="472"/>
      <c r="XBR39" s="472"/>
      <c r="XBS39" s="472"/>
      <c r="XBT39" s="472"/>
      <c r="XBU39" s="472"/>
      <c r="XBV39" s="472"/>
      <c r="XBW39" s="472"/>
      <c r="XBX39" s="472"/>
      <c r="XBY39" s="472"/>
      <c r="XBZ39" s="472"/>
      <c r="XCA39" s="472"/>
      <c r="XCB39" s="472"/>
      <c r="XCC39" s="472"/>
      <c r="XCD39" s="472"/>
      <c r="XCE39" s="472"/>
      <c r="XCF39" s="472"/>
      <c r="XCG39" s="472"/>
      <c r="XCH39" s="472"/>
      <c r="XCI39" s="472"/>
      <c r="XCJ39" s="472"/>
      <c r="XCK39" s="472"/>
      <c r="XCL39" s="472"/>
      <c r="XCM39" s="472"/>
      <c r="XCN39" s="472"/>
      <c r="XCO39" s="472"/>
      <c r="XCP39" s="472"/>
      <c r="XCQ39" s="472"/>
      <c r="XCR39" s="472"/>
      <c r="XCS39" s="472"/>
      <c r="XCT39" s="472"/>
      <c r="XCU39" s="472"/>
      <c r="XCV39" s="472"/>
      <c r="XCW39" s="472"/>
      <c r="XCX39" s="472"/>
      <c r="XCY39" s="472"/>
      <c r="XCZ39" s="472"/>
      <c r="XDA39" s="472"/>
      <c r="XDB39" s="472"/>
      <c r="XDC39" s="472"/>
      <c r="XDD39" s="472"/>
      <c r="XDE39" s="472"/>
      <c r="XDF39" s="472"/>
      <c r="XDG39" s="472"/>
      <c r="XDH39" s="472"/>
      <c r="XDI39" s="472"/>
      <c r="XDJ39" s="472"/>
      <c r="XDK39" s="472"/>
      <c r="XDL39" s="472"/>
      <c r="XDM39" s="472"/>
      <c r="XDN39" s="472"/>
      <c r="XDO39" s="472"/>
      <c r="XDP39" s="472"/>
      <c r="XDQ39" s="472"/>
      <c r="XDR39" s="472"/>
      <c r="XDS39" s="472"/>
      <c r="XDT39" s="472"/>
      <c r="XDU39" s="472"/>
      <c r="XDV39" s="472"/>
      <c r="XDW39" s="472"/>
      <c r="XDX39" s="472"/>
      <c r="XDY39" s="472"/>
      <c r="XDZ39" s="472"/>
      <c r="XEA39" s="472"/>
      <c r="XEB39" s="472"/>
      <c r="XEC39" s="472"/>
      <c r="XED39" s="472"/>
      <c r="XEE39" s="472"/>
      <c r="XEF39" s="472"/>
      <c r="XEG39" s="472"/>
      <c r="XEH39" s="472"/>
      <c r="XEI39" s="472"/>
      <c r="XEJ39" s="472"/>
      <c r="XEK39" s="472"/>
      <c r="XEL39" s="472"/>
      <c r="XEM39" s="472"/>
      <c r="XEN39" s="472"/>
      <c r="XEO39" s="472"/>
      <c r="XEP39" s="472"/>
      <c r="XEQ39" s="472"/>
      <c r="XER39" s="472"/>
      <c r="XES39" s="472"/>
      <c r="XET39" s="472"/>
      <c r="XEU39" s="472"/>
      <c r="XEV39" s="472"/>
      <c r="XEW39" s="472"/>
      <c r="XEX39" s="472"/>
      <c r="XEY39" s="472"/>
      <c r="XEZ39" s="472"/>
      <c r="XFA39" s="472"/>
      <c r="XFB39" s="472"/>
      <c r="XFC39" s="472"/>
      <c r="XFD39" s="472"/>
    </row>
    <row r="40" spans="1:16384">
      <c r="B40" s="479" t="s">
        <v>624</v>
      </c>
      <c r="C40" s="479"/>
      <c r="D40" s="480"/>
      <c r="E40" s="480"/>
      <c r="F40" s="480"/>
      <c r="G40" s="480"/>
      <c r="H40" s="480"/>
      <c r="I40" s="480"/>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9"/>
      <c r="AO40" s="479"/>
      <c r="AP40" s="479"/>
      <c r="AQ40" s="479"/>
      <c r="AR40" s="479"/>
      <c r="AS40" s="479"/>
      <c r="AT40" s="479"/>
      <c r="AU40" s="479"/>
      <c r="AV40" s="479"/>
      <c r="AW40" s="479"/>
      <c r="AX40" s="479"/>
      <c r="AY40" s="479"/>
      <c r="AZ40" s="479"/>
      <c r="BA40" s="479"/>
      <c r="BB40" s="479"/>
      <c r="BC40" s="479"/>
      <c r="BD40" s="479"/>
      <c r="BE40" s="479"/>
      <c r="BF40" s="479"/>
      <c r="BG40" s="479"/>
      <c r="BH40" s="479"/>
      <c r="BI40" s="479"/>
      <c r="BJ40" s="479"/>
      <c r="BK40" s="479"/>
      <c r="BL40" s="479"/>
      <c r="BM40" s="479"/>
      <c r="BN40" s="479"/>
      <c r="BO40" s="479"/>
      <c r="BP40" s="479"/>
      <c r="BQ40" s="479"/>
      <c r="BR40" s="479"/>
      <c r="BS40" s="479"/>
      <c r="BT40" s="479"/>
      <c r="BU40" s="479"/>
      <c r="BV40" s="479"/>
      <c r="BW40" s="479"/>
      <c r="BX40" s="479"/>
      <c r="BY40" s="479"/>
      <c r="BZ40" s="479"/>
      <c r="CA40" s="479"/>
      <c r="CB40" s="479"/>
      <c r="CC40" s="479"/>
      <c r="CD40" s="479"/>
      <c r="CE40" s="479"/>
      <c r="CF40" s="479"/>
      <c r="CG40" s="479"/>
      <c r="CH40" s="479"/>
      <c r="CI40" s="479"/>
      <c r="CJ40" s="479"/>
      <c r="CK40" s="479"/>
      <c r="CL40" s="479"/>
      <c r="CM40" s="479"/>
      <c r="CN40" s="479"/>
      <c r="CO40" s="479"/>
      <c r="CP40" s="479"/>
      <c r="CQ40" s="479"/>
      <c r="CR40" s="479"/>
      <c r="CS40" s="479"/>
      <c r="CT40" s="479"/>
      <c r="CU40" s="479"/>
      <c r="CV40" s="479"/>
      <c r="CW40" s="479"/>
      <c r="CX40" s="479"/>
      <c r="CY40" s="479"/>
      <c r="CZ40" s="479"/>
      <c r="DA40" s="479"/>
      <c r="DB40" s="479"/>
      <c r="DC40" s="479"/>
      <c r="DD40" s="479"/>
      <c r="DE40" s="479"/>
      <c r="DF40" s="479"/>
      <c r="DG40" s="479"/>
      <c r="DH40" s="479"/>
      <c r="DI40" s="479"/>
      <c r="DJ40" s="479"/>
      <c r="DK40" s="479"/>
      <c r="DL40" s="479"/>
      <c r="DM40" s="479"/>
      <c r="DN40" s="479"/>
      <c r="DO40" s="479"/>
      <c r="DP40" s="479"/>
      <c r="DQ40" s="479"/>
      <c r="DR40" s="479"/>
      <c r="DS40" s="479"/>
      <c r="DT40" s="479"/>
      <c r="DU40" s="479"/>
      <c r="DV40" s="479"/>
      <c r="DW40" s="479"/>
      <c r="DX40" s="479"/>
      <c r="DY40" s="479"/>
      <c r="DZ40" s="479"/>
      <c r="EA40" s="479"/>
      <c r="EB40" s="479"/>
      <c r="EC40" s="479"/>
      <c r="ED40" s="479"/>
      <c r="EE40" s="479"/>
      <c r="EF40" s="479"/>
      <c r="EG40" s="479"/>
      <c r="EH40" s="479"/>
      <c r="EI40" s="479"/>
      <c r="EJ40" s="479"/>
      <c r="EK40" s="479"/>
      <c r="EL40" s="479"/>
      <c r="EM40" s="479"/>
      <c r="EN40" s="479"/>
      <c r="EO40" s="479"/>
      <c r="EP40" s="479"/>
      <c r="EQ40" s="479"/>
      <c r="ER40" s="479"/>
      <c r="ES40" s="479"/>
      <c r="ET40" s="479"/>
      <c r="EU40" s="479"/>
      <c r="EV40" s="479"/>
      <c r="EW40" s="479"/>
      <c r="EX40" s="479"/>
      <c r="EY40" s="479"/>
      <c r="EZ40" s="479"/>
      <c r="FA40" s="479"/>
      <c r="FB40" s="479"/>
      <c r="FC40" s="479"/>
      <c r="FD40" s="479"/>
      <c r="FE40" s="479"/>
      <c r="FF40" s="479"/>
      <c r="FG40" s="479"/>
      <c r="FH40" s="479"/>
      <c r="FI40" s="479"/>
      <c r="FJ40" s="479"/>
      <c r="FK40" s="479"/>
      <c r="FL40" s="479"/>
      <c r="FM40" s="479"/>
      <c r="FN40" s="479"/>
      <c r="FO40" s="479"/>
      <c r="FP40" s="479"/>
      <c r="FQ40" s="479"/>
      <c r="FR40" s="479"/>
      <c r="FS40" s="479"/>
      <c r="FT40" s="479"/>
      <c r="FU40" s="479"/>
      <c r="FV40" s="479"/>
      <c r="FW40" s="479"/>
      <c r="FX40" s="479"/>
      <c r="FY40" s="479"/>
      <c r="FZ40" s="479"/>
      <c r="GA40" s="479"/>
      <c r="GB40" s="479"/>
      <c r="GC40" s="479"/>
      <c r="GD40" s="479"/>
      <c r="GE40" s="479"/>
      <c r="GF40" s="479"/>
      <c r="GG40" s="479"/>
      <c r="GH40" s="479"/>
      <c r="GI40" s="479"/>
      <c r="GJ40" s="479"/>
      <c r="GK40" s="479"/>
      <c r="GL40" s="479"/>
      <c r="GM40" s="479"/>
      <c r="GN40" s="479"/>
      <c r="GO40" s="479"/>
      <c r="GP40" s="479"/>
      <c r="GQ40" s="479"/>
      <c r="GR40" s="479"/>
      <c r="GS40" s="479"/>
      <c r="GT40" s="479"/>
      <c r="GU40" s="479"/>
      <c r="GV40" s="479"/>
      <c r="GW40" s="479"/>
      <c r="GX40" s="479"/>
      <c r="GY40" s="479"/>
      <c r="GZ40" s="479"/>
      <c r="HA40" s="479"/>
      <c r="HB40" s="479"/>
      <c r="HC40" s="479"/>
      <c r="HD40" s="479"/>
      <c r="HE40" s="479"/>
      <c r="HF40" s="479"/>
      <c r="HG40" s="479"/>
      <c r="HH40" s="479"/>
      <c r="HI40" s="479"/>
      <c r="HJ40" s="479"/>
      <c r="HK40" s="479"/>
      <c r="HL40" s="479"/>
      <c r="HM40" s="479"/>
      <c r="HN40" s="479"/>
      <c r="HO40" s="479"/>
      <c r="HP40" s="479"/>
      <c r="HQ40" s="479"/>
      <c r="HR40" s="479"/>
      <c r="HS40" s="479"/>
      <c r="HT40" s="479"/>
      <c r="HU40" s="479"/>
      <c r="HV40" s="479"/>
      <c r="HW40" s="479"/>
      <c r="HX40" s="479"/>
      <c r="HY40" s="479"/>
      <c r="HZ40" s="479"/>
      <c r="IA40" s="479"/>
      <c r="IB40" s="479"/>
      <c r="IC40" s="479"/>
      <c r="ID40" s="479"/>
      <c r="IE40" s="479"/>
      <c r="IF40" s="479"/>
      <c r="IG40" s="479"/>
      <c r="IH40" s="479"/>
      <c r="II40" s="479"/>
      <c r="IJ40" s="479"/>
      <c r="IK40" s="479"/>
      <c r="IL40" s="479"/>
      <c r="IM40" s="479"/>
      <c r="IN40" s="479"/>
      <c r="IO40" s="479"/>
      <c r="IP40" s="479"/>
      <c r="IQ40" s="479"/>
      <c r="IR40" s="479"/>
      <c r="IS40" s="479"/>
      <c r="IT40" s="479"/>
      <c r="IU40" s="479"/>
      <c r="IV40" s="479"/>
      <c r="IW40" s="479"/>
      <c r="IX40" s="479"/>
      <c r="IY40" s="479"/>
      <c r="IZ40" s="479"/>
      <c r="JA40" s="479"/>
      <c r="JB40" s="479"/>
      <c r="JC40" s="479"/>
      <c r="JD40" s="479"/>
      <c r="JE40" s="479"/>
      <c r="JF40" s="479"/>
      <c r="JG40" s="479"/>
      <c r="JH40" s="479"/>
      <c r="JI40" s="479"/>
      <c r="JJ40" s="479"/>
      <c r="JK40" s="479"/>
      <c r="JL40" s="479"/>
      <c r="JM40" s="479"/>
      <c r="JN40" s="479"/>
      <c r="JO40" s="479"/>
      <c r="JP40" s="479"/>
      <c r="JQ40" s="479"/>
      <c r="JR40" s="479"/>
      <c r="JS40" s="479"/>
      <c r="JT40" s="479"/>
      <c r="JU40" s="479"/>
      <c r="JV40" s="479"/>
      <c r="JW40" s="479"/>
      <c r="JX40" s="479"/>
      <c r="JY40" s="479"/>
      <c r="JZ40" s="479"/>
      <c r="KA40" s="479"/>
      <c r="KB40" s="479"/>
      <c r="KC40" s="479"/>
      <c r="KD40" s="479"/>
      <c r="KE40" s="479"/>
      <c r="KF40" s="479"/>
      <c r="KG40" s="479"/>
      <c r="KH40" s="479"/>
      <c r="KI40" s="479"/>
      <c r="KJ40" s="479"/>
      <c r="KK40" s="479"/>
      <c r="KL40" s="479"/>
      <c r="KM40" s="479"/>
      <c r="KN40" s="479"/>
      <c r="KO40" s="479"/>
      <c r="KP40" s="479"/>
      <c r="KQ40" s="479"/>
      <c r="KR40" s="479"/>
      <c r="KS40" s="479"/>
      <c r="KT40" s="479"/>
      <c r="KU40" s="479"/>
      <c r="KV40" s="479"/>
      <c r="KW40" s="479"/>
      <c r="KX40" s="479"/>
      <c r="KY40" s="479"/>
      <c r="KZ40" s="479"/>
      <c r="LA40" s="479"/>
      <c r="LB40" s="479"/>
      <c r="LC40" s="479"/>
      <c r="LD40" s="479"/>
      <c r="LE40" s="479"/>
      <c r="LF40" s="479"/>
      <c r="LG40" s="479"/>
      <c r="LH40" s="479"/>
      <c r="LI40" s="479"/>
      <c r="LJ40" s="479"/>
      <c r="LK40" s="479"/>
      <c r="LL40" s="479"/>
      <c r="LM40" s="479"/>
      <c r="LN40" s="479"/>
      <c r="LO40" s="479"/>
      <c r="LP40" s="479"/>
      <c r="LQ40" s="479"/>
      <c r="LR40" s="479"/>
      <c r="LS40" s="479"/>
      <c r="LT40" s="479"/>
      <c r="LU40" s="479"/>
      <c r="LV40" s="479"/>
      <c r="LW40" s="479"/>
      <c r="LX40" s="479"/>
      <c r="LY40" s="479"/>
      <c r="LZ40" s="479"/>
      <c r="MA40" s="479"/>
      <c r="MB40" s="479"/>
      <c r="MC40" s="479"/>
      <c r="MD40" s="479"/>
      <c r="ME40" s="479"/>
      <c r="MF40" s="479"/>
      <c r="MG40" s="479"/>
      <c r="MH40" s="479"/>
      <c r="MI40" s="479"/>
      <c r="MJ40" s="479"/>
      <c r="MK40" s="479"/>
      <c r="ML40" s="479"/>
      <c r="MM40" s="479"/>
      <c r="MN40" s="479"/>
      <c r="MO40" s="479"/>
      <c r="MP40" s="479"/>
      <c r="MQ40" s="479"/>
      <c r="MR40" s="479"/>
      <c r="MS40" s="479"/>
      <c r="MT40" s="479"/>
      <c r="MU40" s="479"/>
      <c r="MV40" s="479"/>
      <c r="MW40" s="479"/>
      <c r="MX40" s="479"/>
      <c r="MY40" s="479"/>
      <c r="MZ40" s="479"/>
      <c r="NA40" s="479"/>
      <c r="NB40" s="479"/>
      <c r="NC40" s="479"/>
      <c r="ND40" s="479"/>
      <c r="NE40" s="479"/>
      <c r="NF40" s="479"/>
      <c r="NG40" s="479"/>
      <c r="NH40" s="479"/>
      <c r="NI40" s="479"/>
      <c r="NJ40" s="479"/>
      <c r="NK40" s="479"/>
      <c r="NL40" s="479"/>
      <c r="NM40" s="479"/>
      <c r="NN40" s="479"/>
      <c r="NO40" s="479"/>
      <c r="NP40" s="479"/>
      <c r="NQ40" s="479"/>
      <c r="NR40" s="479"/>
      <c r="NS40" s="479"/>
      <c r="NT40" s="479"/>
      <c r="NU40" s="479"/>
      <c r="NV40" s="479"/>
      <c r="NW40" s="479"/>
      <c r="NX40" s="479"/>
      <c r="NY40" s="479"/>
      <c r="NZ40" s="479"/>
      <c r="OA40" s="479"/>
      <c r="OB40" s="479"/>
      <c r="OC40" s="479"/>
      <c r="OD40" s="479"/>
      <c r="OE40" s="479"/>
      <c r="OF40" s="479"/>
      <c r="OG40" s="479"/>
      <c r="OH40" s="479"/>
      <c r="OI40" s="479"/>
      <c r="OJ40" s="479"/>
      <c r="OK40" s="479"/>
      <c r="OL40" s="479"/>
      <c r="OM40" s="479"/>
      <c r="ON40" s="479"/>
      <c r="OO40" s="479"/>
      <c r="OP40" s="479"/>
      <c r="OQ40" s="479"/>
      <c r="OR40" s="479"/>
      <c r="OS40" s="479"/>
      <c r="OT40" s="479"/>
      <c r="OU40" s="479"/>
      <c r="OV40" s="479"/>
      <c r="OW40" s="479"/>
      <c r="OX40" s="479"/>
      <c r="OY40" s="479"/>
      <c r="OZ40" s="479"/>
      <c r="PA40" s="479"/>
      <c r="PB40" s="479"/>
      <c r="PC40" s="479"/>
      <c r="PD40" s="479"/>
      <c r="PE40" s="479"/>
      <c r="PF40" s="479"/>
      <c r="PG40" s="479"/>
      <c r="PH40" s="479"/>
      <c r="PI40" s="479"/>
      <c r="PJ40" s="479"/>
      <c r="PK40" s="479"/>
      <c r="PL40" s="479"/>
      <c r="PM40" s="479"/>
      <c r="PN40" s="479"/>
      <c r="PO40" s="479"/>
      <c r="PP40" s="479"/>
      <c r="PQ40" s="479"/>
      <c r="PR40" s="479"/>
      <c r="PS40" s="479"/>
      <c r="PT40" s="479"/>
      <c r="PU40" s="479"/>
      <c r="PV40" s="479"/>
      <c r="PW40" s="479"/>
      <c r="PX40" s="479"/>
      <c r="PY40" s="479"/>
      <c r="PZ40" s="479"/>
      <c r="QA40" s="479"/>
      <c r="QB40" s="479"/>
      <c r="QC40" s="479"/>
      <c r="QD40" s="479"/>
      <c r="QE40" s="479"/>
      <c r="QF40" s="479"/>
      <c r="QG40" s="479"/>
      <c r="QH40" s="479"/>
      <c r="QI40" s="479"/>
      <c r="QJ40" s="479"/>
      <c r="QK40" s="479"/>
      <c r="QL40" s="479"/>
      <c r="QM40" s="479"/>
      <c r="QN40" s="479"/>
      <c r="QO40" s="479"/>
      <c r="QP40" s="479"/>
      <c r="QQ40" s="479"/>
      <c r="QR40" s="479"/>
      <c r="QS40" s="479"/>
      <c r="QT40" s="479"/>
      <c r="QU40" s="479"/>
      <c r="QV40" s="479"/>
      <c r="QW40" s="479"/>
      <c r="QX40" s="479"/>
      <c r="QY40" s="479"/>
      <c r="QZ40" s="479"/>
      <c r="RA40" s="479"/>
      <c r="RB40" s="479"/>
      <c r="RC40" s="479"/>
      <c r="RD40" s="479"/>
      <c r="RE40" s="479"/>
      <c r="RF40" s="479"/>
      <c r="RG40" s="479"/>
      <c r="RH40" s="479"/>
      <c r="RI40" s="479"/>
      <c r="RJ40" s="479"/>
      <c r="RK40" s="479"/>
      <c r="RL40" s="479"/>
      <c r="RM40" s="479"/>
      <c r="RN40" s="479"/>
      <c r="RO40" s="479"/>
      <c r="RP40" s="479"/>
      <c r="RQ40" s="479"/>
      <c r="RR40" s="479"/>
      <c r="RS40" s="479"/>
      <c r="RT40" s="479"/>
      <c r="RU40" s="479"/>
      <c r="RV40" s="479"/>
      <c r="RW40" s="479"/>
      <c r="RX40" s="479"/>
      <c r="RY40" s="479"/>
      <c r="RZ40" s="479"/>
      <c r="SA40" s="479"/>
      <c r="SB40" s="479"/>
      <c r="SC40" s="479"/>
      <c r="SD40" s="479"/>
      <c r="SE40" s="479"/>
      <c r="SF40" s="479"/>
      <c r="SG40" s="479"/>
      <c r="SH40" s="479"/>
      <c r="SI40" s="479"/>
      <c r="SJ40" s="479"/>
      <c r="SK40" s="479"/>
      <c r="SL40" s="479"/>
      <c r="SM40" s="479"/>
      <c r="SN40" s="479"/>
      <c r="SO40" s="479"/>
      <c r="SP40" s="479"/>
      <c r="SQ40" s="479"/>
      <c r="SR40" s="479"/>
      <c r="SS40" s="479"/>
      <c r="ST40" s="479"/>
      <c r="SU40" s="479"/>
      <c r="SV40" s="479"/>
      <c r="SW40" s="479"/>
      <c r="SX40" s="479"/>
      <c r="SY40" s="479"/>
      <c r="SZ40" s="479"/>
      <c r="TA40" s="479"/>
      <c r="TB40" s="479"/>
      <c r="TC40" s="479"/>
      <c r="TD40" s="479"/>
      <c r="TE40" s="479"/>
      <c r="TF40" s="479"/>
      <c r="TG40" s="479"/>
      <c r="TH40" s="479"/>
      <c r="TI40" s="479"/>
      <c r="TJ40" s="479"/>
      <c r="TK40" s="479"/>
      <c r="TL40" s="479"/>
      <c r="TM40" s="479"/>
      <c r="TN40" s="479"/>
      <c r="TO40" s="479"/>
      <c r="TP40" s="479"/>
      <c r="TQ40" s="479"/>
      <c r="TR40" s="479"/>
      <c r="TS40" s="479"/>
      <c r="TT40" s="479"/>
      <c r="TU40" s="479"/>
      <c r="TV40" s="479"/>
      <c r="TW40" s="479"/>
      <c r="TX40" s="479"/>
      <c r="TY40" s="479"/>
      <c r="TZ40" s="479"/>
      <c r="UA40" s="479"/>
      <c r="UB40" s="479"/>
      <c r="UC40" s="479"/>
      <c r="UD40" s="479"/>
      <c r="UE40" s="479"/>
      <c r="UF40" s="479"/>
      <c r="UG40" s="479"/>
      <c r="UH40" s="479"/>
      <c r="UI40" s="479"/>
      <c r="UJ40" s="479"/>
      <c r="UK40" s="479"/>
      <c r="UL40" s="479"/>
      <c r="UM40" s="479"/>
      <c r="UN40" s="479"/>
      <c r="UO40" s="479"/>
      <c r="UP40" s="479"/>
      <c r="UQ40" s="479"/>
      <c r="UR40" s="479"/>
      <c r="US40" s="479"/>
      <c r="UT40" s="479"/>
      <c r="UU40" s="479"/>
      <c r="UV40" s="479"/>
      <c r="UW40" s="479"/>
      <c r="UX40" s="479"/>
      <c r="UY40" s="479"/>
      <c r="UZ40" s="479"/>
      <c r="VA40" s="479"/>
      <c r="VB40" s="479"/>
      <c r="VC40" s="479"/>
      <c r="VD40" s="479"/>
      <c r="VE40" s="479"/>
      <c r="VF40" s="479"/>
      <c r="VG40" s="479"/>
      <c r="VH40" s="479"/>
      <c r="VI40" s="479"/>
      <c r="VJ40" s="479"/>
      <c r="VK40" s="479"/>
      <c r="VL40" s="479"/>
      <c r="VM40" s="479"/>
      <c r="VN40" s="479"/>
      <c r="VO40" s="479"/>
      <c r="VP40" s="479"/>
      <c r="VQ40" s="479"/>
      <c r="VR40" s="479"/>
      <c r="VS40" s="479"/>
      <c r="VT40" s="479"/>
      <c r="VU40" s="479"/>
      <c r="VV40" s="479"/>
      <c r="VW40" s="479"/>
      <c r="VX40" s="479"/>
      <c r="VY40" s="479"/>
      <c r="VZ40" s="479"/>
      <c r="WA40" s="479"/>
      <c r="WB40" s="479"/>
      <c r="WC40" s="479"/>
      <c r="WD40" s="479"/>
      <c r="WE40" s="479"/>
      <c r="WF40" s="479"/>
      <c r="WG40" s="479"/>
      <c r="WH40" s="479"/>
      <c r="WI40" s="479"/>
      <c r="WJ40" s="479"/>
      <c r="WK40" s="479"/>
      <c r="WL40" s="479"/>
      <c r="WM40" s="479"/>
      <c r="WN40" s="479"/>
      <c r="WO40" s="479"/>
      <c r="WP40" s="479"/>
      <c r="WQ40" s="479"/>
      <c r="WR40" s="479"/>
      <c r="WS40" s="479"/>
      <c r="WT40" s="479"/>
      <c r="WU40" s="479"/>
      <c r="WV40" s="479"/>
      <c r="WW40" s="479"/>
      <c r="WX40" s="479"/>
      <c r="WY40" s="479"/>
      <c r="WZ40" s="479"/>
      <c r="XA40" s="479"/>
      <c r="XB40" s="479"/>
      <c r="XC40" s="479"/>
      <c r="XD40" s="479"/>
      <c r="XE40" s="479"/>
      <c r="XF40" s="479"/>
      <c r="XG40" s="479"/>
      <c r="XH40" s="479"/>
      <c r="XI40" s="479"/>
      <c r="XJ40" s="479"/>
      <c r="XK40" s="479"/>
      <c r="XL40" s="479"/>
      <c r="XM40" s="479"/>
      <c r="XN40" s="479"/>
      <c r="XO40" s="479"/>
      <c r="XP40" s="479"/>
      <c r="XQ40" s="479"/>
      <c r="XR40" s="479"/>
      <c r="XS40" s="479"/>
      <c r="XT40" s="479"/>
      <c r="XU40" s="479"/>
      <c r="XV40" s="479"/>
      <c r="XW40" s="479"/>
      <c r="XX40" s="479"/>
      <c r="XY40" s="479"/>
      <c r="XZ40" s="479"/>
      <c r="YA40" s="479"/>
      <c r="YB40" s="479"/>
      <c r="YC40" s="479"/>
      <c r="YD40" s="479"/>
      <c r="YE40" s="479"/>
      <c r="YF40" s="479"/>
      <c r="YG40" s="479"/>
      <c r="YH40" s="479"/>
      <c r="YI40" s="479"/>
      <c r="YJ40" s="479"/>
      <c r="YK40" s="479"/>
      <c r="YL40" s="479"/>
      <c r="YM40" s="479"/>
      <c r="YN40" s="479"/>
      <c r="YO40" s="479"/>
      <c r="YP40" s="479"/>
      <c r="YQ40" s="479"/>
      <c r="YR40" s="479"/>
      <c r="YS40" s="479"/>
      <c r="YT40" s="479"/>
      <c r="YU40" s="479"/>
      <c r="YV40" s="479"/>
      <c r="YW40" s="479"/>
      <c r="YX40" s="479"/>
      <c r="YY40" s="479"/>
      <c r="YZ40" s="479"/>
      <c r="ZA40" s="479"/>
      <c r="ZB40" s="479"/>
      <c r="ZC40" s="479"/>
      <c r="ZD40" s="479"/>
      <c r="ZE40" s="479"/>
      <c r="ZF40" s="479"/>
      <c r="ZG40" s="479"/>
      <c r="ZH40" s="479"/>
      <c r="ZI40" s="479"/>
      <c r="ZJ40" s="479"/>
      <c r="ZK40" s="479"/>
      <c r="ZL40" s="479"/>
      <c r="ZM40" s="479"/>
      <c r="ZN40" s="479"/>
      <c r="ZO40" s="479"/>
      <c r="ZP40" s="479"/>
      <c r="ZQ40" s="479"/>
      <c r="ZR40" s="479"/>
      <c r="ZS40" s="479"/>
      <c r="ZT40" s="479"/>
      <c r="ZU40" s="479"/>
      <c r="ZV40" s="479"/>
      <c r="ZW40" s="479"/>
      <c r="ZX40" s="479"/>
      <c r="ZY40" s="479"/>
      <c r="ZZ40" s="479"/>
      <c r="AAA40" s="479"/>
      <c r="AAB40" s="479"/>
      <c r="AAC40" s="479"/>
      <c r="AAD40" s="479"/>
      <c r="AAE40" s="479"/>
      <c r="AAF40" s="479"/>
      <c r="AAG40" s="479"/>
      <c r="AAH40" s="479"/>
      <c r="AAI40" s="479"/>
      <c r="AAJ40" s="479"/>
      <c r="AAK40" s="479"/>
      <c r="AAL40" s="479"/>
      <c r="AAM40" s="479"/>
      <c r="AAN40" s="479"/>
      <c r="AAO40" s="479"/>
      <c r="AAP40" s="479"/>
      <c r="AAQ40" s="479"/>
      <c r="AAR40" s="479"/>
      <c r="AAS40" s="479"/>
      <c r="AAT40" s="479"/>
      <c r="AAU40" s="479"/>
      <c r="AAV40" s="479"/>
      <c r="AAW40" s="479"/>
      <c r="AAX40" s="479"/>
      <c r="AAY40" s="479"/>
      <c r="AAZ40" s="479"/>
      <c r="ABA40" s="479"/>
      <c r="ABB40" s="479"/>
      <c r="ABC40" s="479"/>
      <c r="ABD40" s="479"/>
      <c r="ABE40" s="479"/>
      <c r="ABF40" s="479"/>
      <c r="ABG40" s="479"/>
      <c r="ABH40" s="479"/>
      <c r="ABI40" s="479"/>
      <c r="ABJ40" s="479"/>
      <c r="ABK40" s="479"/>
      <c r="ABL40" s="479"/>
      <c r="ABM40" s="479"/>
      <c r="ABN40" s="479"/>
      <c r="ABO40" s="479"/>
      <c r="ABP40" s="479"/>
      <c r="ABQ40" s="479"/>
      <c r="ABR40" s="479"/>
      <c r="ABS40" s="479"/>
      <c r="ABT40" s="479"/>
      <c r="ABU40" s="479"/>
      <c r="ABV40" s="479"/>
      <c r="ABW40" s="479"/>
      <c r="ABX40" s="479"/>
      <c r="ABY40" s="479"/>
      <c r="ABZ40" s="479"/>
      <c r="ACA40" s="479"/>
      <c r="ACB40" s="479"/>
      <c r="ACC40" s="479"/>
      <c r="ACD40" s="479"/>
      <c r="ACE40" s="479"/>
      <c r="ACF40" s="479"/>
      <c r="ACG40" s="479"/>
      <c r="ACH40" s="479"/>
      <c r="ACI40" s="479"/>
      <c r="ACJ40" s="479"/>
      <c r="ACK40" s="479"/>
      <c r="ACL40" s="479"/>
      <c r="ACM40" s="479"/>
      <c r="ACN40" s="479"/>
      <c r="ACO40" s="479"/>
      <c r="ACP40" s="479"/>
      <c r="ACQ40" s="479"/>
      <c r="ACR40" s="479"/>
      <c r="ACS40" s="479"/>
      <c r="ACT40" s="479"/>
      <c r="ACU40" s="479"/>
      <c r="ACV40" s="479"/>
      <c r="ACW40" s="479"/>
      <c r="ACX40" s="479"/>
      <c r="ACY40" s="479"/>
      <c r="ACZ40" s="479"/>
      <c r="ADA40" s="479"/>
      <c r="ADB40" s="479"/>
      <c r="ADC40" s="479"/>
      <c r="ADD40" s="479"/>
      <c r="ADE40" s="479"/>
      <c r="ADF40" s="479"/>
      <c r="ADG40" s="479"/>
      <c r="ADH40" s="479"/>
      <c r="ADI40" s="479"/>
      <c r="ADJ40" s="479"/>
      <c r="ADK40" s="479"/>
      <c r="ADL40" s="479"/>
      <c r="ADM40" s="479"/>
      <c r="ADN40" s="479"/>
      <c r="ADO40" s="479"/>
      <c r="ADP40" s="479"/>
      <c r="ADQ40" s="479"/>
      <c r="ADR40" s="479"/>
      <c r="ADS40" s="479"/>
      <c r="ADT40" s="479"/>
      <c r="ADU40" s="479"/>
      <c r="ADV40" s="479"/>
      <c r="ADW40" s="479"/>
      <c r="ADX40" s="479"/>
      <c r="ADY40" s="479"/>
      <c r="ADZ40" s="479"/>
      <c r="AEA40" s="479"/>
      <c r="AEB40" s="479"/>
      <c r="AEC40" s="479"/>
      <c r="AED40" s="479"/>
      <c r="AEE40" s="479"/>
      <c r="AEF40" s="479"/>
      <c r="AEG40" s="479"/>
      <c r="AEH40" s="479"/>
      <c r="AEI40" s="479"/>
      <c r="AEJ40" s="479"/>
      <c r="AEK40" s="479"/>
      <c r="AEL40" s="479"/>
      <c r="AEM40" s="479"/>
      <c r="AEN40" s="479"/>
      <c r="AEO40" s="479"/>
      <c r="AEP40" s="479"/>
      <c r="AEQ40" s="479"/>
      <c r="AER40" s="479"/>
      <c r="AES40" s="479"/>
      <c r="AET40" s="479"/>
      <c r="AEU40" s="479"/>
      <c r="AEV40" s="479"/>
      <c r="AEW40" s="479"/>
      <c r="AEX40" s="479"/>
      <c r="AEY40" s="479"/>
      <c r="AEZ40" s="479"/>
      <c r="AFA40" s="479"/>
      <c r="AFB40" s="479"/>
      <c r="AFC40" s="479"/>
      <c r="AFD40" s="479"/>
      <c r="AFE40" s="479"/>
      <c r="AFF40" s="479"/>
      <c r="AFG40" s="479"/>
      <c r="AFH40" s="479"/>
      <c r="AFI40" s="479"/>
      <c r="AFJ40" s="479"/>
      <c r="AFK40" s="479"/>
      <c r="AFL40" s="479"/>
      <c r="AFM40" s="479"/>
      <c r="AFN40" s="479"/>
      <c r="AFO40" s="479"/>
      <c r="AFP40" s="479"/>
      <c r="AFQ40" s="479"/>
      <c r="AFR40" s="479"/>
      <c r="AFS40" s="479"/>
      <c r="AFT40" s="479"/>
      <c r="AFU40" s="479"/>
      <c r="AFV40" s="479"/>
      <c r="AFW40" s="479"/>
      <c r="AFX40" s="479"/>
      <c r="AFY40" s="479"/>
      <c r="AFZ40" s="479"/>
      <c r="AGA40" s="479"/>
      <c r="AGB40" s="479"/>
      <c r="AGC40" s="479"/>
      <c r="AGD40" s="479"/>
      <c r="AGE40" s="479"/>
      <c r="AGF40" s="479"/>
      <c r="AGG40" s="479"/>
      <c r="AGH40" s="479"/>
      <c r="AGI40" s="479"/>
      <c r="AGJ40" s="479"/>
      <c r="AGK40" s="479"/>
      <c r="AGL40" s="479"/>
      <c r="AGM40" s="479"/>
      <c r="AGN40" s="479"/>
      <c r="AGO40" s="479"/>
      <c r="AGP40" s="479"/>
      <c r="AGQ40" s="479"/>
      <c r="AGR40" s="479"/>
      <c r="AGS40" s="479"/>
      <c r="AGT40" s="479"/>
      <c r="AGU40" s="479"/>
      <c r="AGV40" s="479"/>
      <c r="AGW40" s="479"/>
      <c r="AGX40" s="479"/>
      <c r="AGY40" s="479"/>
      <c r="AGZ40" s="479"/>
      <c r="AHA40" s="479"/>
      <c r="AHB40" s="479"/>
      <c r="AHC40" s="479"/>
      <c r="AHD40" s="479"/>
      <c r="AHE40" s="479"/>
      <c r="AHF40" s="479"/>
      <c r="AHG40" s="479"/>
      <c r="AHH40" s="479"/>
      <c r="AHI40" s="479"/>
      <c r="AHJ40" s="479"/>
      <c r="AHK40" s="479"/>
      <c r="AHL40" s="479"/>
      <c r="AHM40" s="479"/>
      <c r="AHN40" s="479"/>
      <c r="AHO40" s="479"/>
      <c r="AHP40" s="479"/>
      <c r="AHQ40" s="479"/>
      <c r="AHR40" s="479"/>
      <c r="AHS40" s="479"/>
      <c r="AHT40" s="479"/>
      <c r="AHU40" s="479"/>
      <c r="AHV40" s="479"/>
      <c r="AHW40" s="479"/>
      <c r="AHX40" s="479"/>
      <c r="AHY40" s="479"/>
      <c r="AHZ40" s="479"/>
      <c r="AIA40" s="479"/>
      <c r="AIB40" s="479"/>
      <c r="AIC40" s="479"/>
      <c r="AID40" s="479"/>
      <c r="AIE40" s="479"/>
      <c r="AIF40" s="479"/>
      <c r="AIG40" s="479"/>
      <c r="AIH40" s="479"/>
      <c r="AII40" s="479"/>
      <c r="AIJ40" s="479"/>
      <c r="AIK40" s="479"/>
      <c r="AIL40" s="479"/>
      <c r="AIM40" s="479"/>
      <c r="AIN40" s="479"/>
      <c r="AIO40" s="479"/>
      <c r="AIP40" s="479"/>
      <c r="AIQ40" s="479"/>
      <c r="AIR40" s="479"/>
      <c r="AIS40" s="479"/>
      <c r="AIT40" s="479"/>
      <c r="AIU40" s="479"/>
      <c r="AIV40" s="479"/>
      <c r="AIW40" s="479"/>
      <c r="AIX40" s="479"/>
      <c r="AIY40" s="479"/>
      <c r="AIZ40" s="479"/>
      <c r="AJA40" s="479"/>
      <c r="AJB40" s="479"/>
      <c r="AJC40" s="479"/>
      <c r="AJD40" s="479"/>
      <c r="AJE40" s="479"/>
      <c r="AJF40" s="479"/>
      <c r="AJG40" s="479"/>
      <c r="AJH40" s="479"/>
      <c r="AJI40" s="479"/>
      <c r="AJJ40" s="479"/>
      <c r="AJK40" s="479"/>
      <c r="AJL40" s="479"/>
      <c r="AJM40" s="479"/>
      <c r="AJN40" s="479"/>
      <c r="AJO40" s="479"/>
      <c r="AJP40" s="479"/>
      <c r="AJQ40" s="479"/>
      <c r="AJR40" s="479"/>
      <c r="AJS40" s="479"/>
      <c r="AJT40" s="479"/>
      <c r="AJU40" s="479"/>
      <c r="AJV40" s="479"/>
      <c r="AJW40" s="479"/>
      <c r="AJX40" s="479"/>
      <c r="AJY40" s="479"/>
      <c r="AJZ40" s="479"/>
      <c r="AKA40" s="479"/>
      <c r="AKB40" s="479"/>
      <c r="AKC40" s="479"/>
      <c r="AKD40" s="479"/>
      <c r="AKE40" s="479"/>
      <c r="AKF40" s="479"/>
      <c r="AKG40" s="479"/>
      <c r="AKH40" s="479"/>
      <c r="AKI40" s="479"/>
      <c r="AKJ40" s="479"/>
      <c r="AKK40" s="479"/>
      <c r="AKL40" s="479"/>
      <c r="AKM40" s="479"/>
      <c r="AKN40" s="479"/>
      <c r="AKO40" s="479"/>
      <c r="AKP40" s="479"/>
      <c r="AKQ40" s="479"/>
      <c r="AKR40" s="479"/>
      <c r="AKS40" s="479"/>
      <c r="AKT40" s="479"/>
      <c r="AKU40" s="479"/>
      <c r="AKV40" s="479"/>
      <c r="AKW40" s="479"/>
      <c r="AKX40" s="479"/>
      <c r="AKY40" s="479"/>
      <c r="AKZ40" s="479"/>
      <c r="ALA40" s="479"/>
      <c r="ALB40" s="479"/>
      <c r="ALC40" s="479"/>
      <c r="ALD40" s="479"/>
      <c r="ALE40" s="479"/>
      <c r="ALF40" s="479"/>
      <c r="ALG40" s="479"/>
      <c r="ALH40" s="479"/>
      <c r="ALI40" s="479"/>
      <c r="ALJ40" s="479"/>
      <c r="ALK40" s="479"/>
      <c r="ALL40" s="479"/>
      <c r="ALM40" s="479"/>
      <c r="ALN40" s="479"/>
      <c r="ALO40" s="479"/>
      <c r="ALP40" s="479"/>
      <c r="ALQ40" s="479"/>
      <c r="ALR40" s="479"/>
      <c r="ALS40" s="479"/>
      <c r="ALT40" s="479"/>
      <c r="ALU40" s="479"/>
      <c r="ALV40" s="479"/>
      <c r="ALW40" s="479"/>
      <c r="ALX40" s="479"/>
      <c r="ALY40" s="479"/>
      <c r="ALZ40" s="479"/>
      <c r="AMA40" s="479"/>
      <c r="AMB40" s="479"/>
      <c r="AMC40" s="479"/>
      <c r="AMD40" s="479"/>
      <c r="AME40" s="479"/>
      <c r="AMF40" s="479"/>
      <c r="AMG40" s="479"/>
      <c r="AMH40" s="479"/>
      <c r="AMI40" s="479"/>
      <c r="AMJ40" s="479"/>
      <c r="AMK40" s="479"/>
      <c r="AML40" s="479"/>
      <c r="AMM40" s="479"/>
      <c r="AMN40" s="479"/>
      <c r="AMO40" s="479"/>
      <c r="AMP40" s="479"/>
      <c r="AMQ40" s="479"/>
      <c r="AMR40" s="479"/>
      <c r="AMS40" s="479"/>
      <c r="AMT40" s="479"/>
      <c r="AMU40" s="479"/>
      <c r="AMV40" s="479"/>
      <c r="AMW40" s="479"/>
      <c r="AMX40" s="479"/>
      <c r="AMY40" s="479"/>
      <c r="AMZ40" s="479"/>
      <c r="ANA40" s="479"/>
      <c r="ANB40" s="479"/>
      <c r="ANC40" s="479"/>
      <c r="AND40" s="479"/>
      <c r="ANE40" s="479"/>
      <c r="ANF40" s="479"/>
      <c r="ANG40" s="479"/>
      <c r="ANH40" s="479"/>
      <c r="ANI40" s="479"/>
      <c r="ANJ40" s="479"/>
      <c r="ANK40" s="479"/>
      <c r="ANL40" s="479"/>
      <c r="ANM40" s="479"/>
      <c r="ANN40" s="479"/>
      <c r="ANO40" s="479"/>
      <c r="ANP40" s="479"/>
      <c r="ANQ40" s="479"/>
      <c r="ANR40" s="479"/>
      <c r="ANS40" s="479"/>
      <c r="ANT40" s="479"/>
      <c r="ANU40" s="479"/>
      <c r="ANV40" s="479"/>
      <c r="ANW40" s="479"/>
      <c r="ANX40" s="479"/>
      <c r="ANY40" s="479"/>
      <c r="ANZ40" s="479"/>
      <c r="AOA40" s="479"/>
      <c r="AOB40" s="479"/>
      <c r="AOC40" s="479"/>
      <c r="AOD40" s="479"/>
      <c r="AOE40" s="479"/>
      <c r="AOF40" s="479"/>
      <c r="AOG40" s="479"/>
      <c r="AOH40" s="479"/>
      <c r="AOI40" s="479"/>
      <c r="AOJ40" s="479"/>
      <c r="AOK40" s="479"/>
      <c r="AOL40" s="479"/>
      <c r="AOM40" s="479"/>
      <c r="AON40" s="479"/>
      <c r="AOO40" s="479"/>
      <c r="AOP40" s="479"/>
      <c r="AOQ40" s="479"/>
      <c r="AOR40" s="479"/>
      <c r="AOS40" s="479"/>
      <c r="AOT40" s="479"/>
      <c r="AOU40" s="479"/>
      <c r="AOV40" s="479"/>
      <c r="AOW40" s="479"/>
      <c r="AOX40" s="479"/>
      <c r="AOY40" s="479"/>
      <c r="AOZ40" s="479"/>
      <c r="APA40" s="479"/>
      <c r="APB40" s="479"/>
      <c r="APC40" s="479"/>
      <c r="APD40" s="479"/>
      <c r="APE40" s="479"/>
      <c r="APF40" s="479"/>
      <c r="APG40" s="479"/>
      <c r="APH40" s="479"/>
      <c r="API40" s="479"/>
      <c r="APJ40" s="479"/>
      <c r="APK40" s="479"/>
      <c r="APL40" s="479"/>
      <c r="APM40" s="479"/>
      <c r="APN40" s="479"/>
      <c r="APO40" s="479"/>
      <c r="APP40" s="479"/>
      <c r="APQ40" s="479"/>
      <c r="APR40" s="479"/>
      <c r="APS40" s="479"/>
      <c r="APT40" s="479"/>
      <c r="APU40" s="479"/>
      <c r="APV40" s="479"/>
      <c r="APW40" s="479"/>
      <c r="APX40" s="479"/>
      <c r="APY40" s="479"/>
      <c r="APZ40" s="479"/>
      <c r="AQA40" s="479"/>
      <c r="AQB40" s="479"/>
      <c r="AQC40" s="479"/>
      <c r="AQD40" s="479"/>
      <c r="AQE40" s="479"/>
      <c r="AQF40" s="479"/>
      <c r="AQG40" s="479"/>
      <c r="AQH40" s="479"/>
      <c r="AQI40" s="479"/>
      <c r="AQJ40" s="479"/>
      <c r="AQK40" s="479"/>
      <c r="AQL40" s="479"/>
      <c r="AQM40" s="479"/>
      <c r="AQN40" s="479"/>
      <c r="AQO40" s="479"/>
      <c r="AQP40" s="479"/>
      <c r="AQQ40" s="479"/>
      <c r="AQR40" s="479"/>
      <c r="AQS40" s="479"/>
      <c r="AQT40" s="479"/>
      <c r="AQU40" s="479"/>
      <c r="AQV40" s="479"/>
      <c r="AQW40" s="479"/>
      <c r="AQX40" s="479"/>
      <c r="AQY40" s="479"/>
      <c r="AQZ40" s="479"/>
      <c r="ARA40" s="479"/>
      <c r="ARB40" s="479"/>
      <c r="ARC40" s="479"/>
      <c r="ARD40" s="479"/>
      <c r="ARE40" s="479"/>
      <c r="ARF40" s="479"/>
      <c r="ARG40" s="479"/>
      <c r="ARH40" s="479"/>
      <c r="ARI40" s="479"/>
      <c r="ARJ40" s="479"/>
      <c r="ARK40" s="479"/>
      <c r="ARL40" s="479"/>
      <c r="ARM40" s="479"/>
      <c r="ARN40" s="479"/>
      <c r="ARO40" s="479"/>
      <c r="ARP40" s="479"/>
      <c r="ARQ40" s="479"/>
      <c r="ARR40" s="479"/>
      <c r="ARS40" s="479"/>
      <c r="ART40" s="479"/>
      <c r="ARU40" s="479"/>
      <c r="ARV40" s="479"/>
      <c r="ARW40" s="479"/>
      <c r="ARX40" s="479"/>
      <c r="ARY40" s="479"/>
      <c r="ARZ40" s="479"/>
      <c r="ASA40" s="479"/>
      <c r="ASB40" s="479"/>
      <c r="ASC40" s="479"/>
      <c r="ASD40" s="479"/>
      <c r="ASE40" s="479"/>
      <c r="ASF40" s="479"/>
      <c r="ASG40" s="479"/>
      <c r="ASH40" s="479"/>
      <c r="ASI40" s="479"/>
      <c r="ASJ40" s="479"/>
      <c r="ASK40" s="479"/>
      <c r="ASL40" s="479"/>
      <c r="ASM40" s="479"/>
      <c r="ASN40" s="479"/>
      <c r="ASO40" s="479"/>
      <c r="ASP40" s="479"/>
      <c r="ASQ40" s="479"/>
      <c r="ASR40" s="479"/>
      <c r="ASS40" s="479"/>
      <c r="AST40" s="479"/>
      <c r="ASU40" s="479"/>
      <c r="ASV40" s="479"/>
      <c r="ASW40" s="479"/>
      <c r="ASX40" s="479"/>
      <c r="ASY40" s="479"/>
      <c r="ASZ40" s="479"/>
      <c r="ATA40" s="479"/>
      <c r="ATB40" s="479"/>
      <c r="ATC40" s="479"/>
      <c r="ATD40" s="479"/>
      <c r="ATE40" s="479"/>
      <c r="ATF40" s="479"/>
      <c r="ATG40" s="479"/>
      <c r="ATH40" s="479"/>
      <c r="ATI40" s="479"/>
      <c r="ATJ40" s="479"/>
      <c r="ATK40" s="479"/>
      <c r="ATL40" s="479"/>
      <c r="ATM40" s="479"/>
      <c r="ATN40" s="479"/>
      <c r="ATO40" s="479"/>
      <c r="ATP40" s="479"/>
      <c r="ATQ40" s="479"/>
      <c r="ATR40" s="479"/>
      <c r="ATS40" s="479"/>
      <c r="ATT40" s="479"/>
      <c r="ATU40" s="479"/>
      <c r="ATV40" s="479"/>
      <c r="ATW40" s="479"/>
      <c r="ATX40" s="479"/>
      <c r="ATY40" s="479"/>
      <c r="ATZ40" s="479"/>
      <c r="AUA40" s="479"/>
      <c r="AUB40" s="479"/>
      <c r="AUC40" s="479"/>
      <c r="AUD40" s="479"/>
      <c r="AUE40" s="479"/>
      <c r="AUF40" s="479"/>
      <c r="AUG40" s="479"/>
      <c r="AUH40" s="479"/>
      <c r="AUI40" s="479"/>
      <c r="AUJ40" s="479"/>
      <c r="AUK40" s="479"/>
      <c r="AUL40" s="479"/>
      <c r="AUM40" s="479"/>
      <c r="AUN40" s="479"/>
      <c r="AUO40" s="479"/>
      <c r="AUP40" s="479"/>
      <c r="AUQ40" s="479"/>
      <c r="AUR40" s="479"/>
      <c r="AUS40" s="479"/>
      <c r="AUT40" s="479"/>
      <c r="AUU40" s="479"/>
      <c r="AUV40" s="479"/>
      <c r="AUW40" s="479"/>
      <c r="AUX40" s="479"/>
      <c r="AUY40" s="479"/>
      <c r="AUZ40" s="479"/>
      <c r="AVA40" s="479"/>
      <c r="AVB40" s="479"/>
      <c r="AVC40" s="479"/>
      <c r="AVD40" s="479"/>
      <c r="AVE40" s="479"/>
      <c r="AVF40" s="479"/>
      <c r="AVG40" s="479"/>
      <c r="AVH40" s="479"/>
      <c r="AVI40" s="479"/>
      <c r="AVJ40" s="479"/>
      <c r="AVK40" s="479"/>
      <c r="AVL40" s="479"/>
      <c r="AVM40" s="479"/>
      <c r="AVN40" s="479"/>
      <c r="AVO40" s="479"/>
      <c r="AVP40" s="479"/>
      <c r="AVQ40" s="479"/>
      <c r="AVR40" s="479"/>
      <c r="AVS40" s="479"/>
      <c r="AVT40" s="479"/>
      <c r="AVU40" s="479"/>
      <c r="AVV40" s="479"/>
      <c r="AVW40" s="479"/>
      <c r="AVX40" s="479"/>
      <c r="AVY40" s="479"/>
      <c r="AVZ40" s="479"/>
      <c r="AWA40" s="479"/>
      <c r="AWB40" s="479"/>
      <c r="AWC40" s="479"/>
      <c r="AWD40" s="479"/>
      <c r="AWE40" s="479"/>
      <c r="AWF40" s="479"/>
      <c r="AWG40" s="479"/>
      <c r="AWH40" s="479"/>
      <c r="AWI40" s="479"/>
      <c r="AWJ40" s="479"/>
      <c r="AWK40" s="479"/>
      <c r="AWL40" s="479"/>
      <c r="AWM40" s="479"/>
      <c r="AWN40" s="479"/>
      <c r="AWO40" s="479"/>
      <c r="AWP40" s="479"/>
      <c r="AWQ40" s="479"/>
      <c r="AWR40" s="479"/>
      <c r="AWS40" s="479"/>
      <c r="AWT40" s="479"/>
      <c r="AWU40" s="479"/>
      <c r="AWV40" s="479"/>
      <c r="AWW40" s="479"/>
      <c r="AWX40" s="479"/>
      <c r="AWY40" s="479"/>
      <c r="AWZ40" s="479"/>
      <c r="AXA40" s="479"/>
      <c r="AXB40" s="479"/>
      <c r="AXC40" s="479"/>
      <c r="AXD40" s="479"/>
      <c r="AXE40" s="479"/>
      <c r="AXF40" s="479"/>
      <c r="AXG40" s="479"/>
      <c r="AXH40" s="479"/>
      <c r="AXI40" s="479"/>
      <c r="AXJ40" s="479"/>
      <c r="AXK40" s="479"/>
      <c r="AXL40" s="479"/>
      <c r="AXM40" s="479"/>
      <c r="AXN40" s="479"/>
      <c r="AXO40" s="479"/>
      <c r="AXP40" s="479"/>
      <c r="AXQ40" s="479"/>
      <c r="AXR40" s="479"/>
      <c r="AXS40" s="479"/>
      <c r="AXT40" s="479"/>
      <c r="AXU40" s="479"/>
      <c r="AXV40" s="479"/>
      <c r="AXW40" s="479"/>
      <c r="AXX40" s="479"/>
      <c r="AXY40" s="479"/>
      <c r="AXZ40" s="479"/>
      <c r="AYA40" s="479"/>
      <c r="AYB40" s="479"/>
      <c r="AYC40" s="479"/>
      <c r="AYD40" s="479"/>
      <c r="AYE40" s="479"/>
      <c r="AYF40" s="479"/>
      <c r="AYG40" s="479"/>
      <c r="AYH40" s="479"/>
      <c r="AYI40" s="479"/>
      <c r="AYJ40" s="479"/>
      <c r="AYK40" s="479"/>
      <c r="AYL40" s="479"/>
      <c r="AYM40" s="479"/>
      <c r="AYN40" s="479"/>
      <c r="AYO40" s="479"/>
      <c r="AYP40" s="479"/>
      <c r="AYQ40" s="479"/>
      <c r="AYR40" s="479"/>
      <c r="AYS40" s="479"/>
      <c r="AYT40" s="479"/>
      <c r="AYU40" s="479"/>
      <c r="AYV40" s="479"/>
      <c r="AYW40" s="479"/>
      <c r="AYX40" s="479"/>
      <c r="AYY40" s="479"/>
      <c r="AYZ40" s="479"/>
      <c r="AZA40" s="479"/>
      <c r="AZB40" s="479"/>
      <c r="AZC40" s="479"/>
      <c r="AZD40" s="479"/>
      <c r="AZE40" s="479"/>
      <c r="AZF40" s="479"/>
      <c r="AZG40" s="479"/>
      <c r="AZH40" s="479"/>
      <c r="AZI40" s="479"/>
      <c r="AZJ40" s="479"/>
      <c r="AZK40" s="479"/>
      <c r="AZL40" s="479"/>
      <c r="AZM40" s="479"/>
      <c r="AZN40" s="479"/>
      <c r="AZO40" s="479"/>
      <c r="AZP40" s="479"/>
      <c r="AZQ40" s="479"/>
      <c r="AZR40" s="479"/>
      <c r="AZS40" s="479"/>
      <c r="AZT40" s="479"/>
      <c r="AZU40" s="479"/>
      <c r="AZV40" s="479"/>
      <c r="AZW40" s="479"/>
      <c r="AZX40" s="479"/>
      <c r="AZY40" s="479"/>
      <c r="AZZ40" s="479"/>
      <c r="BAA40" s="479"/>
      <c r="BAB40" s="479"/>
      <c r="BAC40" s="479"/>
      <c r="BAD40" s="479"/>
      <c r="BAE40" s="479"/>
      <c r="BAF40" s="479"/>
      <c r="BAG40" s="479"/>
      <c r="BAH40" s="479"/>
      <c r="BAI40" s="479"/>
      <c r="BAJ40" s="479"/>
      <c r="BAK40" s="479"/>
      <c r="BAL40" s="479"/>
      <c r="BAM40" s="479"/>
      <c r="BAN40" s="479"/>
      <c r="BAO40" s="479"/>
      <c r="BAP40" s="479"/>
      <c r="BAQ40" s="479"/>
      <c r="BAR40" s="479"/>
      <c r="BAS40" s="479"/>
      <c r="BAT40" s="479"/>
      <c r="BAU40" s="479"/>
      <c r="BAV40" s="479"/>
      <c r="BAW40" s="479"/>
      <c r="BAX40" s="479"/>
      <c r="BAY40" s="479"/>
      <c r="BAZ40" s="479"/>
      <c r="BBA40" s="479"/>
      <c r="BBB40" s="479"/>
      <c r="BBC40" s="479"/>
      <c r="BBD40" s="479"/>
      <c r="BBE40" s="479"/>
      <c r="BBF40" s="479"/>
      <c r="BBG40" s="479"/>
      <c r="BBH40" s="479"/>
      <c r="BBI40" s="479"/>
      <c r="BBJ40" s="479"/>
      <c r="BBK40" s="479"/>
      <c r="BBL40" s="479"/>
      <c r="BBM40" s="479"/>
      <c r="BBN40" s="479"/>
      <c r="BBO40" s="479"/>
      <c r="BBP40" s="479"/>
      <c r="BBQ40" s="479"/>
      <c r="BBR40" s="479"/>
      <c r="BBS40" s="479"/>
      <c r="BBT40" s="479"/>
      <c r="BBU40" s="479"/>
      <c r="BBV40" s="479"/>
      <c r="BBW40" s="479"/>
      <c r="BBX40" s="479"/>
      <c r="BBY40" s="479"/>
      <c r="BBZ40" s="479"/>
      <c r="BCA40" s="479"/>
      <c r="BCB40" s="479"/>
      <c r="BCC40" s="479"/>
      <c r="BCD40" s="479"/>
      <c r="BCE40" s="479"/>
      <c r="BCF40" s="479"/>
      <c r="BCG40" s="479"/>
      <c r="BCH40" s="479"/>
      <c r="BCI40" s="479"/>
      <c r="BCJ40" s="479"/>
      <c r="BCK40" s="479"/>
      <c r="BCL40" s="479"/>
      <c r="BCM40" s="479"/>
      <c r="BCN40" s="479"/>
      <c r="BCO40" s="479"/>
      <c r="BCP40" s="479"/>
      <c r="BCQ40" s="479"/>
      <c r="BCR40" s="479"/>
      <c r="BCS40" s="479"/>
      <c r="BCT40" s="479"/>
      <c r="BCU40" s="479"/>
      <c r="BCV40" s="479"/>
      <c r="BCW40" s="479"/>
      <c r="BCX40" s="479"/>
      <c r="BCY40" s="479"/>
      <c r="BCZ40" s="479"/>
      <c r="BDA40" s="479"/>
      <c r="BDB40" s="479"/>
      <c r="BDC40" s="479"/>
      <c r="BDD40" s="479"/>
      <c r="BDE40" s="479"/>
      <c r="BDF40" s="479"/>
      <c r="BDG40" s="479"/>
      <c r="BDH40" s="479"/>
      <c r="BDI40" s="479"/>
      <c r="BDJ40" s="479"/>
      <c r="BDK40" s="479"/>
      <c r="BDL40" s="479"/>
      <c r="BDM40" s="479"/>
      <c r="BDN40" s="479"/>
      <c r="BDO40" s="479"/>
      <c r="BDP40" s="479"/>
      <c r="BDQ40" s="479"/>
      <c r="BDR40" s="479"/>
      <c r="BDS40" s="479"/>
      <c r="BDT40" s="479"/>
      <c r="BDU40" s="479"/>
      <c r="BDV40" s="479"/>
      <c r="BDW40" s="479"/>
      <c r="BDX40" s="479"/>
      <c r="BDY40" s="479"/>
      <c r="BDZ40" s="479"/>
      <c r="BEA40" s="479"/>
      <c r="BEB40" s="479"/>
      <c r="BEC40" s="479"/>
      <c r="BED40" s="479"/>
      <c r="BEE40" s="479"/>
      <c r="BEF40" s="479"/>
      <c r="BEG40" s="479"/>
      <c r="BEH40" s="479"/>
      <c r="BEI40" s="479"/>
      <c r="BEJ40" s="479"/>
      <c r="BEK40" s="479"/>
      <c r="BEL40" s="479"/>
      <c r="BEM40" s="479"/>
      <c r="BEN40" s="479"/>
      <c r="BEO40" s="479"/>
      <c r="BEP40" s="479"/>
      <c r="BEQ40" s="479"/>
      <c r="BER40" s="479"/>
      <c r="BES40" s="479"/>
      <c r="BET40" s="479"/>
      <c r="BEU40" s="479"/>
      <c r="BEV40" s="479"/>
      <c r="BEW40" s="479"/>
      <c r="BEX40" s="479"/>
      <c r="BEY40" s="479"/>
      <c r="BEZ40" s="479"/>
      <c r="BFA40" s="479"/>
      <c r="BFB40" s="479"/>
      <c r="BFC40" s="479"/>
      <c r="BFD40" s="479"/>
      <c r="BFE40" s="479"/>
      <c r="BFF40" s="479"/>
      <c r="BFG40" s="479"/>
      <c r="BFH40" s="479"/>
      <c r="BFI40" s="479"/>
      <c r="BFJ40" s="479"/>
      <c r="BFK40" s="479"/>
      <c r="BFL40" s="479"/>
      <c r="BFM40" s="479"/>
      <c r="BFN40" s="479"/>
      <c r="BFO40" s="479"/>
      <c r="BFP40" s="479"/>
      <c r="BFQ40" s="479"/>
      <c r="BFR40" s="479"/>
      <c r="BFS40" s="479"/>
      <c r="BFT40" s="479"/>
      <c r="BFU40" s="479"/>
      <c r="BFV40" s="479"/>
      <c r="BFW40" s="479"/>
      <c r="BFX40" s="479"/>
      <c r="BFY40" s="479"/>
      <c r="BFZ40" s="479"/>
      <c r="BGA40" s="479"/>
      <c r="BGB40" s="479"/>
      <c r="BGC40" s="479"/>
      <c r="BGD40" s="479"/>
      <c r="BGE40" s="479"/>
      <c r="BGF40" s="479"/>
      <c r="BGG40" s="479"/>
      <c r="BGH40" s="479"/>
      <c r="BGI40" s="479"/>
      <c r="BGJ40" s="479"/>
      <c r="BGK40" s="479"/>
      <c r="BGL40" s="479"/>
      <c r="BGM40" s="479"/>
      <c r="BGN40" s="479"/>
      <c r="BGO40" s="479"/>
      <c r="BGP40" s="479"/>
      <c r="BGQ40" s="479"/>
      <c r="BGR40" s="479"/>
      <c r="BGS40" s="479"/>
      <c r="BGT40" s="479"/>
      <c r="BGU40" s="479"/>
      <c r="BGV40" s="479"/>
      <c r="BGW40" s="479"/>
      <c r="BGX40" s="479"/>
      <c r="BGY40" s="479"/>
      <c r="BGZ40" s="479"/>
      <c r="BHA40" s="479"/>
      <c r="BHB40" s="479"/>
      <c r="BHC40" s="479"/>
      <c r="BHD40" s="479"/>
      <c r="BHE40" s="479"/>
      <c r="BHF40" s="479"/>
      <c r="BHG40" s="479"/>
      <c r="BHH40" s="479"/>
      <c r="BHI40" s="479"/>
      <c r="BHJ40" s="479"/>
      <c r="BHK40" s="479"/>
      <c r="BHL40" s="479"/>
      <c r="BHM40" s="479"/>
      <c r="BHN40" s="479"/>
      <c r="BHO40" s="479"/>
      <c r="BHP40" s="479"/>
      <c r="BHQ40" s="479"/>
      <c r="BHR40" s="479"/>
      <c r="BHS40" s="479"/>
      <c r="BHT40" s="479"/>
      <c r="BHU40" s="479"/>
      <c r="BHV40" s="479"/>
      <c r="BHW40" s="479"/>
      <c r="BHX40" s="479"/>
      <c r="BHY40" s="479"/>
      <c r="BHZ40" s="479"/>
      <c r="BIA40" s="479"/>
      <c r="BIB40" s="479"/>
      <c r="BIC40" s="479"/>
      <c r="BID40" s="479"/>
      <c r="BIE40" s="479"/>
      <c r="BIF40" s="479"/>
      <c r="BIG40" s="479"/>
      <c r="BIH40" s="479"/>
      <c r="BII40" s="479"/>
      <c r="BIJ40" s="479"/>
      <c r="BIK40" s="479"/>
      <c r="BIL40" s="479"/>
      <c r="BIM40" s="479"/>
      <c r="BIN40" s="479"/>
      <c r="BIO40" s="479"/>
      <c r="BIP40" s="479"/>
      <c r="BIQ40" s="479"/>
      <c r="BIR40" s="479"/>
      <c r="BIS40" s="479"/>
      <c r="BIT40" s="479"/>
      <c r="BIU40" s="479"/>
      <c r="BIV40" s="479"/>
      <c r="BIW40" s="479"/>
      <c r="BIX40" s="479"/>
      <c r="BIY40" s="479"/>
      <c r="BIZ40" s="479"/>
      <c r="BJA40" s="479"/>
      <c r="BJB40" s="479"/>
      <c r="BJC40" s="479"/>
      <c r="BJD40" s="479"/>
      <c r="BJE40" s="479"/>
      <c r="BJF40" s="479"/>
      <c r="BJG40" s="479"/>
      <c r="BJH40" s="479"/>
      <c r="BJI40" s="479"/>
      <c r="BJJ40" s="479"/>
      <c r="BJK40" s="479"/>
      <c r="BJL40" s="479"/>
      <c r="BJM40" s="479"/>
      <c r="BJN40" s="479"/>
      <c r="BJO40" s="479"/>
      <c r="BJP40" s="479"/>
      <c r="BJQ40" s="479"/>
      <c r="BJR40" s="479"/>
      <c r="BJS40" s="479"/>
      <c r="BJT40" s="479"/>
      <c r="BJU40" s="479"/>
      <c r="BJV40" s="479"/>
      <c r="BJW40" s="479"/>
      <c r="BJX40" s="479"/>
      <c r="BJY40" s="479"/>
      <c r="BJZ40" s="479"/>
      <c r="BKA40" s="479"/>
      <c r="BKB40" s="479"/>
      <c r="BKC40" s="479"/>
      <c r="BKD40" s="479"/>
      <c r="BKE40" s="479"/>
      <c r="BKF40" s="479"/>
      <c r="BKG40" s="479"/>
      <c r="BKH40" s="479"/>
      <c r="BKI40" s="479"/>
      <c r="BKJ40" s="479"/>
      <c r="BKK40" s="479"/>
      <c r="BKL40" s="479"/>
      <c r="BKM40" s="479"/>
      <c r="BKN40" s="479"/>
      <c r="BKO40" s="479"/>
      <c r="BKP40" s="479"/>
      <c r="BKQ40" s="479"/>
      <c r="BKR40" s="479"/>
      <c r="BKS40" s="479"/>
      <c r="BKT40" s="479"/>
      <c r="BKU40" s="479"/>
      <c r="BKV40" s="479"/>
      <c r="BKW40" s="479"/>
      <c r="BKX40" s="479"/>
      <c r="BKY40" s="479"/>
      <c r="BKZ40" s="479"/>
      <c r="BLA40" s="479"/>
      <c r="BLB40" s="479"/>
      <c r="BLC40" s="479"/>
      <c r="BLD40" s="479"/>
      <c r="BLE40" s="479"/>
      <c r="BLF40" s="479"/>
      <c r="BLG40" s="479"/>
      <c r="BLH40" s="479"/>
      <c r="BLI40" s="479"/>
      <c r="BLJ40" s="479"/>
      <c r="BLK40" s="479"/>
      <c r="BLL40" s="479"/>
      <c r="BLM40" s="479"/>
      <c r="BLN40" s="479"/>
      <c r="BLO40" s="479"/>
      <c r="BLP40" s="479"/>
      <c r="BLQ40" s="479"/>
      <c r="BLR40" s="479"/>
      <c r="BLS40" s="479"/>
      <c r="BLT40" s="479"/>
      <c r="BLU40" s="479"/>
      <c r="BLV40" s="479"/>
      <c r="BLW40" s="479"/>
      <c r="BLX40" s="479"/>
      <c r="BLY40" s="479"/>
      <c r="BLZ40" s="479"/>
      <c r="BMA40" s="479"/>
      <c r="BMB40" s="479"/>
      <c r="BMC40" s="479"/>
      <c r="BMD40" s="479"/>
      <c r="BME40" s="479"/>
      <c r="BMF40" s="479"/>
      <c r="BMG40" s="479"/>
      <c r="BMH40" s="479"/>
      <c r="BMI40" s="479"/>
      <c r="BMJ40" s="479"/>
      <c r="BMK40" s="479"/>
      <c r="BML40" s="479"/>
      <c r="BMM40" s="479"/>
      <c r="BMN40" s="479"/>
      <c r="BMO40" s="479"/>
      <c r="BMP40" s="479"/>
      <c r="BMQ40" s="479"/>
      <c r="BMR40" s="479"/>
      <c r="BMS40" s="479"/>
      <c r="BMT40" s="479"/>
      <c r="BMU40" s="479"/>
      <c r="BMV40" s="479"/>
      <c r="BMW40" s="479"/>
      <c r="BMX40" s="479"/>
      <c r="BMY40" s="479"/>
      <c r="BMZ40" s="479"/>
      <c r="BNA40" s="479"/>
      <c r="BNB40" s="479"/>
      <c r="BNC40" s="479"/>
      <c r="BND40" s="479"/>
      <c r="BNE40" s="479"/>
      <c r="BNF40" s="479"/>
      <c r="BNG40" s="479"/>
      <c r="BNH40" s="479"/>
      <c r="BNI40" s="479"/>
      <c r="BNJ40" s="479"/>
      <c r="BNK40" s="479"/>
      <c r="BNL40" s="479"/>
      <c r="BNM40" s="479"/>
      <c r="BNN40" s="479"/>
      <c r="BNO40" s="479"/>
      <c r="BNP40" s="479"/>
      <c r="BNQ40" s="479"/>
      <c r="BNR40" s="479"/>
      <c r="BNS40" s="479"/>
      <c r="BNT40" s="479"/>
      <c r="BNU40" s="479"/>
      <c r="BNV40" s="479"/>
      <c r="BNW40" s="479"/>
      <c r="BNX40" s="479"/>
      <c r="BNY40" s="479"/>
      <c r="BNZ40" s="479"/>
      <c r="BOA40" s="479"/>
      <c r="BOB40" s="479"/>
      <c r="BOC40" s="479"/>
      <c r="BOD40" s="479"/>
      <c r="BOE40" s="479"/>
      <c r="BOF40" s="479"/>
      <c r="BOG40" s="479"/>
      <c r="BOH40" s="479"/>
      <c r="BOI40" s="479"/>
      <c r="BOJ40" s="479"/>
      <c r="BOK40" s="479"/>
      <c r="BOL40" s="479"/>
      <c r="BOM40" s="479"/>
      <c r="BON40" s="479"/>
      <c r="BOO40" s="479"/>
      <c r="BOP40" s="479"/>
      <c r="BOQ40" s="479"/>
      <c r="BOR40" s="479"/>
      <c r="BOS40" s="479"/>
      <c r="BOT40" s="479"/>
      <c r="BOU40" s="479"/>
      <c r="BOV40" s="479"/>
      <c r="BOW40" s="479"/>
      <c r="BOX40" s="479"/>
      <c r="BOY40" s="479"/>
      <c r="BOZ40" s="479"/>
      <c r="BPA40" s="479"/>
      <c r="BPB40" s="479"/>
      <c r="BPC40" s="479"/>
      <c r="BPD40" s="479"/>
      <c r="BPE40" s="479"/>
      <c r="BPF40" s="479"/>
      <c r="BPG40" s="479"/>
      <c r="BPH40" s="479"/>
      <c r="BPI40" s="479"/>
      <c r="BPJ40" s="479"/>
      <c r="BPK40" s="479"/>
      <c r="BPL40" s="479"/>
      <c r="BPM40" s="479"/>
      <c r="BPN40" s="479"/>
      <c r="BPO40" s="479"/>
      <c r="BPP40" s="479"/>
      <c r="BPQ40" s="479"/>
      <c r="BPR40" s="479"/>
      <c r="BPS40" s="479"/>
      <c r="BPT40" s="479"/>
      <c r="BPU40" s="479"/>
      <c r="BPV40" s="479"/>
      <c r="BPW40" s="479"/>
      <c r="BPX40" s="479"/>
      <c r="BPY40" s="479"/>
      <c r="BPZ40" s="479"/>
      <c r="BQA40" s="479"/>
      <c r="BQB40" s="479"/>
      <c r="BQC40" s="479"/>
      <c r="BQD40" s="479"/>
      <c r="BQE40" s="479"/>
      <c r="BQF40" s="479"/>
      <c r="BQG40" s="479"/>
      <c r="BQH40" s="479"/>
      <c r="BQI40" s="479"/>
      <c r="BQJ40" s="479"/>
      <c r="BQK40" s="479"/>
      <c r="BQL40" s="479"/>
      <c r="BQM40" s="479"/>
      <c r="BQN40" s="479"/>
      <c r="BQO40" s="479"/>
      <c r="BQP40" s="479"/>
      <c r="BQQ40" s="479"/>
      <c r="BQR40" s="479"/>
      <c r="BQS40" s="479"/>
      <c r="BQT40" s="479"/>
      <c r="BQU40" s="479"/>
      <c r="BQV40" s="479"/>
      <c r="BQW40" s="479"/>
      <c r="BQX40" s="479"/>
      <c r="BQY40" s="479"/>
      <c r="BQZ40" s="479"/>
      <c r="BRA40" s="479"/>
      <c r="BRB40" s="479"/>
      <c r="BRC40" s="479"/>
      <c r="BRD40" s="479"/>
      <c r="BRE40" s="479"/>
      <c r="BRF40" s="479"/>
      <c r="BRG40" s="479"/>
      <c r="BRH40" s="479"/>
      <c r="BRI40" s="479"/>
      <c r="BRJ40" s="479"/>
      <c r="BRK40" s="479"/>
      <c r="BRL40" s="479"/>
      <c r="BRM40" s="479"/>
      <c r="BRN40" s="479"/>
      <c r="BRO40" s="479"/>
      <c r="BRP40" s="479"/>
      <c r="BRQ40" s="479"/>
      <c r="BRR40" s="479"/>
      <c r="BRS40" s="479"/>
      <c r="BRT40" s="479"/>
      <c r="BRU40" s="479"/>
      <c r="BRV40" s="479"/>
      <c r="BRW40" s="479"/>
      <c r="BRX40" s="479"/>
      <c r="BRY40" s="479"/>
      <c r="BRZ40" s="479"/>
      <c r="BSA40" s="479"/>
      <c r="BSB40" s="479"/>
      <c r="BSC40" s="479"/>
      <c r="BSD40" s="479"/>
      <c r="BSE40" s="479"/>
      <c r="BSF40" s="479"/>
      <c r="BSG40" s="479"/>
      <c r="BSH40" s="479"/>
      <c r="BSI40" s="479"/>
      <c r="BSJ40" s="479"/>
      <c r="BSK40" s="479"/>
      <c r="BSL40" s="479"/>
      <c r="BSM40" s="479"/>
      <c r="BSN40" s="479"/>
      <c r="BSO40" s="479"/>
      <c r="BSP40" s="479"/>
      <c r="BSQ40" s="479"/>
      <c r="BSR40" s="479"/>
      <c r="BSS40" s="479"/>
      <c r="BST40" s="479"/>
      <c r="BSU40" s="479"/>
      <c r="BSV40" s="479"/>
      <c r="BSW40" s="479"/>
      <c r="BSX40" s="479"/>
      <c r="BSY40" s="479"/>
      <c r="BSZ40" s="479"/>
      <c r="BTA40" s="479"/>
      <c r="BTB40" s="479"/>
      <c r="BTC40" s="479"/>
      <c r="BTD40" s="479"/>
      <c r="BTE40" s="479"/>
      <c r="BTF40" s="479"/>
      <c r="BTG40" s="479"/>
      <c r="BTH40" s="479"/>
      <c r="BTI40" s="479"/>
      <c r="BTJ40" s="479"/>
      <c r="BTK40" s="479"/>
      <c r="BTL40" s="479"/>
      <c r="BTM40" s="479"/>
      <c r="BTN40" s="479"/>
      <c r="BTO40" s="479"/>
      <c r="BTP40" s="479"/>
      <c r="BTQ40" s="479"/>
      <c r="BTR40" s="479"/>
      <c r="BTS40" s="479"/>
      <c r="BTT40" s="479"/>
      <c r="BTU40" s="479"/>
      <c r="BTV40" s="479"/>
      <c r="BTW40" s="479"/>
      <c r="BTX40" s="479"/>
      <c r="BTY40" s="479"/>
      <c r="BTZ40" s="479"/>
      <c r="BUA40" s="479"/>
      <c r="BUB40" s="479"/>
      <c r="BUC40" s="479"/>
      <c r="BUD40" s="479"/>
      <c r="BUE40" s="479"/>
      <c r="BUF40" s="479"/>
      <c r="BUG40" s="479"/>
      <c r="BUH40" s="479"/>
      <c r="BUI40" s="479"/>
      <c r="BUJ40" s="479"/>
      <c r="BUK40" s="479"/>
      <c r="BUL40" s="479"/>
      <c r="BUM40" s="479"/>
      <c r="BUN40" s="479"/>
      <c r="BUO40" s="479"/>
      <c r="BUP40" s="479"/>
      <c r="BUQ40" s="479"/>
      <c r="BUR40" s="479"/>
      <c r="BUS40" s="479"/>
      <c r="BUT40" s="479"/>
      <c r="BUU40" s="479"/>
      <c r="BUV40" s="479"/>
      <c r="BUW40" s="479"/>
      <c r="BUX40" s="479"/>
      <c r="BUY40" s="479"/>
      <c r="BUZ40" s="479"/>
      <c r="BVA40" s="479"/>
      <c r="BVB40" s="479"/>
      <c r="BVC40" s="479"/>
      <c r="BVD40" s="479"/>
      <c r="BVE40" s="479"/>
      <c r="BVF40" s="479"/>
      <c r="BVG40" s="479"/>
      <c r="BVH40" s="479"/>
      <c r="BVI40" s="479"/>
      <c r="BVJ40" s="479"/>
      <c r="BVK40" s="479"/>
      <c r="BVL40" s="479"/>
      <c r="BVM40" s="479"/>
      <c r="BVN40" s="479"/>
      <c r="BVO40" s="479"/>
      <c r="BVP40" s="479"/>
      <c r="BVQ40" s="479"/>
      <c r="BVR40" s="479"/>
      <c r="BVS40" s="479"/>
      <c r="BVT40" s="479"/>
      <c r="BVU40" s="479"/>
      <c r="BVV40" s="479"/>
      <c r="BVW40" s="479"/>
      <c r="BVX40" s="479"/>
      <c r="BVY40" s="479"/>
      <c r="BVZ40" s="479"/>
      <c r="BWA40" s="479"/>
      <c r="BWB40" s="479"/>
      <c r="BWC40" s="479"/>
      <c r="BWD40" s="479"/>
      <c r="BWE40" s="479"/>
      <c r="BWF40" s="479"/>
      <c r="BWG40" s="479"/>
      <c r="BWH40" s="479"/>
      <c r="BWI40" s="479"/>
      <c r="BWJ40" s="479"/>
      <c r="BWK40" s="479"/>
      <c r="BWL40" s="479"/>
      <c r="BWM40" s="479"/>
      <c r="BWN40" s="479"/>
      <c r="BWO40" s="479"/>
      <c r="BWP40" s="479"/>
      <c r="BWQ40" s="479"/>
      <c r="BWR40" s="479"/>
      <c r="BWS40" s="479"/>
      <c r="BWT40" s="479"/>
      <c r="BWU40" s="479"/>
      <c r="BWV40" s="479"/>
      <c r="BWW40" s="479"/>
      <c r="BWX40" s="479"/>
      <c r="BWY40" s="479"/>
      <c r="BWZ40" s="479"/>
      <c r="BXA40" s="479"/>
      <c r="BXB40" s="479"/>
      <c r="BXC40" s="479"/>
      <c r="BXD40" s="479"/>
      <c r="BXE40" s="479"/>
      <c r="BXF40" s="479"/>
      <c r="BXG40" s="479"/>
      <c r="BXH40" s="479"/>
      <c r="BXI40" s="479"/>
      <c r="BXJ40" s="479"/>
      <c r="BXK40" s="479"/>
      <c r="BXL40" s="479"/>
      <c r="BXM40" s="479"/>
      <c r="BXN40" s="479"/>
      <c r="BXO40" s="479"/>
      <c r="BXP40" s="479"/>
      <c r="BXQ40" s="479"/>
      <c r="BXR40" s="479"/>
      <c r="BXS40" s="479"/>
      <c r="BXT40" s="479"/>
      <c r="BXU40" s="479"/>
      <c r="BXV40" s="479"/>
      <c r="BXW40" s="479"/>
      <c r="BXX40" s="479"/>
      <c r="BXY40" s="479"/>
      <c r="BXZ40" s="479"/>
      <c r="BYA40" s="479"/>
      <c r="BYB40" s="479"/>
      <c r="BYC40" s="479"/>
      <c r="BYD40" s="479"/>
      <c r="BYE40" s="479"/>
      <c r="BYF40" s="479"/>
      <c r="BYG40" s="479"/>
      <c r="BYH40" s="479"/>
      <c r="BYI40" s="479"/>
      <c r="BYJ40" s="479"/>
      <c r="BYK40" s="479"/>
      <c r="BYL40" s="479"/>
      <c r="BYM40" s="479"/>
      <c r="BYN40" s="479"/>
      <c r="BYO40" s="479"/>
      <c r="BYP40" s="479"/>
      <c r="BYQ40" s="479"/>
      <c r="BYR40" s="479"/>
      <c r="BYS40" s="479"/>
      <c r="BYT40" s="479"/>
      <c r="BYU40" s="479"/>
      <c r="BYV40" s="479"/>
      <c r="BYW40" s="479"/>
      <c r="BYX40" s="479"/>
      <c r="BYY40" s="479"/>
      <c r="BYZ40" s="479"/>
      <c r="BZA40" s="479"/>
      <c r="BZB40" s="479"/>
      <c r="BZC40" s="479"/>
      <c r="BZD40" s="479"/>
      <c r="BZE40" s="479"/>
      <c r="BZF40" s="479"/>
      <c r="BZG40" s="479"/>
      <c r="BZH40" s="479"/>
      <c r="BZI40" s="479"/>
      <c r="BZJ40" s="479"/>
      <c r="BZK40" s="479"/>
      <c r="BZL40" s="479"/>
      <c r="BZM40" s="479"/>
      <c r="BZN40" s="479"/>
      <c r="BZO40" s="479"/>
      <c r="BZP40" s="479"/>
      <c r="BZQ40" s="479"/>
      <c r="BZR40" s="479"/>
      <c r="BZS40" s="479"/>
      <c r="BZT40" s="479"/>
      <c r="BZU40" s="479"/>
      <c r="BZV40" s="479"/>
      <c r="BZW40" s="479"/>
      <c r="BZX40" s="479"/>
      <c r="BZY40" s="479"/>
      <c r="BZZ40" s="479"/>
      <c r="CAA40" s="479"/>
      <c r="CAB40" s="479"/>
      <c r="CAC40" s="479"/>
      <c r="CAD40" s="479"/>
      <c r="CAE40" s="479"/>
      <c r="CAF40" s="479"/>
      <c r="CAG40" s="479"/>
      <c r="CAH40" s="479"/>
      <c r="CAI40" s="479"/>
      <c r="CAJ40" s="479"/>
      <c r="CAK40" s="479"/>
      <c r="CAL40" s="479"/>
      <c r="CAM40" s="479"/>
      <c r="CAN40" s="479"/>
      <c r="CAO40" s="479"/>
      <c r="CAP40" s="479"/>
      <c r="CAQ40" s="479"/>
      <c r="CAR40" s="479"/>
      <c r="CAS40" s="479"/>
      <c r="CAT40" s="479"/>
      <c r="CAU40" s="479"/>
      <c r="CAV40" s="479"/>
      <c r="CAW40" s="479"/>
      <c r="CAX40" s="479"/>
      <c r="CAY40" s="479"/>
      <c r="CAZ40" s="479"/>
      <c r="CBA40" s="479"/>
      <c r="CBB40" s="479"/>
      <c r="CBC40" s="479"/>
      <c r="CBD40" s="479"/>
      <c r="CBE40" s="479"/>
      <c r="CBF40" s="479"/>
      <c r="CBG40" s="479"/>
      <c r="CBH40" s="479"/>
      <c r="CBI40" s="479"/>
      <c r="CBJ40" s="479"/>
      <c r="CBK40" s="479"/>
      <c r="CBL40" s="479"/>
      <c r="CBM40" s="479"/>
      <c r="CBN40" s="479"/>
      <c r="CBO40" s="479"/>
      <c r="CBP40" s="479"/>
      <c r="CBQ40" s="479"/>
      <c r="CBR40" s="479"/>
      <c r="CBS40" s="479"/>
      <c r="CBT40" s="479"/>
      <c r="CBU40" s="479"/>
      <c r="CBV40" s="479"/>
      <c r="CBW40" s="479"/>
      <c r="CBX40" s="479"/>
      <c r="CBY40" s="479"/>
      <c r="CBZ40" s="479"/>
      <c r="CCA40" s="479"/>
      <c r="CCB40" s="479"/>
      <c r="CCC40" s="479"/>
      <c r="CCD40" s="479"/>
      <c r="CCE40" s="479"/>
      <c r="CCF40" s="479"/>
      <c r="CCG40" s="479"/>
      <c r="CCH40" s="479"/>
      <c r="CCI40" s="479"/>
      <c r="CCJ40" s="479"/>
      <c r="CCK40" s="479"/>
      <c r="CCL40" s="479"/>
      <c r="CCM40" s="479"/>
      <c r="CCN40" s="479"/>
      <c r="CCO40" s="479"/>
      <c r="CCP40" s="479"/>
      <c r="CCQ40" s="479"/>
      <c r="CCR40" s="479"/>
      <c r="CCS40" s="479"/>
      <c r="CCT40" s="479"/>
      <c r="CCU40" s="479"/>
      <c r="CCV40" s="479"/>
      <c r="CCW40" s="479"/>
      <c r="CCX40" s="479"/>
      <c r="CCY40" s="479"/>
      <c r="CCZ40" s="479"/>
      <c r="CDA40" s="479"/>
      <c r="CDB40" s="479"/>
      <c r="CDC40" s="479"/>
      <c r="CDD40" s="479"/>
      <c r="CDE40" s="479"/>
      <c r="CDF40" s="479"/>
      <c r="CDG40" s="479"/>
      <c r="CDH40" s="479"/>
      <c r="CDI40" s="479"/>
      <c r="CDJ40" s="479"/>
      <c r="CDK40" s="479"/>
      <c r="CDL40" s="479"/>
      <c r="CDM40" s="479"/>
      <c r="CDN40" s="479"/>
      <c r="CDO40" s="479"/>
      <c r="CDP40" s="479"/>
      <c r="CDQ40" s="479"/>
      <c r="CDR40" s="479"/>
      <c r="CDS40" s="479"/>
      <c r="CDT40" s="479"/>
      <c r="CDU40" s="479"/>
      <c r="CDV40" s="479"/>
      <c r="CDW40" s="479"/>
      <c r="CDX40" s="479"/>
      <c r="CDY40" s="479"/>
      <c r="CDZ40" s="479"/>
      <c r="CEA40" s="479"/>
      <c r="CEB40" s="479"/>
      <c r="CEC40" s="479"/>
      <c r="CED40" s="479"/>
      <c r="CEE40" s="479"/>
      <c r="CEF40" s="479"/>
      <c r="CEG40" s="479"/>
      <c r="CEH40" s="479"/>
      <c r="CEI40" s="479"/>
      <c r="CEJ40" s="479"/>
      <c r="CEK40" s="479"/>
      <c r="CEL40" s="479"/>
      <c r="CEM40" s="479"/>
      <c r="CEN40" s="479"/>
      <c r="CEO40" s="479"/>
      <c r="CEP40" s="479"/>
      <c r="CEQ40" s="479"/>
      <c r="CER40" s="479"/>
      <c r="CES40" s="479"/>
      <c r="CET40" s="479"/>
      <c r="CEU40" s="479"/>
      <c r="CEV40" s="479"/>
      <c r="CEW40" s="479"/>
      <c r="CEX40" s="479"/>
      <c r="CEY40" s="479"/>
      <c r="CEZ40" s="479"/>
      <c r="CFA40" s="479"/>
      <c r="CFB40" s="479"/>
      <c r="CFC40" s="479"/>
      <c r="CFD40" s="479"/>
      <c r="CFE40" s="479"/>
      <c r="CFF40" s="479"/>
      <c r="CFG40" s="479"/>
      <c r="CFH40" s="479"/>
      <c r="CFI40" s="479"/>
      <c r="CFJ40" s="479"/>
      <c r="CFK40" s="479"/>
      <c r="CFL40" s="479"/>
      <c r="CFM40" s="479"/>
      <c r="CFN40" s="479"/>
      <c r="CFO40" s="479"/>
      <c r="CFP40" s="479"/>
      <c r="CFQ40" s="479"/>
      <c r="CFR40" s="479"/>
      <c r="CFS40" s="479"/>
      <c r="CFT40" s="479"/>
      <c r="CFU40" s="479"/>
      <c r="CFV40" s="479"/>
      <c r="CFW40" s="479"/>
      <c r="CFX40" s="479"/>
      <c r="CFY40" s="479"/>
      <c r="CFZ40" s="479"/>
      <c r="CGA40" s="479"/>
      <c r="CGB40" s="479"/>
      <c r="CGC40" s="479"/>
      <c r="CGD40" s="479"/>
      <c r="CGE40" s="479"/>
      <c r="CGF40" s="479"/>
      <c r="CGG40" s="479"/>
      <c r="CGH40" s="479"/>
      <c r="CGI40" s="479"/>
      <c r="CGJ40" s="479"/>
      <c r="CGK40" s="479"/>
      <c r="CGL40" s="479"/>
      <c r="CGM40" s="479"/>
      <c r="CGN40" s="479"/>
      <c r="CGO40" s="479"/>
      <c r="CGP40" s="479"/>
      <c r="CGQ40" s="479"/>
      <c r="CGR40" s="479"/>
      <c r="CGS40" s="479"/>
      <c r="CGT40" s="479"/>
      <c r="CGU40" s="479"/>
      <c r="CGV40" s="479"/>
      <c r="CGW40" s="479"/>
      <c r="CGX40" s="479"/>
      <c r="CGY40" s="479"/>
      <c r="CGZ40" s="479"/>
      <c r="CHA40" s="479"/>
      <c r="CHB40" s="479"/>
      <c r="CHC40" s="479"/>
      <c r="CHD40" s="479"/>
      <c r="CHE40" s="479"/>
      <c r="CHF40" s="479"/>
      <c r="CHG40" s="479"/>
      <c r="CHH40" s="479"/>
      <c r="CHI40" s="479"/>
      <c r="CHJ40" s="479"/>
      <c r="CHK40" s="479"/>
      <c r="CHL40" s="479"/>
      <c r="CHM40" s="479"/>
      <c r="CHN40" s="479"/>
      <c r="CHO40" s="479"/>
      <c r="CHP40" s="479"/>
      <c r="CHQ40" s="479"/>
      <c r="CHR40" s="479"/>
      <c r="CHS40" s="479"/>
      <c r="CHT40" s="479"/>
      <c r="CHU40" s="479"/>
      <c r="CHV40" s="479"/>
      <c r="CHW40" s="479"/>
      <c r="CHX40" s="479"/>
      <c r="CHY40" s="479"/>
      <c r="CHZ40" s="479"/>
      <c r="CIA40" s="479"/>
      <c r="CIB40" s="479"/>
      <c r="CIC40" s="479"/>
      <c r="CID40" s="479"/>
      <c r="CIE40" s="479"/>
      <c r="CIF40" s="479"/>
      <c r="CIG40" s="479"/>
      <c r="CIH40" s="479"/>
      <c r="CII40" s="479"/>
      <c r="CIJ40" s="479"/>
      <c r="CIK40" s="479"/>
      <c r="CIL40" s="479"/>
      <c r="CIM40" s="479"/>
      <c r="CIN40" s="479"/>
      <c r="CIO40" s="479"/>
      <c r="CIP40" s="479"/>
      <c r="CIQ40" s="479"/>
      <c r="CIR40" s="479"/>
      <c r="CIS40" s="479"/>
      <c r="CIT40" s="479"/>
      <c r="CIU40" s="479"/>
      <c r="CIV40" s="479"/>
      <c r="CIW40" s="479"/>
      <c r="CIX40" s="479"/>
      <c r="CIY40" s="479"/>
      <c r="CIZ40" s="479"/>
      <c r="CJA40" s="479"/>
      <c r="CJB40" s="479"/>
      <c r="CJC40" s="479"/>
      <c r="CJD40" s="479"/>
      <c r="CJE40" s="479"/>
      <c r="CJF40" s="479"/>
      <c r="CJG40" s="479"/>
      <c r="CJH40" s="479"/>
      <c r="CJI40" s="479"/>
      <c r="CJJ40" s="479"/>
      <c r="CJK40" s="479"/>
      <c r="CJL40" s="479"/>
      <c r="CJM40" s="479"/>
      <c r="CJN40" s="479"/>
      <c r="CJO40" s="479"/>
      <c r="CJP40" s="479"/>
      <c r="CJQ40" s="479"/>
      <c r="CJR40" s="479"/>
      <c r="CJS40" s="479"/>
      <c r="CJT40" s="479"/>
      <c r="CJU40" s="479"/>
      <c r="CJV40" s="479"/>
      <c r="CJW40" s="479"/>
      <c r="CJX40" s="479"/>
      <c r="CJY40" s="479"/>
      <c r="CJZ40" s="479"/>
      <c r="CKA40" s="479"/>
      <c r="CKB40" s="479"/>
      <c r="CKC40" s="479"/>
      <c r="CKD40" s="479"/>
      <c r="CKE40" s="479"/>
      <c r="CKF40" s="479"/>
      <c r="CKG40" s="479"/>
      <c r="CKH40" s="479"/>
      <c r="CKI40" s="479"/>
      <c r="CKJ40" s="479"/>
      <c r="CKK40" s="479"/>
      <c r="CKL40" s="479"/>
      <c r="CKM40" s="479"/>
      <c r="CKN40" s="479"/>
      <c r="CKO40" s="479"/>
      <c r="CKP40" s="479"/>
      <c r="CKQ40" s="479"/>
      <c r="CKR40" s="479"/>
      <c r="CKS40" s="479"/>
      <c r="CKT40" s="479"/>
      <c r="CKU40" s="479"/>
      <c r="CKV40" s="479"/>
      <c r="CKW40" s="479"/>
      <c r="CKX40" s="479"/>
      <c r="CKY40" s="479"/>
      <c r="CKZ40" s="479"/>
      <c r="CLA40" s="479"/>
      <c r="CLB40" s="479"/>
      <c r="CLC40" s="479"/>
      <c r="CLD40" s="479"/>
      <c r="CLE40" s="479"/>
      <c r="CLF40" s="479"/>
      <c r="CLG40" s="479"/>
      <c r="CLH40" s="479"/>
      <c r="CLI40" s="479"/>
      <c r="CLJ40" s="479"/>
      <c r="CLK40" s="479"/>
      <c r="CLL40" s="479"/>
      <c r="CLM40" s="479"/>
      <c r="CLN40" s="479"/>
      <c r="CLO40" s="479"/>
      <c r="CLP40" s="479"/>
      <c r="CLQ40" s="479"/>
      <c r="CLR40" s="479"/>
      <c r="CLS40" s="479"/>
      <c r="CLT40" s="479"/>
      <c r="CLU40" s="479"/>
      <c r="CLV40" s="479"/>
      <c r="CLW40" s="479"/>
      <c r="CLX40" s="479"/>
      <c r="CLY40" s="479"/>
      <c r="CLZ40" s="479"/>
      <c r="CMA40" s="479"/>
      <c r="CMB40" s="479"/>
      <c r="CMC40" s="479"/>
      <c r="CMD40" s="479"/>
      <c r="CME40" s="479"/>
      <c r="CMF40" s="479"/>
      <c r="CMG40" s="479"/>
      <c r="CMH40" s="479"/>
      <c r="CMI40" s="479"/>
      <c r="CMJ40" s="479"/>
      <c r="CMK40" s="479"/>
      <c r="CML40" s="479"/>
      <c r="CMM40" s="479"/>
      <c r="CMN40" s="479"/>
      <c r="CMO40" s="479"/>
      <c r="CMP40" s="479"/>
      <c r="CMQ40" s="479"/>
      <c r="CMR40" s="479"/>
      <c r="CMS40" s="479"/>
      <c r="CMT40" s="479"/>
      <c r="CMU40" s="479"/>
      <c r="CMV40" s="479"/>
      <c r="CMW40" s="479"/>
      <c r="CMX40" s="479"/>
      <c r="CMY40" s="479"/>
      <c r="CMZ40" s="479"/>
      <c r="CNA40" s="479"/>
      <c r="CNB40" s="479"/>
      <c r="CNC40" s="479"/>
      <c r="CND40" s="479"/>
      <c r="CNE40" s="479"/>
      <c r="CNF40" s="479"/>
      <c r="CNG40" s="479"/>
      <c r="CNH40" s="479"/>
      <c r="CNI40" s="479"/>
      <c r="CNJ40" s="479"/>
      <c r="CNK40" s="479"/>
      <c r="CNL40" s="479"/>
      <c r="CNM40" s="479"/>
      <c r="CNN40" s="479"/>
      <c r="CNO40" s="479"/>
      <c r="CNP40" s="479"/>
      <c r="CNQ40" s="479"/>
      <c r="CNR40" s="479"/>
      <c r="CNS40" s="479"/>
      <c r="CNT40" s="479"/>
      <c r="CNU40" s="479"/>
      <c r="CNV40" s="479"/>
      <c r="CNW40" s="479"/>
      <c r="CNX40" s="479"/>
      <c r="CNY40" s="479"/>
      <c r="CNZ40" s="479"/>
      <c r="COA40" s="479"/>
      <c r="COB40" s="479"/>
      <c r="COC40" s="479"/>
      <c r="COD40" s="479"/>
      <c r="COE40" s="479"/>
      <c r="COF40" s="479"/>
      <c r="COG40" s="479"/>
      <c r="COH40" s="479"/>
      <c r="COI40" s="479"/>
      <c r="COJ40" s="479"/>
      <c r="COK40" s="479"/>
      <c r="COL40" s="479"/>
      <c r="COM40" s="479"/>
      <c r="CON40" s="479"/>
      <c r="COO40" s="479"/>
      <c r="COP40" s="479"/>
      <c r="COQ40" s="479"/>
      <c r="COR40" s="479"/>
      <c r="COS40" s="479"/>
      <c r="COT40" s="479"/>
      <c r="COU40" s="479"/>
      <c r="COV40" s="479"/>
      <c r="COW40" s="479"/>
      <c r="COX40" s="479"/>
      <c r="COY40" s="479"/>
      <c r="COZ40" s="479"/>
      <c r="CPA40" s="479"/>
      <c r="CPB40" s="479"/>
      <c r="CPC40" s="479"/>
      <c r="CPD40" s="479"/>
      <c r="CPE40" s="479"/>
      <c r="CPF40" s="479"/>
      <c r="CPG40" s="479"/>
      <c r="CPH40" s="479"/>
      <c r="CPI40" s="479"/>
      <c r="CPJ40" s="479"/>
      <c r="CPK40" s="479"/>
      <c r="CPL40" s="479"/>
      <c r="CPM40" s="479"/>
      <c r="CPN40" s="479"/>
      <c r="CPO40" s="479"/>
      <c r="CPP40" s="479"/>
      <c r="CPQ40" s="479"/>
      <c r="CPR40" s="479"/>
      <c r="CPS40" s="479"/>
      <c r="CPT40" s="479"/>
      <c r="CPU40" s="479"/>
      <c r="CPV40" s="479"/>
      <c r="CPW40" s="479"/>
      <c r="CPX40" s="479"/>
      <c r="CPY40" s="479"/>
      <c r="CPZ40" s="479"/>
      <c r="CQA40" s="479"/>
      <c r="CQB40" s="479"/>
      <c r="CQC40" s="479"/>
      <c r="CQD40" s="479"/>
      <c r="CQE40" s="479"/>
      <c r="CQF40" s="479"/>
      <c r="CQG40" s="479"/>
      <c r="CQH40" s="479"/>
      <c r="CQI40" s="479"/>
      <c r="CQJ40" s="479"/>
      <c r="CQK40" s="479"/>
      <c r="CQL40" s="479"/>
      <c r="CQM40" s="479"/>
      <c r="CQN40" s="479"/>
      <c r="CQO40" s="479"/>
      <c r="CQP40" s="479"/>
      <c r="CQQ40" s="479"/>
      <c r="CQR40" s="479"/>
      <c r="CQS40" s="479"/>
      <c r="CQT40" s="479"/>
      <c r="CQU40" s="479"/>
      <c r="CQV40" s="479"/>
      <c r="CQW40" s="479"/>
      <c r="CQX40" s="479"/>
      <c r="CQY40" s="479"/>
      <c r="CQZ40" s="479"/>
      <c r="CRA40" s="479"/>
      <c r="CRB40" s="479"/>
      <c r="CRC40" s="479"/>
      <c r="CRD40" s="479"/>
      <c r="CRE40" s="479"/>
      <c r="CRF40" s="479"/>
      <c r="CRG40" s="479"/>
      <c r="CRH40" s="479"/>
      <c r="CRI40" s="479"/>
      <c r="CRJ40" s="479"/>
      <c r="CRK40" s="479"/>
      <c r="CRL40" s="479"/>
      <c r="CRM40" s="479"/>
      <c r="CRN40" s="479"/>
      <c r="CRO40" s="479"/>
      <c r="CRP40" s="479"/>
      <c r="CRQ40" s="479"/>
      <c r="CRR40" s="479"/>
      <c r="CRS40" s="479"/>
      <c r="CRT40" s="479"/>
      <c r="CRU40" s="479"/>
      <c r="CRV40" s="479"/>
      <c r="CRW40" s="479"/>
      <c r="CRX40" s="479"/>
      <c r="CRY40" s="479"/>
      <c r="CRZ40" s="479"/>
      <c r="CSA40" s="479"/>
      <c r="CSB40" s="479"/>
      <c r="CSC40" s="479"/>
      <c r="CSD40" s="479"/>
      <c r="CSE40" s="479"/>
      <c r="CSF40" s="479"/>
      <c r="CSG40" s="479"/>
      <c r="CSH40" s="479"/>
      <c r="CSI40" s="479"/>
      <c r="CSJ40" s="479"/>
      <c r="CSK40" s="479"/>
      <c r="CSL40" s="479"/>
      <c r="CSM40" s="479"/>
      <c r="CSN40" s="479"/>
      <c r="CSO40" s="479"/>
      <c r="CSP40" s="479"/>
      <c r="CSQ40" s="479"/>
      <c r="CSR40" s="479"/>
      <c r="CSS40" s="479"/>
      <c r="CST40" s="479"/>
      <c r="CSU40" s="479"/>
      <c r="CSV40" s="479"/>
      <c r="CSW40" s="479"/>
      <c r="CSX40" s="479"/>
      <c r="CSY40" s="479"/>
      <c r="CSZ40" s="479"/>
      <c r="CTA40" s="479"/>
      <c r="CTB40" s="479"/>
      <c r="CTC40" s="479"/>
      <c r="CTD40" s="479"/>
      <c r="CTE40" s="479"/>
      <c r="CTF40" s="479"/>
      <c r="CTG40" s="479"/>
      <c r="CTH40" s="479"/>
      <c r="CTI40" s="479"/>
      <c r="CTJ40" s="479"/>
      <c r="CTK40" s="479"/>
      <c r="CTL40" s="479"/>
      <c r="CTM40" s="479"/>
      <c r="CTN40" s="479"/>
      <c r="CTO40" s="479"/>
      <c r="CTP40" s="479"/>
      <c r="CTQ40" s="479"/>
      <c r="CTR40" s="479"/>
      <c r="CTS40" s="479"/>
      <c r="CTT40" s="479"/>
      <c r="CTU40" s="479"/>
      <c r="CTV40" s="479"/>
      <c r="CTW40" s="479"/>
      <c r="CTX40" s="479"/>
      <c r="CTY40" s="479"/>
      <c r="CTZ40" s="479"/>
      <c r="CUA40" s="479"/>
      <c r="CUB40" s="479"/>
      <c r="CUC40" s="479"/>
      <c r="CUD40" s="479"/>
      <c r="CUE40" s="479"/>
      <c r="CUF40" s="479"/>
      <c r="CUG40" s="479"/>
      <c r="CUH40" s="479"/>
      <c r="CUI40" s="479"/>
      <c r="CUJ40" s="479"/>
      <c r="CUK40" s="479"/>
      <c r="CUL40" s="479"/>
      <c r="CUM40" s="479"/>
      <c r="CUN40" s="479"/>
      <c r="CUO40" s="479"/>
      <c r="CUP40" s="479"/>
      <c r="CUQ40" s="479"/>
      <c r="CUR40" s="479"/>
      <c r="CUS40" s="479"/>
      <c r="CUT40" s="479"/>
      <c r="CUU40" s="479"/>
      <c r="CUV40" s="479"/>
      <c r="CUW40" s="479"/>
      <c r="CUX40" s="479"/>
      <c r="CUY40" s="479"/>
      <c r="CUZ40" s="479"/>
      <c r="CVA40" s="479"/>
      <c r="CVB40" s="479"/>
      <c r="CVC40" s="479"/>
      <c r="CVD40" s="479"/>
      <c r="CVE40" s="479"/>
      <c r="CVF40" s="479"/>
      <c r="CVG40" s="479"/>
      <c r="CVH40" s="479"/>
      <c r="CVI40" s="479"/>
      <c r="CVJ40" s="479"/>
      <c r="CVK40" s="479"/>
      <c r="CVL40" s="479"/>
      <c r="CVM40" s="479"/>
      <c r="CVN40" s="479"/>
      <c r="CVO40" s="479"/>
      <c r="CVP40" s="479"/>
      <c r="CVQ40" s="479"/>
      <c r="CVR40" s="479"/>
      <c r="CVS40" s="479"/>
      <c r="CVT40" s="479"/>
      <c r="CVU40" s="479"/>
      <c r="CVV40" s="479"/>
      <c r="CVW40" s="479"/>
      <c r="CVX40" s="479"/>
      <c r="CVY40" s="479"/>
      <c r="CVZ40" s="479"/>
      <c r="CWA40" s="479"/>
      <c r="CWB40" s="479"/>
      <c r="CWC40" s="479"/>
      <c r="CWD40" s="479"/>
      <c r="CWE40" s="479"/>
      <c r="CWF40" s="479"/>
      <c r="CWG40" s="479"/>
      <c r="CWH40" s="479"/>
      <c r="CWI40" s="479"/>
      <c r="CWJ40" s="479"/>
      <c r="CWK40" s="479"/>
      <c r="CWL40" s="479"/>
      <c r="CWM40" s="479"/>
      <c r="CWN40" s="479"/>
      <c r="CWO40" s="479"/>
      <c r="CWP40" s="479"/>
      <c r="CWQ40" s="479"/>
      <c r="CWR40" s="479"/>
      <c r="CWS40" s="479"/>
      <c r="CWT40" s="479"/>
      <c r="CWU40" s="479"/>
      <c r="CWV40" s="479"/>
      <c r="CWW40" s="479"/>
      <c r="CWX40" s="479"/>
      <c r="CWY40" s="479"/>
      <c r="CWZ40" s="479"/>
      <c r="CXA40" s="479"/>
      <c r="CXB40" s="479"/>
      <c r="CXC40" s="479"/>
      <c r="CXD40" s="479"/>
      <c r="CXE40" s="479"/>
      <c r="CXF40" s="479"/>
      <c r="CXG40" s="479"/>
      <c r="CXH40" s="479"/>
      <c r="CXI40" s="479"/>
      <c r="CXJ40" s="479"/>
      <c r="CXK40" s="479"/>
      <c r="CXL40" s="479"/>
      <c r="CXM40" s="479"/>
      <c r="CXN40" s="479"/>
      <c r="CXO40" s="479"/>
      <c r="CXP40" s="479"/>
      <c r="CXQ40" s="479"/>
      <c r="CXR40" s="479"/>
      <c r="CXS40" s="479"/>
      <c r="CXT40" s="479"/>
      <c r="CXU40" s="479"/>
      <c r="CXV40" s="479"/>
      <c r="CXW40" s="479"/>
      <c r="CXX40" s="479"/>
      <c r="CXY40" s="479"/>
      <c r="CXZ40" s="479"/>
      <c r="CYA40" s="479"/>
      <c r="CYB40" s="479"/>
      <c r="CYC40" s="479"/>
      <c r="CYD40" s="479"/>
      <c r="CYE40" s="479"/>
      <c r="CYF40" s="479"/>
      <c r="CYG40" s="479"/>
      <c r="CYH40" s="479"/>
      <c r="CYI40" s="479"/>
      <c r="CYJ40" s="479"/>
      <c r="CYK40" s="479"/>
      <c r="CYL40" s="479"/>
      <c r="CYM40" s="479"/>
      <c r="CYN40" s="479"/>
      <c r="CYO40" s="479"/>
      <c r="CYP40" s="479"/>
      <c r="CYQ40" s="479"/>
      <c r="CYR40" s="479"/>
      <c r="CYS40" s="479"/>
      <c r="CYT40" s="479"/>
      <c r="CYU40" s="479"/>
      <c r="CYV40" s="479"/>
      <c r="CYW40" s="479"/>
      <c r="CYX40" s="479"/>
      <c r="CYY40" s="479"/>
      <c r="CYZ40" s="479"/>
      <c r="CZA40" s="479"/>
      <c r="CZB40" s="479"/>
      <c r="CZC40" s="479"/>
      <c r="CZD40" s="479"/>
      <c r="CZE40" s="479"/>
      <c r="CZF40" s="479"/>
      <c r="CZG40" s="479"/>
      <c r="CZH40" s="479"/>
      <c r="CZI40" s="479"/>
      <c r="CZJ40" s="479"/>
      <c r="CZK40" s="479"/>
      <c r="CZL40" s="479"/>
      <c r="CZM40" s="479"/>
      <c r="CZN40" s="479"/>
      <c r="CZO40" s="479"/>
      <c r="CZP40" s="479"/>
      <c r="CZQ40" s="479"/>
      <c r="CZR40" s="479"/>
      <c r="CZS40" s="479"/>
      <c r="CZT40" s="479"/>
      <c r="CZU40" s="479"/>
      <c r="CZV40" s="479"/>
      <c r="CZW40" s="479"/>
      <c r="CZX40" s="479"/>
      <c r="CZY40" s="479"/>
      <c r="CZZ40" s="479"/>
      <c r="DAA40" s="479"/>
      <c r="DAB40" s="479"/>
      <c r="DAC40" s="479"/>
      <c r="DAD40" s="479"/>
      <c r="DAE40" s="479"/>
      <c r="DAF40" s="479"/>
      <c r="DAG40" s="479"/>
      <c r="DAH40" s="479"/>
      <c r="DAI40" s="479"/>
      <c r="DAJ40" s="479"/>
      <c r="DAK40" s="479"/>
      <c r="DAL40" s="479"/>
      <c r="DAM40" s="479"/>
      <c r="DAN40" s="479"/>
      <c r="DAO40" s="479"/>
      <c r="DAP40" s="479"/>
      <c r="DAQ40" s="479"/>
      <c r="DAR40" s="479"/>
      <c r="DAS40" s="479"/>
      <c r="DAT40" s="479"/>
      <c r="DAU40" s="479"/>
      <c r="DAV40" s="479"/>
      <c r="DAW40" s="479"/>
      <c r="DAX40" s="479"/>
      <c r="DAY40" s="479"/>
      <c r="DAZ40" s="479"/>
      <c r="DBA40" s="479"/>
      <c r="DBB40" s="479"/>
      <c r="DBC40" s="479"/>
      <c r="DBD40" s="479"/>
      <c r="DBE40" s="479"/>
      <c r="DBF40" s="479"/>
      <c r="DBG40" s="479"/>
      <c r="DBH40" s="479"/>
      <c r="DBI40" s="479"/>
      <c r="DBJ40" s="479"/>
      <c r="DBK40" s="479"/>
      <c r="DBL40" s="479"/>
      <c r="DBM40" s="479"/>
      <c r="DBN40" s="479"/>
      <c r="DBO40" s="479"/>
      <c r="DBP40" s="479"/>
      <c r="DBQ40" s="479"/>
      <c r="DBR40" s="479"/>
      <c r="DBS40" s="479"/>
      <c r="DBT40" s="479"/>
      <c r="DBU40" s="479"/>
      <c r="DBV40" s="479"/>
      <c r="DBW40" s="479"/>
      <c r="DBX40" s="479"/>
      <c r="DBY40" s="479"/>
      <c r="DBZ40" s="479"/>
      <c r="DCA40" s="479"/>
      <c r="DCB40" s="479"/>
      <c r="DCC40" s="479"/>
      <c r="DCD40" s="479"/>
      <c r="DCE40" s="479"/>
      <c r="DCF40" s="479"/>
      <c r="DCG40" s="479"/>
      <c r="DCH40" s="479"/>
      <c r="DCI40" s="479"/>
      <c r="DCJ40" s="479"/>
      <c r="DCK40" s="479"/>
      <c r="DCL40" s="479"/>
      <c r="DCM40" s="479"/>
      <c r="DCN40" s="479"/>
      <c r="DCO40" s="479"/>
      <c r="DCP40" s="479"/>
      <c r="DCQ40" s="479"/>
      <c r="DCR40" s="479"/>
      <c r="DCS40" s="479"/>
      <c r="DCT40" s="479"/>
      <c r="DCU40" s="479"/>
      <c r="DCV40" s="479"/>
      <c r="DCW40" s="479"/>
      <c r="DCX40" s="479"/>
      <c r="DCY40" s="479"/>
      <c r="DCZ40" s="479"/>
      <c r="DDA40" s="479"/>
      <c r="DDB40" s="479"/>
      <c r="DDC40" s="479"/>
      <c r="DDD40" s="479"/>
      <c r="DDE40" s="479"/>
      <c r="DDF40" s="479"/>
      <c r="DDG40" s="479"/>
      <c r="DDH40" s="479"/>
      <c r="DDI40" s="479"/>
      <c r="DDJ40" s="479"/>
      <c r="DDK40" s="479"/>
      <c r="DDL40" s="479"/>
      <c r="DDM40" s="479"/>
      <c r="DDN40" s="479"/>
      <c r="DDO40" s="479"/>
      <c r="DDP40" s="479"/>
      <c r="DDQ40" s="479"/>
      <c r="DDR40" s="479"/>
      <c r="DDS40" s="479"/>
      <c r="DDT40" s="479"/>
      <c r="DDU40" s="479"/>
      <c r="DDV40" s="479"/>
      <c r="DDW40" s="479"/>
      <c r="DDX40" s="479"/>
      <c r="DDY40" s="479"/>
      <c r="DDZ40" s="479"/>
      <c r="DEA40" s="479"/>
      <c r="DEB40" s="479"/>
      <c r="DEC40" s="479"/>
      <c r="DED40" s="479"/>
      <c r="DEE40" s="479"/>
      <c r="DEF40" s="479"/>
      <c r="DEG40" s="479"/>
      <c r="DEH40" s="479"/>
      <c r="DEI40" s="479"/>
      <c r="DEJ40" s="479"/>
      <c r="DEK40" s="479"/>
      <c r="DEL40" s="479"/>
      <c r="DEM40" s="479"/>
      <c r="DEN40" s="479"/>
      <c r="DEO40" s="479"/>
      <c r="DEP40" s="479"/>
      <c r="DEQ40" s="479"/>
      <c r="DER40" s="479"/>
      <c r="DES40" s="479"/>
      <c r="DET40" s="479"/>
      <c r="DEU40" s="479"/>
      <c r="DEV40" s="479"/>
      <c r="DEW40" s="479"/>
      <c r="DEX40" s="479"/>
      <c r="DEY40" s="479"/>
      <c r="DEZ40" s="479"/>
      <c r="DFA40" s="479"/>
      <c r="DFB40" s="479"/>
      <c r="DFC40" s="479"/>
      <c r="DFD40" s="479"/>
      <c r="DFE40" s="479"/>
      <c r="DFF40" s="479"/>
      <c r="DFG40" s="479"/>
      <c r="DFH40" s="479"/>
      <c r="DFI40" s="479"/>
      <c r="DFJ40" s="479"/>
      <c r="DFK40" s="479"/>
      <c r="DFL40" s="479"/>
      <c r="DFM40" s="479"/>
      <c r="DFN40" s="479"/>
      <c r="DFO40" s="479"/>
      <c r="DFP40" s="479"/>
      <c r="DFQ40" s="479"/>
      <c r="DFR40" s="479"/>
      <c r="DFS40" s="479"/>
      <c r="DFT40" s="479"/>
      <c r="DFU40" s="479"/>
      <c r="DFV40" s="479"/>
      <c r="DFW40" s="479"/>
      <c r="DFX40" s="479"/>
      <c r="DFY40" s="479"/>
      <c r="DFZ40" s="479"/>
      <c r="DGA40" s="479"/>
      <c r="DGB40" s="479"/>
      <c r="DGC40" s="479"/>
      <c r="DGD40" s="479"/>
      <c r="DGE40" s="479"/>
      <c r="DGF40" s="479"/>
      <c r="DGG40" s="479"/>
      <c r="DGH40" s="479"/>
      <c r="DGI40" s="479"/>
      <c r="DGJ40" s="479"/>
      <c r="DGK40" s="479"/>
      <c r="DGL40" s="479"/>
      <c r="DGM40" s="479"/>
      <c r="DGN40" s="479"/>
      <c r="DGO40" s="479"/>
      <c r="DGP40" s="479"/>
      <c r="DGQ40" s="479"/>
      <c r="DGR40" s="479"/>
      <c r="DGS40" s="479"/>
      <c r="DGT40" s="479"/>
      <c r="DGU40" s="479"/>
      <c r="DGV40" s="479"/>
      <c r="DGW40" s="479"/>
      <c r="DGX40" s="479"/>
      <c r="DGY40" s="479"/>
      <c r="DGZ40" s="479"/>
      <c r="DHA40" s="479"/>
      <c r="DHB40" s="479"/>
      <c r="DHC40" s="479"/>
      <c r="DHD40" s="479"/>
      <c r="DHE40" s="479"/>
      <c r="DHF40" s="479"/>
      <c r="DHG40" s="479"/>
      <c r="DHH40" s="479"/>
      <c r="DHI40" s="479"/>
      <c r="DHJ40" s="479"/>
      <c r="DHK40" s="479"/>
      <c r="DHL40" s="479"/>
      <c r="DHM40" s="479"/>
      <c r="DHN40" s="479"/>
      <c r="DHO40" s="479"/>
      <c r="DHP40" s="479"/>
      <c r="DHQ40" s="479"/>
      <c r="DHR40" s="479"/>
      <c r="DHS40" s="479"/>
      <c r="DHT40" s="479"/>
      <c r="DHU40" s="479"/>
      <c r="DHV40" s="479"/>
      <c r="DHW40" s="479"/>
      <c r="DHX40" s="479"/>
      <c r="DHY40" s="479"/>
      <c r="DHZ40" s="479"/>
      <c r="DIA40" s="479"/>
      <c r="DIB40" s="479"/>
      <c r="DIC40" s="479"/>
      <c r="DID40" s="479"/>
      <c r="DIE40" s="479"/>
      <c r="DIF40" s="479"/>
      <c r="DIG40" s="479"/>
      <c r="DIH40" s="479"/>
      <c r="DII40" s="479"/>
      <c r="DIJ40" s="479"/>
      <c r="DIK40" s="479"/>
      <c r="DIL40" s="479"/>
      <c r="DIM40" s="479"/>
      <c r="DIN40" s="479"/>
      <c r="DIO40" s="479"/>
      <c r="DIP40" s="479"/>
      <c r="DIQ40" s="479"/>
      <c r="DIR40" s="479"/>
      <c r="DIS40" s="479"/>
      <c r="DIT40" s="479"/>
      <c r="DIU40" s="479"/>
      <c r="DIV40" s="479"/>
      <c r="DIW40" s="479"/>
      <c r="DIX40" s="479"/>
      <c r="DIY40" s="479"/>
      <c r="DIZ40" s="479"/>
      <c r="DJA40" s="479"/>
      <c r="DJB40" s="479"/>
      <c r="DJC40" s="479"/>
      <c r="DJD40" s="479"/>
      <c r="DJE40" s="479"/>
      <c r="DJF40" s="479"/>
      <c r="DJG40" s="479"/>
      <c r="DJH40" s="479"/>
      <c r="DJI40" s="479"/>
      <c r="DJJ40" s="479"/>
      <c r="DJK40" s="479"/>
      <c r="DJL40" s="479"/>
      <c r="DJM40" s="479"/>
      <c r="DJN40" s="479"/>
      <c r="DJO40" s="479"/>
      <c r="DJP40" s="479"/>
      <c r="DJQ40" s="479"/>
      <c r="DJR40" s="479"/>
      <c r="DJS40" s="479"/>
      <c r="DJT40" s="479"/>
      <c r="DJU40" s="479"/>
      <c r="DJV40" s="479"/>
      <c r="DJW40" s="479"/>
      <c r="DJX40" s="479"/>
      <c r="DJY40" s="479"/>
      <c r="DJZ40" s="479"/>
      <c r="DKA40" s="479"/>
      <c r="DKB40" s="479"/>
      <c r="DKC40" s="479"/>
      <c r="DKD40" s="479"/>
      <c r="DKE40" s="479"/>
      <c r="DKF40" s="479"/>
      <c r="DKG40" s="479"/>
      <c r="DKH40" s="479"/>
      <c r="DKI40" s="479"/>
      <c r="DKJ40" s="479"/>
      <c r="DKK40" s="479"/>
      <c r="DKL40" s="479"/>
      <c r="DKM40" s="479"/>
      <c r="DKN40" s="479"/>
      <c r="DKO40" s="479"/>
      <c r="DKP40" s="479"/>
      <c r="DKQ40" s="479"/>
      <c r="DKR40" s="479"/>
      <c r="DKS40" s="479"/>
      <c r="DKT40" s="479"/>
      <c r="DKU40" s="479"/>
      <c r="DKV40" s="479"/>
      <c r="DKW40" s="479"/>
      <c r="DKX40" s="479"/>
      <c r="DKY40" s="479"/>
      <c r="DKZ40" s="479"/>
      <c r="DLA40" s="479"/>
      <c r="DLB40" s="479"/>
      <c r="DLC40" s="479"/>
      <c r="DLD40" s="479"/>
      <c r="DLE40" s="479"/>
      <c r="DLF40" s="479"/>
      <c r="DLG40" s="479"/>
      <c r="DLH40" s="479"/>
      <c r="DLI40" s="479"/>
      <c r="DLJ40" s="479"/>
      <c r="DLK40" s="479"/>
      <c r="DLL40" s="479"/>
      <c r="DLM40" s="479"/>
      <c r="DLN40" s="479"/>
      <c r="DLO40" s="479"/>
      <c r="DLP40" s="479"/>
      <c r="DLQ40" s="479"/>
      <c r="DLR40" s="479"/>
      <c r="DLS40" s="479"/>
      <c r="DLT40" s="479"/>
      <c r="DLU40" s="479"/>
      <c r="DLV40" s="479"/>
      <c r="DLW40" s="479"/>
      <c r="DLX40" s="479"/>
      <c r="DLY40" s="479"/>
      <c r="DLZ40" s="479"/>
      <c r="DMA40" s="479"/>
      <c r="DMB40" s="479"/>
      <c r="DMC40" s="479"/>
      <c r="DMD40" s="479"/>
      <c r="DME40" s="479"/>
      <c r="DMF40" s="479"/>
      <c r="DMG40" s="479"/>
      <c r="DMH40" s="479"/>
      <c r="DMI40" s="479"/>
      <c r="DMJ40" s="479"/>
      <c r="DMK40" s="479"/>
      <c r="DML40" s="479"/>
      <c r="DMM40" s="479"/>
      <c r="DMN40" s="479"/>
      <c r="DMO40" s="479"/>
      <c r="DMP40" s="479"/>
      <c r="DMQ40" s="479"/>
      <c r="DMR40" s="479"/>
      <c r="DMS40" s="479"/>
      <c r="DMT40" s="479"/>
      <c r="DMU40" s="479"/>
      <c r="DMV40" s="479"/>
      <c r="DMW40" s="479"/>
      <c r="DMX40" s="479"/>
      <c r="DMY40" s="479"/>
      <c r="DMZ40" s="479"/>
      <c r="DNA40" s="479"/>
      <c r="DNB40" s="479"/>
      <c r="DNC40" s="479"/>
      <c r="DND40" s="479"/>
      <c r="DNE40" s="479"/>
      <c r="DNF40" s="479"/>
      <c r="DNG40" s="479"/>
      <c r="DNH40" s="479"/>
      <c r="DNI40" s="479"/>
      <c r="DNJ40" s="479"/>
      <c r="DNK40" s="479"/>
      <c r="DNL40" s="479"/>
      <c r="DNM40" s="479"/>
      <c r="DNN40" s="479"/>
      <c r="DNO40" s="479"/>
      <c r="DNP40" s="479"/>
      <c r="DNQ40" s="479"/>
      <c r="DNR40" s="479"/>
      <c r="DNS40" s="479"/>
      <c r="DNT40" s="479"/>
      <c r="DNU40" s="479"/>
      <c r="DNV40" s="479"/>
      <c r="DNW40" s="479"/>
      <c r="DNX40" s="479"/>
      <c r="DNY40" s="479"/>
      <c r="DNZ40" s="479"/>
      <c r="DOA40" s="479"/>
      <c r="DOB40" s="479"/>
      <c r="DOC40" s="479"/>
      <c r="DOD40" s="479"/>
      <c r="DOE40" s="479"/>
      <c r="DOF40" s="479"/>
      <c r="DOG40" s="479"/>
      <c r="DOH40" s="479"/>
      <c r="DOI40" s="479"/>
      <c r="DOJ40" s="479"/>
      <c r="DOK40" s="479"/>
      <c r="DOL40" s="479"/>
      <c r="DOM40" s="479"/>
      <c r="DON40" s="479"/>
      <c r="DOO40" s="479"/>
      <c r="DOP40" s="479"/>
      <c r="DOQ40" s="479"/>
      <c r="DOR40" s="479"/>
      <c r="DOS40" s="479"/>
      <c r="DOT40" s="479"/>
      <c r="DOU40" s="479"/>
      <c r="DOV40" s="479"/>
      <c r="DOW40" s="479"/>
      <c r="DOX40" s="479"/>
      <c r="DOY40" s="479"/>
      <c r="DOZ40" s="479"/>
      <c r="DPA40" s="479"/>
      <c r="DPB40" s="479"/>
      <c r="DPC40" s="479"/>
      <c r="DPD40" s="479"/>
      <c r="DPE40" s="479"/>
      <c r="DPF40" s="479"/>
      <c r="DPG40" s="479"/>
      <c r="DPH40" s="479"/>
      <c r="DPI40" s="479"/>
      <c r="DPJ40" s="479"/>
      <c r="DPK40" s="479"/>
      <c r="DPL40" s="479"/>
      <c r="DPM40" s="479"/>
      <c r="DPN40" s="479"/>
      <c r="DPO40" s="479"/>
      <c r="DPP40" s="479"/>
      <c r="DPQ40" s="479"/>
      <c r="DPR40" s="479"/>
      <c r="DPS40" s="479"/>
      <c r="DPT40" s="479"/>
      <c r="DPU40" s="479"/>
      <c r="DPV40" s="479"/>
      <c r="DPW40" s="479"/>
      <c r="DPX40" s="479"/>
      <c r="DPY40" s="479"/>
      <c r="DPZ40" s="479"/>
      <c r="DQA40" s="479"/>
      <c r="DQB40" s="479"/>
      <c r="DQC40" s="479"/>
      <c r="DQD40" s="479"/>
      <c r="DQE40" s="479"/>
      <c r="DQF40" s="479"/>
      <c r="DQG40" s="479"/>
      <c r="DQH40" s="479"/>
      <c r="DQI40" s="479"/>
      <c r="DQJ40" s="479"/>
      <c r="DQK40" s="479"/>
      <c r="DQL40" s="479"/>
      <c r="DQM40" s="479"/>
      <c r="DQN40" s="479"/>
      <c r="DQO40" s="479"/>
      <c r="DQP40" s="479"/>
      <c r="DQQ40" s="479"/>
      <c r="DQR40" s="479"/>
      <c r="DQS40" s="479"/>
      <c r="DQT40" s="479"/>
      <c r="DQU40" s="479"/>
      <c r="DQV40" s="479"/>
      <c r="DQW40" s="479"/>
      <c r="DQX40" s="479"/>
      <c r="DQY40" s="479"/>
      <c r="DQZ40" s="479"/>
      <c r="DRA40" s="479"/>
      <c r="DRB40" s="479"/>
      <c r="DRC40" s="479"/>
      <c r="DRD40" s="479"/>
      <c r="DRE40" s="479"/>
      <c r="DRF40" s="479"/>
      <c r="DRG40" s="479"/>
      <c r="DRH40" s="479"/>
      <c r="DRI40" s="479"/>
      <c r="DRJ40" s="479"/>
      <c r="DRK40" s="479"/>
      <c r="DRL40" s="479"/>
      <c r="DRM40" s="479"/>
      <c r="DRN40" s="479"/>
      <c r="DRO40" s="479"/>
      <c r="DRP40" s="479"/>
      <c r="DRQ40" s="479"/>
      <c r="DRR40" s="479"/>
      <c r="DRS40" s="479"/>
      <c r="DRT40" s="479"/>
      <c r="DRU40" s="479"/>
      <c r="DRV40" s="479"/>
      <c r="DRW40" s="479"/>
      <c r="DRX40" s="479"/>
      <c r="DRY40" s="479"/>
      <c r="DRZ40" s="479"/>
      <c r="DSA40" s="479"/>
      <c r="DSB40" s="479"/>
      <c r="DSC40" s="479"/>
      <c r="DSD40" s="479"/>
      <c r="DSE40" s="479"/>
      <c r="DSF40" s="479"/>
      <c r="DSG40" s="479"/>
      <c r="DSH40" s="479"/>
      <c r="DSI40" s="479"/>
      <c r="DSJ40" s="479"/>
      <c r="DSK40" s="479"/>
      <c r="DSL40" s="479"/>
      <c r="DSM40" s="479"/>
      <c r="DSN40" s="479"/>
      <c r="DSO40" s="479"/>
      <c r="DSP40" s="479"/>
      <c r="DSQ40" s="479"/>
      <c r="DSR40" s="479"/>
      <c r="DSS40" s="479"/>
      <c r="DST40" s="479"/>
      <c r="DSU40" s="479"/>
      <c r="DSV40" s="479"/>
      <c r="DSW40" s="479"/>
      <c r="DSX40" s="479"/>
      <c r="DSY40" s="479"/>
      <c r="DSZ40" s="479"/>
      <c r="DTA40" s="479"/>
      <c r="DTB40" s="479"/>
      <c r="DTC40" s="479"/>
      <c r="DTD40" s="479"/>
      <c r="DTE40" s="479"/>
      <c r="DTF40" s="479"/>
      <c r="DTG40" s="479"/>
      <c r="DTH40" s="479"/>
      <c r="DTI40" s="479"/>
      <c r="DTJ40" s="479"/>
      <c r="DTK40" s="479"/>
      <c r="DTL40" s="479"/>
      <c r="DTM40" s="479"/>
      <c r="DTN40" s="479"/>
      <c r="DTO40" s="479"/>
      <c r="DTP40" s="479"/>
      <c r="DTQ40" s="479"/>
      <c r="DTR40" s="479"/>
      <c r="DTS40" s="479"/>
      <c r="DTT40" s="479"/>
      <c r="DTU40" s="479"/>
      <c r="DTV40" s="479"/>
      <c r="DTW40" s="479"/>
      <c r="DTX40" s="479"/>
      <c r="DTY40" s="479"/>
      <c r="DTZ40" s="479"/>
      <c r="DUA40" s="479"/>
      <c r="DUB40" s="479"/>
      <c r="DUC40" s="479"/>
      <c r="DUD40" s="479"/>
      <c r="DUE40" s="479"/>
      <c r="DUF40" s="479"/>
      <c r="DUG40" s="479"/>
      <c r="DUH40" s="479"/>
      <c r="DUI40" s="479"/>
      <c r="DUJ40" s="479"/>
      <c r="DUK40" s="479"/>
      <c r="DUL40" s="479"/>
      <c r="DUM40" s="479"/>
      <c r="DUN40" s="479"/>
      <c r="DUO40" s="479"/>
      <c r="DUP40" s="479"/>
      <c r="DUQ40" s="479"/>
      <c r="DUR40" s="479"/>
      <c r="DUS40" s="479"/>
      <c r="DUT40" s="479"/>
      <c r="DUU40" s="479"/>
      <c r="DUV40" s="479"/>
      <c r="DUW40" s="479"/>
      <c r="DUX40" s="479"/>
      <c r="DUY40" s="479"/>
      <c r="DUZ40" s="479"/>
      <c r="DVA40" s="479"/>
      <c r="DVB40" s="479"/>
      <c r="DVC40" s="479"/>
      <c r="DVD40" s="479"/>
      <c r="DVE40" s="479"/>
      <c r="DVF40" s="479"/>
      <c r="DVG40" s="479"/>
      <c r="DVH40" s="479"/>
      <c r="DVI40" s="479"/>
      <c r="DVJ40" s="479"/>
      <c r="DVK40" s="479"/>
      <c r="DVL40" s="479"/>
      <c r="DVM40" s="479"/>
      <c r="DVN40" s="479"/>
      <c r="DVO40" s="479"/>
      <c r="DVP40" s="479"/>
      <c r="DVQ40" s="479"/>
      <c r="DVR40" s="479"/>
      <c r="DVS40" s="479"/>
      <c r="DVT40" s="479"/>
      <c r="DVU40" s="479"/>
      <c r="DVV40" s="479"/>
      <c r="DVW40" s="479"/>
      <c r="DVX40" s="479"/>
      <c r="DVY40" s="479"/>
      <c r="DVZ40" s="479"/>
      <c r="DWA40" s="479"/>
      <c r="DWB40" s="479"/>
      <c r="DWC40" s="479"/>
      <c r="DWD40" s="479"/>
      <c r="DWE40" s="479"/>
      <c r="DWF40" s="479"/>
      <c r="DWG40" s="479"/>
      <c r="DWH40" s="479"/>
      <c r="DWI40" s="479"/>
      <c r="DWJ40" s="479"/>
      <c r="DWK40" s="479"/>
      <c r="DWL40" s="479"/>
      <c r="DWM40" s="479"/>
      <c r="DWN40" s="479"/>
      <c r="DWO40" s="479"/>
      <c r="DWP40" s="479"/>
      <c r="DWQ40" s="479"/>
      <c r="DWR40" s="479"/>
      <c r="DWS40" s="479"/>
      <c r="DWT40" s="479"/>
      <c r="DWU40" s="479"/>
      <c r="DWV40" s="479"/>
      <c r="DWW40" s="479"/>
      <c r="DWX40" s="479"/>
      <c r="DWY40" s="479"/>
      <c r="DWZ40" s="479"/>
      <c r="DXA40" s="479"/>
      <c r="DXB40" s="479"/>
      <c r="DXC40" s="479"/>
      <c r="DXD40" s="479"/>
      <c r="DXE40" s="479"/>
      <c r="DXF40" s="479"/>
      <c r="DXG40" s="479"/>
      <c r="DXH40" s="479"/>
      <c r="DXI40" s="479"/>
      <c r="DXJ40" s="479"/>
      <c r="DXK40" s="479"/>
      <c r="DXL40" s="479"/>
      <c r="DXM40" s="479"/>
      <c r="DXN40" s="479"/>
      <c r="DXO40" s="479"/>
      <c r="DXP40" s="479"/>
      <c r="DXQ40" s="479"/>
      <c r="DXR40" s="479"/>
      <c r="DXS40" s="479"/>
      <c r="DXT40" s="479"/>
      <c r="DXU40" s="479"/>
      <c r="DXV40" s="479"/>
      <c r="DXW40" s="479"/>
      <c r="DXX40" s="479"/>
      <c r="DXY40" s="479"/>
      <c r="DXZ40" s="479"/>
      <c r="DYA40" s="479"/>
      <c r="DYB40" s="479"/>
      <c r="DYC40" s="479"/>
      <c r="DYD40" s="479"/>
      <c r="DYE40" s="479"/>
      <c r="DYF40" s="479"/>
      <c r="DYG40" s="479"/>
      <c r="DYH40" s="479"/>
      <c r="DYI40" s="479"/>
      <c r="DYJ40" s="479"/>
      <c r="DYK40" s="479"/>
      <c r="DYL40" s="479"/>
      <c r="DYM40" s="479"/>
      <c r="DYN40" s="479"/>
      <c r="DYO40" s="479"/>
      <c r="DYP40" s="479"/>
      <c r="DYQ40" s="479"/>
      <c r="DYR40" s="479"/>
      <c r="DYS40" s="479"/>
      <c r="DYT40" s="479"/>
      <c r="DYU40" s="479"/>
      <c r="DYV40" s="479"/>
      <c r="DYW40" s="479"/>
      <c r="DYX40" s="479"/>
      <c r="DYY40" s="479"/>
      <c r="DYZ40" s="479"/>
      <c r="DZA40" s="479"/>
      <c r="DZB40" s="479"/>
      <c r="DZC40" s="479"/>
      <c r="DZD40" s="479"/>
      <c r="DZE40" s="479"/>
      <c r="DZF40" s="479"/>
      <c r="DZG40" s="479"/>
      <c r="DZH40" s="479"/>
      <c r="DZI40" s="479"/>
      <c r="DZJ40" s="479"/>
      <c r="DZK40" s="479"/>
      <c r="DZL40" s="479"/>
      <c r="DZM40" s="479"/>
      <c r="DZN40" s="479"/>
      <c r="DZO40" s="479"/>
      <c r="DZP40" s="479"/>
      <c r="DZQ40" s="479"/>
      <c r="DZR40" s="479"/>
      <c r="DZS40" s="479"/>
      <c r="DZT40" s="479"/>
      <c r="DZU40" s="479"/>
      <c r="DZV40" s="479"/>
      <c r="DZW40" s="479"/>
      <c r="DZX40" s="479"/>
      <c r="DZY40" s="479"/>
      <c r="DZZ40" s="479"/>
      <c r="EAA40" s="479"/>
      <c r="EAB40" s="479"/>
      <c r="EAC40" s="479"/>
      <c r="EAD40" s="479"/>
      <c r="EAE40" s="479"/>
      <c r="EAF40" s="479"/>
      <c r="EAG40" s="479"/>
      <c r="EAH40" s="479"/>
      <c r="EAI40" s="479"/>
      <c r="EAJ40" s="479"/>
      <c r="EAK40" s="479"/>
      <c r="EAL40" s="479"/>
      <c r="EAM40" s="479"/>
      <c r="EAN40" s="479"/>
      <c r="EAO40" s="479"/>
      <c r="EAP40" s="479"/>
      <c r="EAQ40" s="479"/>
      <c r="EAR40" s="479"/>
      <c r="EAS40" s="479"/>
      <c r="EAT40" s="479"/>
      <c r="EAU40" s="479"/>
      <c r="EAV40" s="479"/>
      <c r="EAW40" s="479"/>
      <c r="EAX40" s="479"/>
      <c r="EAY40" s="479"/>
      <c r="EAZ40" s="479"/>
      <c r="EBA40" s="479"/>
      <c r="EBB40" s="479"/>
      <c r="EBC40" s="479"/>
      <c r="EBD40" s="479"/>
      <c r="EBE40" s="479"/>
      <c r="EBF40" s="479"/>
      <c r="EBG40" s="479"/>
      <c r="EBH40" s="479"/>
      <c r="EBI40" s="479"/>
      <c r="EBJ40" s="479"/>
      <c r="EBK40" s="479"/>
      <c r="EBL40" s="479"/>
      <c r="EBM40" s="479"/>
      <c r="EBN40" s="479"/>
      <c r="EBO40" s="479"/>
      <c r="EBP40" s="479"/>
      <c r="EBQ40" s="479"/>
      <c r="EBR40" s="479"/>
      <c r="EBS40" s="479"/>
      <c r="EBT40" s="479"/>
      <c r="EBU40" s="479"/>
      <c r="EBV40" s="479"/>
      <c r="EBW40" s="479"/>
      <c r="EBX40" s="479"/>
      <c r="EBY40" s="479"/>
      <c r="EBZ40" s="479"/>
      <c r="ECA40" s="479"/>
      <c r="ECB40" s="479"/>
      <c r="ECC40" s="479"/>
      <c r="ECD40" s="479"/>
      <c r="ECE40" s="479"/>
      <c r="ECF40" s="479"/>
      <c r="ECG40" s="479"/>
      <c r="ECH40" s="479"/>
      <c r="ECI40" s="479"/>
      <c r="ECJ40" s="479"/>
      <c r="ECK40" s="479"/>
      <c r="ECL40" s="479"/>
      <c r="ECM40" s="479"/>
      <c r="ECN40" s="479"/>
      <c r="ECO40" s="479"/>
      <c r="ECP40" s="479"/>
      <c r="ECQ40" s="479"/>
      <c r="ECR40" s="479"/>
      <c r="ECS40" s="479"/>
      <c r="ECT40" s="479"/>
      <c r="ECU40" s="479"/>
      <c r="ECV40" s="479"/>
      <c r="ECW40" s="479"/>
      <c r="ECX40" s="479"/>
      <c r="ECY40" s="479"/>
      <c r="ECZ40" s="479"/>
      <c r="EDA40" s="479"/>
      <c r="EDB40" s="479"/>
      <c r="EDC40" s="479"/>
      <c r="EDD40" s="479"/>
      <c r="EDE40" s="479"/>
      <c r="EDF40" s="479"/>
      <c r="EDG40" s="479"/>
      <c r="EDH40" s="479"/>
      <c r="EDI40" s="479"/>
      <c r="EDJ40" s="479"/>
      <c r="EDK40" s="479"/>
      <c r="EDL40" s="479"/>
      <c r="EDM40" s="479"/>
      <c r="EDN40" s="479"/>
      <c r="EDO40" s="479"/>
      <c r="EDP40" s="479"/>
      <c r="EDQ40" s="479"/>
      <c r="EDR40" s="479"/>
      <c r="EDS40" s="479"/>
      <c r="EDT40" s="479"/>
      <c r="EDU40" s="479"/>
      <c r="EDV40" s="479"/>
      <c r="EDW40" s="479"/>
      <c r="EDX40" s="479"/>
      <c r="EDY40" s="479"/>
      <c r="EDZ40" s="479"/>
      <c r="EEA40" s="479"/>
      <c r="EEB40" s="479"/>
      <c r="EEC40" s="479"/>
      <c r="EED40" s="479"/>
      <c r="EEE40" s="479"/>
      <c r="EEF40" s="479"/>
      <c r="EEG40" s="479"/>
      <c r="EEH40" s="479"/>
      <c r="EEI40" s="479"/>
      <c r="EEJ40" s="479"/>
      <c r="EEK40" s="479"/>
      <c r="EEL40" s="479"/>
      <c r="EEM40" s="479"/>
      <c r="EEN40" s="479"/>
      <c r="EEO40" s="479"/>
      <c r="EEP40" s="479"/>
      <c r="EEQ40" s="479"/>
      <c r="EER40" s="479"/>
      <c r="EES40" s="479"/>
      <c r="EET40" s="479"/>
      <c r="EEU40" s="479"/>
      <c r="EEV40" s="479"/>
      <c r="EEW40" s="479"/>
      <c r="EEX40" s="479"/>
      <c r="EEY40" s="479"/>
      <c r="EEZ40" s="479"/>
      <c r="EFA40" s="479"/>
      <c r="EFB40" s="479"/>
      <c r="EFC40" s="479"/>
      <c r="EFD40" s="479"/>
      <c r="EFE40" s="479"/>
      <c r="EFF40" s="479"/>
      <c r="EFG40" s="479"/>
      <c r="EFH40" s="479"/>
      <c r="EFI40" s="479"/>
      <c r="EFJ40" s="479"/>
      <c r="EFK40" s="479"/>
      <c r="EFL40" s="479"/>
      <c r="EFM40" s="479"/>
      <c r="EFN40" s="479"/>
      <c r="EFO40" s="479"/>
      <c r="EFP40" s="479"/>
      <c r="EFQ40" s="479"/>
      <c r="EFR40" s="479"/>
      <c r="EFS40" s="479"/>
      <c r="EFT40" s="479"/>
      <c r="EFU40" s="479"/>
      <c r="EFV40" s="479"/>
      <c r="EFW40" s="479"/>
      <c r="EFX40" s="479"/>
      <c r="EFY40" s="479"/>
      <c r="EFZ40" s="479"/>
      <c r="EGA40" s="479"/>
      <c r="EGB40" s="479"/>
      <c r="EGC40" s="479"/>
      <c r="EGD40" s="479"/>
      <c r="EGE40" s="479"/>
      <c r="EGF40" s="479"/>
      <c r="EGG40" s="479"/>
      <c r="EGH40" s="479"/>
      <c r="EGI40" s="479"/>
      <c r="EGJ40" s="479"/>
      <c r="EGK40" s="479"/>
      <c r="EGL40" s="479"/>
      <c r="EGM40" s="479"/>
      <c r="EGN40" s="479"/>
      <c r="EGO40" s="479"/>
      <c r="EGP40" s="479"/>
      <c r="EGQ40" s="479"/>
      <c r="EGR40" s="479"/>
      <c r="EGS40" s="479"/>
      <c r="EGT40" s="479"/>
      <c r="EGU40" s="479"/>
      <c r="EGV40" s="479"/>
      <c r="EGW40" s="479"/>
      <c r="EGX40" s="479"/>
      <c r="EGY40" s="479"/>
      <c r="EGZ40" s="479"/>
      <c r="EHA40" s="479"/>
      <c r="EHB40" s="479"/>
      <c r="EHC40" s="479"/>
      <c r="EHD40" s="479"/>
      <c r="EHE40" s="479"/>
      <c r="EHF40" s="479"/>
      <c r="EHG40" s="479"/>
      <c r="EHH40" s="479"/>
      <c r="EHI40" s="479"/>
      <c r="EHJ40" s="479"/>
      <c r="EHK40" s="479"/>
      <c r="EHL40" s="479"/>
      <c r="EHM40" s="479"/>
      <c r="EHN40" s="479"/>
      <c r="EHO40" s="479"/>
      <c r="EHP40" s="479"/>
      <c r="EHQ40" s="479"/>
      <c r="EHR40" s="479"/>
      <c r="EHS40" s="479"/>
      <c r="EHT40" s="479"/>
      <c r="EHU40" s="479"/>
      <c r="EHV40" s="479"/>
      <c r="EHW40" s="479"/>
      <c r="EHX40" s="479"/>
      <c r="EHY40" s="479"/>
      <c r="EHZ40" s="479"/>
      <c r="EIA40" s="479"/>
      <c r="EIB40" s="479"/>
      <c r="EIC40" s="479"/>
      <c r="EID40" s="479"/>
      <c r="EIE40" s="479"/>
      <c r="EIF40" s="479"/>
      <c r="EIG40" s="479"/>
      <c r="EIH40" s="479"/>
      <c r="EII40" s="479"/>
      <c r="EIJ40" s="479"/>
      <c r="EIK40" s="479"/>
      <c r="EIL40" s="479"/>
      <c r="EIM40" s="479"/>
      <c r="EIN40" s="479"/>
      <c r="EIO40" s="479"/>
      <c r="EIP40" s="479"/>
      <c r="EIQ40" s="479"/>
      <c r="EIR40" s="479"/>
      <c r="EIS40" s="479"/>
      <c r="EIT40" s="479"/>
      <c r="EIU40" s="479"/>
      <c r="EIV40" s="479"/>
      <c r="EIW40" s="479"/>
      <c r="EIX40" s="479"/>
      <c r="EIY40" s="479"/>
      <c r="EIZ40" s="479"/>
      <c r="EJA40" s="479"/>
      <c r="EJB40" s="479"/>
      <c r="EJC40" s="479"/>
      <c r="EJD40" s="479"/>
      <c r="EJE40" s="479"/>
      <c r="EJF40" s="479"/>
      <c r="EJG40" s="479"/>
      <c r="EJH40" s="479"/>
      <c r="EJI40" s="479"/>
      <c r="EJJ40" s="479"/>
      <c r="EJK40" s="479"/>
      <c r="EJL40" s="479"/>
      <c r="EJM40" s="479"/>
      <c r="EJN40" s="479"/>
      <c r="EJO40" s="479"/>
      <c r="EJP40" s="479"/>
      <c r="EJQ40" s="479"/>
      <c r="EJR40" s="479"/>
      <c r="EJS40" s="479"/>
      <c r="EJT40" s="479"/>
      <c r="EJU40" s="479"/>
      <c r="EJV40" s="479"/>
      <c r="EJW40" s="479"/>
      <c r="EJX40" s="479"/>
      <c r="EJY40" s="479"/>
      <c r="EJZ40" s="479"/>
      <c r="EKA40" s="479"/>
      <c r="EKB40" s="479"/>
      <c r="EKC40" s="479"/>
      <c r="EKD40" s="479"/>
      <c r="EKE40" s="479"/>
      <c r="EKF40" s="479"/>
      <c r="EKG40" s="479"/>
      <c r="EKH40" s="479"/>
      <c r="EKI40" s="479"/>
      <c r="EKJ40" s="479"/>
      <c r="EKK40" s="479"/>
      <c r="EKL40" s="479"/>
      <c r="EKM40" s="479"/>
      <c r="EKN40" s="479"/>
      <c r="EKO40" s="479"/>
      <c r="EKP40" s="479"/>
      <c r="EKQ40" s="479"/>
      <c r="EKR40" s="479"/>
      <c r="EKS40" s="479"/>
      <c r="EKT40" s="479"/>
      <c r="EKU40" s="479"/>
      <c r="EKV40" s="479"/>
      <c r="EKW40" s="479"/>
      <c r="EKX40" s="479"/>
      <c r="EKY40" s="479"/>
      <c r="EKZ40" s="479"/>
      <c r="ELA40" s="479"/>
      <c r="ELB40" s="479"/>
      <c r="ELC40" s="479"/>
      <c r="ELD40" s="479"/>
      <c r="ELE40" s="479"/>
      <c r="ELF40" s="479"/>
      <c r="ELG40" s="479"/>
      <c r="ELH40" s="479"/>
      <c r="ELI40" s="479"/>
      <c r="ELJ40" s="479"/>
      <c r="ELK40" s="479"/>
      <c r="ELL40" s="479"/>
      <c r="ELM40" s="479"/>
      <c r="ELN40" s="479"/>
      <c r="ELO40" s="479"/>
      <c r="ELP40" s="479"/>
      <c r="ELQ40" s="479"/>
      <c r="ELR40" s="479"/>
      <c r="ELS40" s="479"/>
      <c r="ELT40" s="479"/>
      <c r="ELU40" s="479"/>
      <c r="ELV40" s="479"/>
      <c r="ELW40" s="479"/>
      <c r="ELX40" s="479"/>
      <c r="ELY40" s="479"/>
      <c r="ELZ40" s="479"/>
      <c r="EMA40" s="479"/>
      <c r="EMB40" s="479"/>
      <c r="EMC40" s="479"/>
      <c r="EMD40" s="479"/>
      <c r="EME40" s="479"/>
      <c r="EMF40" s="479"/>
      <c r="EMG40" s="479"/>
      <c r="EMH40" s="479"/>
      <c r="EMI40" s="479"/>
      <c r="EMJ40" s="479"/>
      <c r="EMK40" s="479"/>
      <c r="EML40" s="479"/>
      <c r="EMM40" s="479"/>
      <c r="EMN40" s="479"/>
      <c r="EMO40" s="479"/>
      <c r="EMP40" s="479"/>
      <c r="EMQ40" s="479"/>
      <c r="EMR40" s="479"/>
      <c r="EMS40" s="479"/>
      <c r="EMT40" s="479"/>
      <c r="EMU40" s="479"/>
      <c r="EMV40" s="479"/>
      <c r="EMW40" s="479"/>
      <c r="EMX40" s="479"/>
      <c r="EMY40" s="479"/>
      <c r="EMZ40" s="479"/>
      <c r="ENA40" s="479"/>
      <c r="ENB40" s="479"/>
      <c r="ENC40" s="479"/>
      <c r="END40" s="479"/>
      <c r="ENE40" s="479"/>
      <c r="ENF40" s="479"/>
      <c r="ENG40" s="479"/>
      <c r="ENH40" s="479"/>
      <c r="ENI40" s="479"/>
      <c r="ENJ40" s="479"/>
      <c r="ENK40" s="479"/>
      <c r="ENL40" s="479"/>
      <c r="ENM40" s="479"/>
      <c r="ENN40" s="479"/>
      <c r="ENO40" s="479"/>
      <c r="ENP40" s="479"/>
      <c r="ENQ40" s="479"/>
      <c r="ENR40" s="479"/>
      <c r="ENS40" s="479"/>
      <c r="ENT40" s="479"/>
      <c r="ENU40" s="479"/>
      <c r="ENV40" s="479"/>
      <c r="ENW40" s="479"/>
      <c r="ENX40" s="479"/>
      <c r="ENY40" s="479"/>
      <c r="ENZ40" s="479"/>
      <c r="EOA40" s="479"/>
      <c r="EOB40" s="479"/>
      <c r="EOC40" s="479"/>
      <c r="EOD40" s="479"/>
      <c r="EOE40" s="479"/>
      <c r="EOF40" s="479"/>
      <c r="EOG40" s="479"/>
      <c r="EOH40" s="479"/>
      <c r="EOI40" s="479"/>
      <c r="EOJ40" s="479"/>
      <c r="EOK40" s="479"/>
      <c r="EOL40" s="479"/>
      <c r="EOM40" s="479"/>
      <c r="EON40" s="479"/>
      <c r="EOO40" s="479"/>
      <c r="EOP40" s="479"/>
      <c r="EOQ40" s="479"/>
      <c r="EOR40" s="479"/>
      <c r="EOS40" s="479"/>
      <c r="EOT40" s="479"/>
      <c r="EOU40" s="479"/>
      <c r="EOV40" s="479"/>
      <c r="EOW40" s="479"/>
      <c r="EOX40" s="479"/>
      <c r="EOY40" s="479"/>
      <c r="EOZ40" s="479"/>
      <c r="EPA40" s="479"/>
      <c r="EPB40" s="479"/>
      <c r="EPC40" s="479"/>
      <c r="EPD40" s="479"/>
      <c r="EPE40" s="479"/>
      <c r="EPF40" s="479"/>
      <c r="EPG40" s="479"/>
      <c r="EPH40" s="479"/>
      <c r="EPI40" s="479"/>
      <c r="EPJ40" s="479"/>
      <c r="EPK40" s="479"/>
      <c r="EPL40" s="479"/>
      <c r="EPM40" s="479"/>
      <c r="EPN40" s="479"/>
      <c r="EPO40" s="479"/>
      <c r="EPP40" s="479"/>
      <c r="EPQ40" s="479"/>
      <c r="EPR40" s="479"/>
      <c r="EPS40" s="479"/>
      <c r="EPT40" s="479"/>
      <c r="EPU40" s="479"/>
      <c r="EPV40" s="479"/>
      <c r="EPW40" s="479"/>
      <c r="EPX40" s="479"/>
      <c r="EPY40" s="479"/>
      <c r="EPZ40" s="479"/>
      <c r="EQA40" s="479"/>
      <c r="EQB40" s="479"/>
      <c r="EQC40" s="479"/>
      <c r="EQD40" s="479"/>
      <c r="EQE40" s="479"/>
      <c r="EQF40" s="479"/>
      <c r="EQG40" s="479"/>
      <c r="EQH40" s="479"/>
      <c r="EQI40" s="479"/>
      <c r="EQJ40" s="479"/>
      <c r="EQK40" s="479"/>
      <c r="EQL40" s="479"/>
      <c r="EQM40" s="479"/>
      <c r="EQN40" s="479"/>
      <c r="EQO40" s="479"/>
      <c r="EQP40" s="479"/>
      <c r="EQQ40" s="479"/>
      <c r="EQR40" s="479"/>
      <c r="EQS40" s="479"/>
      <c r="EQT40" s="479"/>
      <c r="EQU40" s="479"/>
      <c r="EQV40" s="479"/>
      <c r="EQW40" s="479"/>
      <c r="EQX40" s="479"/>
      <c r="EQY40" s="479"/>
      <c r="EQZ40" s="479"/>
      <c r="ERA40" s="479"/>
      <c r="ERB40" s="479"/>
      <c r="ERC40" s="479"/>
      <c r="ERD40" s="479"/>
      <c r="ERE40" s="479"/>
      <c r="ERF40" s="479"/>
      <c r="ERG40" s="479"/>
      <c r="ERH40" s="479"/>
      <c r="ERI40" s="479"/>
      <c r="ERJ40" s="479"/>
      <c r="ERK40" s="479"/>
      <c r="ERL40" s="479"/>
      <c r="ERM40" s="479"/>
      <c r="ERN40" s="479"/>
      <c r="ERO40" s="479"/>
      <c r="ERP40" s="479"/>
      <c r="ERQ40" s="479"/>
      <c r="ERR40" s="479"/>
      <c r="ERS40" s="479"/>
      <c r="ERT40" s="479"/>
      <c r="ERU40" s="479"/>
      <c r="ERV40" s="479"/>
      <c r="ERW40" s="479"/>
      <c r="ERX40" s="479"/>
      <c r="ERY40" s="479"/>
      <c r="ERZ40" s="479"/>
      <c r="ESA40" s="479"/>
      <c r="ESB40" s="479"/>
      <c r="ESC40" s="479"/>
      <c r="ESD40" s="479"/>
      <c r="ESE40" s="479"/>
      <c r="ESF40" s="479"/>
      <c r="ESG40" s="479"/>
      <c r="ESH40" s="479"/>
      <c r="ESI40" s="479"/>
      <c r="ESJ40" s="479"/>
      <c r="ESK40" s="479"/>
      <c r="ESL40" s="479"/>
      <c r="ESM40" s="479"/>
      <c r="ESN40" s="479"/>
      <c r="ESO40" s="479"/>
      <c r="ESP40" s="479"/>
      <c r="ESQ40" s="479"/>
      <c r="ESR40" s="479"/>
      <c r="ESS40" s="479"/>
      <c r="EST40" s="479"/>
      <c r="ESU40" s="479"/>
      <c r="ESV40" s="479"/>
      <c r="ESW40" s="479"/>
      <c r="ESX40" s="479"/>
      <c r="ESY40" s="479"/>
      <c r="ESZ40" s="479"/>
      <c r="ETA40" s="479"/>
      <c r="ETB40" s="479"/>
      <c r="ETC40" s="479"/>
      <c r="ETD40" s="479"/>
      <c r="ETE40" s="479"/>
      <c r="ETF40" s="479"/>
      <c r="ETG40" s="479"/>
      <c r="ETH40" s="479"/>
      <c r="ETI40" s="479"/>
      <c r="ETJ40" s="479"/>
      <c r="ETK40" s="479"/>
      <c r="ETL40" s="479"/>
      <c r="ETM40" s="479"/>
      <c r="ETN40" s="479"/>
      <c r="ETO40" s="479"/>
      <c r="ETP40" s="479"/>
      <c r="ETQ40" s="479"/>
      <c r="ETR40" s="479"/>
      <c r="ETS40" s="479"/>
      <c r="ETT40" s="479"/>
      <c r="ETU40" s="479"/>
      <c r="ETV40" s="479"/>
      <c r="ETW40" s="479"/>
      <c r="ETX40" s="479"/>
      <c r="ETY40" s="479"/>
      <c r="ETZ40" s="479"/>
      <c r="EUA40" s="479"/>
      <c r="EUB40" s="479"/>
      <c r="EUC40" s="479"/>
      <c r="EUD40" s="479"/>
      <c r="EUE40" s="479"/>
      <c r="EUF40" s="479"/>
      <c r="EUG40" s="479"/>
      <c r="EUH40" s="479"/>
      <c r="EUI40" s="479"/>
      <c r="EUJ40" s="479"/>
      <c r="EUK40" s="479"/>
      <c r="EUL40" s="479"/>
      <c r="EUM40" s="479"/>
      <c r="EUN40" s="479"/>
      <c r="EUO40" s="479"/>
      <c r="EUP40" s="479"/>
      <c r="EUQ40" s="479"/>
      <c r="EUR40" s="479"/>
      <c r="EUS40" s="479"/>
      <c r="EUT40" s="479"/>
      <c r="EUU40" s="479"/>
      <c r="EUV40" s="479"/>
      <c r="EUW40" s="479"/>
      <c r="EUX40" s="479"/>
      <c r="EUY40" s="479"/>
      <c r="EUZ40" s="479"/>
      <c r="EVA40" s="479"/>
      <c r="EVB40" s="479"/>
      <c r="EVC40" s="479"/>
      <c r="EVD40" s="479"/>
      <c r="EVE40" s="479"/>
      <c r="EVF40" s="479"/>
      <c r="EVG40" s="479"/>
      <c r="EVH40" s="479"/>
      <c r="EVI40" s="479"/>
      <c r="EVJ40" s="479"/>
      <c r="EVK40" s="479"/>
      <c r="EVL40" s="479"/>
      <c r="EVM40" s="479"/>
      <c r="EVN40" s="479"/>
      <c r="EVO40" s="479"/>
      <c r="EVP40" s="479"/>
      <c r="EVQ40" s="479"/>
      <c r="EVR40" s="479"/>
      <c r="EVS40" s="479"/>
      <c r="EVT40" s="479"/>
      <c r="EVU40" s="479"/>
      <c r="EVV40" s="479"/>
      <c r="EVW40" s="479"/>
      <c r="EVX40" s="479"/>
      <c r="EVY40" s="479"/>
      <c r="EVZ40" s="479"/>
      <c r="EWA40" s="479"/>
      <c r="EWB40" s="479"/>
      <c r="EWC40" s="479"/>
      <c r="EWD40" s="479"/>
      <c r="EWE40" s="479"/>
      <c r="EWF40" s="479"/>
      <c r="EWG40" s="479"/>
      <c r="EWH40" s="479"/>
      <c r="EWI40" s="479"/>
      <c r="EWJ40" s="479"/>
      <c r="EWK40" s="479"/>
      <c r="EWL40" s="479"/>
      <c r="EWM40" s="479"/>
      <c r="EWN40" s="479"/>
      <c r="EWO40" s="479"/>
      <c r="EWP40" s="479"/>
      <c r="EWQ40" s="479"/>
      <c r="EWR40" s="479"/>
      <c r="EWS40" s="479"/>
      <c r="EWT40" s="479"/>
      <c r="EWU40" s="479"/>
      <c r="EWV40" s="479"/>
      <c r="EWW40" s="479"/>
      <c r="EWX40" s="479"/>
      <c r="EWY40" s="479"/>
      <c r="EWZ40" s="479"/>
      <c r="EXA40" s="479"/>
      <c r="EXB40" s="479"/>
      <c r="EXC40" s="479"/>
      <c r="EXD40" s="479"/>
      <c r="EXE40" s="479"/>
      <c r="EXF40" s="479"/>
      <c r="EXG40" s="479"/>
      <c r="EXH40" s="479"/>
      <c r="EXI40" s="479"/>
      <c r="EXJ40" s="479"/>
      <c r="EXK40" s="479"/>
      <c r="EXL40" s="479"/>
      <c r="EXM40" s="479"/>
      <c r="EXN40" s="479"/>
      <c r="EXO40" s="479"/>
      <c r="EXP40" s="479"/>
      <c r="EXQ40" s="479"/>
      <c r="EXR40" s="479"/>
      <c r="EXS40" s="479"/>
      <c r="EXT40" s="479"/>
      <c r="EXU40" s="479"/>
      <c r="EXV40" s="479"/>
      <c r="EXW40" s="479"/>
      <c r="EXX40" s="479"/>
      <c r="EXY40" s="479"/>
      <c r="EXZ40" s="479"/>
      <c r="EYA40" s="479"/>
      <c r="EYB40" s="479"/>
      <c r="EYC40" s="479"/>
      <c r="EYD40" s="479"/>
      <c r="EYE40" s="479"/>
      <c r="EYF40" s="479"/>
      <c r="EYG40" s="479"/>
      <c r="EYH40" s="479"/>
      <c r="EYI40" s="479"/>
      <c r="EYJ40" s="479"/>
      <c r="EYK40" s="479"/>
      <c r="EYL40" s="479"/>
      <c r="EYM40" s="479"/>
      <c r="EYN40" s="479"/>
      <c r="EYO40" s="479"/>
      <c r="EYP40" s="479"/>
      <c r="EYQ40" s="479"/>
      <c r="EYR40" s="479"/>
      <c r="EYS40" s="479"/>
      <c r="EYT40" s="479"/>
      <c r="EYU40" s="479"/>
      <c r="EYV40" s="479"/>
      <c r="EYW40" s="479"/>
      <c r="EYX40" s="479"/>
      <c r="EYY40" s="479"/>
      <c r="EYZ40" s="479"/>
      <c r="EZA40" s="479"/>
      <c r="EZB40" s="479"/>
      <c r="EZC40" s="479"/>
      <c r="EZD40" s="479"/>
      <c r="EZE40" s="479"/>
      <c r="EZF40" s="479"/>
      <c r="EZG40" s="479"/>
      <c r="EZH40" s="479"/>
      <c r="EZI40" s="479"/>
      <c r="EZJ40" s="479"/>
      <c r="EZK40" s="479"/>
      <c r="EZL40" s="479"/>
      <c r="EZM40" s="479"/>
      <c r="EZN40" s="479"/>
      <c r="EZO40" s="479"/>
      <c r="EZP40" s="479"/>
      <c r="EZQ40" s="479"/>
      <c r="EZR40" s="479"/>
      <c r="EZS40" s="479"/>
      <c r="EZT40" s="479"/>
      <c r="EZU40" s="479"/>
      <c r="EZV40" s="479"/>
      <c r="EZW40" s="479"/>
      <c r="EZX40" s="479"/>
      <c r="EZY40" s="479"/>
      <c r="EZZ40" s="479"/>
      <c r="FAA40" s="479"/>
      <c r="FAB40" s="479"/>
      <c r="FAC40" s="479"/>
      <c r="FAD40" s="479"/>
      <c r="FAE40" s="479"/>
      <c r="FAF40" s="479"/>
      <c r="FAG40" s="479"/>
      <c r="FAH40" s="479"/>
      <c r="FAI40" s="479"/>
      <c r="FAJ40" s="479"/>
      <c r="FAK40" s="479"/>
      <c r="FAL40" s="479"/>
      <c r="FAM40" s="479"/>
      <c r="FAN40" s="479"/>
      <c r="FAO40" s="479"/>
      <c r="FAP40" s="479"/>
      <c r="FAQ40" s="479"/>
      <c r="FAR40" s="479"/>
      <c r="FAS40" s="479"/>
      <c r="FAT40" s="479"/>
      <c r="FAU40" s="479"/>
      <c r="FAV40" s="479"/>
      <c r="FAW40" s="479"/>
      <c r="FAX40" s="479"/>
      <c r="FAY40" s="479"/>
      <c r="FAZ40" s="479"/>
      <c r="FBA40" s="479"/>
      <c r="FBB40" s="479"/>
      <c r="FBC40" s="479"/>
      <c r="FBD40" s="479"/>
      <c r="FBE40" s="479"/>
      <c r="FBF40" s="479"/>
      <c r="FBG40" s="479"/>
      <c r="FBH40" s="479"/>
      <c r="FBI40" s="479"/>
      <c r="FBJ40" s="479"/>
      <c r="FBK40" s="479"/>
      <c r="FBL40" s="479"/>
      <c r="FBM40" s="479"/>
      <c r="FBN40" s="479"/>
      <c r="FBO40" s="479"/>
      <c r="FBP40" s="479"/>
      <c r="FBQ40" s="479"/>
      <c r="FBR40" s="479"/>
      <c r="FBS40" s="479"/>
      <c r="FBT40" s="479"/>
      <c r="FBU40" s="479"/>
      <c r="FBV40" s="479"/>
      <c r="FBW40" s="479"/>
      <c r="FBX40" s="479"/>
      <c r="FBY40" s="479"/>
      <c r="FBZ40" s="479"/>
      <c r="FCA40" s="479"/>
      <c r="FCB40" s="479"/>
      <c r="FCC40" s="479"/>
      <c r="FCD40" s="479"/>
      <c r="FCE40" s="479"/>
      <c r="FCF40" s="479"/>
      <c r="FCG40" s="479"/>
      <c r="FCH40" s="479"/>
      <c r="FCI40" s="479"/>
      <c r="FCJ40" s="479"/>
      <c r="FCK40" s="479"/>
      <c r="FCL40" s="479"/>
      <c r="FCM40" s="479"/>
      <c r="FCN40" s="479"/>
      <c r="FCO40" s="479"/>
      <c r="FCP40" s="479"/>
      <c r="FCQ40" s="479"/>
      <c r="FCR40" s="479"/>
      <c r="FCS40" s="479"/>
      <c r="FCT40" s="479"/>
      <c r="FCU40" s="479"/>
      <c r="FCV40" s="479"/>
      <c r="FCW40" s="479"/>
      <c r="FCX40" s="479"/>
      <c r="FCY40" s="479"/>
      <c r="FCZ40" s="479"/>
      <c r="FDA40" s="479"/>
      <c r="FDB40" s="479"/>
      <c r="FDC40" s="479"/>
      <c r="FDD40" s="479"/>
      <c r="FDE40" s="479"/>
      <c r="FDF40" s="479"/>
      <c r="FDG40" s="479"/>
      <c r="FDH40" s="479"/>
      <c r="FDI40" s="479"/>
      <c r="FDJ40" s="479"/>
      <c r="FDK40" s="479"/>
      <c r="FDL40" s="479"/>
      <c r="FDM40" s="479"/>
      <c r="FDN40" s="479"/>
      <c r="FDO40" s="479"/>
      <c r="FDP40" s="479"/>
      <c r="FDQ40" s="479"/>
      <c r="FDR40" s="479"/>
      <c r="FDS40" s="479"/>
      <c r="FDT40" s="479"/>
      <c r="FDU40" s="479"/>
      <c r="FDV40" s="479"/>
      <c r="FDW40" s="479"/>
      <c r="FDX40" s="479"/>
      <c r="FDY40" s="479"/>
      <c r="FDZ40" s="479"/>
      <c r="FEA40" s="479"/>
      <c r="FEB40" s="479"/>
      <c r="FEC40" s="479"/>
      <c r="FED40" s="479"/>
      <c r="FEE40" s="479"/>
      <c r="FEF40" s="479"/>
      <c r="FEG40" s="479"/>
      <c r="FEH40" s="479"/>
      <c r="FEI40" s="479"/>
      <c r="FEJ40" s="479"/>
      <c r="FEK40" s="479"/>
      <c r="FEL40" s="479"/>
      <c r="FEM40" s="479"/>
      <c r="FEN40" s="479"/>
      <c r="FEO40" s="479"/>
      <c r="FEP40" s="479"/>
      <c r="FEQ40" s="479"/>
      <c r="FER40" s="479"/>
      <c r="FES40" s="479"/>
      <c r="FET40" s="479"/>
      <c r="FEU40" s="479"/>
      <c r="FEV40" s="479"/>
      <c r="FEW40" s="479"/>
      <c r="FEX40" s="479"/>
      <c r="FEY40" s="479"/>
      <c r="FEZ40" s="479"/>
      <c r="FFA40" s="479"/>
      <c r="FFB40" s="479"/>
      <c r="FFC40" s="479"/>
      <c r="FFD40" s="479"/>
      <c r="FFE40" s="479"/>
      <c r="FFF40" s="479"/>
      <c r="FFG40" s="479"/>
      <c r="FFH40" s="479"/>
      <c r="FFI40" s="479"/>
      <c r="FFJ40" s="479"/>
      <c r="FFK40" s="479"/>
      <c r="FFL40" s="479"/>
      <c r="FFM40" s="479"/>
      <c r="FFN40" s="479"/>
      <c r="FFO40" s="479"/>
      <c r="FFP40" s="479"/>
      <c r="FFQ40" s="479"/>
      <c r="FFR40" s="479"/>
      <c r="FFS40" s="479"/>
      <c r="FFT40" s="479"/>
      <c r="FFU40" s="479"/>
      <c r="FFV40" s="479"/>
      <c r="FFW40" s="479"/>
      <c r="FFX40" s="479"/>
      <c r="FFY40" s="479"/>
      <c r="FFZ40" s="479"/>
      <c r="FGA40" s="479"/>
      <c r="FGB40" s="479"/>
      <c r="FGC40" s="479"/>
      <c r="FGD40" s="479"/>
      <c r="FGE40" s="479"/>
      <c r="FGF40" s="479"/>
      <c r="FGG40" s="479"/>
      <c r="FGH40" s="479"/>
      <c r="FGI40" s="479"/>
      <c r="FGJ40" s="479"/>
      <c r="FGK40" s="479"/>
      <c r="FGL40" s="479"/>
      <c r="FGM40" s="479"/>
      <c r="FGN40" s="479"/>
      <c r="FGO40" s="479"/>
      <c r="FGP40" s="479"/>
      <c r="FGQ40" s="479"/>
      <c r="FGR40" s="479"/>
      <c r="FGS40" s="479"/>
      <c r="FGT40" s="479"/>
      <c r="FGU40" s="479"/>
      <c r="FGV40" s="479"/>
      <c r="FGW40" s="479"/>
      <c r="FGX40" s="479"/>
      <c r="FGY40" s="479"/>
      <c r="FGZ40" s="479"/>
      <c r="FHA40" s="479"/>
      <c r="FHB40" s="479"/>
      <c r="FHC40" s="479"/>
      <c r="FHD40" s="479"/>
      <c r="FHE40" s="479"/>
      <c r="FHF40" s="479"/>
      <c r="FHG40" s="479"/>
      <c r="FHH40" s="479"/>
      <c r="FHI40" s="479"/>
      <c r="FHJ40" s="479"/>
      <c r="FHK40" s="479"/>
      <c r="FHL40" s="479"/>
      <c r="FHM40" s="479"/>
      <c r="FHN40" s="479"/>
      <c r="FHO40" s="479"/>
      <c r="FHP40" s="479"/>
      <c r="FHQ40" s="479"/>
      <c r="FHR40" s="479"/>
      <c r="FHS40" s="479"/>
      <c r="FHT40" s="479"/>
      <c r="FHU40" s="479"/>
      <c r="FHV40" s="479"/>
      <c r="FHW40" s="479"/>
      <c r="FHX40" s="479"/>
      <c r="FHY40" s="479"/>
      <c r="FHZ40" s="479"/>
      <c r="FIA40" s="479"/>
      <c r="FIB40" s="479"/>
      <c r="FIC40" s="479"/>
      <c r="FID40" s="479"/>
      <c r="FIE40" s="479"/>
      <c r="FIF40" s="479"/>
      <c r="FIG40" s="479"/>
      <c r="FIH40" s="479"/>
      <c r="FII40" s="479"/>
      <c r="FIJ40" s="479"/>
      <c r="FIK40" s="479"/>
      <c r="FIL40" s="479"/>
      <c r="FIM40" s="479"/>
      <c r="FIN40" s="479"/>
      <c r="FIO40" s="479"/>
      <c r="FIP40" s="479"/>
      <c r="FIQ40" s="479"/>
      <c r="FIR40" s="479"/>
      <c r="FIS40" s="479"/>
      <c r="FIT40" s="479"/>
      <c r="FIU40" s="479"/>
      <c r="FIV40" s="479"/>
      <c r="FIW40" s="479"/>
      <c r="FIX40" s="479"/>
      <c r="FIY40" s="479"/>
      <c r="FIZ40" s="479"/>
      <c r="FJA40" s="479"/>
      <c r="FJB40" s="479"/>
      <c r="FJC40" s="479"/>
      <c r="FJD40" s="479"/>
      <c r="FJE40" s="479"/>
      <c r="FJF40" s="479"/>
      <c r="FJG40" s="479"/>
      <c r="FJH40" s="479"/>
      <c r="FJI40" s="479"/>
      <c r="FJJ40" s="479"/>
      <c r="FJK40" s="479"/>
      <c r="FJL40" s="479"/>
      <c r="FJM40" s="479"/>
      <c r="FJN40" s="479"/>
      <c r="FJO40" s="479"/>
      <c r="FJP40" s="479"/>
      <c r="FJQ40" s="479"/>
      <c r="FJR40" s="479"/>
      <c r="FJS40" s="479"/>
      <c r="FJT40" s="479"/>
      <c r="FJU40" s="479"/>
      <c r="FJV40" s="479"/>
      <c r="FJW40" s="479"/>
      <c r="FJX40" s="479"/>
      <c r="FJY40" s="479"/>
      <c r="FJZ40" s="479"/>
      <c r="FKA40" s="479"/>
      <c r="FKB40" s="479"/>
      <c r="FKC40" s="479"/>
      <c r="FKD40" s="479"/>
      <c r="FKE40" s="479"/>
      <c r="FKF40" s="479"/>
      <c r="FKG40" s="479"/>
      <c r="FKH40" s="479"/>
      <c r="FKI40" s="479"/>
      <c r="FKJ40" s="479"/>
      <c r="FKK40" s="479"/>
      <c r="FKL40" s="479"/>
      <c r="FKM40" s="479"/>
      <c r="FKN40" s="479"/>
      <c r="FKO40" s="479"/>
      <c r="FKP40" s="479"/>
      <c r="FKQ40" s="479"/>
      <c r="FKR40" s="479"/>
      <c r="FKS40" s="479"/>
      <c r="FKT40" s="479"/>
      <c r="FKU40" s="479"/>
      <c r="FKV40" s="479"/>
      <c r="FKW40" s="479"/>
      <c r="FKX40" s="479"/>
      <c r="FKY40" s="479"/>
      <c r="FKZ40" s="479"/>
      <c r="FLA40" s="479"/>
      <c r="FLB40" s="479"/>
      <c r="FLC40" s="479"/>
      <c r="FLD40" s="479"/>
      <c r="FLE40" s="479"/>
      <c r="FLF40" s="479"/>
      <c r="FLG40" s="479"/>
      <c r="FLH40" s="479"/>
      <c r="FLI40" s="479"/>
      <c r="FLJ40" s="479"/>
      <c r="FLK40" s="479"/>
      <c r="FLL40" s="479"/>
      <c r="FLM40" s="479"/>
      <c r="FLN40" s="479"/>
      <c r="FLO40" s="479"/>
      <c r="FLP40" s="479"/>
      <c r="FLQ40" s="479"/>
      <c r="FLR40" s="479"/>
      <c r="FLS40" s="479"/>
      <c r="FLT40" s="479"/>
      <c r="FLU40" s="479"/>
      <c r="FLV40" s="479"/>
      <c r="FLW40" s="479"/>
      <c r="FLX40" s="479"/>
      <c r="FLY40" s="479"/>
      <c r="FLZ40" s="479"/>
      <c r="FMA40" s="479"/>
      <c r="FMB40" s="479"/>
      <c r="FMC40" s="479"/>
      <c r="FMD40" s="479"/>
      <c r="FME40" s="479"/>
      <c r="FMF40" s="479"/>
      <c r="FMG40" s="479"/>
      <c r="FMH40" s="479"/>
      <c r="FMI40" s="479"/>
      <c r="FMJ40" s="479"/>
      <c r="FMK40" s="479"/>
      <c r="FML40" s="479"/>
      <c r="FMM40" s="479"/>
      <c r="FMN40" s="479"/>
      <c r="FMO40" s="479"/>
      <c r="FMP40" s="479"/>
      <c r="FMQ40" s="479"/>
      <c r="FMR40" s="479"/>
      <c r="FMS40" s="479"/>
      <c r="FMT40" s="479"/>
      <c r="FMU40" s="479"/>
      <c r="FMV40" s="479"/>
      <c r="FMW40" s="479"/>
      <c r="FMX40" s="479"/>
      <c r="FMY40" s="479"/>
      <c r="FMZ40" s="479"/>
      <c r="FNA40" s="479"/>
      <c r="FNB40" s="479"/>
      <c r="FNC40" s="479"/>
      <c r="FND40" s="479"/>
      <c r="FNE40" s="479"/>
      <c r="FNF40" s="479"/>
      <c r="FNG40" s="479"/>
      <c r="FNH40" s="479"/>
      <c r="FNI40" s="479"/>
      <c r="FNJ40" s="479"/>
      <c r="FNK40" s="479"/>
      <c r="FNL40" s="479"/>
      <c r="FNM40" s="479"/>
      <c r="FNN40" s="479"/>
      <c r="FNO40" s="479"/>
      <c r="FNP40" s="479"/>
      <c r="FNQ40" s="479"/>
      <c r="FNR40" s="479"/>
      <c r="FNS40" s="479"/>
      <c r="FNT40" s="479"/>
      <c r="FNU40" s="479"/>
      <c r="FNV40" s="479"/>
      <c r="FNW40" s="479"/>
      <c r="FNX40" s="479"/>
      <c r="FNY40" s="479"/>
      <c r="FNZ40" s="479"/>
      <c r="FOA40" s="479"/>
      <c r="FOB40" s="479"/>
      <c r="FOC40" s="479"/>
      <c r="FOD40" s="479"/>
      <c r="FOE40" s="479"/>
      <c r="FOF40" s="479"/>
      <c r="FOG40" s="479"/>
      <c r="FOH40" s="479"/>
      <c r="FOI40" s="479"/>
      <c r="FOJ40" s="479"/>
      <c r="FOK40" s="479"/>
      <c r="FOL40" s="479"/>
      <c r="FOM40" s="479"/>
      <c r="FON40" s="479"/>
      <c r="FOO40" s="479"/>
      <c r="FOP40" s="479"/>
      <c r="FOQ40" s="479"/>
      <c r="FOR40" s="479"/>
      <c r="FOS40" s="479"/>
      <c r="FOT40" s="479"/>
      <c r="FOU40" s="479"/>
      <c r="FOV40" s="479"/>
      <c r="FOW40" s="479"/>
      <c r="FOX40" s="479"/>
      <c r="FOY40" s="479"/>
      <c r="FOZ40" s="479"/>
      <c r="FPA40" s="479"/>
      <c r="FPB40" s="479"/>
      <c r="FPC40" s="479"/>
      <c r="FPD40" s="479"/>
      <c r="FPE40" s="479"/>
      <c r="FPF40" s="479"/>
      <c r="FPG40" s="479"/>
      <c r="FPH40" s="479"/>
      <c r="FPI40" s="479"/>
      <c r="FPJ40" s="479"/>
      <c r="FPK40" s="479"/>
      <c r="FPL40" s="479"/>
      <c r="FPM40" s="479"/>
      <c r="FPN40" s="479"/>
      <c r="FPO40" s="479"/>
      <c r="FPP40" s="479"/>
      <c r="FPQ40" s="479"/>
      <c r="FPR40" s="479"/>
      <c r="FPS40" s="479"/>
      <c r="FPT40" s="479"/>
      <c r="FPU40" s="479"/>
      <c r="FPV40" s="479"/>
      <c r="FPW40" s="479"/>
      <c r="FPX40" s="479"/>
      <c r="FPY40" s="479"/>
      <c r="FPZ40" s="479"/>
      <c r="FQA40" s="479"/>
      <c r="FQB40" s="479"/>
      <c r="FQC40" s="479"/>
      <c r="FQD40" s="479"/>
      <c r="FQE40" s="479"/>
      <c r="FQF40" s="479"/>
      <c r="FQG40" s="479"/>
      <c r="FQH40" s="479"/>
      <c r="FQI40" s="479"/>
      <c r="FQJ40" s="479"/>
      <c r="FQK40" s="479"/>
      <c r="FQL40" s="479"/>
      <c r="FQM40" s="479"/>
      <c r="FQN40" s="479"/>
      <c r="FQO40" s="479"/>
      <c r="FQP40" s="479"/>
      <c r="FQQ40" s="479"/>
      <c r="FQR40" s="479"/>
      <c r="FQS40" s="479"/>
      <c r="FQT40" s="479"/>
      <c r="FQU40" s="479"/>
      <c r="FQV40" s="479"/>
      <c r="FQW40" s="479"/>
      <c r="FQX40" s="479"/>
      <c r="FQY40" s="479"/>
      <c r="FQZ40" s="479"/>
      <c r="FRA40" s="479"/>
      <c r="FRB40" s="479"/>
      <c r="FRC40" s="479"/>
      <c r="FRD40" s="479"/>
      <c r="FRE40" s="479"/>
      <c r="FRF40" s="479"/>
      <c r="FRG40" s="479"/>
      <c r="FRH40" s="479"/>
      <c r="FRI40" s="479"/>
      <c r="FRJ40" s="479"/>
      <c r="FRK40" s="479"/>
      <c r="FRL40" s="479"/>
      <c r="FRM40" s="479"/>
      <c r="FRN40" s="479"/>
      <c r="FRO40" s="479"/>
      <c r="FRP40" s="479"/>
      <c r="FRQ40" s="479"/>
      <c r="FRR40" s="479"/>
      <c r="FRS40" s="479"/>
      <c r="FRT40" s="479"/>
      <c r="FRU40" s="479"/>
      <c r="FRV40" s="479"/>
      <c r="FRW40" s="479"/>
      <c r="FRX40" s="479"/>
      <c r="FRY40" s="479"/>
      <c r="FRZ40" s="479"/>
      <c r="FSA40" s="479"/>
      <c r="FSB40" s="479"/>
      <c r="FSC40" s="479"/>
      <c r="FSD40" s="479"/>
      <c r="FSE40" s="479"/>
      <c r="FSF40" s="479"/>
      <c r="FSG40" s="479"/>
      <c r="FSH40" s="479"/>
      <c r="FSI40" s="479"/>
      <c r="FSJ40" s="479"/>
      <c r="FSK40" s="479"/>
      <c r="FSL40" s="479"/>
      <c r="FSM40" s="479"/>
      <c r="FSN40" s="479"/>
      <c r="FSO40" s="479"/>
      <c r="FSP40" s="479"/>
      <c r="FSQ40" s="479"/>
      <c r="FSR40" s="479"/>
      <c r="FSS40" s="479"/>
      <c r="FST40" s="479"/>
      <c r="FSU40" s="479"/>
      <c r="FSV40" s="479"/>
      <c r="FSW40" s="479"/>
      <c r="FSX40" s="479"/>
      <c r="FSY40" s="479"/>
      <c r="FSZ40" s="479"/>
      <c r="FTA40" s="479"/>
      <c r="FTB40" s="479"/>
      <c r="FTC40" s="479"/>
      <c r="FTD40" s="479"/>
      <c r="FTE40" s="479"/>
      <c r="FTF40" s="479"/>
      <c r="FTG40" s="479"/>
      <c r="FTH40" s="479"/>
      <c r="FTI40" s="479"/>
      <c r="FTJ40" s="479"/>
      <c r="FTK40" s="479"/>
      <c r="FTL40" s="479"/>
      <c r="FTM40" s="479"/>
      <c r="FTN40" s="479"/>
      <c r="FTO40" s="479"/>
      <c r="FTP40" s="479"/>
      <c r="FTQ40" s="479"/>
      <c r="FTR40" s="479"/>
      <c r="FTS40" s="479"/>
      <c r="FTT40" s="479"/>
      <c r="FTU40" s="479"/>
      <c r="FTV40" s="479"/>
      <c r="FTW40" s="479"/>
      <c r="FTX40" s="479"/>
      <c r="FTY40" s="479"/>
      <c r="FTZ40" s="479"/>
      <c r="FUA40" s="479"/>
      <c r="FUB40" s="479"/>
      <c r="FUC40" s="479"/>
      <c r="FUD40" s="479"/>
      <c r="FUE40" s="479"/>
      <c r="FUF40" s="479"/>
      <c r="FUG40" s="479"/>
      <c r="FUH40" s="479"/>
      <c r="FUI40" s="479"/>
      <c r="FUJ40" s="479"/>
      <c r="FUK40" s="479"/>
      <c r="FUL40" s="479"/>
      <c r="FUM40" s="479"/>
      <c r="FUN40" s="479"/>
      <c r="FUO40" s="479"/>
      <c r="FUP40" s="479"/>
      <c r="FUQ40" s="479"/>
      <c r="FUR40" s="479"/>
      <c r="FUS40" s="479"/>
      <c r="FUT40" s="479"/>
      <c r="FUU40" s="479"/>
      <c r="FUV40" s="479"/>
      <c r="FUW40" s="479"/>
      <c r="FUX40" s="479"/>
      <c r="FUY40" s="479"/>
      <c r="FUZ40" s="479"/>
      <c r="FVA40" s="479"/>
      <c r="FVB40" s="479"/>
      <c r="FVC40" s="479"/>
      <c r="FVD40" s="479"/>
      <c r="FVE40" s="479"/>
      <c r="FVF40" s="479"/>
      <c r="FVG40" s="479"/>
      <c r="FVH40" s="479"/>
      <c r="FVI40" s="479"/>
      <c r="FVJ40" s="479"/>
      <c r="FVK40" s="479"/>
      <c r="FVL40" s="479"/>
      <c r="FVM40" s="479"/>
      <c r="FVN40" s="479"/>
      <c r="FVO40" s="479"/>
      <c r="FVP40" s="479"/>
      <c r="FVQ40" s="479"/>
      <c r="FVR40" s="479"/>
      <c r="FVS40" s="479"/>
      <c r="FVT40" s="479"/>
      <c r="FVU40" s="479"/>
      <c r="FVV40" s="479"/>
      <c r="FVW40" s="479"/>
      <c r="FVX40" s="479"/>
      <c r="FVY40" s="479"/>
      <c r="FVZ40" s="479"/>
      <c r="FWA40" s="479"/>
      <c r="FWB40" s="479"/>
      <c r="FWC40" s="479"/>
      <c r="FWD40" s="479"/>
      <c r="FWE40" s="479"/>
      <c r="FWF40" s="479"/>
      <c r="FWG40" s="479"/>
      <c r="FWH40" s="479"/>
      <c r="FWI40" s="479"/>
      <c r="FWJ40" s="479"/>
      <c r="FWK40" s="479"/>
      <c r="FWL40" s="479"/>
      <c r="FWM40" s="479"/>
      <c r="FWN40" s="479"/>
      <c r="FWO40" s="479"/>
      <c r="FWP40" s="479"/>
      <c r="FWQ40" s="479"/>
      <c r="FWR40" s="479"/>
      <c r="FWS40" s="479"/>
      <c r="FWT40" s="479"/>
      <c r="FWU40" s="479"/>
      <c r="FWV40" s="479"/>
      <c r="FWW40" s="479"/>
      <c r="FWX40" s="479"/>
      <c r="FWY40" s="479"/>
      <c r="FWZ40" s="479"/>
      <c r="FXA40" s="479"/>
      <c r="FXB40" s="479"/>
      <c r="FXC40" s="479"/>
      <c r="FXD40" s="479"/>
      <c r="FXE40" s="479"/>
      <c r="FXF40" s="479"/>
      <c r="FXG40" s="479"/>
      <c r="FXH40" s="479"/>
      <c r="FXI40" s="479"/>
      <c r="FXJ40" s="479"/>
      <c r="FXK40" s="479"/>
      <c r="FXL40" s="479"/>
      <c r="FXM40" s="479"/>
      <c r="FXN40" s="479"/>
      <c r="FXO40" s="479"/>
      <c r="FXP40" s="479"/>
      <c r="FXQ40" s="479"/>
      <c r="FXR40" s="479"/>
      <c r="FXS40" s="479"/>
      <c r="FXT40" s="479"/>
      <c r="FXU40" s="479"/>
      <c r="FXV40" s="479"/>
      <c r="FXW40" s="479"/>
      <c r="FXX40" s="479"/>
      <c r="FXY40" s="479"/>
      <c r="FXZ40" s="479"/>
      <c r="FYA40" s="479"/>
      <c r="FYB40" s="479"/>
      <c r="FYC40" s="479"/>
      <c r="FYD40" s="479"/>
      <c r="FYE40" s="479"/>
      <c r="FYF40" s="479"/>
      <c r="FYG40" s="479"/>
      <c r="FYH40" s="479"/>
      <c r="FYI40" s="479"/>
      <c r="FYJ40" s="479"/>
      <c r="FYK40" s="479"/>
      <c r="FYL40" s="479"/>
      <c r="FYM40" s="479"/>
      <c r="FYN40" s="479"/>
      <c r="FYO40" s="479"/>
      <c r="FYP40" s="479"/>
      <c r="FYQ40" s="479"/>
      <c r="FYR40" s="479"/>
      <c r="FYS40" s="479"/>
      <c r="FYT40" s="479"/>
      <c r="FYU40" s="479"/>
      <c r="FYV40" s="479"/>
      <c r="FYW40" s="479"/>
      <c r="FYX40" s="479"/>
      <c r="FYY40" s="479"/>
      <c r="FYZ40" s="479"/>
      <c r="FZA40" s="479"/>
      <c r="FZB40" s="479"/>
      <c r="FZC40" s="479"/>
      <c r="FZD40" s="479"/>
      <c r="FZE40" s="479"/>
      <c r="FZF40" s="479"/>
      <c r="FZG40" s="479"/>
      <c r="FZH40" s="479"/>
      <c r="FZI40" s="479"/>
      <c r="FZJ40" s="479"/>
      <c r="FZK40" s="479"/>
      <c r="FZL40" s="479"/>
      <c r="FZM40" s="479"/>
      <c r="FZN40" s="479"/>
      <c r="FZO40" s="479"/>
      <c r="FZP40" s="479"/>
      <c r="FZQ40" s="479"/>
      <c r="FZR40" s="479"/>
      <c r="FZS40" s="479"/>
      <c r="FZT40" s="479"/>
      <c r="FZU40" s="479"/>
      <c r="FZV40" s="479"/>
      <c r="FZW40" s="479"/>
      <c r="FZX40" s="479"/>
      <c r="FZY40" s="479"/>
      <c r="FZZ40" s="479"/>
      <c r="GAA40" s="479"/>
      <c r="GAB40" s="479"/>
      <c r="GAC40" s="479"/>
      <c r="GAD40" s="479"/>
      <c r="GAE40" s="479"/>
      <c r="GAF40" s="479"/>
      <c r="GAG40" s="479"/>
      <c r="GAH40" s="479"/>
      <c r="GAI40" s="479"/>
      <c r="GAJ40" s="479"/>
      <c r="GAK40" s="479"/>
      <c r="GAL40" s="479"/>
      <c r="GAM40" s="479"/>
      <c r="GAN40" s="479"/>
      <c r="GAO40" s="479"/>
      <c r="GAP40" s="479"/>
      <c r="GAQ40" s="479"/>
      <c r="GAR40" s="479"/>
      <c r="GAS40" s="479"/>
      <c r="GAT40" s="479"/>
      <c r="GAU40" s="479"/>
      <c r="GAV40" s="479"/>
      <c r="GAW40" s="479"/>
      <c r="GAX40" s="479"/>
      <c r="GAY40" s="479"/>
      <c r="GAZ40" s="479"/>
      <c r="GBA40" s="479"/>
      <c r="GBB40" s="479"/>
      <c r="GBC40" s="479"/>
      <c r="GBD40" s="479"/>
      <c r="GBE40" s="479"/>
      <c r="GBF40" s="479"/>
      <c r="GBG40" s="479"/>
      <c r="GBH40" s="479"/>
      <c r="GBI40" s="479"/>
      <c r="GBJ40" s="479"/>
      <c r="GBK40" s="479"/>
      <c r="GBL40" s="479"/>
      <c r="GBM40" s="479"/>
      <c r="GBN40" s="479"/>
      <c r="GBO40" s="479"/>
      <c r="GBP40" s="479"/>
      <c r="GBQ40" s="479"/>
      <c r="GBR40" s="479"/>
      <c r="GBS40" s="479"/>
      <c r="GBT40" s="479"/>
      <c r="GBU40" s="479"/>
      <c r="GBV40" s="479"/>
      <c r="GBW40" s="479"/>
      <c r="GBX40" s="479"/>
      <c r="GBY40" s="479"/>
      <c r="GBZ40" s="479"/>
      <c r="GCA40" s="479"/>
      <c r="GCB40" s="479"/>
      <c r="GCC40" s="479"/>
      <c r="GCD40" s="479"/>
      <c r="GCE40" s="479"/>
      <c r="GCF40" s="479"/>
      <c r="GCG40" s="479"/>
      <c r="GCH40" s="479"/>
      <c r="GCI40" s="479"/>
      <c r="GCJ40" s="479"/>
      <c r="GCK40" s="479"/>
      <c r="GCL40" s="479"/>
      <c r="GCM40" s="479"/>
      <c r="GCN40" s="479"/>
      <c r="GCO40" s="479"/>
      <c r="GCP40" s="479"/>
      <c r="GCQ40" s="479"/>
      <c r="GCR40" s="479"/>
      <c r="GCS40" s="479"/>
      <c r="GCT40" s="479"/>
      <c r="GCU40" s="479"/>
      <c r="GCV40" s="479"/>
      <c r="GCW40" s="479"/>
      <c r="GCX40" s="479"/>
      <c r="GCY40" s="479"/>
      <c r="GCZ40" s="479"/>
      <c r="GDA40" s="479"/>
      <c r="GDB40" s="479"/>
      <c r="GDC40" s="479"/>
      <c r="GDD40" s="479"/>
      <c r="GDE40" s="479"/>
      <c r="GDF40" s="479"/>
      <c r="GDG40" s="479"/>
      <c r="GDH40" s="479"/>
      <c r="GDI40" s="479"/>
      <c r="GDJ40" s="479"/>
      <c r="GDK40" s="479"/>
      <c r="GDL40" s="479"/>
      <c r="GDM40" s="479"/>
      <c r="GDN40" s="479"/>
      <c r="GDO40" s="479"/>
      <c r="GDP40" s="479"/>
      <c r="GDQ40" s="479"/>
      <c r="GDR40" s="479"/>
      <c r="GDS40" s="479"/>
      <c r="GDT40" s="479"/>
      <c r="GDU40" s="479"/>
      <c r="GDV40" s="479"/>
      <c r="GDW40" s="479"/>
      <c r="GDX40" s="479"/>
      <c r="GDY40" s="479"/>
      <c r="GDZ40" s="479"/>
      <c r="GEA40" s="479"/>
      <c r="GEB40" s="479"/>
      <c r="GEC40" s="479"/>
      <c r="GED40" s="479"/>
      <c r="GEE40" s="479"/>
      <c r="GEF40" s="479"/>
      <c r="GEG40" s="479"/>
      <c r="GEH40" s="479"/>
      <c r="GEI40" s="479"/>
      <c r="GEJ40" s="479"/>
      <c r="GEK40" s="479"/>
      <c r="GEL40" s="479"/>
      <c r="GEM40" s="479"/>
      <c r="GEN40" s="479"/>
      <c r="GEO40" s="479"/>
      <c r="GEP40" s="479"/>
      <c r="GEQ40" s="479"/>
      <c r="GER40" s="479"/>
      <c r="GES40" s="479"/>
      <c r="GET40" s="479"/>
      <c r="GEU40" s="479"/>
      <c r="GEV40" s="479"/>
      <c r="GEW40" s="479"/>
      <c r="GEX40" s="479"/>
      <c r="GEY40" s="479"/>
      <c r="GEZ40" s="479"/>
      <c r="GFA40" s="479"/>
      <c r="GFB40" s="479"/>
      <c r="GFC40" s="479"/>
      <c r="GFD40" s="479"/>
      <c r="GFE40" s="479"/>
      <c r="GFF40" s="479"/>
      <c r="GFG40" s="479"/>
      <c r="GFH40" s="479"/>
      <c r="GFI40" s="479"/>
      <c r="GFJ40" s="479"/>
      <c r="GFK40" s="479"/>
      <c r="GFL40" s="479"/>
      <c r="GFM40" s="479"/>
      <c r="GFN40" s="479"/>
      <c r="GFO40" s="479"/>
      <c r="GFP40" s="479"/>
      <c r="GFQ40" s="479"/>
      <c r="GFR40" s="479"/>
      <c r="GFS40" s="479"/>
      <c r="GFT40" s="479"/>
      <c r="GFU40" s="479"/>
      <c r="GFV40" s="479"/>
      <c r="GFW40" s="479"/>
      <c r="GFX40" s="479"/>
      <c r="GFY40" s="479"/>
      <c r="GFZ40" s="479"/>
      <c r="GGA40" s="479"/>
      <c r="GGB40" s="479"/>
      <c r="GGC40" s="479"/>
      <c r="GGD40" s="479"/>
      <c r="GGE40" s="479"/>
      <c r="GGF40" s="479"/>
      <c r="GGG40" s="479"/>
      <c r="GGH40" s="479"/>
      <c r="GGI40" s="479"/>
      <c r="GGJ40" s="479"/>
      <c r="GGK40" s="479"/>
      <c r="GGL40" s="479"/>
      <c r="GGM40" s="479"/>
      <c r="GGN40" s="479"/>
      <c r="GGO40" s="479"/>
      <c r="GGP40" s="479"/>
      <c r="GGQ40" s="479"/>
      <c r="GGR40" s="479"/>
      <c r="GGS40" s="479"/>
      <c r="GGT40" s="479"/>
      <c r="GGU40" s="479"/>
      <c r="GGV40" s="479"/>
      <c r="GGW40" s="479"/>
      <c r="GGX40" s="479"/>
      <c r="GGY40" s="479"/>
      <c r="GGZ40" s="479"/>
      <c r="GHA40" s="479"/>
      <c r="GHB40" s="479"/>
      <c r="GHC40" s="479"/>
      <c r="GHD40" s="479"/>
      <c r="GHE40" s="479"/>
      <c r="GHF40" s="479"/>
      <c r="GHG40" s="479"/>
      <c r="GHH40" s="479"/>
      <c r="GHI40" s="479"/>
      <c r="GHJ40" s="479"/>
      <c r="GHK40" s="479"/>
      <c r="GHL40" s="479"/>
      <c r="GHM40" s="479"/>
      <c r="GHN40" s="479"/>
      <c r="GHO40" s="479"/>
      <c r="GHP40" s="479"/>
      <c r="GHQ40" s="479"/>
      <c r="GHR40" s="479"/>
      <c r="GHS40" s="479"/>
      <c r="GHT40" s="479"/>
      <c r="GHU40" s="479"/>
      <c r="GHV40" s="479"/>
      <c r="GHW40" s="479"/>
      <c r="GHX40" s="479"/>
      <c r="GHY40" s="479"/>
      <c r="GHZ40" s="479"/>
      <c r="GIA40" s="479"/>
      <c r="GIB40" s="479"/>
      <c r="GIC40" s="479"/>
      <c r="GID40" s="479"/>
      <c r="GIE40" s="479"/>
      <c r="GIF40" s="479"/>
      <c r="GIG40" s="479"/>
      <c r="GIH40" s="479"/>
      <c r="GII40" s="479"/>
      <c r="GIJ40" s="479"/>
      <c r="GIK40" s="479"/>
      <c r="GIL40" s="479"/>
      <c r="GIM40" s="479"/>
      <c r="GIN40" s="479"/>
      <c r="GIO40" s="479"/>
      <c r="GIP40" s="479"/>
      <c r="GIQ40" s="479"/>
      <c r="GIR40" s="479"/>
      <c r="GIS40" s="479"/>
      <c r="GIT40" s="479"/>
      <c r="GIU40" s="479"/>
      <c r="GIV40" s="479"/>
      <c r="GIW40" s="479"/>
      <c r="GIX40" s="479"/>
      <c r="GIY40" s="479"/>
      <c r="GIZ40" s="479"/>
      <c r="GJA40" s="479"/>
      <c r="GJB40" s="479"/>
      <c r="GJC40" s="479"/>
      <c r="GJD40" s="479"/>
      <c r="GJE40" s="479"/>
      <c r="GJF40" s="479"/>
      <c r="GJG40" s="479"/>
      <c r="GJH40" s="479"/>
      <c r="GJI40" s="479"/>
      <c r="GJJ40" s="479"/>
      <c r="GJK40" s="479"/>
      <c r="GJL40" s="479"/>
      <c r="GJM40" s="479"/>
      <c r="GJN40" s="479"/>
      <c r="GJO40" s="479"/>
      <c r="GJP40" s="479"/>
      <c r="GJQ40" s="479"/>
      <c r="GJR40" s="479"/>
      <c r="GJS40" s="479"/>
      <c r="GJT40" s="479"/>
      <c r="GJU40" s="479"/>
      <c r="GJV40" s="479"/>
      <c r="GJW40" s="479"/>
      <c r="GJX40" s="479"/>
      <c r="GJY40" s="479"/>
      <c r="GJZ40" s="479"/>
      <c r="GKA40" s="479"/>
      <c r="GKB40" s="479"/>
      <c r="GKC40" s="479"/>
      <c r="GKD40" s="479"/>
      <c r="GKE40" s="479"/>
      <c r="GKF40" s="479"/>
      <c r="GKG40" s="479"/>
      <c r="GKH40" s="479"/>
      <c r="GKI40" s="479"/>
      <c r="GKJ40" s="479"/>
      <c r="GKK40" s="479"/>
      <c r="GKL40" s="479"/>
      <c r="GKM40" s="479"/>
      <c r="GKN40" s="479"/>
      <c r="GKO40" s="479"/>
      <c r="GKP40" s="479"/>
      <c r="GKQ40" s="479"/>
      <c r="GKR40" s="479"/>
      <c r="GKS40" s="479"/>
      <c r="GKT40" s="479"/>
      <c r="GKU40" s="479"/>
      <c r="GKV40" s="479"/>
      <c r="GKW40" s="479"/>
      <c r="GKX40" s="479"/>
      <c r="GKY40" s="479"/>
      <c r="GKZ40" s="479"/>
      <c r="GLA40" s="479"/>
      <c r="GLB40" s="479"/>
      <c r="GLC40" s="479"/>
      <c r="GLD40" s="479"/>
      <c r="GLE40" s="479"/>
      <c r="GLF40" s="479"/>
      <c r="GLG40" s="479"/>
      <c r="GLH40" s="479"/>
      <c r="GLI40" s="479"/>
      <c r="GLJ40" s="479"/>
      <c r="GLK40" s="479"/>
      <c r="GLL40" s="479"/>
      <c r="GLM40" s="479"/>
      <c r="GLN40" s="479"/>
      <c r="GLO40" s="479"/>
      <c r="GLP40" s="479"/>
      <c r="GLQ40" s="479"/>
      <c r="GLR40" s="479"/>
      <c r="GLS40" s="479"/>
      <c r="GLT40" s="479"/>
      <c r="GLU40" s="479"/>
      <c r="GLV40" s="479"/>
      <c r="GLW40" s="479"/>
      <c r="GLX40" s="479"/>
      <c r="GLY40" s="479"/>
      <c r="GLZ40" s="479"/>
      <c r="GMA40" s="479"/>
      <c r="GMB40" s="479"/>
      <c r="GMC40" s="479"/>
      <c r="GMD40" s="479"/>
      <c r="GME40" s="479"/>
      <c r="GMF40" s="479"/>
      <c r="GMG40" s="479"/>
      <c r="GMH40" s="479"/>
      <c r="GMI40" s="479"/>
      <c r="GMJ40" s="479"/>
      <c r="GMK40" s="479"/>
      <c r="GML40" s="479"/>
      <c r="GMM40" s="479"/>
      <c r="GMN40" s="479"/>
      <c r="GMO40" s="479"/>
      <c r="GMP40" s="479"/>
      <c r="GMQ40" s="479"/>
      <c r="GMR40" s="479"/>
      <c r="GMS40" s="479"/>
      <c r="GMT40" s="479"/>
      <c r="GMU40" s="479"/>
      <c r="GMV40" s="479"/>
      <c r="GMW40" s="479"/>
      <c r="GMX40" s="479"/>
      <c r="GMY40" s="479"/>
      <c r="GMZ40" s="479"/>
      <c r="GNA40" s="479"/>
      <c r="GNB40" s="479"/>
      <c r="GNC40" s="479"/>
      <c r="GND40" s="479"/>
      <c r="GNE40" s="479"/>
      <c r="GNF40" s="479"/>
      <c r="GNG40" s="479"/>
      <c r="GNH40" s="479"/>
      <c r="GNI40" s="479"/>
      <c r="GNJ40" s="479"/>
      <c r="GNK40" s="479"/>
      <c r="GNL40" s="479"/>
      <c r="GNM40" s="479"/>
      <c r="GNN40" s="479"/>
      <c r="GNO40" s="479"/>
      <c r="GNP40" s="479"/>
      <c r="GNQ40" s="479"/>
      <c r="GNR40" s="479"/>
      <c r="GNS40" s="479"/>
      <c r="GNT40" s="479"/>
      <c r="GNU40" s="479"/>
      <c r="GNV40" s="479"/>
      <c r="GNW40" s="479"/>
      <c r="GNX40" s="479"/>
      <c r="GNY40" s="479"/>
      <c r="GNZ40" s="479"/>
      <c r="GOA40" s="479"/>
      <c r="GOB40" s="479"/>
      <c r="GOC40" s="479"/>
      <c r="GOD40" s="479"/>
      <c r="GOE40" s="479"/>
      <c r="GOF40" s="479"/>
      <c r="GOG40" s="479"/>
      <c r="GOH40" s="479"/>
      <c r="GOI40" s="479"/>
      <c r="GOJ40" s="479"/>
      <c r="GOK40" s="479"/>
      <c r="GOL40" s="479"/>
      <c r="GOM40" s="479"/>
      <c r="GON40" s="479"/>
      <c r="GOO40" s="479"/>
      <c r="GOP40" s="479"/>
      <c r="GOQ40" s="479"/>
      <c r="GOR40" s="479"/>
      <c r="GOS40" s="479"/>
      <c r="GOT40" s="479"/>
      <c r="GOU40" s="479"/>
      <c r="GOV40" s="479"/>
      <c r="GOW40" s="479"/>
      <c r="GOX40" s="479"/>
      <c r="GOY40" s="479"/>
      <c r="GOZ40" s="479"/>
      <c r="GPA40" s="479"/>
      <c r="GPB40" s="479"/>
      <c r="GPC40" s="479"/>
      <c r="GPD40" s="479"/>
      <c r="GPE40" s="479"/>
      <c r="GPF40" s="479"/>
      <c r="GPG40" s="479"/>
      <c r="GPH40" s="479"/>
      <c r="GPI40" s="479"/>
      <c r="GPJ40" s="479"/>
      <c r="GPK40" s="479"/>
      <c r="GPL40" s="479"/>
      <c r="GPM40" s="479"/>
      <c r="GPN40" s="479"/>
      <c r="GPO40" s="479"/>
      <c r="GPP40" s="479"/>
      <c r="GPQ40" s="479"/>
      <c r="GPR40" s="479"/>
      <c r="GPS40" s="479"/>
      <c r="GPT40" s="479"/>
      <c r="GPU40" s="479"/>
      <c r="GPV40" s="479"/>
      <c r="GPW40" s="479"/>
      <c r="GPX40" s="479"/>
      <c r="GPY40" s="479"/>
      <c r="GPZ40" s="479"/>
      <c r="GQA40" s="479"/>
      <c r="GQB40" s="479"/>
      <c r="GQC40" s="479"/>
      <c r="GQD40" s="479"/>
      <c r="GQE40" s="479"/>
      <c r="GQF40" s="479"/>
      <c r="GQG40" s="479"/>
      <c r="GQH40" s="479"/>
      <c r="GQI40" s="479"/>
      <c r="GQJ40" s="479"/>
      <c r="GQK40" s="479"/>
      <c r="GQL40" s="479"/>
      <c r="GQM40" s="479"/>
      <c r="GQN40" s="479"/>
      <c r="GQO40" s="479"/>
      <c r="GQP40" s="479"/>
      <c r="GQQ40" s="479"/>
      <c r="GQR40" s="479"/>
      <c r="GQS40" s="479"/>
      <c r="GQT40" s="479"/>
      <c r="GQU40" s="479"/>
      <c r="GQV40" s="479"/>
      <c r="GQW40" s="479"/>
      <c r="GQX40" s="479"/>
      <c r="GQY40" s="479"/>
      <c r="GQZ40" s="479"/>
      <c r="GRA40" s="479"/>
      <c r="GRB40" s="479"/>
      <c r="GRC40" s="479"/>
      <c r="GRD40" s="479"/>
      <c r="GRE40" s="479"/>
      <c r="GRF40" s="479"/>
      <c r="GRG40" s="479"/>
      <c r="GRH40" s="479"/>
      <c r="GRI40" s="479"/>
      <c r="GRJ40" s="479"/>
      <c r="GRK40" s="479"/>
      <c r="GRL40" s="479"/>
      <c r="GRM40" s="479"/>
      <c r="GRN40" s="479"/>
      <c r="GRO40" s="479"/>
      <c r="GRP40" s="479"/>
      <c r="GRQ40" s="479"/>
      <c r="GRR40" s="479"/>
      <c r="GRS40" s="479"/>
      <c r="GRT40" s="479"/>
      <c r="GRU40" s="479"/>
      <c r="GRV40" s="479"/>
      <c r="GRW40" s="479"/>
      <c r="GRX40" s="479"/>
      <c r="GRY40" s="479"/>
      <c r="GRZ40" s="479"/>
      <c r="GSA40" s="479"/>
      <c r="GSB40" s="479"/>
      <c r="GSC40" s="479"/>
      <c r="GSD40" s="479"/>
      <c r="GSE40" s="479"/>
      <c r="GSF40" s="479"/>
      <c r="GSG40" s="479"/>
      <c r="GSH40" s="479"/>
      <c r="GSI40" s="479"/>
      <c r="GSJ40" s="479"/>
      <c r="GSK40" s="479"/>
      <c r="GSL40" s="479"/>
      <c r="GSM40" s="479"/>
      <c r="GSN40" s="479"/>
      <c r="GSO40" s="479"/>
      <c r="GSP40" s="479"/>
      <c r="GSQ40" s="479"/>
      <c r="GSR40" s="479"/>
      <c r="GSS40" s="479"/>
      <c r="GST40" s="479"/>
      <c r="GSU40" s="479"/>
      <c r="GSV40" s="479"/>
      <c r="GSW40" s="479"/>
      <c r="GSX40" s="479"/>
      <c r="GSY40" s="479"/>
      <c r="GSZ40" s="479"/>
      <c r="GTA40" s="479"/>
      <c r="GTB40" s="479"/>
      <c r="GTC40" s="479"/>
      <c r="GTD40" s="479"/>
      <c r="GTE40" s="479"/>
      <c r="GTF40" s="479"/>
      <c r="GTG40" s="479"/>
      <c r="GTH40" s="479"/>
      <c r="GTI40" s="479"/>
      <c r="GTJ40" s="479"/>
      <c r="GTK40" s="479"/>
      <c r="GTL40" s="479"/>
      <c r="GTM40" s="479"/>
      <c r="GTN40" s="479"/>
      <c r="GTO40" s="479"/>
      <c r="GTP40" s="479"/>
      <c r="GTQ40" s="479"/>
      <c r="GTR40" s="479"/>
      <c r="GTS40" s="479"/>
      <c r="GTT40" s="479"/>
      <c r="GTU40" s="479"/>
      <c r="GTV40" s="479"/>
      <c r="GTW40" s="479"/>
      <c r="GTX40" s="479"/>
      <c r="GTY40" s="479"/>
      <c r="GTZ40" s="479"/>
      <c r="GUA40" s="479"/>
      <c r="GUB40" s="479"/>
      <c r="GUC40" s="479"/>
      <c r="GUD40" s="479"/>
      <c r="GUE40" s="479"/>
      <c r="GUF40" s="479"/>
      <c r="GUG40" s="479"/>
      <c r="GUH40" s="479"/>
      <c r="GUI40" s="479"/>
      <c r="GUJ40" s="479"/>
      <c r="GUK40" s="479"/>
      <c r="GUL40" s="479"/>
      <c r="GUM40" s="479"/>
      <c r="GUN40" s="479"/>
      <c r="GUO40" s="479"/>
      <c r="GUP40" s="479"/>
      <c r="GUQ40" s="479"/>
      <c r="GUR40" s="479"/>
      <c r="GUS40" s="479"/>
      <c r="GUT40" s="479"/>
      <c r="GUU40" s="479"/>
      <c r="GUV40" s="479"/>
      <c r="GUW40" s="479"/>
      <c r="GUX40" s="479"/>
      <c r="GUY40" s="479"/>
      <c r="GUZ40" s="479"/>
      <c r="GVA40" s="479"/>
      <c r="GVB40" s="479"/>
      <c r="GVC40" s="479"/>
      <c r="GVD40" s="479"/>
      <c r="GVE40" s="479"/>
      <c r="GVF40" s="479"/>
      <c r="GVG40" s="479"/>
      <c r="GVH40" s="479"/>
      <c r="GVI40" s="479"/>
      <c r="GVJ40" s="479"/>
      <c r="GVK40" s="479"/>
      <c r="GVL40" s="479"/>
      <c r="GVM40" s="479"/>
      <c r="GVN40" s="479"/>
      <c r="GVO40" s="479"/>
      <c r="GVP40" s="479"/>
      <c r="GVQ40" s="479"/>
      <c r="GVR40" s="479"/>
      <c r="GVS40" s="479"/>
      <c r="GVT40" s="479"/>
      <c r="GVU40" s="479"/>
      <c r="GVV40" s="479"/>
      <c r="GVW40" s="479"/>
      <c r="GVX40" s="479"/>
      <c r="GVY40" s="479"/>
      <c r="GVZ40" s="479"/>
      <c r="GWA40" s="479"/>
      <c r="GWB40" s="479"/>
      <c r="GWC40" s="479"/>
      <c r="GWD40" s="479"/>
      <c r="GWE40" s="479"/>
      <c r="GWF40" s="479"/>
      <c r="GWG40" s="479"/>
      <c r="GWH40" s="479"/>
      <c r="GWI40" s="479"/>
      <c r="GWJ40" s="479"/>
      <c r="GWK40" s="479"/>
      <c r="GWL40" s="479"/>
      <c r="GWM40" s="479"/>
      <c r="GWN40" s="479"/>
      <c r="GWO40" s="479"/>
      <c r="GWP40" s="479"/>
      <c r="GWQ40" s="479"/>
      <c r="GWR40" s="479"/>
      <c r="GWS40" s="479"/>
      <c r="GWT40" s="479"/>
      <c r="GWU40" s="479"/>
      <c r="GWV40" s="479"/>
      <c r="GWW40" s="479"/>
      <c r="GWX40" s="479"/>
      <c r="GWY40" s="479"/>
      <c r="GWZ40" s="479"/>
      <c r="GXA40" s="479"/>
      <c r="GXB40" s="479"/>
      <c r="GXC40" s="479"/>
      <c r="GXD40" s="479"/>
      <c r="GXE40" s="479"/>
      <c r="GXF40" s="479"/>
      <c r="GXG40" s="479"/>
      <c r="GXH40" s="479"/>
      <c r="GXI40" s="479"/>
      <c r="GXJ40" s="479"/>
      <c r="GXK40" s="479"/>
      <c r="GXL40" s="479"/>
      <c r="GXM40" s="479"/>
      <c r="GXN40" s="479"/>
      <c r="GXO40" s="479"/>
      <c r="GXP40" s="479"/>
      <c r="GXQ40" s="479"/>
      <c r="GXR40" s="479"/>
      <c r="GXS40" s="479"/>
      <c r="GXT40" s="479"/>
      <c r="GXU40" s="479"/>
      <c r="GXV40" s="479"/>
      <c r="GXW40" s="479"/>
      <c r="GXX40" s="479"/>
      <c r="GXY40" s="479"/>
      <c r="GXZ40" s="479"/>
      <c r="GYA40" s="479"/>
      <c r="GYB40" s="479"/>
      <c r="GYC40" s="479"/>
      <c r="GYD40" s="479"/>
      <c r="GYE40" s="479"/>
      <c r="GYF40" s="479"/>
      <c r="GYG40" s="479"/>
      <c r="GYH40" s="479"/>
      <c r="GYI40" s="479"/>
      <c r="GYJ40" s="479"/>
      <c r="GYK40" s="479"/>
      <c r="GYL40" s="479"/>
      <c r="GYM40" s="479"/>
      <c r="GYN40" s="479"/>
      <c r="GYO40" s="479"/>
      <c r="GYP40" s="479"/>
      <c r="GYQ40" s="479"/>
      <c r="GYR40" s="479"/>
      <c r="GYS40" s="479"/>
      <c r="GYT40" s="479"/>
      <c r="GYU40" s="479"/>
      <c r="GYV40" s="479"/>
      <c r="GYW40" s="479"/>
      <c r="GYX40" s="479"/>
      <c r="GYY40" s="479"/>
      <c r="GYZ40" s="479"/>
      <c r="GZA40" s="479"/>
      <c r="GZB40" s="479"/>
      <c r="GZC40" s="479"/>
      <c r="GZD40" s="479"/>
      <c r="GZE40" s="479"/>
      <c r="GZF40" s="479"/>
      <c r="GZG40" s="479"/>
      <c r="GZH40" s="479"/>
      <c r="GZI40" s="479"/>
      <c r="GZJ40" s="479"/>
      <c r="GZK40" s="479"/>
      <c r="GZL40" s="479"/>
      <c r="GZM40" s="479"/>
      <c r="GZN40" s="479"/>
      <c r="GZO40" s="479"/>
      <c r="GZP40" s="479"/>
      <c r="GZQ40" s="479"/>
      <c r="GZR40" s="479"/>
      <c r="GZS40" s="479"/>
      <c r="GZT40" s="479"/>
      <c r="GZU40" s="479"/>
      <c r="GZV40" s="479"/>
      <c r="GZW40" s="479"/>
      <c r="GZX40" s="479"/>
      <c r="GZY40" s="479"/>
      <c r="GZZ40" s="479"/>
      <c r="HAA40" s="479"/>
      <c r="HAB40" s="479"/>
      <c r="HAC40" s="479"/>
      <c r="HAD40" s="479"/>
      <c r="HAE40" s="479"/>
      <c r="HAF40" s="479"/>
      <c r="HAG40" s="479"/>
      <c r="HAH40" s="479"/>
      <c r="HAI40" s="479"/>
      <c r="HAJ40" s="479"/>
      <c r="HAK40" s="479"/>
      <c r="HAL40" s="479"/>
      <c r="HAM40" s="479"/>
      <c r="HAN40" s="479"/>
      <c r="HAO40" s="479"/>
      <c r="HAP40" s="479"/>
      <c r="HAQ40" s="479"/>
      <c r="HAR40" s="479"/>
      <c r="HAS40" s="479"/>
      <c r="HAT40" s="479"/>
      <c r="HAU40" s="479"/>
      <c r="HAV40" s="479"/>
      <c r="HAW40" s="479"/>
      <c r="HAX40" s="479"/>
      <c r="HAY40" s="479"/>
      <c r="HAZ40" s="479"/>
      <c r="HBA40" s="479"/>
      <c r="HBB40" s="479"/>
      <c r="HBC40" s="479"/>
      <c r="HBD40" s="479"/>
      <c r="HBE40" s="479"/>
      <c r="HBF40" s="479"/>
      <c r="HBG40" s="479"/>
      <c r="HBH40" s="479"/>
      <c r="HBI40" s="479"/>
      <c r="HBJ40" s="479"/>
      <c r="HBK40" s="479"/>
      <c r="HBL40" s="479"/>
      <c r="HBM40" s="479"/>
      <c r="HBN40" s="479"/>
      <c r="HBO40" s="479"/>
      <c r="HBP40" s="479"/>
      <c r="HBQ40" s="479"/>
      <c r="HBR40" s="479"/>
      <c r="HBS40" s="479"/>
      <c r="HBT40" s="479"/>
      <c r="HBU40" s="479"/>
      <c r="HBV40" s="479"/>
      <c r="HBW40" s="479"/>
      <c r="HBX40" s="479"/>
      <c r="HBY40" s="479"/>
      <c r="HBZ40" s="479"/>
      <c r="HCA40" s="479"/>
      <c r="HCB40" s="479"/>
      <c r="HCC40" s="479"/>
      <c r="HCD40" s="479"/>
      <c r="HCE40" s="479"/>
      <c r="HCF40" s="479"/>
      <c r="HCG40" s="479"/>
      <c r="HCH40" s="479"/>
      <c r="HCI40" s="479"/>
      <c r="HCJ40" s="479"/>
      <c r="HCK40" s="479"/>
      <c r="HCL40" s="479"/>
      <c r="HCM40" s="479"/>
      <c r="HCN40" s="479"/>
      <c r="HCO40" s="479"/>
      <c r="HCP40" s="479"/>
      <c r="HCQ40" s="479"/>
      <c r="HCR40" s="479"/>
      <c r="HCS40" s="479"/>
      <c r="HCT40" s="479"/>
      <c r="HCU40" s="479"/>
      <c r="HCV40" s="479"/>
      <c r="HCW40" s="479"/>
      <c r="HCX40" s="479"/>
      <c r="HCY40" s="479"/>
      <c r="HCZ40" s="479"/>
      <c r="HDA40" s="479"/>
      <c r="HDB40" s="479"/>
      <c r="HDC40" s="479"/>
      <c r="HDD40" s="479"/>
      <c r="HDE40" s="479"/>
      <c r="HDF40" s="479"/>
      <c r="HDG40" s="479"/>
      <c r="HDH40" s="479"/>
      <c r="HDI40" s="479"/>
      <c r="HDJ40" s="479"/>
      <c r="HDK40" s="479"/>
      <c r="HDL40" s="479"/>
      <c r="HDM40" s="479"/>
      <c r="HDN40" s="479"/>
      <c r="HDO40" s="479"/>
      <c r="HDP40" s="479"/>
      <c r="HDQ40" s="479"/>
      <c r="HDR40" s="479"/>
      <c r="HDS40" s="479"/>
      <c r="HDT40" s="479"/>
      <c r="HDU40" s="479"/>
      <c r="HDV40" s="479"/>
      <c r="HDW40" s="479"/>
      <c r="HDX40" s="479"/>
      <c r="HDY40" s="479"/>
      <c r="HDZ40" s="479"/>
      <c r="HEA40" s="479"/>
      <c r="HEB40" s="479"/>
      <c r="HEC40" s="479"/>
      <c r="HED40" s="479"/>
      <c r="HEE40" s="479"/>
      <c r="HEF40" s="479"/>
      <c r="HEG40" s="479"/>
      <c r="HEH40" s="479"/>
      <c r="HEI40" s="479"/>
      <c r="HEJ40" s="479"/>
      <c r="HEK40" s="479"/>
      <c r="HEL40" s="479"/>
      <c r="HEM40" s="479"/>
      <c r="HEN40" s="479"/>
      <c r="HEO40" s="479"/>
      <c r="HEP40" s="479"/>
      <c r="HEQ40" s="479"/>
      <c r="HER40" s="479"/>
      <c r="HES40" s="479"/>
      <c r="HET40" s="479"/>
      <c r="HEU40" s="479"/>
      <c r="HEV40" s="479"/>
      <c r="HEW40" s="479"/>
      <c r="HEX40" s="479"/>
      <c r="HEY40" s="479"/>
      <c r="HEZ40" s="479"/>
      <c r="HFA40" s="479"/>
      <c r="HFB40" s="479"/>
      <c r="HFC40" s="479"/>
      <c r="HFD40" s="479"/>
      <c r="HFE40" s="479"/>
      <c r="HFF40" s="479"/>
      <c r="HFG40" s="479"/>
      <c r="HFH40" s="479"/>
      <c r="HFI40" s="479"/>
      <c r="HFJ40" s="479"/>
      <c r="HFK40" s="479"/>
      <c r="HFL40" s="479"/>
      <c r="HFM40" s="479"/>
      <c r="HFN40" s="479"/>
      <c r="HFO40" s="479"/>
      <c r="HFP40" s="479"/>
      <c r="HFQ40" s="479"/>
      <c r="HFR40" s="479"/>
      <c r="HFS40" s="479"/>
      <c r="HFT40" s="479"/>
      <c r="HFU40" s="479"/>
      <c r="HFV40" s="479"/>
      <c r="HFW40" s="479"/>
      <c r="HFX40" s="479"/>
      <c r="HFY40" s="479"/>
      <c r="HFZ40" s="479"/>
      <c r="HGA40" s="479"/>
      <c r="HGB40" s="479"/>
      <c r="HGC40" s="479"/>
      <c r="HGD40" s="479"/>
      <c r="HGE40" s="479"/>
      <c r="HGF40" s="479"/>
      <c r="HGG40" s="479"/>
      <c r="HGH40" s="479"/>
      <c r="HGI40" s="479"/>
      <c r="HGJ40" s="479"/>
      <c r="HGK40" s="479"/>
      <c r="HGL40" s="479"/>
      <c r="HGM40" s="479"/>
      <c r="HGN40" s="479"/>
      <c r="HGO40" s="479"/>
      <c r="HGP40" s="479"/>
      <c r="HGQ40" s="479"/>
      <c r="HGR40" s="479"/>
      <c r="HGS40" s="479"/>
      <c r="HGT40" s="479"/>
      <c r="HGU40" s="479"/>
      <c r="HGV40" s="479"/>
      <c r="HGW40" s="479"/>
      <c r="HGX40" s="479"/>
      <c r="HGY40" s="479"/>
      <c r="HGZ40" s="479"/>
      <c r="HHA40" s="479"/>
      <c r="HHB40" s="479"/>
      <c r="HHC40" s="479"/>
      <c r="HHD40" s="479"/>
      <c r="HHE40" s="479"/>
      <c r="HHF40" s="479"/>
      <c r="HHG40" s="479"/>
      <c r="HHH40" s="479"/>
      <c r="HHI40" s="479"/>
      <c r="HHJ40" s="479"/>
      <c r="HHK40" s="479"/>
      <c r="HHL40" s="479"/>
      <c r="HHM40" s="479"/>
      <c r="HHN40" s="479"/>
      <c r="HHO40" s="479"/>
      <c r="HHP40" s="479"/>
      <c r="HHQ40" s="479"/>
      <c r="HHR40" s="479"/>
      <c r="HHS40" s="479"/>
      <c r="HHT40" s="479"/>
      <c r="HHU40" s="479"/>
      <c r="HHV40" s="479"/>
      <c r="HHW40" s="479"/>
      <c r="HHX40" s="479"/>
      <c r="HHY40" s="479"/>
      <c r="HHZ40" s="479"/>
      <c r="HIA40" s="479"/>
      <c r="HIB40" s="479"/>
      <c r="HIC40" s="479"/>
      <c r="HID40" s="479"/>
      <c r="HIE40" s="479"/>
      <c r="HIF40" s="479"/>
      <c r="HIG40" s="479"/>
      <c r="HIH40" s="479"/>
      <c r="HII40" s="479"/>
      <c r="HIJ40" s="479"/>
      <c r="HIK40" s="479"/>
      <c r="HIL40" s="479"/>
      <c r="HIM40" s="479"/>
      <c r="HIN40" s="479"/>
      <c r="HIO40" s="479"/>
      <c r="HIP40" s="479"/>
      <c r="HIQ40" s="479"/>
      <c r="HIR40" s="479"/>
      <c r="HIS40" s="479"/>
      <c r="HIT40" s="479"/>
      <c r="HIU40" s="479"/>
      <c r="HIV40" s="479"/>
      <c r="HIW40" s="479"/>
      <c r="HIX40" s="479"/>
      <c r="HIY40" s="479"/>
      <c r="HIZ40" s="479"/>
      <c r="HJA40" s="479"/>
      <c r="HJB40" s="479"/>
      <c r="HJC40" s="479"/>
      <c r="HJD40" s="479"/>
      <c r="HJE40" s="479"/>
      <c r="HJF40" s="479"/>
      <c r="HJG40" s="479"/>
      <c r="HJH40" s="479"/>
      <c r="HJI40" s="479"/>
      <c r="HJJ40" s="479"/>
      <c r="HJK40" s="479"/>
      <c r="HJL40" s="479"/>
      <c r="HJM40" s="479"/>
      <c r="HJN40" s="479"/>
      <c r="HJO40" s="479"/>
      <c r="HJP40" s="479"/>
      <c r="HJQ40" s="479"/>
      <c r="HJR40" s="479"/>
      <c r="HJS40" s="479"/>
      <c r="HJT40" s="479"/>
      <c r="HJU40" s="479"/>
      <c r="HJV40" s="479"/>
      <c r="HJW40" s="479"/>
      <c r="HJX40" s="479"/>
      <c r="HJY40" s="479"/>
      <c r="HJZ40" s="479"/>
      <c r="HKA40" s="479"/>
      <c r="HKB40" s="479"/>
      <c r="HKC40" s="479"/>
      <c r="HKD40" s="479"/>
      <c r="HKE40" s="479"/>
      <c r="HKF40" s="479"/>
      <c r="HKG40" s="479"/>
      <c r="HKH40" s="479"/>
      <c r="HKI40" s="479"/>
      <c r="HKJ40" s="479"/>
      <c r="HKK40" s="479"/>
      <c r="HKL40" s="479"/>
      <c r="HKM40" s="479"/>
      <c r="HKN40" s="479"/>
      <c r="HKO40" s="479"/>
      <c r="HKP40" s="479"/>
      <c r="HKQ40" s="479"/>
      <c r="HKR40" s="479"/>
      <c r="HKS40" s="479"/>
      <c r="HKT40" s="479"/>
      <c r="HKU40" s="479"/>
      <c r="HKV40" s="479"/>
      <c r="HKW40" s="479"/>
      <c r="HKX40" s="479"/>
      <c r="HKY40" s="479"/>
      <c r="HKZ40" s="479"/>
      <c r="HLA40" s="479"/>
      <c r="HLB40" s="479"/>
      <c r="HLC40" s="479"/>
      <c r="HLD40" s="479"/>
      <c r="HLE40" s="479"/>
      <c r="HLF40" s="479"/>
      <c r="HLG40" s="479"/>
      <c r="HLH40" s="479"/>
      <c r="HLI40" s="479"/>
      <c r="HLJ40" s="479"/>
      <c r="HLK40" s="479"/>
      <c r="HLL40" s="479"/>
      <c r="HLM40" s="479"/>
      <c r="HLN40" s="479"/>
      <c r="HLO40" s="479"/>
      <c r="HLP40" s="479"/>
      <c r="HLQ40" s="479"/>
      <c r="HLR40" s="479"/>
      <c r="HLS40" s="479"/>
      <c r="HLT40" s="479"/>
      <c r="HLU40" s="479"/>
      <c r="HLV40" s="479"/>
      <c r="HLW40" s="479"/>
      <c r="HLX40" s="479"/>
      <c r="HLY40" s="479"/>
      <c r="HLZ40" s="479"/>
      <c r="HMA40" s="479"/>
      <c r="HMB40" s="479"/>
      <c r="HMC40" s="479"/>
      <c r="HMD40" s="479"/>
      <c r="HME40" s="479"/>
      <c r="HMF40" s="479"/>
      <c r="HMG40" s="479"/>
      <c r="HMH40" s="479"/>
      <c r="HMI40" s="479"/>
      <c r="HMJ40" s="479"/>
      <c r="HMK40" s="479"/>
      <c r="HML40" s="479"/>
      <c r="HMM40" s="479"/>
      <c r="HMN40" s="479"/>
      <c r="HMO40" s="479"/>
      <c r="HMP40" s="479"/>
      <c r="HMQ40" s="479"/>
      <c r="HMR40" s="479"/>
      <c r="HMS40" s="479"/>
      <c r="HMT40" s="479"/>
      <c r="HMU40" s="479"/>
      <c r="HMV40" s="479"/>
      <c r="HMW40" s="479"/>
      <c r="HMX40" s="479"/>
      <c r="HMY40" s="479"/>
      <c r="HMZ40" s="479"/>
      <c r="HNA40" s="479"/>
      <c r="HNB40" s="479"/>
      <c r="HNC40" s="479"/>
      <c r="HND40" s="479"/>
      <c r="HNE40" s="479"/>
      <c r="HNF40" s="479"/>
      <c r="HNG40" s="479"/>
      <c r="HNH40" s="479"/>
      <c r="HNI40" s="479"/>
      <c r="HNJ40" s="479"/>
      <c r="HNK40" s="479"/>
      <c r="HNL40" s="479"/>
      <c r="HNM40" s="479"/>
      <c r="HNN40" s="479"/>
      <c r="HNO40" s="479"/>
      <c r="HNP40" s="479"/>
      <c r="HNQ40" s="479"/>
      <c r="HNR40" s="479"/>
      <c r="HNS40" s="479"/>
      <c r="HNT40" s="479"/>
      <c r="HNU40" s="479"/>
      <c r="HNV40" s="479"/>
      <c r="HNW40" s="479"/>
      <c r="HNX40" s="479"/>
      <c r="HNY40" s="479"/>
      <c r="HNZ40" s="479"/>
      <c r="HOA40" s="479"/>
      <c r="HOB40" s="479"/>
      <c r="HOC40" s="479"/>
      <c r="HOD40" s="479"/>
      <c r="HOE40" s="479"/>
      <c r="HOF40" s="479"/>
      <c r="HOG40" s="479"/>
      <c r="HOH40" s="479"/>
      <c r="HOI40" s="479"/>
      <c r="HOJ40" s="479"/>
      <c r="HOK40" s="479"/>
      <c r="HOL40" s="479"/>
      <c r="HOM40" s="479"/>
      <c r="HON40" s="479"/>
      <c r="HOO40" s="479"/>
      <c r="HOP40" s="479"/>
      <c r="HOQ40" s="479"/>
      <c r="HOR40" s="479"/>
      <c r="HOS40" s="479"/>
      <c r="HOT40" s="479"/>
      <c r="HOU40" s="479"/>
      <c r="HOV40" s="479"/>
      <c r="HOW40" s="479"/>
      <c r="HOX40" s="479"/>
      <c r="HOY40" s="479"/>
      <c r="HOZ40" s="479"/>
      <c r="HPA40" s="479"/>
      <c r="HPB40" s="479"/>
      <c r="HPC40" s="479"/>
      <c r="HPD40" s="479"/>
      <c r="HPE40" s="479"/>
      <c r="HPF40" s="479"/>
      <c r="HPG40" s="479"/>
      <c r="HPH40" s="479"/>
      <c r="HPI40" s="479"/>
      <c r="HPJ40" s="479"/>
      <c r="HPK40" s="479"/>
      <c r="HPL40" s="479"/>
      <c r="HPM40" s="479"/>
      <c r="HPN40" s="479"/>
      <c r="HPO40" s="479"/>
      <c r="HPP40" s="479"/>
      <c r="HPQ40" s="479"/>
      <c r="HPR40" s="479"/>
      <c r="HPS40" s="479"/>
      <c r="HPT40" s="479"/>
      <c r="HPU40" s="479"/>
      <c r="HPV40" s="479"/>
      <c r="HPW40" s="479"/>
      <c r="HPX40" s="479"/>
      <c r="HPY40" s="479"/>
      <c r="HPZ40" s="479"/>
      <c r="HQA40" s="479"/>
      <c r="HQB40" s="479"/>
      <c r="HQC40" s="479"/>
      <c r="HQD40" s="479"/>
      <c r="HQE40" s="479"/>
      <c r="HQF40" s="479"/>
      <c r="HQG40" s="479"/>
      <c r="HQH40" s="479"/>
      <c r="HQI40" s="479"/>
      <c r="HQJ40" s="479"/>
      <c r="HQK40" s="479"/>
      <c r="HQL40" s="479"/>
      <c r="HQM40" s="479"/>
      <c r="HQN40" s="479"/>
      <c r="HQO40" s="479"/>
      <c r="HQP40" s="479"/>
      <c r="HQQ40" s="479"/>
      <c r="HQR40" s="479"/>
      <c r="HQS40" s="479"/>
      <c r="HQT40" s="479"/>
      <c r="HQU40" s="479"/>
      <c r="HQV40" s="479"/>
      <c r="HQW40" s="479"/>
      <c r="HQX40" s="479"/>
      <c r="HQY40" s="479"/>
      <c r="HQZ40" s="479"/>
      <c r="HRA40" s="479"/>
      <c r="HRB40" s="479"/>
      <c r="HRC40" s="479"/>
      <c r="HRD40" s="479"/>
      <c r="HRE40" s="479"/>
      <c r="HRF40" s="479"/>
      <c r="HRG40" s="479"/>
      <c r="HRH40" s="479"/>
      <c r="HRI40" s="479"/>
      <c r="HRJ40" s="479"/>
      <c r="HRK40" s="479"/>
      <c r="HRL40" s="479"/>
      <c r="HRM40" s="479"/>
      <c r="HRN40" s="479"/>
      <c r="HRO40" s="479"/>
      <c r="HRP40" s="479"/>
      <c r="HRQ40" s="479"/>
      <c r="HRR40" s="479"/>
      <c r="HRS40" s="479"/>
      <c r="HRT40" s="479"/>
      <c r="HRU40" s="479"/>
      <c r="HRV40" s="479"/>
      <c r="HRW40" s="479"/>
      <c r="HRX40" s="479"/>
      <c r="HRY40" s="479"/>
      <c r="HRZ40" s="479"/>
      <c r="HSA40" s="479"/>
      <c r="HSB40" s="479"/>
      <c r="HSC40" s="479"/>
      <c r="HSD40" s="479"/>
      <c r="HSE40" s="479"/>
      <c r="HSF40" s="479"/>
      <c r="HSG40" s="479"/>
      <c r="HSH40" s="479"/>
      <c r="HSI40" s="479"/>
      <c r="HSJ40" s="479"/>
      <c r="HSK40" s="479"/>
      <c r="HSL40" s="479"/>
      <c r="HSM40" s="479"/>
      <c r="HSN40" s="479"/>
      <c r="HSO40" s="479"/>
      <c r="HSP40" s="479"/>
      <c r="HSQ40" s="479"/>
      <c r="HSR40" s="479"/>
      <c r="HSS40" s="479"/>
      <c r="HST40" s="479"/>
      <c r="HSU40" s="479"/>
      <c r="HSV40" s="479"/>
      <c r="HSW40" s="479"/>
      <c r="HSX40" s="479"/>
      <c r="HSY40" s="479"/>
      <c r="HSZ40" s="479"/>
      <c r="HTA40" s="479"/>
      <c r="HTB40" s="479"/>
      <c r="HTC40" s="479"/>
      <c r="HTD40" s="479"/>
      <c r="HTE40" s="479"/>
      <c r="HTF40" s="479"/>
      <c r="HTG40" s="479"/>
      <c r="HTH40" s="479"/>
      <c r="HTI40" s="479"/>
      <c r="HTJ40" s="479"/>
      <c r="HTK40" s="479"/>
      <c r="HTL40" s="479"/>
      <c r="HTM40" s="479"/>
      <c r="HTN40" s="479"/>
      <c r="HTO40" s="479"/>
      <c r="HTP40" s="479"/>
      <c r="HTQ40" s="479"/>
      <c r="HTR40" s="479"/>
      <c r="HTS40" s="479"/>
      <c r="HTT40" s="479"/>
      <c r="HTU40" s="479"/>
      <c r="HTV40" s="479"/>
      <c r="HTW40" s="479"/>
      <c r="HTX40" s="479"/>
      <c r="HTY40" s="479"/>
      <c r="HTZ40" s="479"/>
      <c r="HUA40" s="479"/>
      <c r="HUB40" s="479"/>
      <c r="HUC40" s="479"/>
      <c r="HUD40" s="479"/>
      <c r="HUE40" s="479"/>
      <c r="HUF40" s="479"/>
      <c r="HUG40" s="479"/>
      <c r="HUH40" s="479"/>
      <c r="HUI40" s="479"/>
      <c r="HUJ40" s="479"/>
      <c r="HUK40" s="479"/>
      <c r="HUL40" s="479"/>
      <c r="HUM40" s="479"/>
      <c r="HUN40" s="479"/>
      <c r="HUO40" s="479"/>
      <c r="HUP40" s="479"/>
      <c r="HUQ40" s="479"/>
      <c r="HUR40" s="479"/>
      <c r="HUS40" s="479"/>
      <c r="HUT40" s="479"/>
      <c r="HUU40" s="479"/>
      <c r="HUV40" s="479"/>
      <c r="HUW40" s="479"/>
      <c r="HUX40" s="479"/>
      <c r="HUY40" s="479"/>
      <c r="HUZ40" s="479"/>
      <c r="HVA40" s="479"/>
      <c r="HVB40" s="479"/>
      <c r="HVC40" s="479"/>
      <c r="HVD40" s="479"/>
      <c r="HVE40" s="479"/>
      <c r="HVF40" s="479"/>
      <c r="HVG40" s="479"/>
      <c r="HVH40" s="479"/>
      <c r="HVI40" s="479"/>
      <c r="HVJ40" s="479"/>
      <c r="HVK40" s="479"/>
      <c r="HVL40" s="479"/>
      <c r="HVM40" s="479"/>
      <c r="HVN40" s="479"/>
      <c r="HVO40" s="479"/>
      <c r="HVP40" s="479"/>
      <c r="HVQ40" s="479"/>
      <c r="HVR40" s="479"/>
      <c r="HVS40" s="479"/>
      <c r="HVT40" s="479"/>
      <c r="HVU40" s="479"/>
      <c r="HVV40" s="479"/>
      <c r="HVW40" s="479"/>
      <c r="HVX40" s="479"/>
      <c r="HVY40" s="479"/>
      <c r="HVZ40" s="479"/>
      <c r="HWA40" s="479"/>
      <c r="HWB40" s="479"/>
      <c r="HWC40" s="479"/>
      <c r="HWD40" s="479"/>
      <c r="HWE40" s="479"/>
      <c r="HWF40" s="479"/>
      <c r="HWG40" s="479"/>
      <c r="HWH40" s="479"/>
      <c r="HWI40" s="479"/>
      <c r="HWJ40" s="479"/>
      <c r="HWK40" s="479"/>
      <c r="HWL40" s="479"/>
      <c r="HWM40" s="479"/>
      <c r="HWN40" s="479"/>
      <c r="HWO40" s="479"/>
      <c r="HWP40" s="479"/>
      <c r="HWQ40" s="479"/>
      <c r="HWR40" s="479"/>
      <c r="HWS40" s="479"/>
      <c r="HWT40" s="479"/>
      <c r="HWU40" s="479"/>
      <c r="HWV40" s="479"/>
      <c r="HWW40" s="479"/>
      <c r="HWX40" s="479"/>
      <c r="HWY40" s="479"/>
      <c r="HWZ40" s="479"/>
      <c r="HXA40" s="479"/>
      <c r="HXB40" s="479"/>
      <c r="HXC40" s="479"/>
      <c r="HXD40" s="479"/>
      <c r="HXE40" s="479"/>
      <c r="HXF40" s="479"/>
      <c r="HXG40" s="479"/>
      <c r="HXH40" s="479"/>
      <c r="HXI40" s="479"/>
      <c r="HXJ40" s="479"/>
      <c r="HXK40" s="479"/>
      <c r="HXL40" s="479"/>
      <c r="HXM40" s="479"/>
      <c r="HXN40" s="479"/>
      <c r="HXO40" s="479"/>
      <c r="HXP40" s="479"/>
      <c r="HXQ40" s="479"/>
      <c r="HXR40" s="479"/>
      <c r="HXS40" s="479"/>
      <c r="HXT40" s="479"/>
      <c r="HXU40" s="479"/>
      <c r="HXV40" s="479"/>
      <c r="HXW40" s="479"/>
      <c r="HXX40" s="479"/>
      <c r="HXY40" s="479"/>
      <c r="HXZ40" s="479"/>
      <c r="HYA40" s="479"/>
      <c r="HYB40" s="479"/>
      <c r="HYC40" s="479"/>
      <c r="HYD40" s="479"/>
      <c r="HYE40" s="479"/>
      <c r="HYF40" s="479"/>
      <c r="HYG40" s="479"/>
      <c r="HYH40" s="479"/>
      <c r="HYI40" s="479"/>
      <c r="HYJ40" s="479"/>
      <c r="HYK40" s="479"/>
      <c r="HYL40" s="479"/>
      <c r="HYM40" s="479"/>
      <c r="HYN40" s="479"/>
      <c r="HYO40" s="479"/>
      <c r="HYP40" s="479"/>
      <c r="HYQ40" s="479"/>
      <c r="HYR40" s="479"/>
      <c r="HYS40" s="479"/>
      <c r="HYT40" s="479"/>
      <c r="HYU40" s="479"/>
      <c r="HYV40" s="479"/>
      <c r="HYW40" s="479"/>
      <c r="HYX40" s="479"/>
      <c r="HYY40" s="479"/>
      <c r="HYZ40" s="479"/>
      <c r="HZA40" s="479"/>
      <c r="HZB40" s="479"/>
      <c r="HZC40" s="479"/>
      <c r="HZD40" s="479"/>
      <c r="HZE40" s="479"/>
      <c r="HZF40" s="479"/>
      <c r="HZG40" s="479"/>
      <c r="HZH40" s="479"/>
      <c r="HZI40" s="479"/>
      <c r="HZJ40" s="479"/>
      <c r="HZK40" s="479"/>
      <c r="HZL40" s="479"/>
      <c r="HZM40" s="479"/>
      <c r="HZN40" s="479"/>
      <c r="HZO40" s="479"/>
      <c r="HZP40" s="479"/>
      <c r="HZQ40" s="479"/>
      <c r="HZR40" s="479"/>
      <c r="HZS40" s="479"/>
      <c r="HZT40" s="479"/>
      <c r="HZU40" s="479"/>
      <c r="HZV40" s="479"/>
      <c r="HZW40" s="479"/>
      <c r="HZX40" s="479"/>
      <c r="HZY40" s="479"/>
      <c r="HZZ40" s="479"/>
      <c r="IAA40" s="479"/>
      <c r="IAB40" s="479"/>
      <c r="IAC40" s="479"/>
      <c r="IAD40" s="479"/>
      <c r="IAE40" s="479"/>
      <c r="IAF40" s="479"/>
      <c r="IAG40" s="479"/>
      <c r="IAH40" s="479"/>
      <c r="IAI40" s="479"/>
      <c r="IAJ40" s="479"/>
      <c r="IAK40" s="479"/>
      <c r="IAL40" s="479"/>
      <c r="IAM40" s="479"/>
      <c r="IAN40" s="479"/>
      <c r="IAO40" s="479"/>
      <c r="IAP40" s="479"/>
      <c r="IAQ40" s="479"/>
      <c r="IAR40" s="479"/>
      <c r="IAS40" s="479"/>
      <c r="IAT40" s="479"/>
      <c r="IAU40" s="479"/>
      <c r="IAV40" s="479"/>
      <c r="IAW40" s="479"/>
      <c r="IAX40" s="479"/>
      <c r="IAY40" s="479"/>
      <c r="IAZ40" s="479"/>
      <c r="IBA40" s="479"/>
      <c r="IBB40" s="479"/>
      <c r="IBC40" s="479"/>
      <c r="IBD40" s="479"/>
      <c r="IBE40" s="479"/>
      <c r="IBF40" s="479"/>
      <c r="IBG40" s="479"/>
      <c r="IBH40" s="479"/>
      <c r="IBI40" s="479"/>
      <c r="IBJ40" s="479"/>
      <c r="IBK40" s="479"/>
      <c r="IBL40" s="479"/>
      <c r="IBM40" s="479"/>
      <c r="IBN40" s="479"/>
      <c r="IBO40" s="479"/>
      <c r="IBP40" s="479"/>
      <c r="IBQ40" s="479"/>
      <c r="IBR40" s="479"/>
      <c r="IBS40" s="479"/>
      <c r="IBT40" s="479"/>
      <c r="IBU40" s="479"/>
      <c r="IBV40" s="479"/>
      <c r="IBW40" s="479"/>
      <c r="IBX40" s="479"/>
      <c r="IBY40" s="479"/>
      <c r="IBZ40" s="479"/>
      <c r="ICA40" s="479"/>
      <c r="ICB40" s="479"/>
      <c r="ICC40" s="479"/>
      <c r="ICD40" s="479"/>
      <c r="ICE40" s="479"/>
      <c r="ICF40" s="479"/>
      <c r="ICG40" s="479"/>
      <c r="ICH40" s="479"/>
      <c r="ICI40" s="479"/>
      <c r="ICJ40" s="479"/>
      <c r="ICK40" s="479"/>
      <c r="ICL40" s="479"/>
      <c r="ICM40" s="479"/>
      <c r="ICN40" s="479"/>
      <c r="ICO40" s="479"/>
      <c r="ICP40" s="479"/>
      <c r="ICQ40" s="479"/>
      <c r="ICR40" s="479"/>
      <c r="ICS40" s="479"/>
      <c r="ICT40" s="479"/>
      <c r="ICU40" s="479"/>
      <c r="ICV40" s="479"/>
      <c r="ICW40" s="479"/>
      <c r="ICX40" s="479"/>
      <c r="ICY40" s="479"/>
      <c r="ICZ40" s="479"/>
      <c r="IDA40" s="479"/>
      <c r="IDB40" s="479"/>
      <c r="IDC40" s="479"/>
      <c r="IDD40" s="479"/>
      <c r="IDE40" s="479"/>
      <c r="IDF40" s="479"/>
      <c r="IDG40" s="479"/>
      <c r="IDH40" s="479"/>
      <c r="IDI40" s="479"/>
      <c r="IDJ40" s="479"/>
      <c r="IDK40" s="479"/>
      <c r="IDL40" s="479"/>
      <c r="IDM40" s="479"/>
      <c r="IDN40" s="479"/>
      <c r="IDO40" s="479"/>
      <c r="IDP40" s="479"/>
      <c r="IDQ40" s="479"/>
      <c r="IDR40" s="479"/>
      <c r="IDS40" s="479"/>
      <c r="IDT40" s="479"/>
      <c r="IDU40" s="479"/>
      <c r="IDV40" s="479"/>
      <c r="IDW40" s="479"/>
      <c r="IDX40" s="479"/>
      <c r="IDY40" s="479"/>
      <c r="IDZ40" s="479"/>
      <c r="IEA40" s="479"/>
      <c r="IEB40" s="479"/>
      <c r="IEC40" s="479"/>
      <c r="IED40" s="479"/>
      <c r="IEE40" s="479"/>
      <c r="IEF40" s="479"/>
      <c r="IEG40" s="479"/>
      <c r="IEH40" s="479"/>
      <c r="IEI40" s="479"/>
      <c r="IEJ40" s="479"/>
      <c r="IEK40" s="479"/>
      <c r="IEL40" s="479"/>
      <c r="IEM40" s="479"/>
      <c r="IEN40" s="479"/>
      <c r="IEO40" s="479"/>
      <c r="IEP40" s="479"/>
      <c r="IEQ40" s="479"/>
      <c r="IER40" s="479"/>
      <c r="IES40" s="479"/>
      <c r="IET40" s="479"/>
      <c r="IEU40" s="479"/>
      <c r="IEV40" s="479"/>
      <c r="IEW40" s="479"/>
      <c r="IEX40" s="479"/>
      <c r="IEY40" s="479"/>
      <c r="IEZ40" s="479"/>
      <c r="IFA40" s="479"/>
      <c r="IFB40" s="479"/>
      <c r="IFC40" s="479"/>
      <c r="IFD40" s="479"/>
      <c r="IFE40" s="479"/>
      <c r="IFF40" s="479"/>
      <c r="IFG40" s="479"/>
      <c r="IFH40" s="479"/>
      <c r="IFI40" s="479"/>
      <c r="IFJ40" s="479"/>
      <c r="IFK40" s="479"/>
      <c r="IFL40" s="479"/>
      <c r="IFM40" s="479"/>
      <c r="IFN40" s="479"/>
      <c r="IFO40" s="479"/>
      <c r="IFP40" s="479"/>
      <c r="IFQ40" s="479"/>
      <c r="IFR40" s="479"/>
      <c r="IFS40" s="479"/>
      <c r="IFT40" s="479"/>
      <c r="IFU40" s="479"/>
      <c r="IFV40" s="479"/>
      <c r="IFW40" s="479"/>
      <c r="IFX40" s="479"/>
      <c r="IFY40" s="479"/>
      <c r="IFZ40" s="479"/>
      <c r="IGA40" s="479"/>
      <c r="IGB40" s="479"/>
      <c r="IGC40" s="479"/>
      <c r="IGD40" s="479"/>
      <c r="IGE40" s="479"/>
      <c r="IGF40" s="479"/>
      <c r="IGG40" s="479"/>
      <c r="IGH40" s="479"/>
      <c r="IGI40" s="479"/>
      <c r="IGJ40" s="479"/>
      <c r="IGK40" s="479"/>
      <c r="IGL40" s="479"/>
      <c r="IGM40" s="479"/>
      <c r="IGN40" s="479"/>
      <c r="IGO40" s="479"/>
      <c r="IGP40" s="479"/>
      <c r="IGQ40" s="479"/>
      <c r="IGR40" s="479"/>
      <c r="IGS40" s="479"/>
      <c r="IGT40" s="479"/>
      <c r="IGU40" s="479"/>
      <c r="IGV40" s="479"/>
      <c r="IGW40" s="479"/>
      <c r="IGX40" s="479"/>
      <c r="IGY40" s="479"/>
      <c r="IGZ40" s="479"/>
      <c r="IHA40" s="479"/>
      <c r="IHB40" s="479"/>
      <c r="IHC40" s="479"/>
      <c r="IHD40" s="479"/>
      <c r="IHE40" s="479"/>
      <c r="IHF40" s="479"/>
      <c r="IHG40" s="479"/>
      <c r="IHH40" s="479"/>
      <c r="IHI40" s="479"/>
      <c r="IHJ40" s="479"/>
      <c r="IHK40" s="479"/>
      <c r="IHL40" s="479"/>
      <c r="IHM40" s="479"/>
      <c r="IHN40" s="479"/>
      <c r="IHO40" s="479"/>
      <c r="IHP40" s="479"/>
      <c r="IHQ40" s="479"/>
      <c r="IHR40" s="479"/>
      <c r="IHS40" s="479"/>
      <c r="IHT40" s="479"/>
      <c r="IHU40" s="479"/>
      <c r="IHV40" s="479"/>
      <c r="IHW40" s="479"/>
      <c r="IHX40" s="479"/>
      <c r="IHY40" s="479"/>
      <c r="IHZ40" s="479"/>
      <c r="IIA40" s="479"/>
      <c r="IIB40" s="479"/>
      <c r="IIC40" s="479"/>
      <c r="IID40" s="479"/>
      <c r="IIE40" s="479"/>
      <c r="IIF40" s="479"/>
      <c r="IIG40" s="479"/>
      <c r="IIH40" s="479"/>
      <c r="III40" s="479"/>
      <c r="IIJ40" s="479"/>
      <c r="IIK40" s="479"/>
      <c r="IIL40" s="479"/>
      <c r="IIM40" s="479"/>
      <c r="IIN40" s="479"/>
      <c r="IIO40" s="479"/>
      <c r="IIP40" s="479"/>
      <c r="IIQ40" s="479"/>
      <c r="IIR40" s="479"/>
      <c r="IIS40" s="479"/>
      <c r="IIT40" s="479"/>
      <c r="IIU40" s="479"/>
      <c r="IIV40" s="479"/>
      <c r="IIW40" s="479"/>
      <c r="IIX40" s="479"/>
      <c r="IIY40" s="479"/>
      <c r="IIZ40" s="479"/>
      <c r="IJA40" s="479"/>
      <c r="IJB40" s="479"/>
      <c r="IJC40" s="479"/>
      <c r="IJD40" s="479"/>
      <c r="IJE40" s="479"/>
      <c r="IJF40" s="479"/>
      <c r="IJG40" s="479"/>
      <c r="IJH40" s="479"/>
      <c r="IJI40" s="479"/>
      <c r="IJJ40" s="479"/>
      <c r="IJK40" s="479"/>
      <c r="IJL40" s="479"/>
      <c r="IJM40" s="479"/>
      <c r="IJN40" s="479"/>
      <c r="IJO40" s="479"/>
      <c r="IJP40" s="479"/>
      <c r="IJQ40" s="479"/>
      <c r="IJR40" s="479"/>
      <c r="IJS40" s="479"/>
      <c r="IJT40" s="479"/>
      <c r="IJU40" s="479"/>
      <c r="IJV40" s="479"/>
      <c r="IJW40" s="479"/>
      <c r="IJX40" s="479"/>
      <c r="IJY40" s="479"/>
      <c r="IJZ40" s="479"/>
      <c r="IKA40" s="479"/>
      <c r="IKB40" s="479"/>
      <c r="IKC40" s="479"/>
      <c r="IKD40" s="479"/>
      <c r="IKE40" s="479"/>
      <c r="IKF40" s="479"/>
      <c r="IKG40" s="479"/>
      <c r="IKH40" s="479"/>
      <c r="IKI40" s="479"/>
      <c r="IKJ40" s="479"/>
      <c r="IKK40" s="479"/>
      <c r="IKL40" s="479"/>
      <c r="IKM40" s="479"/>
      <c r="IKN40" s="479"/>
      <c r="IKO40" s="479"/>
      <c r="IKP40" s="479"/>
      <c r="IKQ40" s="479"/>
      <c r="IKR40" s="479"/>
      <c r="IKS40" s="479"/>
      <c r="IKT40" s="479"/>
      <c r="IKU40" s="479"/>
      <c r="IKV40" s="479"/>
      <c r="IKW40" s="479"/>
      <c r="IKX40" s="479"/>
      <c r="IKY40" s="479"/>
      <c r="IKZ40" s="479"/>
      <c r="ILA40" s="479"/>
      <c r="ILB40" s="479"/>
      <c r="ILC40" s="479"/>
      <c r="ILD40" s="479"/>
      <c r="ILE40" s="479"/>
      <c r="ILF40" s="479"/>
      <c r="ILG40" s="479"/>
      <c r="ILH40" s="479"/>
      <c r="ILI40" s="479"/>
      <c r="ILJ40" s="479"/>
      <c r="ILK40" s="479"/>
      <c r="ILL40" s="479"/>
      <c r="ILM40" s="479"/>
      <c r="ILN40" s="479"/>
      <c r="ILO40" s="479"/>
      <c r="ILP40" s="479"/>
      <c r="ILQ40" s="479"/>
      <c r="ILR40" s="479"/>
      <c r="ILS40" s="479"/>
      <c r="ILT40" s="479"/>
      <c r="ILU40" s="479"/>
      <c r="ILV40" s="479"/>
      <c r="ILW40" s="479"/>
      <c r="ILX40" s="479"/>
      <c r="ILY40" s="479"/>
      <c r="ILZ40" s="479"/>
      <c r="IMA40" s="479"/>
      <c r="IMB40" s="479"/>
      <c r="IMC40" s="479"/>
      <c r="IMD40" s="479"/>
      <c r="IME40" s="479"/>
      <c r="IMF40" s="479"/>
      <c r="IMG40" s="479"/>
      <c r="IMH40" s="479"/>
      <c r="IMI40" s="479"/>
      <c r="IMJ40" s="479"/>
      <c r="IMK40" s="479"/>
      <c r="IML40" s="479"/>
      <c r="IMM40" s="479"/>
      <c r="IMN40" s="479"/>
      <c r="IMO40" s="479"/>
      <c r="IMP40" s="479"/>
      <c r="IMQ40" s="479"/>
      <c r="IMR40" s="479"/>
      <c r="IMS40" s="479"/>
      <c r="IMT40" s="479"/>
      <c r="IMU40" s="479"/>
      <c r="IMV40" s="479"/>
      <c r="IMW40" s="479"/>
      <c r="IMX40" s="479"/>
      <c r="IMY40" s="479"/>
      <c r="IMZ40" s="479"/>
      <c r="INA40" s="479"/>
      <c r="INB40" s="479"/>
      <c r="INC40" s="479"/>
      <c r="IND40" s="479"/>
      <c r="INE40" s="479"/>
      <c r="INF40" s="479"/>
      <c r="ING40" s="479"/>
      <c r="INH40" s="479"/>
      <c r="INI40" s="479"/>
      <c r="INJ40" s="479"/>
      <c r="INK40" s="479"/>
      <c r="INL40" s="479"/>
      <c r="INM40" s="479"/>
      <c r="INN40" s="479"/>
      <c r="INO40" s="479"/>
      <c r="INP40" s="479"/>
      <c r="INQ40" s="479"/>
      <c r="INR40" s="479"/>
      <c r="INS40" s="479"/>
      <c r="INT40" s="479"/>
      <c r="INU40" s="479"/>
      <c r="INV40" s="479"/>
      <c r="INW40" s="479"/>
      <c r="INX40" s="479"/>
      <c r="INY40" s="479"/>
      <c r="INZ40" s="479"/>
      <c r="IOA40" s="479"/>
      <c r="IOB40" s="479"/>
      <c r="IOC40" s="479"/>
      <c r="IOD40" s="479"/>
      <c r="IOE40" s="479"/>
      <c r="IOF40" s="479"/>
      <c r="IOG40" s="479"/>
      <c r="IOH40" s="479"/>
      <c r="IOI40" s="479"/>
      <c r="IOJ40" s="479"/>
      <c r="IOK40" s="479"/>
      <c r="IOL40" s="479"/>
      <c r="IOM40" s="479"/>
      <c r="ION40" s="479"/>
      <c r="IOO40" s="479"/>
      <c r="IOP40" s="479"/>
      <c r="IOQ40" s="479"/>
      <c r="IOR40" s="479"/>
      <c r="IOS40" s="479"/>
      <c r="IOT40" s="479"/>
      <c r="IOU40" s="479"/>
      <c r="IOV40" s="479"/>
      <c r="IOW40" s="479"/>
      <c r="IOX40" s="479"/>
      <c r="IOY40" s="479"/>
      <c r="IOZ40" s="479"/>
      <c r="IPA40" s="479"/>
      <c r="IPB40" s="479"/>
      <c r="IPC40" s="479"/>
      <c r="IPD40" s="479"/>
      <c r="IPE40" s="479"/>
      <c r="IPF40" s="479"/>
      <c r="IPG40" s="479"/>
      <c r="IPH40" s="479"/>
      <c r="IPI40" s="479"/>
      <c r="IPJ40" s="479"/>
      <c r="IPK40" s="479"/>
      <c r="IPL40" s="479"/>
      <c r="IPM40" s="479"/>
      <c r="IPN40" s="479"/>
      <c r="IPO40" s="479"/>
      <c r="IPP40" s="479"/>
      <c r="IPQ40" s="479"/>
      <c r="IPR40" s="479"/>
      <c r="IPS40" s="479"/>
      <c r="IPT40" s="479"/>
      <c r="IPU40" s="479"/>
      <c r="IPV40" s="479"/>
      <c r="IPW40" s="479"/>
      <c r="IPX40" s="479"/>
      <c r="IPY40" s="479"/>
      <c r="IPZ40" s="479"/>
      <c r="IQA40" s="479"/>
      <c r="IQB40" s="479"/>
      <c r="IQC40" s="479"/>
      <c r="IQD40" s="479"/>
      <c r="IQE40" s="479"/>
      <c r="IQF40" s="479"/>
      <c r="IQG40" s="479"/>
      <c r="IQH40" s="479"/>
      <c r="IQI40" s="479"/>
      <c r="IQJ40" s="479"/>
      <c r="IQK40" s="479"/>
      <c r="IQL40" s="479"/>
      <c r="IQM40" s="479"/>
      <c r="IQN40" s="479"/>
      <c r="IQO40" s="479"/>
      <c r="IQP40" s="479"/>
      <c r="IQQ40" s="479"/>
      <c r="IQR40" s="479"/>
      <c r="IQS40" s="479"/>
      <c r="IQT40" s="479"/>
      <c r="IQU40" s="479"/>
      <c r="IQV40" s="479"/>
      <c r="IQW40" s="479"/>
      <c r="IQX40" s="479"/>
      <c r="IQY40" s="479"/>
      <c r="IQZ40" s="479"/>
      <c r="IRA40" s="479"/>
      <c r="IRB40" s="479"/>
      <c r="IRC40" s="479"/>
      <c r="IRD40" s="479"/>
      <c r="IRE40" s="479"/>
      <c r="IRF40" s="479"/>
      <c r="IRG40" s="479"/>
      <c r="IRH40" s="479"/>
      <c r="IRI40" s="479"/>
      <c r="IRJ40" s="479"/>
      <c r="IRK40" s="479"/>
      <c r="IRL40" s="479"/>
      <c r="IRM40" s="479"/>
      <c r="IRN40" s="479"/>
      <c r="IRO40" s="479"/>
      <c r="IRP40" s="479"/>
      <c r="IRQ40" s="479"/>
      <c r="IRR40" s="479"/>
      <c r="IRS40" s="479"/>
      <c r="IRT40" s="479"/>
      <c r="IRU40" s="479"/>
      <c r="IRV40" s="479"/>
      <c r="IRW40" s="479"/>
      <c r="IRX40" s="479"/>
      <c r="IRY40" s="479"/>
      <c r="IRZ40" s="479"/>
      <c r="ISA40" s="479"/>
      <c r="ISB40" s="479"/>
      <c r="ISC40" s="479"/>
      <c r="ISD40" s="479"/>
      <c r="ISE40" s="479"/>
      <c r="ISF40" s="479"/>
      <c r="ISG40" s="479"/>
      <c r="ISH40" s="479"/>
      <c r="ISI40" s="479"/>
      <c r="ISJ40" s="479"/>
      <c r="ISK40" s="479"/>
      <c r="ISL40" s="479"/>
      <c r="ISM40" s="479"/>
      <c r="ISN40" s="479"/>
      <c r="ISO40" s="479"/>
      <c r="ISP40" s="479"/>
      <c r="ISQ40" s="479"/>
      <c r="ISR40" s="479"/>
      <c r="ISS40" s="479"/>
      <c r="IST40" s="479"/>
      <c r="ISU40" s="479"/>
      <c r="ISV40" s="479"/>
      <c r="ISW40" s="479"/>
      <c r="ISX40" s="479"/>
      <c r="ISY40" s="479"/>
      <c r="ISZ40" s="479"/>
      <c r="ITA40" s="479"/>
      <c r="ITB40" s="479"/>
      <c r="ITC40" s="479"/>
      <c r="ITD40" s="479"/>
      <c r="ITE40" s="479"/>
      <c r="ITF40" s="479"/>
      <c r="ITG40" s="479"/>
      <c r="ITH40" s="479"/>
      <c r="ITI40" s="479"/>
      <c r="ITJ40" s="479"/>
      <c r="ITK40" s="479"/>
      <c r="ITL40" s="479"/>
      <c r="ITM40" s="479"/>
      <c r="ITN40" s="479"/>
      <c r="ITO40" s="479"/>
      <c r="ITP40" s="479"/>
      <c r="ITQ40" s="479"/>
      <c r="ITR40" s="479"/>
      <c r="ITS40" s="479"/>
      <c r="ITT40" s="479"/>
      <c r="ITU40" s="479"/>
      <c r="ITV40" s="479"/>
      <c r="ITW40" s="479"/>
      <c r="ITX40" s="479"/>
      <c r="ITY40" s="479"/>
      <c r="ITZ40" s="479"/>
      <c r="IUA40" s="479"/>
      <c r="IUB40" s="479"/>
      <c r="IUC40" s="479"/>
      <c r="IUD40" s="479"/>
      <c r="IUE40" s="479"/>
      <c r="IUF40" s="479"/>
      <c r="IUG40" s="479"/>
      <c r="IUH40" s="479"/>
      <c r="IUI40" s="479"/>
      <c r="IUJ40" s="479"/>
      <c r="IUK40" s="479"/>
      <c r="IUL40" s="479"/>
      <c r="IUM40" s="479"/>
      <c r="IUN40" s="479"/>
      <c r="IUO40" s="479"/>
      <c r="IUP40" s="479"/>
      <c r="IUQ40" s="479"/>
      <c r="IUR40" s="479"/>
      <c r="IUS40" s="479"/>
      <c r="IUT40" s="479"/>
      <c r="IUU40" s="479"/>
      <c r="IUV40" s="479"/>
      <c r="IUW40" s="479"/>
      <c r="IUX40" s="479"/>
      <c r="IUY40" s="479"/>
      <c r="IUZ40" s="479"/>
      <c r="IVA40" s="479"/>
      <c r="IVB40" s="479"/>
      <c r="IVC40" s="479"/>
      <c r="IVD40" s="479"/>
      <c r="IVE40" s="479"/>
      <c r="IVF40" s="479"/>
      <c r="IVG40" s="479"/>
      <c r="IVH40" s="479"/>
      <c r="IVI40" s="479"/>
      <c r="IVJ40" s="479"/>
      <c r="IVK40" s="479"/>
      <c r="IVL40" s="479"/>
      <c r="IVM40" s="479"/>
      <c r="IVN40" s="479"/>
      <c r="IVO40" s="479"/>
      <c r="IVP40" s="479"/>
      <c r="IVQ40" s="479"/>
      <c r="IVR40" s="479"/>
      <c r="IVS40" s="479"/>
      <c r="IVT40" s="479"/>
      <c r="IVU40" s="479"/>
      <c r="IVV40" s="479"/>
      <c r="IVW40" s="479"/>
      <c r="IVX40" s="479"/>
      <c r="IVY40" s="479"/>
      <c r="IVZ40" s="479"/>
      <c r="IWA40" s="479"/>
      <c r="IWB40" s="479"/>
      <c r="IWC40" s="479"/>
      <c r="IWD40" s="479"/>
      <c r="IWE40" s="479"/>
      <c r="IWF40" s="479"/>
      <c r="IWG40" s="479"/>
      <c r="IWH40" s="479"/>
      <c r="IWI40" s="479"/>
      <c r="IWJ40" s="479"/>
      <c r="IWK40" s="479"/>
      <c r="IWL40" s="479"/>
      <c r="IWM40" s="479"/>
      <c r="IWN40" s="479"/>
      <c r="IWO40" s="479"/>
      <c r="IWP40" s="479"/>
      <c r="IWQ40" s="479"/>
      <c r="IWR40" s="479"/>
      <c r="IWS40" s="479"/>
      <c r="IWT40" s="479"/>
      <c r="IWU40" s="479"/>
      <c r="IWV40" s="479"/>
      <c r="IWW40" s="479"/>
      <c r="IWX40" s="479"/>
      <c r="IWY40" s="479"/>
      <c r="IWZ40" s="479"/>
      <c r="IXA40" s="479"/>
      <c r="IXB40" s="479"/>
      <c r="IXC40" s="479"/>
      <c r="IXD40" s="479"/>
      <c r="IXE40" s="479"/>
      <c r="IXF40" s="479"/>
      <c r="IXG40" s="479"/>
      <c r="IXH40" s="479"/>
      <c r="IXI40" s="479"/>
      <c r="IXJ40" s="479"/>
      <c r="IXK40" s="479"/>
      <c r="IXL40" s="479"/>
      <c r="IXM40" s="479"/>
      <c r="IXN40" s="479"/>
      <c r="IXO40" s="479"/>
      <c r="IXP40" s="479"/>
      <c r="IXQ40" s="479"/>
      <c r="IXR40" s="479"/>
      <c r="IXS40" s="479"/>
      <c r="IXT40" s="479"/>
      <c r="IXU40" s="479"/>
      <c r="IXV40" s="479"/>
      <c r="IXW40" s="479"/>
      <c r="IXX40" s="479"/>
      <c r="IXY40" s="479"/>
      <c r="IXZ40" s="479"/>
      <c r="IYA40" s="479"/>
      <c r="IYB40" s="479"/>
      <c r="IYC40" s="479"/>
      <c r="IYD40" s="479"/>
      <c r="IYE40" s="479"/>
      <c r="IYF40" s="479"/>
      <c r="IYG40" s="479"/>
      <c r="IYH40" s="479"/>
      <c r="IYI40" s="479"/>
      <c r="IYJ40" s="479"/>
      <c r="IYK40" s="479"/>
      <c r="IYL40" s="479"/>
      <c r="IYM40" s="479"/>
      <c r="IYN40" s="479"/>
      <c r="IYO40" s="479"/>
      <c r="IYP40" s="479"/>
      <c r="IYQ40" s="479"/>
      <c r="IYR40" s="479"/>
      <c r="IYS40" s="479"/>
      <c r="IYT40" s="479"/>
      <c r="IYU40" s="479"/>
      <c r="IYV40" s="479"/>
      <c r="IYW40" s="479"/>
      <c r="IYX40" s="479"/>
      <c r="IYY40" s="479"/>
      <c r="IYZ40" s="479"/>
      <c r="IZA40" s="479"/>
      <c r="IZB40" s="479"/>
      <c r="IZC40" s="479"/>
      <c r="IZD40" s="479"/>
      <c r="IZE40" s="479"/>
      <c r="IZF40" s="479"/>
      <c r="IZG40" s="479"/>
      <c r="IZH40" s="479"/>
      <c r="IZI40" s="479"/>
      <c r="IZJ40" s="479"/>
      <c r="IZK40" s="479"/>
      <c r="IZL40" s="479"/>
      <c r="IZM40" s="479"/>
      <c r="IZN40" s="479"/>
      <c r="IZO40" s="479"/>
      <c r="IZP40" s="479"/>
      <c r="IZQ40" s="479"/>
      <c r="IZR40" s="479"/>
      <c r="IZS40" s="479"/>
      <c r="IZT40" s="479"/>
      <c r="IZU40" s="479"/>
      <c r="IZV40" s="479"/>
      <c r="IZW40" s="479"/>
      <c r="IZX40" s="479"/>
      <c r="IZY40" s="479"/>
      <c r="IZZ40" s="479"/>
      <c r="JAA40" s="479"/>
      <c r="JAB40" s="479"/>
      <c r="JAC40" s="479"/>
      <c r="JAD40" s="479"/>
      <c r="JAE40" s="479"/>
      <c r="JAF40" s="479"/>
      <c r="JAG40" s="479"/>
      <c r="JAH40" s="479"/>
      <c r="JAI40" s="479"/>
      <c r="JAJ40" s="479"/>
      <c r="JAK40" s="479"/>
      <c r="JAL40" s="479"/>
      <c r="JAM40" s="479"/>
      <c r="JAN40" s="479"/>
      <c r="JAO40" s="479"/>
      <c r="JAP40" s="479"/>
      <c r="JAQ40" s="479"/>
      <c r="JAR40" s="479"/>
      <c r="JAS40" s="479"/>
      <c r="JAT40" s="479"/>
      <c r="JAU40" s="479"/>
      <c r="JAV40" s="479"/>
      <c r="JAW40" s="479"/>
      <c r="JAX40" s="479"/>
      <c r="JAY40" s="479"/>
      <c r="JAZ40" s="479"/>
      <c r="JBA40" s="479"/>
      <c r="JBB40" s="479"/>
      <c r="JBC40" s="479"/>
      <c r="JBD40" s="479"/>
      <c r="JBE40" s="479"/>
      <c r="JBF40" s="479"/>
      <c r="JBG40" s="479"/>
      <c r="JBH40" s="479"/>
      <c r="JBI40" s="479"/>
      <c r="JBJ40" s="479"/>
      <c r="JBK40" s="479"/>
      <c r="JBL40" s="479"/>
      <c r="JBM40" s="479"/>
      <c r="JBN40" s="479"/>
      <c r="JBO40" s="479"/>
      <c r="JBP40" s="479"/>
      <c r="JBQ40" s="479"/>
      <c r="JBR40" s="479"/>
      <c r="JBS40" s="479"/>
      <c r="JBT40" s="479"/>
      <c r="JBU40" s="479"/>
      <c r="JBV40" s="479"/>
      <c r="JBW40" s="479"/>
      <c r="JBX40" s="479"/>
      <c r="JBY40" s="479"/>
      <c r="JBZ40" s="479"/>
      <c r="JCA40" s="479"/>
      <c r="JCB40" s="479"/>
      <c r="JCC40" s="479"/>
      <c r="JCD40" s="479"/>
      <c r="JCE40" s="479"/>
      <c r="JCF40" s="479"/>
      <c r="JCG40" s="479"/>
      <c r="JCH40" s="479"/>
      <c r="JCI40" s="479"/>
      <c r="JCJ40" s="479"/>
      <c r="JCK40" s="479"/>
      <c r="JCL40" s="479"/>
      <c r="JCM40" s="479"/>
      <c r="JCN40" s="479"/>
      <c r="JCO40" s="479"/>
      <c r="JCP40" s="479"/>
      <c r="JCQ40" s="479"/>
      <c r="JCR40" s="479"/>
      <c r="JCS40" s="479"/>
      <c r="JCT40" s="479"/>
      <c r="JCU40" s="479"/>
      <c r="JCV40" s="479"/>
      <c r="JCW40" s="479"/>
      <c r="JCX40" s="479"/>
      <c r="JCY40" s="479"/>
      <c r="JCZ40" s="479"/>
      <c r="JDA40" s="479"/>
      <c r="JDB40" s="479"/>
      <c r="JDC40" s="479"/>
      <c r="JDD40" s="479"/>
      <c r="JDE40" s="479"/>
      <c r="JDF40" s="479"/>
      <c r="JDG40" s="479"/>
      <c r="JDH40" s="479"/>
      <c r="JDI40" s="479"/>
      <c r="JDJ40" s="479"/>
      <c r="JDK40" s="479"/>
      <c r="JDL40" s="479"/>
      <c r="JDM40" s="479"/>
      <c r="JDN40" s="479"/>
      <c r="JDO40" s="479"/>
      <c r="JDP40" s="479"/>
      <c r="JDQ40" s="479"/>
      <c r="JDR40" s="479"/>
      <c r="JDS40" s="479"/>
      <c r="JDT40" s="479"/>
      <c r="JDU40" s="479"/>
      <c r="JDV40" s="479"/>
      <c r="JDW40" s="479"/>
      <c r="JDX40" s="479"/>
      <c r="JDY40" s="479"/>
      <c r="JDZ40" s="479"/>
      <c r="JEA40" s="479"/>
      <c r="JEB40" s="479"/>
      <c r="JEC40" s="479"/>
      <c r="JED40" s="479"/>
      <c r="JEE40" s="479"/>
      <c r="JEF40" s="479"/>
      <c r="JEG40" s="479"/>
      <c r="JEH40" s="479"/>
      <c r="JEI40" s="479"/>
      <c r="JEJ40" s="479"/>
      <c r="JEK40" s="479"/>
      <c r="JEL40" s="479"/>
      <c r="JEM40" s="479"/>
      <c r="JEN40" s="479"/>
      <c r="JEO40" s="479"/>
      <c r="JEP40" s="479"/>
      <c r="JEQ40" s="479"/>
      <c r="JER40" s="479"/>
      <c r="JES40" s="479"/>
      <c r="JET40" s="479"/>
      <c r="JEU40" s="479"/>
      <c r="JEV40" s="479"/>
      <c r="JEW40" s="479"/>
      <c r="JEX40" s="479"/>
      <c r="JEY40" s="479"/>
      <c r="JEZ40" s="479"/>
      <c r="JFA40" s="479"/>
      <c r="JFB40" s="479"/>
      <c r="JFC40" s="479"/>
      <c r="JFD40" s="479"/>
      <c r="JFE40" s="479"/>
      <c r="JFF40" s="479"/>
      <c r="JFG40" s="479"/>
      <c r="JFH40" s="479"/>
      <c r="JFI40" s="479"/>
      <c r="JFJ40" s="479"/>
      <c r="JFK40" s="479"/>
      <c r="JFL40" s="479"/>
      <c r="JFM40" s="479"/>
      <c r="JFN40" s="479"/>
      <c r="JFO40" s="479"/>
      <c r="JFP40" s="479"/>
      <c r="JFQ40" s="479"/>
      <c r="JFR40" s="479"/>
      <c r="JFS40" s="479"/>
      <c r="JFT40" s="479"/>
      <c r="JFU40" s="479"/>
      <c r="JFV40" s="479"/>
      <c r="JFW40" s="479"/>
      <c r="JFX40" s="479"/>
      <c r="JFY40" s="479"/>
      <c r="JFZ40" s="479"/>
      <c r="JGA40" s="479"/>
      <c r="JGB40" s="479"/>
      <c r="JGC40" s="479"/>
      <c r="JGD40" s="479"/>
      <c r="JGE40" s="479"/>
      <c r="JGF40" s="479"/>
      <c r="JGG40" s="479"/>
      <c r="JGH40" s="479"/>
      <c r="JGI40" s="479"/>
      <c r="JGJ40" s="479"/>
      <c r="JGK40" s="479"/>
      <c r="JGL40" s="479"/>
      <c r="JGM40" s="479"/>
      <c r="JGN40" s="479"/>
      <c r="JGO40" s="479"/>
      <c r="JGP40" s="479"/>
      <c r="JGQ40" s="479"/>
      <c r="JGR40" s="479"/>
      <c r="JGS40" s="479"/>
      <c r="JGT40" s="479"/>
      <c r="JGU40" s="479"/>
      <c r="JGV40" s="479"/>
      <c r="JGW40" s="479"/>
      <c r="JGX40" s="479"/>
      <c r="JGY40" s="479"/>
      <c r="JGZ40" s="479"/>
      <c r="JHA40" s="479"/>
      <c r="JHB40" s="479"/>
      <c r="JHC40" s="479"/>
      <c r="JHD40" s="479"/>
      <c r="JHE40" s="479"/>
      <c r="JHF40" s="479"/>
      <c r="JHG40" s="479"/>
      <c r="JHH40" s="479"/>
      <c r="JHI40" s="479"/>
      <c r="JHJ40" s="479"/>
      <c r="JHK40" s="479"/>
      <c r="JHL40" s="479"/>
      <c r="JHM40" s="479"/>
      <c r="JHN40" s="479"/>
      <c r="JHO40" s="479"/>
      <c r="JHP40" s="479"/>
      <c r="JHQ40" s="479"/>
      <c r="JHR40" s="479"/>
      <c r="JHS40" s="479"/>
      <c r="JHT40" s="479"/>
      <c r="JHU40" s="479"/>
      <c r="JHV40" s="479"/>
      <c r="JHW40" s="479"/>
      <c r="JHX40" s="479"/>
      <c r="JHY40" s="479"/>
      <c r="JHZ40" s="479"/>
      <c r="JIA40" s="479"/>
      <c r="JIB40" s="479"/>
      <c r="JIC40" s="479"/>
      <c r="JID40" s="479"/>
      <c r="JIE40" s="479"/>
      <c r="JIF40" s="479"/>
      <c r="JIG40" s="479"/>
      <c r="JIH40" s="479"/>
      <c r="JII40" s="479"/>
      <c r="JIJ40" s="479"/>
      <c r="JIK40" s="479"/>
      <c r="JIL40" s="479"/>
      <c r="JIM40" s="479"/>
      <c r="JIN40" s="479"/>
      <c r="JIO40" s="479"/>
      <c r="JIP40" s="479"/>
      <c r="JIQ40" s="479"/>
      <c r="JIR40" s="479"/>
      <c r="JIS40" s="479"/>
      <c r="JIT40" s="479"/>
      <c r="JIU40" s="479"/>
      <c r="JIV40" s="479"/>
      <c r="JIW40" s="479"/>
      <c r="JIX40" s="479"/>
      <c r="JIY40" s="479"/>
      <c r="JIZ40" s="479"/>
      <c r="JJA40" s="479"/>
      <c r="JJB40" s="479"/>
      <c r="JJC40" s="479"/>
      <c r="JJD40" s="479"/>
      <c r="JJE40" s="479"/>
      <c r="JJF40" s="479"/>
      <c r="JJG40" s="479"/>
      <c r="JJH40" s="479"/>
      <c r="JJI40" s="479"/>
      <c r="JJJ40" s="479"/>
      <c r="JJK40" s="479"/>
      <c r="JJL40" s="479"/>
      <c r="JJM40" s="479"/>
      <c r="JJN40" s="479"/>
      <c r="JJO40" s="479"/>
      <c r="JJP40" s="479"/>
      <c r="JJQ40" s="479"/>
      <c r="JJR40" s="479"/>
      <c r="JJS40" s="479"/>
      <c r="JJT40" s="479"/>
      <c r="JJU40" s="479"/>
      <c r="JJV40" s="479"/>
      <c r="JJW40" s="479"/>
      <c r="JJX40" s="479"/>
      <c r="JJY40" s="479"/>
      <c r="JJZ40" s="479"/>
      <c r="JKA40" s="479"/>
      <c r="JKB40" s="479"/>
      <c r="JKC40" s="479"/>
      <c r="JKD40" s="479"/>
      <c r="JKE40" s="479"/>
      <c r="JKF40" s="479"/>
      <c r="JKG40" s="479"/>
      <c r="JKH40" s="479"/>
      <c r="JKI40" s="479"/>
      <c r="JKJ40" s="479"/>
      <c r="JKK40" s="479"/>
      <c r="JKL40" s="479"/>
      <c r="JKM40" s="479"/>
      <c r="JKN40" s="479"/>
      <c r="JKO40" s="479"/>
      <c r="JKP40" s="479"/>
      <c r="JKQ40" s="479"/>
      <c r="JKR40" s="479"/>
      <c r="JKS40" s="479"/>
      <c r="JKT40" s="479"/>
      <c r="JKU40" s="479"/>
      <c r="JKV40" s="479"/>
      <c r="JKW40" s="479"/>
      <c r="JKX40" s="479"/>
      <c r="JKY40" s="479"/>
      <c r="JKZ40" s="479"/>
      <c r="JLA40" s="479"/>
      <c r="JLB40" s="479"/>
      <c r="JLC40" s="479"/>
      <c r="JLD40" s="479"/>
      <c r="JLE40" s="479"/>
      <c r="JLF40" s="479"/>
      <c r="JLG40" s="479"/>
      <c r="JLH40" s="479"/>
      <c r="JLI40" s="479"/>
      <c r="JLJ40" s="479"/>
      <c r="JLK40" s="479"/>
      <c r="JLL40" s="479"/>
      <c r="JLM40" s="479"/>
      <c r="JLN40" s="479"/>
      <c r="JLO40" s="479"/>
      <c r="JLP40" s="479"/>
      <c r="JLQ40" s="479"/>
      <c r="JLR40" s="479"/>
      <c r="JLS40" s="479"/>
      <c r="JLT40" s="479"/>
      <c r="JLU40" s="479"/>
      <c r="JLV40" s="479"/>
      <c r="JLW40" s="479"/>
      <c r="JLX40" s="479"/>
      <c r="JLY40" s="479"/>
      <c r="JLZ40" s="479"/>
      <c r="JMA40" s="479"/>
      <c r="JMB40" s="479"/>
      <c r="JMC40" s="479"/>
      <c r="JMD40" s="479"/>
      <c r="JME40" s="479"/>
      <c r="JMF40" s="479"/>
      <c r="JMG40" s="479"/>
      <c r="JMH40" s="479"/>
      <c r="JMI40" s="479"/>
      <c r="JMJ40" s="479"/>
      <c r="JMK40" s="479"/>
      <c r="JML40" s="479"/>
      <c r="JMM40" s="479"/>
      <c r="JMN40" s="479"/>
      <c r="JMO40" s="479"/>
      <c r="JMP40" s="479"/>
      <c r="JMQ40" s="479"/>
      <c r="JMR40" s="479"/>
      <c r="JMS40" s="479"/>
      <c r="JMT40" s="479"/>
      <c r="JMU40" s="479"/>
      <c r="JMV40" s="479"/>
      <c r="JMW40" s="479"/>
      <c r="JMX40" s="479"/>
      <c r="JMY40" s="479"/>
      <c r="JMZ40" s="479"/>
      <c r="JNA40" s="479"/>
      <c r="JNB40" s="479"/>
      <c r="JNC40" s="479"/>
      <c r="JND40" s="479"/>
      <c r="JNE40" s="479"/>
      <c r="JNF40" s="479"/>
      <c r="JNG40" s="479"/>
      <c r="JNH40" s="479"/>
      <c r="JNI40" s="479"/>
      <c r="JNJ40" s="479"/>
      <c r="JNK40" s="479"/>
      <c r="JNL40" s="479"/>
      <c r="JNM40" s="479"/>
      <c r="JNN40" s="479"/>
      <c r="JNO40" s="479"/>
      <c r="JNP40" s="479"/>
      <c r="JNQ40" s="479"/>
      <c r="JNR40" s="479"/>
      <c r="JNS40" s="479"/>
      <c r="JNT40" s="479"/>
      <c r="JNU40" s="479"/>
      <c r="JNV40" s="479"/>
      <c r="JNW40" s="479"/>
      <c r="JNX40" s="479"/>
      <c r="JNY40" s="479"/>
      <c r="JNZ40" s="479"/>
      <c r="JOA40" s="479"/>
      <c r="JOB40" s="479"/>
      <c r="JOC40" s="479"/>
      <c r="JOD40" s="479"/>
      <c r="JOE40" s="479"/>
      <c r="JOF40" s="479"/>
      <c r="JOG40" s="479"/>
      <c r="JOH40" s="479"/>
      <c r="JOI40" s="479"/>
      <c r="JOJ40" s="479"/>
      <c r="JOK40" s="479"/>
      <c r="JOL40" s="479"/>
      <c r="JOM40" s="479"/>
      <c r="JON40" s="479"/>
      <c r="JOO40" s="479"/>
      <c r="JOP40" s="479"/>
      <c r="JOQ40" s="479"/>
      <c r="JOR40" s="479"/>
      <c r="JOS40" s="479"/>
      <c r="JOT40" s="479"/>
      <c r="JOU40" s="479"/>
      <c r="JOV40" s="479"/>
      <c r="JOW40" s="479"/>
      <c r="JOX40" s="479"/>
      <c r="JOY40" s="479"/>
      <c r="JOZ40" s="479"/>
      <c r="JPA40" s="479"/>
      <c r="JPB40" s="479"/>
      <c r="JPC40" s="479"/>
      <c r="JPD40" s="479"/>
      <c r="JPE40" s="479"/>
      <c r="JPF40" s="479"/>
      <c r="JPG40" s="479"/>
      <c r="JPH40" s="479"/>
      <c r="JPI40" s="479"/>
      <c r="JPJ40" s="479"/>
      <c r="JPK40" s="479"/>
      <c r="JPL40" s="479"/>
      <c r="JPM40" s="479"/>
      <c r="JPN40" s="479"/>
      <c r="JPO40" s="479"/>
      <c r="JPP40" s="479"/>
      <c r="JPQ40" s="479"/>
      <c r="JPR40" s="479"/>
      <c r="JPS40" s="479"/>
      <c r="JPT40" s="479"/>
      <c r="JPU40" s="479"/>
      <c r="JPV40" s="479"/>
      <c r="JPW40" s="479"/>
      <c r="JPX40" s="479"/>
      <c r="JPY40" s="479"/>
      <c r="JPZ40" s="479"/>
      <c r="JQA40" s="479"/>
      <c r="JQB40" s="479"/>
      <c r="JQC40" s="479"/>
      <c r="JQD40" s="479"/>
      <c r="JQE40" s="479"/>
      <c r="JQF40" s="479"/>
      <c r="JQG40" s="479"/>
      <c r="JQH40" s="479"/>
      <c r="JQI40" s="479"/>
      <c r="JQJ40" s="479"/>
      <c r="JQK40" s="479"/>
      <c r="JQL40" s="479"/>
      <c r="JQM40" s="479"/>
      <c r="JQN40" s="479"/>
      <c r="JQO40" s="479"/>
      <c r="JQP40" s="479"/>
      <c r="JQQ40" s="479"/>
      <c r="JQR40" s="479"/>
      <c r="JQS40" s="479"/>
      <c r="JQT40" s="479"/>
      <c r="JQU40" s="479"/>
      <c r="JQV40" s="479"/>
      <c r="JQW40" s="479"/>
      <c r="JQX40" s="479"/>
      <c r="JQY40" s="479"/>
      <c r="JQZ40" s="479"/>
      <c r="JRA40" s="479"/>
      <c r="JRB40" s="479"/>
      <c r="JRC40" s="479"/>
      <c r="JRD40" s="479"/>
      <c r="JRE40" s="479"/>
      <c r="JRF40" s="479"/>
      <c r="JRG40" s="479"/>
      <c r="JRH40" s="479"/>
      <c r="JRI40" s="479"/>
      <c r="JRJ40" s="479"/>
      <c r="JRK40" s="479"/>
      <c r="JRL40" s="479"/>
      <c r="JRM40" s="479"/>
      <c r="JRN40" s="479"/>
      <c r="JRO40" s="479"/>
      <c r="JRP40" s="479"/>
      <c r="JRQ40" s="479"/>
      <c r="JRR40" s="479"/>
      <c r="JRS40" s="479"/>
      <c r="JRT40" s="479"/>
      <c r="JRU40" s="479"/>
      <c r="JRV40" s="479"/>
      <c r="JRW40" s="479"/>
      <c r="JRX40" s="479"/>
      <c r="JRY40" s="479"/>
      <c r="JRZ40" s="479"/>
      <c r="JSA40" s="479"/>
      <c r="JSB40" s="479"/>
      <c r="JSC40" s="479"/>
      <c r="JSD40" s="479"/>
      <c r="JSE40" s="479"/>
      <c r="JSF40" s="479"/>
      <c r="JSG40" s="479"/>
      <c r="JSH40" s="479"/>
      <c r="JSI40" s="479"/>
      <c r="JSJ40" s="479"/>
      <c r="JSK40" s="479"/>
      <c r="JSL40" s="479"/>
      <c r="JSM40" s="479"/>
      <c r="JSN40" s="479"/>
      <c r="JSO40" s="479"/>
      <c r="JSP40" s="479"/>
      <c r="JSQ40" s="479"/>
      <c r="JSR40" s="479"/>
      <c r="JSS40" s="479"/>
      <c r="JST40" s="479"/>
      <c r="JSU40" s="479"/>
      <c r="JSV40" s="479"/>
      <c r="JSW40" s="479"/>
      <c r="JSX40" s="479"/>
      <c r="JSY40" s="479"/>
      <c r="JSZ40" s="479"/>
      <c r="JTA40" s="479"/>
      <c r="JTB40" s="479"/>
      <c r="JTC40" s="479"/>
      <c r="JTD40" s="479"/>
      <c r="JTE40" s="479"/>
      <c r="JTF40" s="479"/>
      <c r="JTG40" s="479"/>
      <c r="JTH40" s="479"/>
      <c r="JTI40" s="479"/>
      <c r="JTJ40" s="479"/>
      <c r="JTK40" s="479"/>
      <c r="JTL40" s="479"/>
      <c r="JTM40" s="479"/>
      <c r="JTN40" s="479"/>
      <c r="JTO40" s="479"/>
      <c r="JTP40" s="479"/>
      <c r="JTQ40" s="479"/>
      <c r="JTR40" s="479"/>
      <c r="JTS40" s="479"/>
      <c r="JTT40" s="479"/>
      <c r="JTU40" s="479"/>
      <c r="JTV40" s="479"/>
      <c r="JTW40" s="479"/>
      <c r="JTX40" s="479"/>
      <c r="JTY40" s="479"/>
      <c r="JTZ40" s="479"/>
      <c r="JUA40" s="479"/>
      <c r="JUB40" s="479"/>
      <c r="JUC40" s="479"/>
      <c r="JUD40" s="479"/>
      <c r="JUE40" s="479"/>
      <c r="JUF40" s="479"/>
      <c r="JUG40" s="479"/>
      <c r="JUH40" s="479"/>
      <c r="JUI40" s="479"/>
      <c r="JUJ40" s="479"/>
      <c r="JUK40" s="479"/>
      <c r="JUL40" s="479"/>
      <c r="JUM40" s="479"/>
      <c r="JUN40" s="479"/>
      <c r="JUO40" s="479"/>
      <c r="JUP40" s="479"/>
      <c r="JUQ40" s="479"/>
      <c r="JUR40" s="479"/>
      <c r="JUS40" s="479"/>
      <c r="JUT40" s="479"/>
      <c r="JUU40" s="479"/>
      <c r="JUV40" s="479"/>
      <c r="JUW40" s="479"/>
      <c r="JUX40" s="479"/>
      <c r="JUY40" s="479"/>
      <c r="JUZ40" s="479"/>
      <c r="JVA40" s="479"/>
      <c r="JVB40" s="479"/>
      <c r="JVC40" s="479"/>
      <c r="JVD40" s="479"/>
      <c r="JVE40" s="479"/>
      <c r="JVF40" s="479"/>
      <c r="JVG40" s="479"/>
      <c r="JVH40" s="479"/>
      <c r="JVI40" s="479"/>
      <c r="JVJ40" s="479"/>
      <c r="JVK40" s="479"/>
      <c r="JVL40" s="479"/>
      <c r="JVM40" s="479"/>
      <c r="JVN40" s="479"/>
      <c r="JVO40" s="479"/>
      <c r="JVP40" s="479"/>
      <c r="JVQ40" s="479"/>
      <c r="JVR40" s="479"/>
      <c r="JVS40" s="479"/>
      <c r="JVT40" s="479"/>
      <c r="JVU40" s="479"/>
      <c r="JVV40" s="479"/>
      <c r="JVW40" s="479"/>
      <c r="JVX40" s="479"/>
      <c r="JVY40" s="479"/>
      <c r="JVZ40" s="479"/>
      <c r="JWA40" s="479"/>
      <c r="JWB40" s="479"/>
      <c r="JWC40" s="479"/>
      <c r="JWD40" s="479"/>
      <c r="JWE40" s="479"/>
      <c r="JWF40" s="479"/>
      <c r="JWG40" s="479"/>
      <c r="JWH40" s="479"/>
      <c r="JWI40" s="479"/>
      <c r="JWJ40" s="479"/>
      <c r="JWK40" s="479"/>
      <c r="JWL40" s="479"/>
      <c r="JWM40" s="479"/>
      <c r="JWN40" s="479"/>
      <c r="JWO40" s="479"/>
      <c r="JWP40" s="479"/>
      <c r="JWQ40" s="479"/>
      <c r="JWR40" s="479"/>
      <c r="JWS40" s="479"/>
      <c r="JWT40" s="479"/>
      <c r="JWU40" s="479"/>
      <c r="JWV40" s="479"/>
      <c r="JWW40" s="479"/>
      <c r="JWX40" s="479"/>
      <c r="JWY40" s="479"/>
      <c r="JWZ40" s="479"/>
      <c r="JXA40" s="479"/>
      <c r="JXB40" s="479"/>
      <c r="JXC40" s="479"/>
      <c r="JXD40" s="479"/>
      <c r="JXE40" s="479"/>
      <c r="JXF40" s="479"/>
      <c r="JXG40" s="479"/>
      <c r="JXH40" s="479"/>
      <c r="JXI40" s="479"/>
      <c r="JXJ40" s="479"/>
      <c r="JXK40" s="479"/>
      <c r="JXL40" s="479"/>
      <c r="JXM40" s="479"/>
      <c r="JXN40" s="479"/>
      <c r="JXO40" s="479"/>
      <c r="JXP40" s="479"/>
      <c r="JXQ40" s="479"/>
      <c r="JXR40" s="479"/>
      <c r="JXS40" s="479"/>
      <c r="JXT40" s="479"/>
      <c r="JXU40" s="479"/>
      <c r="JXV40" s="479"/>
      <c r="JXW40" s="479"/>
      <c r="JXX40" s="479"/>
      <c r="JXY40" s="479"/>
      <c r="JXZ40" s="479"/>
      <c r="JYA40" s="479"/>
      <c r="JYB40" s="479"/>
      <c r="JYC40" s="479"/>
      <c r="JYD40" s="479"/>
      <c r="JYE40" s="479"/>
      <c r="JYF40" s="479"/>
      <c r="JYG40" s="479"/>
      <c r="JYH40" s="479"/>
      <c r="JYI40" s="479"/>
      <c r="JYJ40" s="479"/>
      <c r="JYK40" s="479"/>
      <c r="JYL40" s="479"/>
      <c r="JYM40" s="479"/>
      <c r="JYN40" s="479"/>
      <c r="JYO40" s="479"/>
      <c r="JYP40" s="479"/>
      <c r="JYQ40" s="479"/>
      <c r="JYR40" s="479"/>
      <c r="JYS40" s="479"/>
      <c r="JYT40" s="479"/>
      <c r="JYU40" s="479"/>
      <c r="JYV40" s="479"/>
      <c r="JYW40" s="479"/>
      <c r="JYX40" s="479"/>
      <c r="JYY40" s="479"/>
      <c r="JYZ40" s="479"/>
      <c r="JZA40" s="479"/>
      <c r="JZB40" s="479"/>
      <c r="JZC40" s="479"/>
      <c r="JZD40" s="479"/>
      <c r="JZE40" s="479"/>
      <c r="JZF40" s="479"/>
      <c r="JZG40" s="479"/>
      <c r="JZH40" s="479"/>
      <c r="JZI40" s="479"/>
      <c r="JZJ40" s="479"/>
      <c r="JZK40" s="479"/>
      <c r="JZL40" s="479"/>
      <c r="JZM40" s="479"/>
      <c r="JZN40" s="479"/>
      <c r="JZO40" s="479"/>
      <c r="JZP40" s="479"/>
      <c r="JZQ40" s="479"/>
      <c r="JZR40" s="479"/>
      <c r="JZS40" s="479"/>
      <c r="JZT40" s="479"/>
      <c r="JZU40" s="479"/>
      <c r="JZV40" s="479"/>
      <c r="JZW40" s="479"/>
      <c r="JZX40" s="479"/>
      <c r="JZY40" s="479"/>
      <c r="JZZ40" s="479"/>
      <c r="KAA40" s="479"/>
      <c r="KAB40" s="479"/>
      <c r="KAC40" s="479"/>
      <c r="KAD40" s="479"/>
      <c r="KAE40" s="479"/>
      <c r="KAF40" s="479"/>
      <c r="KAG40" s="479"/>
      <c r="KAH40" s="479"/>
      <c r="KAI40" s="479"/>
      <c r="KAJ40" s="479"/>
      <c r="KAK40" s="479"/>
      <c r="KAL40" s="479"/>
      <c r="KAM40" s="479"/>
      <c r="KAN40" s="479"/>
      <c r="KAO40" s="479"/>
      <c r="KAP40" s="479"/>
      <c r="KAQ40" s="479"/>
      <c r="KAR40" s="479"/>
      <c r="KAS40" s="479"/>
      <c r="KAT40" s="479"/>
      <c r="KAU40" s="479"/>
      <c r="KAV40" s="479"/>
      <c r="KAW40" s="479"/>
      <c r="KAX40" s="479"/>
      <c r="KAY40" s="479"/>
      <c r="KAZ40" s="479"/>
      <c r="KBA40" s="479"/>
      <c r="KBB40" s="479"/>
      <c r="KBC40" s="479"/>
      <c r="KBD40" s="479"/>
      <c r="KBE40" s="479"/>
      <c r="KBF40" s="479"/>
      <c r="KBG40" s="479"/>
      <c r="KBH40" s="479"/>
      <c r="KBI40" s="479"/>
      <c r="KBJ40" s="479"/>
      <c r="KBK40" s="479"/>
      <c r="KBL40" s="479"/>
      <c r="KBM40" s="479"/>
      <c r="KBN40" s="479"/>
      <c r="KBO40" s="479"/>
      <c r="KBP40" s="479"/>
      <c r="KBQ40" s="479"/>
      <c r="KBR40" s="479"/>
      <c r="KBS40" s="479"/>
      <c r="KBT40" s="479"/>
      <c r="KBU40" s="479"/>
      <c r="KBV40" s="479"/>
      <c r="KBW40" s="479"/>
      <c r="KBX40" s="479"/>
      <c r="KBY40" s="479"/>
      <c r="KBZ40" s="479"/>
      <c r="KCA40" s="479"/>
      <c r="KCB40" s="479"/>
      <c r="KCC40" s="479"/>
      <c r="KCD40" s="479"/>
      <c r="KCE40" s="479"/>
      <c r="KCF40" s="479"/>
      <c r="KCG40" s="479"/>
      <c r="KCH40" s="479"/>
      <c r="KCI40" s="479"/>
      <c r="KCJ40" s="479"/>
      <c r="KCK40" s="479"/>
      <c r="KCL40" s="479"/>
      <c r="KCM40" s="479"/>
      <c r="KCN40" s="479"/>
      <c r="KCO40" s="479"/>
      <c r="KCP40" s="479"/>
      <c r="KCQ40" s="479"/>
      <c r="KCR40" s="479"/>
      <c r="KCS40" s="479"/>
      <c r="KCT40" s="479"/>
      <c r="KCU40" s="479"/>
      <c r="KCV40" s="479"/>
      <c r="KCW40" s="479"/>
      <c r="KCX40" s="479"/>
      <c r="KCY40" s="479"/>
      <c r="KCZ40" s="479"/>
      <c r="KDA40" s="479"/>
      <c r="KDB40" s="479"/>
      <c r="KDC40" s="479"/>
      <c r="KDD40" s="479"/>
      <c r="KDE40" s="479"/>
      <c r="KDF40" s="479"/>
      <c r="KDG40" s="479"/>
      <c r="KDH40" s="479"/>
      <c r="KDI40" s="479"/>
      <c r="KDJ40" s="479"/>
      <c r="KDK40" s="479"/>
      <c r="KDL40" s="479"/>
      <c r="KDM40" s="479"/>
      <c r="KDN40" s="479"/>
      <c r="KDO40" s="479"/>
      <c r="KDP40" s="479"/>
      <c r="KDQ40" s="479"/>
      <c r="KDR40" s="479"/>
      <c r="KDS40" s="479"/>
      <c r="KDT40" s="479"/>
      <c r="KDU40" s="479"/>
      <c r="KDV40" s="479"/>
      <c r="KDW40" s="479"/>
      <c r="KDX40" s="479"/>
      <c r="KDY40" s="479"/>
      <c r="KDZ40" s="479"/>
      <c r="KEA40" s="479"/>
      <c r="KEB40" s="479"/>
      <c r="KEC40" s="479"/>
      <c r="KED40" s="479"/>
      <c r="KEE40" s="479"/>
      <c r="KEF40" s="479"/>
      <c r="KEG40" s="479"/>
      <c r="KEH40" s="479"/>
      <c r="KEI40" s="479"/>
      <c r="KEJ40" s="479"/>
      <c r="KEK40" s="479"/>
      <c r="KEL40" s="479"/>
      <c r="KEM40" s="479"/>
      <c r="KEN40" s="479"/>
      <c r="KEO40" s="479"/>
      <c r="KEP40" s="479"/>
      <c r="KEQ40" s="479"/>
      <c r="KER40" s="479"/>
      <c r="KES40" s="479"/>
      <c r="KET40" s="479"/>
      <c r="KEU40" s="479"/>
      <c r="KEV40" s="479"/>
      <c r="KEW40" s="479"/>
      <c r="KEX40" s="479"/>
      <c r="KEY40" s="479"/>
      <c r="KEZ40" s="479"/>
      <c r="KFA40" s="479"/>
      <c r="KFB40" s="479"/>
      <c r="KFC40" s="479"/>
      <c r="KFD40" s="479"/>
      <c r="KFE40" s="479"/>
      <c r="KFF40" s="479"/>
      <c r="KFG40" s="479"/>
      <c r="KFH40" s="479"/>
      <c r="KFI40" s="479"/>
      <c r="KFJ40" s="479"/>
      <c r="KFK40" s="479"/>
      <c r="KFL40" s="479"/>
      <c r="KFM40" s="479"/>
      <c r="KFN40" s="479"/>
      <c r="KFO40" s="479"/>
      <c r="KFP40" s="479"/>
      <c r="KFQ40" s="479"/>
      <c r="KFR40" s="479"/>
      <c r="KFS40" s="479"/>
      <c r="KFT40" s="479"/>
      <c r="KFU40" s="479"/>
      <c r="KFV40" s="479"/>
      <c r="KFW40" s="479"/>
      <c r="KFX40" s="479"/>
      <c r="KFY40" s="479"/>
      <c r="KFZ40" s="479"/>
      <c r="KGA40" s="479"/>
      <c r="KGB40" s="479"/>
      <c r="KGC40" s="479"/>
      <c r="KGD40" s="479"/>
      <c r="KGE40" s="479"/>
      <c r="KGF40" s="479"/>
      <c r="KGG40" s="479"/>
      <c r="KGH40" s="479"/>
      <c r="KGI40" s="479"/>
      <c r="KGJ40" s="479"/>
      <c r="KGK40" s="479"/>
      <c r="KGL40" s="479"/>
      <c r="KGM40" s="479"/>
      <c r="KGN40" s="479"/>
      <c r="KGO40" s="479"/>
      <c r="KGP40" s="479"/>
      <c r="KGQ40" s="479"/>
      <c r="KGR40" s="479"/>
      <c r="KGS40" s="479"/>
      <c r="KGT40" s="479"/>
      <c r="KGU40" s="479"/>
      <c r="KGV40" s="479"/>
      <c r="KGW40" s="479"/>
      <c r="KGX40" s="479"/>
      <c r="KGY40" s="479"/>
      <c r="KGZ40" s="479"/>
      <c r="KHA40" s="479"/>
      <c r="KHB40" s="479"/>
      <c r="KHC40" s="479"/>
      <c r="KHD40" s="479"/>
      <c r="KHE40" s="479"/>
      <c r="KHF40" s="479"/>
      <c r="KHG40" s="479"/>
      <c r="KHH40" s="479"/>
      <c r="KHI40" s="479"/>
      <c r="KHJ40" s="479"/>
      <c r="KHK40" s="479"/>
      <c r="KHL40" s="479"/>
      <c r="KHM40" s="479"/>
      <c r="KHN40" s="479"/>
      <c r="KHO40" s="479"/>
      <c r="KHP40" s="479"/>
      <c r="KHQ40" s="479"/>
      <c r="KHR40" s="479"/>
      <c r="KHS40" s="479"/>
      <c r="KHT40" s="479"/>
      <c r="KHU40" s="479"/>
      <c r="KHV40" s="479"/>
      <c r="KHW40" s="479"/>
      <c r="KHX40" s="479"/>
      <c r="KHY40" s="479"/>
      <c r="KHZ40" s="479"/>
      <c r="KIA40" s="479"/>
      <c r="KIB40" s="479"/>
      <c r="KIC40" s="479"/>
      <c r="KID40" s="479"/>
      <c r="KIE40" s="479"/>
      <c r="KIF40" s="479"/>
      <c r="KIG40" s="479"/>
      <c r="KIH40" s="479"/>
      <c r="KII40" s="479"/>
      <c r="KIJ40" s="479"/>
      <c r="KIK40" s="479"/>
      <c r="KIL40" s="479"/>
      <c r="KIM40" s="479"/>
      <c r="KIN40" s="479"/>
      <c r="KIO40" s="479"/>
      <c r="KIP40" s="479"/>
      <c r="KIQ40" s="479"/>
      <c r="KIR40" s="479"/>
      <c r="KIS40" s="479"/>
      <c r="KIT40" s="479"/>
      <c r="KIU40" s="479"/>
      <c r="KIV40" s="479"/>
      <c r="KIW40" s="479"/>
      <c r="KIX40" s="479"/>
      <c r="KIY40" s="479"/>
      <c r="KIZ40" s="479"/>
      <c r="KJA40" s="479"/>
      <c r="KJB40" s="479"/>
      <c r="KJC40" s="479"/>
      <c r="KJD40" s="479"/>
      <c r="KJE40" s="479"/>
      <c r="KJF40" s="479"/>
      <c r="KJG40" s="479"/>
      <c r="KJH40" s="479"/>
      <c r="KJI40" s="479"/>
      <c r="KJJ40" s="479"/>
      <c r="KJK40" s="479"/>
      <c r="KJL40" s="479"/>
      <c r="KJM40" s="479"/>
      <c r="KJN40" s="479"/>
      <c r="KJO40" s="479"/>
      <c r="KJP40" s="479"/>
      <c r="KJQ40" s="479"/>
      <c r="KJR40" s="479"/>
      <c r="KJS40" s="479"/>
      <c r="KJT40" s="479"/>
      <c r="KJU40" s="479"/>
      <c r="KJV40" s="479"/>
      <c r="KJW40" s="479"/>
      <c r="KJX40" s="479"/>
      <c r="KJY40" s="479"/>
      <c r="KJZ40" s="479"/>
      <c r="KKA40" s="479"/>
      <c r="KKB40" s="479"/>
      <c r="KKC40" s="479"/>
      <c r="KKD40" s="479"/>
      <c r="KKE40" s="479"/>
      <c r="KKF40" s="479"/>
      <c r="KKG40" s="479"/>
      <c r="KKH40" s="479"/>
      <c r="KKI40" s="479"/>
      <c r="KKJ40" s="479"/>
      <c r="KKK40" s="479"/>
      <c r="KKL40" s="479"/>
      <c r="KKM40" s="479"/>
      <c r="KKN40" s="479"/>
      <c r="KKO40" s="479"/>
      <c r="KKP40" s="479"/>
      <c r="KKQ40" s="479"/>
      <c r="KKR40" s="479"/>
      <c r="KKS40" s="479"/>
      <c r="KKT40" s="479"/>
      <c r="KKU40" s="479"/>
      <c r="KKV40" s="479"/>
      <c r="KKW40" s="479"/>
      <c r="KKX40" s="479"/>
      <c r="KKY40" s="479"/>
      <c r="KKZ40" s="479"/>
      <c r="KLA40" s="479"/>
      <c r="KLB40" s="479"/>
      <c r="KLC40" s="479"/>
      <c r="KLD40" s="479"/>
      <c r="KLE40" s="479"/>
      <c r="KLF40" s="479"/>
      <c r="KLG40" s="479"/>
      <c r="KLH40" s="479"/>
      <c r="KLI40" s="479"/>
      <c r="KLJ40" s="479"/>
      <c r="KLK40" s="479"/>
      <c r="KLL40" s="479"/>
      <c r="KLM40" s="479"/>
      <c r="KLN40" s="479"/>
      <c r="KLO40" s="479"/>
      <c r="KLP40" s="479"/>
      <c r="KLQ40" s="479"/>
      <c r="KLR40" s="479"/>
      <c r="KLS40" s="479"/>
      <c r="KLT40" s="479"/>
      <c r="KLU40" s="479"/>
      <c r="KLV40" s="479"/>
      <c r="KLW40" s="479"/>
      <c r="KLX40" s="479"/>
      <c r="KLY40" s="479"/>
      <c r="KLZ40" s="479"/>
      <c r="KMA40" s="479"/>
      <c r="KMB40" s="479"/>
      <c r="KMC40" s="479"/>
      <c r="KMD40" s="479"/>
      <c r="KME40" s="479"/>
      <c r="KMF40" s="479"/>
      <c r="KMG40" s="479"/>
      <c r="KMH40" s="479"/>
      <c r="KMI40" s="479"/>
      <c r="KMJ40" s="479"/>
      <c r="KMK40" s="479"/>
      <c r="KML40" s="479"/>
      <c r="KMM40" s="479"/>
      <c r="KMN40" s="479"/>
      <c r="KMO40" s="479"/>
      <c r="KMP40" s="479"/>
      <c r="KMQ40" s="479"/>
      <c r="KMR40" s="479"/>
      <c r="KMS40" s="479"/>
      <c r="KMT40" s="479"/>
      <c r="KMU40" s="479"/>
      <c r="KMV40" s="479"/>
      <c r="KMW40" s="479"/>
      <c r="KMX40" s="479"/>
      <c r="KMY40" s="479"/>
      <c r="KMZ40" s="479"/>
      <c r="KNA40" s="479"/>
      <c r="KNB40" s="479"/>
      <c r="KNC40" s="479"/>
      <c r="KND40" s="479"/>
      <c r="KNE40" s="479"/>
      <c r="KNF40" s="479"/>
      <c r="KNG40" s="479"/>
      <c r="KNH40" s="479"/>
      <c r="KNI40" s="479"/>
      <c r="KNJ40" s="479"/>
      <c r="KNK40" s="479"/>
      <c r="KNL40" s="479"/>
      <c r="KNM40" s="479"/>
      <c r="KNN40" s="479"/>
      <c r="KNO40" s="479"/>
      <c r="KNP40" s="479"/>
      <c r="KNQ40" s="479"/>
      <c r="KNR40" s="479"/>
      <c r="KNS40" s="479"/>
      <c r="KNT40" s="479"/>
      <c r="KNU40" s="479"/>
      <c r="KNV40" s="479"/>
      <c r="KNW40" s="479"/>
      <c r="KNX40" s="479"/>
      <c r="KNY40" s="479"/>
      <c r="KNZ40" s="479"/>
      <c r="KOA40" s="479"/>
      <c r="KOB40" s="479"/>
      <c r="KOC40" s="479"/>
      <c r="KOD40" s="479"/>
      <c r="KOE40" s="479"/>
      <c r="KOF40" s="479"/>
      <c r="KOG40" s="479"/>
      <c r="KOH40" s="479"/>
      <c r="KOI40" s="479"/>
      <c r="KOJ40" s="479"/>
      <c r="KOK40" s="479"/>
      <c r="KOL40" s="479"/>
      <c r="KOM40" s="479"/>
      <c r="KON40" s="479"/>
      <c r="KOO40" s="479"/>
      <c r="KOP40" s="479"/>
      <c r="KOQ40" s="479"/>
      <c r="KOR40" s="479"/>
      <c r="KOS40" s="479"/>
      <c r="KOT40" s="479"/>
      <c r="KOU40" s="479"/>
      <c r="KOV40" s="479"/>
      <c r="KOW40" s="479"/>
      <c r="KOX40" s="479"/>
      <c r="KOY40" s="479"/>
      <c r="KOZ40" s="479"/>
      <c r="KPA40" s="479"/>
      <c r="KPB40" s="479"/>
      <c r="KPC40" s="479"/>
      <c r="KPD40" s="479"/>
      <c r="KPE40" s="479"/>
      <c r="KPF40" s="479"/>
      <c r="KPG40" s="479"/>
      <c r="KPH40" s="479"/>
      <c r="KPI40" s="479"/>
      <c r="KPJ40" s="479"/>
      <c r="KPK40" s="479"/>
      <c r="KPL40" s="479"/>
      <c r="KPM40" s="479"/>
      <c r="KPN40" s="479"/>
      <c r="KPO40" s="479"/>
      <c r="KPP40" s="479"/>
      <c r="KPQ40" s="479"/>
      <c r="KPR40" s="479"/>
      <c r="KPS40" s="479"/>
      <c r="KPT40" s="479"/>
      <c r="KPU40" s="479"/>
      <c r="KPV40" s="479"/>
      <c r="KPW40" s="479"/>
      <c r="KPX40" s="479"/>
      <c r="KPY40" s="479"/>
      <c r="KPZ40" s="479"/>
      <c r="KQA40" s="479"/>
      <c r="KQB40" s="479"/>
      <c r="KQC40" s="479"/>
      <c r="KQD40" s="479"/>
      <c r="KQE40" s="479"/>
      <c r="KQF40" s="479"/>
      <c r="KQG40" s="479"/>
      <c r="KQH40" s="479"/>
      <c r="KQI40" s="479"/>
      <c r="KQJ40" s="479"/>
      <c r="KQK40" s="479"/>
      <c r="KQL40" s="479"/>
      <c r="KQM40" s="479"/>
      <c r="KQN40" s="479"/>
      <c r="KQO40" s="479"/>
      <c r="KQP40" s="479"/>
      <c r="KQQ40" s="479"/>
      <c r="KQR40" s="479"/>
      <c r="KQS40" s="479"/>
      <c r="KQT40" s="479"/>
      <c r="KQU40" s="479"/>
      <c r="KQV40" s="479"/>
      <c r="KQW40" s="479"/>
      <c r="KQX40" s="479"/>
      <c r="KQY40" s="479"/>
      <c r="KQZ40" s="479"/>
      <c r="KRA40" s="479"/>
      <c r="KRB40" s="479"/>
      <c r="KRC40" s="479"/>
      <c r="KRD40" s="479"/>
      <c r="KRE40" s="479"/>
      <c r="KRF40" s="479"/>
      <c r="KRG40" s="479"/>
      <c r="KRH40" s="479"/>
      <c r="KRI40" s="479"/>
      <c r="KRJ40" s="479"/>
      <c r="KRK40" s="479"/>
      <c r="KRL40" s="479"/>
      <c r="KRM40" s="479"/>
      <c r="KRN40" s="479"/>
      <c r="KRO40" s="479"/>
      <c r="KRP40" s="479"/>
      <c r="KRQ40" s="479"/>
      <c r="KRR40" s="479"/>
      <c r="KRS40" s="479"/>
      <c r="KRT40" s="479"/>
      <c r="KRU40" s="479"/>
      <c r="KRV40" s="479"/>
      <c r="KRW40" s="479"/>
      <c r="KRX40" s="479"/>
      <c r="KRY40" s="479"/>
      <c r="KRZ40" s="479"/>
      <c r="KSA40" s="479"/>
      <c r="KSB40" s="479"/>
      <c r="KSC40" s="479"/>
      <c r="KSD40" s="479"/>
      <c r="KSE40" s="479"/>
      <c r="KSF40" s="479"/>
      <c r="KSG40" s="479"/>
      <c r="KSH40" s="479"/>
      <c r="KSI40" s="479"/>
      <c r="KSJ40" s="479"/>
      <c r="KSK40" s="479"/>
      <c r="KSL40" s="479"/>
      <c r="KSM40" s="479"/>
      <c r="KSN40" s="479"/>
      <c r="KSO40" s="479"/>
      <c r="KSP40" s="479"/>
      <c r="KSQ40" s="479"/>
      <c r="KSR40" s="479"/>
      <c r="KSS40" s="479"/>
      <c r="KST40" s="479"/>
      <c r="KSU40" s="479"/>
      <c r="KSV40" s="479"/>
      <c r="KSW40" s="479"/>
      <c r="KSX40" s="479"/>
      <c r="KSY40" s="479"/>
      <c r="KSZ40" s="479"/>
      <c r="KTA40" s="479"/>
      <c r="KTB40" s="479"/>
      <c r="KTC40" s="479"/>
      <c r="KTD40" s="479"/>
      <c r="KTE40" s="479"/>
      <c r="KTF40" s="479"/>
      <c r="KTG40" s="479"/>
      <c r="KTH40" s="479"/>
      <c r="KTI40" s="479"/>
      <c r="KTJ40" s="479"/>
      <c r="KTK40" s="479"/>
      <c r="KTL40" s="479"/>
      <c r="KTM40" s="479"/>
      <c r="KTN40" s="479"/>
      <c r="KTO40" s="479"/>
      <c r="KTP40" s="479"/>
      <c r="KTQ40" s="479"/>
      <c r="KTR40" s="479"/>
      <c r="KTS40" s="479"/>
      <c r="KTT40" s="479"/>
      <c r="KTU40" s="479"/>
      <c r="KTV40" s="479"/>
      <c r="KTW40" s="479"/>
      <c r="KTX40" s="479"/>
      <c r="KTY40" s="479"/>
      <c r="KTZ40" s="479"/>
      <c r="KUA40" s="479"/>
      <c r="KUB40" s="479"/>
      <c r="KUC40" s="479"/>
      <c r="KUD40" s="479"/>
      <c r="KUE40" s="479"/>
      <c r="KUF40" s="479"/>
      <c r="KUG40" s="479"/>
      <c r="KUH40" s="479"/>
      <c r="KUI40" s="479"/>
      <c r="KUJ40" s="479"/>
      <c r="KUK40" s="479"/>
      <c r="KUL40" s="479"/>
      <c r="KUM40" s="479"/>
      <c r="KUN40" s="479"/>
      <c r="KUO40" s="479"/>
      <c r="KUP40" s="479"/>
      <c r="KUQ40" s="479"/>
      <c r="KUR40" s="479"/>
      <c r="KUS40" s="479"/>
      <c r="KUT40" s="479"/>
      <c r="KUU40" s="479"/>
      <c r="KUV40" s="479"/>
      <c r="KUW40" s="479"/>
      <c r="KUX40" s="479"/>
      <c r="KUY40" s="479"/>
      <c r="KUZ40" s="479"/>
      <c r="KVA40" s="479"/>
      <c r="KVB40" s="479"/>
      <c r="KVC40" s="479"/>
      <c r="KVD40" s="479"/>
      <c r="KVE40" s="479"/>
      <c r="KVF40" s="479"/>
      <c r="KVG40" s="479"/>
      <c r="KVH40" s="479"/>
      <c r="KVI40" s="479"/>
      <c r="KVJ40" s="479"/>
      <c r="KVK40" s="479"/>
      <c r="KVL40" s="479"/>
      <c r="KVM40" s="479"/>
      <c r="KVN40" s="479"/>
      <c r="KVO40" s="479"/>
      <c r="KVP40" s="479"/>
      <c r="KVQ40" s="479"/>
      <c r="KVR40" s="479"/>
      <c r="KVS40" s="479"/>
      <c r="KVT40" s="479"/>
      <c r="KVU40" s="479"/>
      <c r="KVV40" s="479"/>
      <c r="KVW40" s="479"/>
      <c r="KVX40" s="479"/>
      <c r="KVY40" s="479"/>
      <c r="KVZ40" s="479"/>
      <c r="KWA40" s="479"/>
      <c r="KWB40" s="479"/>
      <c r="KWC40" s="479"/>
      <c r="KWD40" s="479"/>
      <c r="KWE40" s="479"/>
      <c r="KWF40" s="479"/>
      <c r="KWG40" s="479"/>
      <c r="KWH40" s="479"/>
      <c r="KWI40" s="479"/>
      <c r="KWJ40" s="479"/>
      <c r="KWK40" s="479"/>
      <c r="KWL40" s="479"/>
      <c r="KWM40" s="479"/>
      <c r="KWN40" s="479"/>
      <c r="KWO40" s="479"/>
      <c r="KWP40" s="479"/>
      <c r="KWQ40" s="479"/>
      <c r="KWR40" s="479"/>
      <c r="KWS40" s="479"/>
      <c r="KWT40" s="479"/>
      <c r="KWU40" s="479"/>
      <c r="KWV40" s="479"/>
      <c r="KWW40" s="479"/>
      <c r="KWX40" s="479"/>
      <c r="KWY40" s="479"/>
      <c r="KWZ40" s="479"/>
      <c r="KXA40" s="479"/>
      <c r="KXB40" s="479"/>
      <c r="KXC40" s="479"/>
      <c r="KXD40" s="479"/>
      <c r="KXE40" s="479"/>
      <c r="KXF40" s="479"/>
      <c r="KXG40" s="479"/>
      <c r="KXH40" s="479"/>
      <c r="KXI40" s="479"/>
      <c r="KXJ40" s="479"/>
      <c r="KXK40" s="479"/>
      <c r="KXL40" s="479"/>
      <c r="KXM40" s="479"/>
      <c r="KXN40" s="479"/>
      <c r="KXO40" s="479"/>
      <c r="KXP40" s="479"/>
      <c r="KXQ40" s="479"/>
      <c r="KXR40" s="479"/>
      <c r="KXS40" s="479"/>
      <c r="KXT40" s="479"/>
      <c r="KXU40" s="479"/>
      <c r="KXV40" s="479"/>
      <c r="KXW40" s="479"/>
      <c r="KXX40" s="479"/>
      <c r="KXY40" s="479"/>
      <c r="KXZ40" s="479"/>
      <c r="KYA40" s="479"/>
      <c r="KYB40" s="479"/>
      <c r="KYC40" s="479"/>
      <c r="KYD40" s="479"/>
      <c r="KYE40" s="479"/>
      <c r="KYF40" s="479"/>
      <c r="KYG40" s="479"/>
      <c r="KYH40" s="479"/>
      <c r="KYI40" s="479"/>
      <c r="KYJ40" s="479"/>
      <c r="KYK40" s="479"/>
      <c r="KYL40" s="479"/>
      <c r="KYM40" s="479"/>
      <c r="KYN40" s="479"/>
      <c r="KYO40" s="479"/>
      <c r="KYP40" s="479"/>
      <c r="KYQ40" s="479"/>
      <c r="KYR40" s="479"/>
      <c r="KYS40" s="479"/>
      <c r="KYT40" s="479"/>
      <c r="KYU40" s="479"/>
      <c r="KYV40" s="479"/>
      <c r="KYW40" s="479"/>
      <c r="KYX40" s="479"/>
      <c r="KYY40" s="479"/>
      <c r="KYZ40" s="479"/>
      <c r="KZA40" s="479"/>
      <c r="KZB40" s="479"/>
      <c r="KZC40" s="479"/>
      <c r="KZD40" s="479"/>
      <c r="KZE40" s="479"/>
      <c r="KZF40" s="479"/>
      <c r="KZG40" s="479"/>
      <c r="KZH40" s="479"/>
      <c r="KZI40" s="479"/>
      <c r="KZJ40" s="479"/>
      <c r="KZK40" s="479"/>
      <c r="KZL40" s="479"/>
      <c r="KZM40" s="479"/>
      <c r="KZN40" s="479"/>
      <c r="KZO40" s="479"/>
      <c r="KZP40" s="479"/>
      <c r="KZQ40" s="479"/>
      <c r="KZR40" s="479"/>
      <c r="KZS40" s="479"/>
      <c r="KZT40" s="479"/>
      <c r="KZU40" s="479"/>
      <c r="KZV40" s="479"/>
      <c r="KZW40" s="479"/>
      <c r="KZX40" s="479"/>
      <c r="KZY40" s="479"/>
      <c r="KZZ40" s="479"/>
      <c r="LAA40" s="479"/>
      <c r="LAB40" s="479"/>
      <c r="LAC40" s="479"/>
      <c r="LAD40" s="479"/>
      <c r="LAE40" s="479"/>
      <c r="LAF40" s="479"/>
      <c r="LAG40" s="479"/>
      <c r="LAH40" s="479"/>
      <c r="LAI40" s="479"/>
      <c r="LAJ40" s="479"/>
      <c r="LAK40" s="479"/>
      <c r="LAL40" s="479"/>
      <c r="LAM40" s="479"/>
      <c r="LAN40" s="479"/>
      <c r="LAO40" s="479"/>
      <c r="LAP40" s="479"/>
      <c r="LAQ40" s="479"/>
      <c r="LAR40" s="479"/>
      <c r="LAS40" s="479"/>
      <c r="LAT40" s="479"/>
      <c r="LAU40" s="479"/>
      <c r="LAV40" s="479"/>
      <c r="LAW40" s="479"/>
      <c r="LAX40" s="479"/>
      <c r="LAY40" s="479"/>
      <c r="LAZ40" s="479"/>
      <c r="LBA40" s="479"/>
      <c r="LBB40" s="479"/>
      <c r="LBC40" s="479"/>
      <c r="LBD40" s="479"/>
      <c r="LBE40" s="479"/>
      <c r="LBF40" s="479"/>
      <c r="LBG40" s="479"/>
      <c r="LBH40" s="479"/>
      <c r="LBI40" s="479"/>
      <c r="LBJ40" s="479"/>
      <c r="LBK40" s="479"/>
      <c r="LBL40" s="479"/>
      <c r="LBM40" s="479"/>
      <c r="LBN40" s="479"/>
      <c r="LBO40" s="479"/>
      <c r="LBP40" s="479"/>
      <c r="LBQ40" s="479"/>
      <c r="LBR40" s="479"/>
      <c r="LBS40" s="479"/>
      <c r="LBT40" s="479"/>
      <c r="LBU40" s="479"/>
      <c r="LBV40" s="479"/>
      <c r="LBW40" s="479"/>
      <c r="LBX40" s="479"/>
      <c r="LBY40" s="479"/>
      <c r="LBZ40" s="479"/>
      <c r="LCA40" s="479"/>
      <c r="LCB40" s="479"/>
      <c r="LCC40" s="479"/>
      <c r="LCD40" s="479"/>
      <c r="LCE40" s="479"/>
      <c r="LCF40" s="479"/>
      <c r="LCG40" s="479"/>
      <c r="LCH40" s="479"/>
      <c r="LCI40" s="479"/>
      <c r="LCJ40" s="479"/>
      <c r="LCK40" s="479"/>
      <c r="LCL40" s="479"/>
      <c r="LCM40" s="479"/>
      <c r="LCN40" s="479"/>
      <c r="LCO40" s="479"/>
      <c r="LCP40" s="479"/>
      <c r="LCQ40" s="479"/>
      <c r="LCR40" s="479"/>
      <c r="LCS40" s="479"/>
      <c r="LCT40" s="479"/>
      <c r="LCU40" s="479"/>
      <c r="LCV40" s="479"/>
      <c r="LCW40" s="479"/>
      <c r="LCX40" s="479"/>
      <c r="LCY40" s="479"/>
      <c r="LCZ40" s="479"/>
      <c r="LDA40" s="479"/>
      <c r="LDB40" s="479"/>
      <c r="LDC40" s="479"/>
      <c r="LDD40" s="479"/>
      <c r="LDE40" s="479"/>
      <c r="LDF40" s="479"/>
      <c r="LDG40" s="479"/>
      <c r="LDH40" s="479"/>
      <c r="LDI40" s="479"/>
      <c r="LDJ40" s="479"/>
      <c r="LDK40" s="479"/>
      <c r="LDL40" s="479"/>
      <c r="LDM40" s="479"/>
      <c r="LDN40" s="479"/>
      <c r="LDO40" s="479"/>
      <c r="LDP40" s="479"/>
      <c r="LDQ40" s="479"/>
      <c r="LDR40" s="479"/>
      <c r="LDS40" s="479"/>
      <c r="LDT40" s="479"/>
      <c r="LDU40" s="479"/>
      <c r="LDV40" s="479"/>
      <c r="LDW40" s="479"/>
      <c r="LDX40" s="479"/>
      <c r="LDY40" s="479"/>
      <c r="LDZ40" s="479"/>
      <c r="LEA40" s="479"/>
      <c r="LEB40" s="479"/>
      <c r="LEC40" s="479"/>
      <c r="LED40" s="479"/>
      <c r="LEE40" s="479"/>
      <c r="LEF40" s="479"/>
      <c r="LEG40" s="479"/>
      <c r="LEH40" s="479"/>
      <c r="LEI40" s="479"/>
      <c r="LEJ40" s="479"/>
      <c r="LEK40" s="479"/>
      <c r="LEL40" s="479"/>
      <c r="LEM40" s="479"/>
      <c r="LEN40" s="479"/>
      <c r="LEO40" s="479"/>
      <c r="LEP40" s="479"/>
      <c r="LEQ40" s="479"/>
      <c r="LER40" s="479"/>
      <c r="LES40" s="479"/>
      <c r="LET40" s="479"/>
      <c r="LEU40" s="479"/>
      <c r="LEV40" s="479"/>
      <c r="LEW40" s="479"/>
      <c r="LEX40" s="479"/>
      <c r="LEY40" s="479"/>
      <c r="LEZ40" s="479"/>
      <c r="LFA40" s="479"/>
      <c r="LFB40" s="479"/>
      <c r="LFC40" s="479"/>
      <c r="LFD40" s="479"/>
      <c r="LFE40" s="479"/>
      <c r="LFF40" s="479"/>
      <c r="LFG40" s="479"/>
      <c r="LFH40" s="479"/>
      <c r="LFI40" s="479"/>
      <c r="LFJ40" s="479"/>
      <c r="LFK40" s="479"/>
      <c r="LFL40" s="479"/>
      <c r="LFM40" s="479"/>
      <c r="LFN40" s="479"/>
      <c r="LFO40" s="479"/>
      <c r="LFP40" s="479"/>
      <c r="LFQ40" s="479"/>
      <c r="LFR40" s="479"/>
      <c r="LFS40" s="479"/>
      <c r="LFT40" s="479"/>
      <c r="LFU40" s="479"/>
      <c r="LFV40" s="479"/>
      <c r="LFW40" s="479"/>
      <c r="LFX40" s="479"/>
      <c r="LFY40" s="479"/>
      <c r="LFZ40" s="479"/>
      <c r="LGA40" s="479"/>
      <c r="LGB40" s="479"/>
      <c r="LGC40" s="479"/>
      <c r="LGD40" s="479"/>
      <c r="LGE40" s="479"/>
      <c r="LGF40" s="479"/>
      <c r="LGG40" s="479"/>
      <c r="LGH40" s="479"/>
      <c r="LGI40" s="479"/>
      <c r="LGJ40" s="479"/>
      <c r="LGK40" s="479"/>
      <c r="LGL40" s="479"/>
      <c r="LGM40" s="479"/>
      <c r="LGN40" s="479"/>
      <c r="LGO40" s="479"/>
      <c r="LGP40" s="479"/>
      <c r="LGQ40" s="479"/>
      <c r="LGR40" s="479"/>
      <c r="LGS40" s="479"/>
      <c r="LGT40" s="479"/>
      <c r="LGU40" s="479"/>
      <c r="LGV40" s="479"/>
      <c r="LGW40" s="479"/>
      <c r="LGX40" s="479"/>
      <c r="LGY40" s="479"/>
      <c r="LGZ40" s="479"/>
      <c r="LHA40" s="479"/>
      <c r="LHB40" s="479"/>
      <c r="LHC40" s="479"/>
      <c r="LHD40" s="479"/>
      <c r="LHE40" s="479"/>
      <c r="LHF40" s="479"/>
      <c r="LHG40" s="479"/>
      <c r="LHH40" s="479"/>
      <c r="LHI40" s="479"/>
      <c r="LHJ40" s="479"/>
      <c r="LHK40" s="479"/>
      <c r="LHL40" s="479"/>
      <c r="LHM40" s="479"/>
      <c r="LHN40" s="479"/>
      <c r="LHO40" s="479"/>
      <c r="LHP40" s="479"/>
      <c r="LHQ40" s="479"/>
      <c r="LHR40" s="479"/>
      <c r="LHS40" s="479"/>
      <c r="LHT40" s="479"/>
      <c r="LHU40" s="479"/>
      <c r="LHV40" s="479"/>
      <c r="LHW40" s="479"/>
      <c r="LHX40" s="479"/>
      <c r="LHY40" s="479"/>
      <c r="LHZ40" s="479"/>
      <c r="LIA40" s="479"/>
      <c r="LIB40" s="479"/>
      <c r="LIC40" s="479"/>
      <c r="LID40" s="479"/>
      <c r="LIE40" s="479"/>
      <c r="LIF40" s="479"/>
      <c r="LIG40" s="479"/>
      <c r="LIH40" s="479"/>
      <c r="LII40" s="479"/>
      <c r="LIJ40" s="479"/>
      <c r="LIK40" s="479"/>
      <c r="LIL40" s="479"/>
      <c r="LIM40" s="479"/>
      <c r="LIN40" s="479"/>
      <c r="LIO40" s="479"/>
      <c r="LIP40" s="479"/>
      <c r="LIQ40" s="479"/>
      <c r="LIR40" s="479"/>
      <c r="LIS40" s="479"/>
      <c r="LIT40" s="479"/>
      <c r="LIU40" s="479"/>
      <c r="LIV40" s="479"/>
      <c r="LIW40" s="479"/>
      <c r="LIX40" s="479"/>
      <c r="LIY40" s="479"/>
      <c r="LIZ40" s="479"/>
      <c r="LJA40" s="479"/>
      <c r="LJB40" s="479"/>
      <c r="LJC40" s="479"/>
      <c r="LJD40" s="479"/>
      <c r="LJE40" s="479"/>
      <c r="LJF40" s="479"/>
      <c r="LJG40" s="479"/>
      <c r="LJH40" s="479"/>
      <c r="LJI40" s="479"/>
      <c r="LJJ40" s="479"/>
      <c r="LJK40" s="479"/>
      <c r="LJL40" s="479"/>
      <c r="LJM40" s="479"/>
      <c r="LJN40" s="479"/>
      <c r="LJO40" s="479"/>
      <c r="LJP40" s="479"/>
      <c r="LJQ40" s="479"/>
      <c r="LJR40" s="479"/>
      <c r="LJS40" s="479"/>
      <c r="LJT40" s="479"/>
      <c r="LJU40" s="479"/>
      <c r="LJV40" s="479"/>
      <c r="LJW40" s="479"/>
      <c r="LJX40" s="479"/>
      <c r="LJY40" s="479"/>
      <c r="LJZ40" s="479"/>
      <c r="LKA40" s="479"/>
      <c r="LKB40" s="479"/>
      <c r="LKC40" s="479"/>
      <c r="LKD40" s="479"/>
      <c r="LKE40" s="479"/>
      <c r="LKF40" s="479"/>
      <c r="LKG40" s="479"/>
      <c r="LKH40" s="479"/>
      <c r="LKI40" s="479"/>
      <c r="LKJ40" s="479"/>
      <c r="LKK40" s="479"/>
      <c r="LKL40" s="479"/>
      <c r="LKM40" s="479"/>
      <c r="LKN40" s="479"/>
      <c r="LKO40" s="479"/>
      <c r="LKP40" s="479"/>
      <c r="LKQ40" s="479"/>
      <c r="LKR40" s="479"/>
      <c r="LKS40" s="479"/>
      <c r="LKT40" s="479"/>
      <c r="LKU40" s="479"/>
      <c r="LKV40" s="479"/>
      <c r="LKW40" s="479"/>
      <c r="LKX40" s="479"/>
      <c r="LKY40" s="479"/>
      <c r="LKZ40" s="479"/>
      <c r="LLA40" s="479"/>
      <c r="LLB40" s="479"/>
      <c r="LLC40" s="479"/>
      <c r="LLD40" s="479"/>
      <c r="LLE40" s="479"/>
      <c r="LLF40" s="479"/>
      <c r="LLG40" s="479"/>
      <c r="LLH40" s="479"/>
      <c r="LLI40" s="479"/>
      <c r="LLJ40" s="479"/>
      <c r="LLK40" s="479"/>
      <c r="LLL40" s="479"/>
      <c r="LLM40" s="479"/>
      <c r="LLN40" s="479"/>
      <c r="LLO40" s="479"/>
      <c r="LLP40" s="479"/>
      <c r="LLQ40" s="479"/>
      <c r="LLR40" s="479"/>
      <c r="LLS40" s="479"/>
      <c r="LLT40" s="479"/>
      <c r="LLU40" s="479"/>
      <c r="LLV40" s="479"/>
      <c r="LLW40" s="479"/>
      <c r="LLX40" s="479"/>
      <c r="LLY40" s="479"/>
      <c r="LLZ40" s="479"/>
      <c r="LMA40" s="479"/>
      <c r="LMB40" s="479"/>
      <c r="LMC40" s="479"/>
      <c r="LMD40" s="479"/>
      <c r="LME40" s="479"/>
      <c r="LMF40" s="479"/>
      <c r="LMG40" s="479"/>
      <c r="LMH40" s="479"/>
      <c r="LMI40" s="479"/>
      <c r="LMJ40" s="479"/>
      <c r="LMK40" s="479"/>
      <c r="LML40" s="479"/>
      <c r="LMM40" s="479"/>
      <c r="LMN40" s="479"/>
      <c r="LMO40" s="479"/>
      <c r="LMP40" s="479"/>
      <c r="LMQ40" s="479"/>
      <c r="LMR40" s="479"/>
      <c r="LMS40" s="479"/>
      <c r="LMT40" s="479"/>
      <c r="LMU40" s="479"/>
      <c r="LMV40" s="479"/>
      <c r="LMW40" s="479"/>
      <c r="LMX40" s="479"/>
      <c r="LMY40" s="479"/>
      <c r="LMZ40" s="479"/>
      <c r="LNA40" s="479"/>
      <c r="LNB40" s="479"/>
      <c r="LNC40" s="479"/>
      <c r="LND40" s="479"/>
      <c r="LNE40" s="479"/>
      <c r="LNF40" s="479"/>
      <c r="LNG40" s="479"/>
      <c r="LNH40" s="479"/>
      <c r="LNI40" s="479"/>
      <c r="LNJ40" s="479"/>
      <c r="LNK40" s="479"/>
      <c r="LNL40" s="479"/>
      <c r="LNM40" s="479"/>
      <c r="LNN40" s="479"/>
      <c r="LNO40" s="479"/>
      <c r="LNP40" s="479"/>
      <c r="LNQ40" s="479"/>
      <c r="LNR40" s="479"/>
      <c r="LNS40" s="479"/>
      <c r="LNT40" s="479"/>
      <c r="LNU40" s="479"/>
      <c r="LNV40" s="479"/>
      <c r="LNW40" s="479"/>
      <c r="LNX40" s="479"/>
      <c r="LNY40" s="479"/>
      <c r="LNZ40" s="479"/>
      <c r="LOA40" s="479"/>
      <c r="LOB40" s="479"/>
      <c r="LOC40" s="479"/>
      <c r="LOD40" s="479"/>
      <c r="LOE40" s="479"/>
      <c r="LOF40" s="479"/>
      <c r="LOG40" s="479"/>
      <c r="LOH40" s="479"/>
      <c r="LOI40" s="479"/>
      <c r="LOJ40" s="479"/>
      <c r="LOK40" s="479"/>
      <c r="LOL40" s="479"/>
      <c r="LOM40" s="479"/>
      <c r="LON40" s="479"/>
      <c r="LOO40" s="479"/>
      <c r="LOP40" s="479"/>
      <c r="LOQ40" s="479"/>
      <c r="LOR40" s="479"/>
      <c r="LOS40" s="479"/>
      <c r="LOT40" s="479"/>
      <c r="LOU40" s="479"/>
      <c r="LOV40" s="479"/>
      <c r="LOW40" s="479"/>
      <c r="LOX40" s="479"/>
      <c r="LOY40" s="479"/>
      <c r="LOZ40" s="479"/>
      <c r="LPA40" s="479"/>
      <c r="LPB40" s="479"/>
      <c r="LPC40" s="479"/>
      <c r="LPD40" s="479"/>
      <c r="LPE40" s="479"/>
      <c r="LPF40" s="479"/>
      <c r="LPG40" s="479"/>
      <c r="LPH40" s="479"/>
      <c r="LPI40" s="479"/>
      <c r="LPJ40" s="479"/>
      <c r="LPK40" s="479"/>
      <c r="LPL40" s="479"/>
      <c r="LPM40" s="479"/>
      <c r="LPN40" s="479"/>
      <c r="LPO40" s="479"/>
      <c r="LPP40" s="479"/>
      <c r="LPQ40" s="479"/>
      <c r="LPR40" s="479"/>
      <c r="LPS40" s="479"/>
      <c r="LPT40" s="479"/>
      <c r="LPU40" s="479"/>
      <c r="LPV40" s="479"/>
      <c r="LPW40" s="479"/>
      <c r="LPX40" s="479"/>
      <c r="LPY40" s="479"/>
      <c r="LPZ40" s="479"/>
      <c r="LQA40" s="479"/>
      <c r="LQB40" s="479"/>
      <c r="LQC40" s="479"/>
      <c r="LQD40" s="479"/>
      <c r="LQE40" s="479"/>
      <c r="LQF40" s="479"/>
      <c r="LQG40" s="479"/>
      <c r="LQH40" s="479"/>
      <c r="LQI40" s="479"/>
      <c r="LQJ40" s="479"/>
      <c r="LQK40" s="479"/>
      <c r="LQL40" s="479"/>
      <c r="LQM40" s="479"/>
      <c r="LQN40" s="479"/>
      <c r="LQO40" s="479"/>
      <c r="LQP40" s="479"/>
      <c r="LQQ40" s="479"/>
      <c r="LQR40" s="479"/>
      <c r="LQS40" s="479"/>
      <c r="LQT40" s="479"/>
      <c r="LQU40" s="479"/>
      <c r="LQV40" s="479"/>
      <c r="LQW40" s="479"/>
      <c r="LQX40" s="479"/>
      <c r="LQY40" s="479"/>
      <c r="LQZ40" s="479"/>
      <c r="LRA40" s="479"/>
      <c r="LRB40" s="479"/>
      <c r="LRC40" s="479"/>
      <c r="LRD40" s="479"/>
      <c r="LRE40" s="479"/>
      <c r="LRF40" s="479"/>
      <c r="LRG40" s="479"/>
      <c r="LRH40" s="479"/>
      <c r="LRI40" s="479"/>
      <c r="LRJ40" s="479"/>
      <c r="LRK40" s="479"/>
      <c r="LRL40" s="479"/>
      <c r="LRM40" s="479"/>
      <c r="LRN40" s="479"/>
      <c r="LRO40" s="479"/>
      <c r="LRP40" s="479"/>
      <c r="LRQ40" s="479"/>
      <c r="LRR40" s="479"/>
      <c r="LRS40" s="479"/>
      <c r="LRT40" s="479"/>
      <c r="LRU40" s="479"/>
      <c r="LRV40" s="479"/>
      <c r="LRW40" s="479"/>
      <c r="LRX40" s="479"/>
      <c r="LRY40" s="479"/>
      <c r="LRZ40" s="479"/>
      <c r="LSA40" s="479"/>
      <c r="LSB40" s="479"/>
      <c r="LSC40" s="479"/>
      <c r="LSD40" s="479"/>
      <c r="LSE40" s="479"/>
      <c r="LSF40" s="479"/>
      <c r="LSG40" s="479"/>
      <c r="LSH40" s="479"/>
      <c r="LSI40" s="479"/>
      <c r="LSJ40" s="479"/>
      <c r="LSK40" s="479"/>
      <c r="LSL40" s="479"/>
      <c r="LSM40" s="479"/>
      <c r="LSN40" s="479"/>
      <c r="LSO40" s="479"/>
      <c r="LSP40" s="479"/>
      <c r="LSQ40" s="479"/>
      <c r="LSR40" s="479"/>
      <c r="LSS40" s="479"/>
      <c r="LST40" s="479"/>
      <c r="LSU40" s="479"/>
      <c r="LSV40" s="479"/>
      <c r="LSW40" s="479"/>
      <c r="LSX40" s="479"/>
      <c r="LSY40" s="479"/>
      <c r="LSZ40" s="479"/>
      <c r="LTA40" s="479"/>
      <c r="LTB40" s="479"/>
      <c r="LTC40" s="479"/>
      <c r="LTD40" s="479"/>
      <c r="LTE40" s="479"/>
      <c r="LTF40" s="479"/>
      <c r="LTG40" s="479"/>
      <c r="LTH40" s="479"/>
      <c r="LTI40" s="479"/>
      <c r="LTJ40" s="479"/>
      <c r="LTK40" s="479"/>
      <c r="LTL40" s="479"/>
      <c r="LTM40" s="479"/>
      <c r="LTN40" s="479"/>
      <c r="LTO40" s="479"/>
      <c r="LTP40" s="479"/>
      <c r="LTQ40" s="479"/>
      <c r="LTR40" s="479"/>
      <c r="LTS40" s="479"/>
      <c r="LTT40" s="479"/>
      <c r="LTU40" s="479"/>
      <c r="LTV40" s="479"/>
      <c r="LTW40" s="479"/>
      <c r="LTX40" s="479"/>
      <c r="LTY40" s="479"/>
      <c r="LTZ40" s="479"/>
      <c r="LUA40" s="479"/>
      <c r="LUB40" s="479"/>
      <c r="LUC40" s="479"/>
      <c r="LUD40" s="479"/>
      <c r="LUE40" s="479"/>
      <c r="LUF40" s="479"/>
      <c r="LUG40" s="479"/>
      <c r="LUH40" s="479"/>
      <c r="LUI40" s="479"/>
      <c r="LUJ40" s="479"/>
      <c r="LUK40" s="479"/>
      <c r="LUL40" s="479"/>
      <c r="LUM40" s="479"/>
      <c r="LUN40" s="479"/>
      <c r="LUO40" s="479"/>
      <c r="LUP40" s="479"/>
      <c r="LUQ40" s="479"/>
      <c r="LUR40" s="479"/>
      <c r="LUS40" s="479"/>
      <c r="LUT40" s="479"/>
      <c r="LUU40" s="479"/>
      <c r="LUV40" s="479"/>
      <c r="LUW40" s="479"/>
      <c r="LUX40" s="479"/>
      <c r="LUY40" s="479"/>
      <c r="LUZ40" s="479"/>
      <c r="LVA40" s="479"/>
      <c r="LVB40" s="479"/>
      <c r="LVC40" s="479"/>
      <c r="LVD40" s="479"/>
      <c r="LVE40" s="479"/>
      <c r="LVF40" s="479"/>
      <c r="LVG40" s="479"/>
      <c r="LVH40" s="479"/>
      <c r="LVI40" s="479"/>
      <c r="LVJ40" s="479"/>
      <c r="LVK40" s="479"/>
      <c r="LVL40" s="479"/>
      <c r="LVM40" s="479"/>
      <c r="LVN40" s="479"/>
      <c r="LVO40" s="479"/>
      <c r="LVP40" s="479"/>
      <c r="LVQ40" s="479"/>
      <c r="LVR40" s="479"/>
      <c r="LVS40" s="479"/>
      <c r="LVT40" s="479"/>
      <c r="LVU40" s="479"/>
      <c r="LVV40" s="479"/>
      <c r="LVW40" s="479"/>
      <c r="LVX40" s="479"/>
      <c r="LVY40" s="479"/>
      <c r="LVZ40" s="479"/>
      <c r="LWA40" s="479"/>
      <c r="LWB40" s="479"/>
      <c r="LWC40" s="479"/>
      <c r="LWD40" s="479"/>
      <c r="LWE40" s="479"/>
      <c r="LWF40" s="479"/>
      <c r="LWG40" s="479"/>
      <c r="LWH40" s="479"/>
      <c r="LWI40" s="479"/>
      <c r="LWJ40" s="479"/>
      <c r="LWK40" s="479"/>
      <c r="LWL40" s="479"/>
      <c r="LWM40" s="479"/>
      <c r="LWN40" s="479"/>
      <c r="LWO40" s="479"/>
      <c r="LWP40" s="479"/>
      <c r="LWQ40" s="479"/>
      <c r="LWR40" s="479"/>
      <c r="LWS40" s="479"/>
      <c r="LWT40" s="479"/>
      <c r="LWU40" s="479"/>
      <c r="LWV40" s="479"/>
      <c r="LWW40" s="479"/>
      <c r="LWX40" s="479"/>
      <c r="LWY40" s="479"/>
      <c r="LWZ40" s="479"/>
      <c r="LXA40" s="479"/>
      <c r="LXB40" s="479"/>
      <c r="LXC40" s="479"/>
      <c r="LXD40" s="479"/>
      <c r="LXE40" s="479"/>
      <c r="LXF40" s="479"/>
      <c r="LXG40" s="479"/>
      <c r="LXH40" s="479"/>
      <c r="LXI40" s="479"/>
      <c r="LXJ40" s="479"/>
      <c r="LXK40" s="479"/>
      <c r="LXL40" s="479"/>
      <c r="LXM40" s="479"/>
      <c r="LXN40" s="479"/>
      <c r="LXO40" s="479"/>
      <c r="LXP40" s="479"/>
      <c r="LXQ40" s="479"/>
      <c r="LXR40" s="479"/>
      <c r="LXS40" s="479"/>
      <c r="LXT40" s="479"/>
      <c r="LXU40" s="479"/>
      <c r="LXV40" s="479"/>
      <c r="LXW40" s="479"/>
      <c r="LXX40" s="479"/>
      <c r="LXY40" s="479"/>
      <c r="LXZ40" s="479"/>
      <c r="LYA40" s="479"/>
      <c r="LYB40" s="479"/>
      <c r="LYC40" s="479"/>
      <c r="LYD40" s="479"/>
      <c r="LYE40" s="479"/>
      <c r="LYF40" s="479"/>
      <c r="LYG40" s="479"/>
      <c r="LYH40" s="479"/>
      <c r="LYI40" s="479"/>
      <c r="LYJ40" s="479"/>
      <c r="LYK40" s="479"/>
      <c r="LYL40" s="479"/>
      <c r="LYM40" s="479"/>
      <c r="LYN40" s="479"/>
      <c r="LYO40" s="479"/>
      <c r="LYP40" s="479"/>
      <c r="LYQ40" s="479"/>
      <c r="LYR40" s="479"/>
      <c r="LYS40" s="479"/>
      <c r="LYT40" s="479"/>
      <c r="LYU40" s="479"/>
      <c r="LYV40" s="479"/>
      <c r="LYW40" s="479"/>
      <c r="LYX40" s="479"/>
      <c r="LYY40" s="479"/>
      <c r="LYZ40" s="479"/>
      <c r="LZA40" s="479"/>
      <c r="LZB40" s="479"/>
      <c r="LZC40" s="479"/>
      <c r="LZD40" s="479"/>
      <c r="LZE40" s="479"/>
      <c r="LZF40" s="479"/>
      <c r="LZG40" s="479"/>
      <c r="LZH40" s="479"/>
      <c r="LZI40" s="479"/>
      <c r="LZJ40" s="479"/>
      <c r="LZK40" s="479"/>
      <c r="LZL40" s="479"/>
      <c r="LZM40" s="479"/>
      <c r="LZN40" s="479"/>
      <c r="LZO40" s="479"/>
      <c r="LZP40" s="479"/>
      <c r="LZQ40" s="479"/>
      <c r="LZR40" s="479"/>
      <c r="LZS40" s="479"/>
      <c r="LZT40" s="479"/>
      <c r="LZU40" s="479"/>
      <c r="LZV40" s="479"/>
      <c r="LZW40" s="479"/>
      <c r="LZX40" s="479"/>
      <c r="LZY40" s="479"/>
      <c r="LZZ40" s="479"/>
      <c r="MAA40" s="479"/>
      <c r="MAB40" s="479"/>
      <c r="MAC40" s="479"/>
      <c r="MAD40" s="479"/>
      <c r="MAE40" s="479"/>
      <c r="MAF40" s="479"/>
      <c r="MAG40" s="479"/>
      <c r="MAH40" s="479"/>
      <c r="MAI40" s="479"/>
      <c r="MAJ40" s="479"/>
      <c r="MAK40" s="479"/>
      <c r="MAL40" s="479"/>
      <c r="MAM40" s="479"/>
      <c r="MAN40" s="479"/>
      <c r="MAO40" s="479"/>
      <c r="MAP40" s="479"/>
      <c r="MAQ40" s="479"/>
      <c r="MAR40" s="479"/>
      <c r="MAS40" s="479"/>
      <c r="MAT40" s="479"/>
      <c r="MAU40" s="479"/>
      <c r="MAV40" s="479"/>
      <c r="MAW40" s="479"/>
      <c r="MAX40" s="479"/>
      <c r="MAY40" s="479"/>
      <c r="MAZ40" s="479"/>
      <c r="MBA40" s="479"/>
      <c r="MBB40" s="479"/>
      <c r="MBC40" s="479"/>
      <c r="MBD40" s="479"/>
      <c r="MBE40" s="479"/>
      <c r="MBF40" s="479"/>
      <c r="MBG40" s="479"/>
      <c r="MBH40" s="479"/>
      <c r="MBI40" s="479"/>
      <c r="MBJ40" s="479"/>
      <c r="MBK40" s="479"/>
      <c r="MBL40" s="479"/>
      <c r="MBM40" s="479"/>
      <c r="MBN40" s="479"/>
      <c r="MBO40" s="479"/>
      <c r="MBP40" s="479"/>
      <c r="MBQ40" s="479"/>
      <c r="MBR40" s="479"/>
      <c r="MBS40" s="479"/>
      <c r="MBT40" s="479"/>
      <c r="MBU40" s="479"/>
      <c r="MBV40" s="479"/>
      <c r="MBW40" s="479"/>
      <c r="MBX40" s="479"/>
      <c r="MBY40" s="479"/>
      <c r="MBZ40" s="479"/>
      <c r="MCA40" s="479"/>
      <c r="MCB40" s="479"/>
      <c r="MCC40" s="479"/>
      <c r="MCD40" s="479"/>
      <c r="MCE40" s="479"/>
      <c r="MCF40" s="479"/>
      <c r="MCG40" s="479"/>
      <c r="MCH40" s="479"/>
      <c r="MCI40" s="479"/>
      <c r="MCJ40" s="479"/>
      <c r="MCK40" s="479"/>
      <c r="MCL40" s="479"/>
      <c r="MCM40" s="479"/>
      <c r="MCN40" s="479"/>
      <c r="MCO40" s="479"/>
      <c r="MCP40" s="479"/>
      <c r="MCQ40" s="479"/>
      <c r="MCR40" s="479"/>
      <c r="MCS40" s="479"/>
      <c r="MCT40" s="479"/>
      <c r="MCU40" s="479"/>
      <c r="MCV40" s="479"/>
      <c r="MCW40" s="479"/>
      <c r="MCX40" s="479"/>
      <c r="MCY40" s="479"/>
      <c r="MCZ40" s="479"/>
      <c r="MDA40" s="479"/>
      <c r="MDB40" s="479"/>
      <c r="MDC40" s="479"/>
      <c r="MDD40" s="479"/>
      <c r="MDE40" s="479"/>
      <c r="MDF40" s="479"/>
      <c r="MDG40" s="479"/>
      <c r="MDH40" s="479"/>
      <c r="MDI40" s="479"/>
      <c r="MDJ40" s="479"/>
      <c r="MDK40" s="479"/>
      <c r="MDL40" s="479"/>
      <c r="MDM40" s="479"/>
      <c r="MDN40" s="479"/>
      <c r="MDO40" s="479"/>
      <c r="MDP40" s="479"/>
      <c r="MDQ40" s="479"/>
      <c r="MDR40" s="479"/>
      <c r="MDS40" s="479"/>
      <c r="MDT40" s="479"/>
      <c r="MDU40" s="479"/>
      <c r="MDV40" s="479"/>
      <c r="MDW40" s="479"/>
      <c r="MDX40" s="479"/>
      <c r="MDY40" s="479"/>
      <c r="MDZ40" s="479"/>
      <c r="MEA40" s="479"/>
      <c r="MEB40" s="479"/>
      <c r="MEC40" s="479"/>
      <c r="MED40" s="479"/>
      <c r="MEE40" s="479"/>
      <c r="MEF40" s="479"/>
      <c r="MEG40" s="479"/>
      <c r="MEH40" s="479"/>
      <c r="MEI40" s="479"/>
      <c r="MEJ40" s="479"/>
      <c r="MEK40" s="479"/>
      <c r="MEL40" s="479"/>
      <c r="MEM40" s="479"/>
      <c r="MEN40" s="479"/>
      <c r="MEO40" s="479"/>
      <c r="MEP40" s="479"/>
      <c r="MEQ40" s="479"/>
      <c r="MER40" s="479"/>
      <c r="MES40" s="479"/>
      <c r="MET40" s="479"/>
      <c r="MEU40" s="479"/>
      <c r="MEV40" s="479"/>
      <c r="MEW40" s="479"/>
      <c r="MEX40" s="479"/>
      <c r="MEY40" s="479"/>
      <c r="MEZ40" s="479"/>
      <c r="MFA40" s="479"/>
      <c r="MFB40" s="479"/>
      <c r="MFC40" s="479"/>
      <c r="MFD40" s="479"/>
      <c r="MFE40" s="479"/>
      <c r="MFF40" s="479"/>
      <c r="MFG40" s="479"/>
      <c r="MFH40" s="479"/>
      <c r="MFI40" s="479"/>
      <c r="MFJ40" s="479"/>
      <c r="MFK40" s="479"/>
      <c r="MFL40" s="479"/>
      <c r="MFM40" s="479"/>
      <c r="MFN40" s="479"/>
      <c r="MFO40" s="479"/>
      <c r="MFP40" s="479"/>
      <c r="MFQ40" s="479"/>
      <c r="MFR40" s="479"/>
      <c r="MFS40" s="479"/>
      <c r="MFT40" s="479"/>
      <c r="MFU40" s="479"/>
      <c r="MFV40" s="479"/>
      <c r="MFW40" s="479"/>
      <c r="MFX40" s="479"/>
      <c r="MFY40" s="479"/>
      <c r="MFZ40" s="479"/>
      <c r="MGA40" s="479"/>
      <c r="MGB40" s="479"/>
      <c r="MGC40" s="479"/>
      <c r="MGD40" s="479"/>
      <c r="MGE40" s="479"/>
      <c r="MGF40" s="479"/>
      <c r="MGG40" s="479"/>
      <c r="MGH40" s="479"/>
      <c r="MGI40" s="479"/>
      <c r="MGJ40" s="479"/>
      <c r="MGK40" s="479"/>
      <c r="MGL40" s="479"/>
      <c r="MGM40" s="479"/>
      <c r="MGN40" s="479"/>
      <c r="MGO40" s="479"/>
      <c r="MGP40" s="479"/>
      <c r="MGQ40" s="479"/>
      <c r="MGR40" s="479"/>
      <c r="MGS40" s="479"/>
      <c r="MGT40" s="479"/>
      <c r="MGU40" s="479"/>
      <c r="MGV40" s="479"/>
      <c r="MGW40" s="479"/>
      <c r="MGX40" s="479"/>
      <c r="MGY40" s="479"/>
      <c r="MGZ40" s="479"/>
      <c r="MHA40" s="479"/>
      <c r="MHB40" s="479"/>
      <c r="MHC40" s="479"/>
      <c r="MHD40" s="479"/>
      <c r="MHE40" s="479"/>
      <c r="MHF40" s="479"/>
      <c r="MHG40" s="479"/>
      <c r="MHH40" s="479"/>
      <c r="MHI40" s="479"/>
      <c r="MHJ40" s="479"/>
      <c r="MHK40" s="479"/>
      <c r="MHL40" s="479"/>
      <c r="MHM40" s="479"/>
      <c r="MHN40" s="479"/>
      <c r="MHO40" s="479"/>
      <c r="MHP40" s="479"/>
      <c r="MHQ40" s="479"/>
      <c r="MHR40" s="479"/>
      <c r="MHS40" s="479"/>
      <c r="MHT40" s="479"/>
      <c r="MHU40" s="479"/>
      <c r="MHV40" s="479"/>
      <c r="MHW40" s="479"/>
      <c r="MHX40" s="479"/>
      <c r="MHY40" s="479"/>
      <c r="MHZ40" s="479"/>
      <c r="MIA40" s="479"/>
      <c r="MIB40" s="479"/>
      <c r="MIC40" s="479"/>
      <c r="MID40" s="479"/>
      <c r="MIE40" s="479"/>
      <c r="MIF40" s="479"/>
      <c r="MIG40" s="479"/>
      <c r="MIH40" s="479"/>
      <c r="MII40" s="479"/>
      <c r="MIJ40" s="479"/>
      <c r="MIK40" s="479"/>
      <c r="MIL40" s="479"/>
      <c r="MIM40" s="479"/>
      <c r="MIN40" s="479"/>
      <c r="MIO40" s="479"/>
      <c r="MIP40" s="479"/>
      <c r="MIQ40" s="479"/>
      <c r="MIR40" s="479"/>
      <c r="MIS40" s="479"/>
      <c r="MIT40" s="479"/>
      <c r="MIU40" s="479"/>
      <c r="MIV40" s="479"/>
      <c r="MIW40" s="479"/>
      <c r="MIX40" s="479"/>
      <c r="MIY40" s="479"/>
      <c r="MIZ40" s="479"/>
      <c r="MJA40" s="479"/>
      <c r="MJB40" s="479"/>
      <c r="MJC40" s="479"/>
      <c r="MJD40" s="479"/>
      <c r="MJE40" s="479"/>
      <c r="MJF40" s="479"/>
      <c r="MJG40" s="479"/>
      <c r="MJH40" s="479"/>
      <c r="MJI40" s="479"/>
      <c r="MJJ40" s="479"/>
      <c r="MJK40" s="479"/>
      <c r="MJL40" s="479"/>
      <c r="MJM40" s="479"/>
      <c r="MJN40" s="479"/>
      <c r="MJO40" s="479"/>
      <c r="MJP40" s="479"/>
      <c r="MJQ40" s="479"/>
      <c r="MJR40" s="479"/>
      <c r="MJS40" s="479"/>
      <c r="MJT40" s="479"/>
      <c r="MJU40" s="479"/>
      <c r="MJV40" s="479"/>
      <c r="MJW40" s="479"/>
      <c r="MJX40" s="479"/>
      <c r="MJY40" s="479"/>
      <c r="MJZ40" s="479"/>
      <c r="MKA40" s="479"/>
      <c r="MKB40" s="479"/>
      <c r="MKC40" s="479"/>
      <c r="MKD40" s="479"/>
      <c r="MKE40" s="479"/>
      <c r="MKF40" s="479"/>
      <c r="MKG40" s="479"/>
      <c r="MKH40" s="479"/>
      <c r="MKI40" s="479"/>
      <c r="MKJ40" s="479"/>
      <c r="MKK40" s="479"/>
      <c r="MKL40" s="479"/>
      <c r="MKM40" s="479"/>
      <c r="MKN40" s="479"/>
      <c r="MKO40" s="479"/>
      <c r="MKP40" s="479"/>
      <c r="MKQ40" s="479"/>
      <c r="MKR40" s="479"/>
      <c r="MKS40" s="479"/>
      <c r="MKT40" s="479"/>
      <c r="MKU40" s="479"/>
      <c r="MKV40" s="479"/>
      <c r="MKW40" s="479"/>
      <c r="MKX40" s="479"/>
      <c r="MKY40" s="479"/>
      <c r="MKZ40" s="479"/>
      <c r="MLA40" s="479"/>
      <c r="MLB40" s="479"/>
      <c r="MLC40" s="479"/>
      <c r="MLD40" s="479"/>
      <c r="MLE40" s="479"/>
      <c r="MLF40" s="479"/>
      <c r="MLG40" s="479"/>
      <c r="MLH40" s="479"/>
      <c r="MLI40" s="479"/>
      <c r="MLJ40" s="479"/>
      <c r="MLK40" s="479"/>
      <c r="MLL40" s="479"/>
      <c r="MLM40" s="479"/>
      <c r="MLN40" s="479"/>
      <c r="MLO40" s="479"/>
      <c r="MLP40" s="479"/>
      <c r="MLQ40" s="479"/>
      <c r="MLR40" s="479"/>
      <c r="MLS40" s="479"/>
      <c r="MLT40" s="479"/>
      <c r="MLU40" s="479"/>
      <c r="MLV40" s="479"/>
      <c r="MLW40" s="479"/>
      <c r="MLX40" s="479"/>
      <c r="MLY40" s="479"/>
      <c r="MLZ40" s="479"/>
      <c r="MMA40" s="479"/>
      <c r="MMB40" s="479"/>
      <c r="MMC40" s="479"/>
      <c r="MMD40" s="479"/>
      <c r="MME40" s="479"/>
      <c r="MMF40" s="479"/>
      <c r="MMG40" s="479"/>
      <c r="MMH40" s="479"/>
      <c r="MMI40" s="479"/>
      <c r="MMJ40" s="479"/>
      <c r="MMK40" s="479"/>
      <c r="MML40" s="479"/>
      <c r="MMM40" s="479"/>
      <c r="MMN40" s="479"/>
      <c r="MMO40" s="479"/>
      <c r="MMP40" s="479"/>
      <c r="MMQ40" s="479"/>
      <c r="MMR40" s="479"/>
      <c r="MMS40" s="479"/>
      <c r="MMT40" s="479"/>
      <c r="MMU40" s="479"/>
      <c r="MMV40" s="479"/>
      <c r="MMW40" s="479"/>
      <c r="MMX40" s="479"/>
      <c r="MMY40" s="479"/>
      <c r="MMZ40" s="479"/>
      <c r="MNA40" s="479"/>
      <c r="MNB40" s="479"/>
      <c r="MNC40" s="479"/>
      <c r="MND40" s="479"/>
      <c r="MNE40" s="479"/>
      <c r="MNF40" s="479"/>
      <c r="MNG40" s="479"/>
      <c r="MNH40" s="479"/>
      <c r="MNI40" s="479"/>
      <c r="MNJ40" s="479"/>
      <c r="MNK40" s="479"/>
      <c r="MNL40" s="479"/>
      <c r="MNM40" s="479"/>
      <c r="MNN40" s="479"/>
      <c r="MNO40" s="479"/>
      <c r="MNP40" s="479"/>
      <c r="MNQ40" s="479"/>
      <c r="MNR40" s="479"/>
      <c r="MNS40" s="479"/>
      <c r="MNT40" s="479"/>
      <c r="MNU40" s="479"/>
      <c r="MNV40" s="479"/>
      <c r="MNW40" s="479"/>
      <c r="MNX40" s="479"/>
      <c r="MNY40" s="479"/>
      <c r="MNZ40" s="479"/>
      <c r="MOA40" s="479"/>
      <c r="MOB40" s="479"/>
      <c r="MOC40" s="479"/>
      <c r="MOD40" s="479"/>
      <c r="MOE40" s="479"/>
      <c r="MOF40" s="479"/>
      <c r="MOG40" s="479"/>
      <c r="MOH40" s="479"/>
      <c r="MOI40" s="479"/>
      <c r="MOJ40" s="479"/>
      <c r="MOK40" s="479"/>
      <c r="MOL40" s="479"/>
      <c r="MOM40" s="479"/>
      <c r="MON40" s="479"/>
      <c r="MOO40" s="479"/>
      <c r="MOP40" s="479"/>
      <c r="MOQ40" s="479"/>
      <c r="MOR40" s="479"/>
      <c r="MOS40" s="479"/>
      <c r="MOT40" s="479"/>
      <c r="MOU40" s="479"/>
      <c r="MOV40" s="479"/>
      <c r="MOW40" s="479"/>
      <c r="MOX40" s="479"/>
      <c r="MOY40" s="479"/>
      <c r="MOZ40" s="479"/>
      <c r="MPA40" s="479"/>
      <c r="MPB40" s="479"/>
      <c r="MPC40" s="479"/>
      <c r="MPD40" s="479"/>
      <c r="MPE40" s="479"/>
      <c r="MPF40" s="479"/>
      <c r="MPG40" s="479"/>
      <c r="MPH40" s="479"/>
      <c r="MPI40" s="479"/>
      <c r="MPJ40" s="479"/>
      <c r="MPK40" s="479"/>
      <c r="MPL40" s="479"/>
      <c r="MPM40" s="479"/>
      <c r="MPN40" s="479"/>
      <c r="MPO40" s="479"/>
      <c r="MPP40" s="479"/>
      <c r="MPQ40" s="479"/>
      <c r="MPR40" s="479"/>
      <c r="MPS40" s="479"/>
      <c r="MPT40" s="479"/>
      <c r="MPU40" s="479"/>
      <c r="MPV40" s="479"/>
      <c r="MPW40" s="479"/>
      <c r="MPX40" s="479"/>
      <c r="MPY40" s="479"/>
      <c r="MPZ40" s="479"/>
      <c r="MQA40" s="479"/>
      <c r="MQB40" s="479"/>
      <c r="MQC40" s="479"/>
      <c r="MQD40" s="479"/>
      <c r="MQE40" s="479"/>
      <c r="MQF40" s="479"/>
      <c r="MQG40" s="479"/>
      <c r="MQH40" s="479"/>
      <c r="MQI40" s="479"/>
      <c r="MQJ40" s="479"/>
      <c r="MQK40" s="479"/>
      <c r="MQL40" s="479"/>
      <c r="MQM40" s="479"/>
      <c r="MQN40" s="479"/>
      <c r="MQO40" s="479"/>
      <c r="MQP40" s="479"/>
      <c r="MQQ40" s="479"/>
      <c r="MQR40" s="479"/>
      <c r="MQS40" s="479"/>
      <c r="MQT40" s="479"/>
      <c r="MQU40" s="479"/>
      <c r="MQV40" s="479"/>
      <c r="MQW40" s="479"/>
      <c r="MQX40" s="479"/>
      <c r="MQY40" s="479"/>
      <c r="MQZ40" s="479"/>
      <c r="MRA40" s="479"/>
      <c r="MRB40" s="479"/>
      <c r="MRC40" s="479"/>
      <c r="MRD40" s="479"/>
      <c r="MRE40" s="479"/>
      <c r="MRF40" s="479"/>
      <c r="MRG40" s="479"/>
      <c r="MRH40" s="479"/>
      <c r="MRI40" s="479"/>
      <c r="MRJ40" s="479"/>
      <c r="MRK40" s="479"/>
      <c r="MRL40" s="479"/>
      <c r="MRM40" s="479"/>
      <c r="MRN40" s="479"/>
      <c r="MRO40" s="479"/>
      <c r="MRP40" s="479"/>
      <c r="MRQ40" s="479"/>
      <c r="MRR40" s="479"/>
      <c r="MRS40" s="479"/>
      <c r="MRT40" s="479"/>
      <c r="MRU40" s="479"/>
      <c r="MRV40" s="479"/>
      <c r="MRW40" s="479"/>
      <c r="MRX40" s="479"/>
      <c r="MRY40" s="479"/>
      <c r="MRZ40" s="479"/>
      <c r="MSA40" s="479"/>
      <c r="MSB40" s="479"/>
      <c r="MSC40" s="479"/>
      <c r="MSD40" s="479"/>
      <c r="MSE40" s="479"/>
      <c r="MSF40" s="479"/>
      <c r="MSG40" s="479"/>
      <c r="MSH40" s="479"/>
      <c r="MSI40" s="479"/>
      <c r="MSJ40" s="479"/>
      <c r="MSK40" s="479"/>
      <c r="MSL40" s="479"/>
      <c r="MSM40" s="479"/>
      <c r="MSN40" s="479"/>
      <c r="MSO40" s="479"/>
      <c r="MSP40" s="479"/>
      <c r="MSQ40" s="479"/>
      <c r="MSR40" s="479"/>
      <c r="MSS40" s="479"/>
      <c r="MST40" s="479"/>
      <c r="MSU40" s="479"/>
      <c r="MSV40" s="479"/>
      <c r="MSW40" s="479"/>
      <c r="MSX40" s="479"/>
      <c r="MSY40" s="479"/>
      <c r="MSZ40" s="479"/>
      <c r="MTA40" s="479"/>
      <c r="MTB40" s="479"/>
      <c r="MTC40" s="479"/>
      <c r="MTD40" s="479"/>
      <c r="MTE40" s="479"/>
      <c r="MTF40" s="479"/>
      <c r="MTG40" s="479"/>
      <c r="MTH40" s="479"/>
      <c r="MTI40" s="479"/>
      <c r="MTJ40" s="479"/>
      <c r="MTK40" s="479"/>
      <c r="MTL40" s="479"/>
      <c r="MTM40" s="479"/>
      <c r="MTN40" s="479"/>
      <c r="MTO40" s="479"/>
      <c r="MTP40" s="479"/>
      <c r="MTQ40" s="479"/>
      <c r="MTR40" s="479"/>
      <c r="MTS40" s="479"/>
      <c r="MTT40" s="479"/>
      <c r="MTU40" s="479"/>
      <c r="MTV40" s="479"/>
      <c r="MTW40" s="479"/>
      <c r="MTX40" s="479"/>
      <c r="MTY40" s="479"/>
      <c r="MTZ40" s="479"/>
      <c r="MUA40" s="479"/>
      <c r="MUB40" s="479"/>
      <c r="MUC40" s="479"/>
      <c r="MUD40" s="479"/>
      <c r="MUE40" s="479"/>
      <c r="MUF40" s="479"/>
      <c r="MUG40" s="479"/>
      <c r="MUH40" s="479"/>
      <c r="MUI40" s="479"/>
      <c r="MUJ40" s="479"/>
      <c r="MUK40" s="479"/>
      <c r="MUL40" s="479"/>
      <c r="MUM40" s="479"/>
      <c r="MUN40" s="479"/>
      <c r="MUO40" s="479"/>
      <c r="MUP40" s="479"/>
      <c r="MUQ40" s="479"/>
      <c r="MUR40" s="479"/>
      <c r="MUS40" s="479"/>
      <c r="MUT40" s="479"/>
      <c r="MUU40" s="479"/>
      <c r="MUV40" s="479"/>
      <c r="MUW40" s="479"/>
      <c r="MUX40" s="479"/>
      <c r="MUY40" s="479"/>
      <c r="MUZ40" s="479"/>
      <c r="MVA40" s="479"/>
      <c r="MVB40" s="479"/>
      <c r="MVC40" s="479"/>
      <c r="MVD40" s="479"/>
      <c r="MVE40" s="479"/>
      <c r="MVF40" s="479"/>
      <c r="MVG40" s="479"/>
      <c r="MVH40" s="479"/>
      <c r="MVI40" s="479"/>
      <c r="MVJ40" s="479"/>
      <c r="MVK40" s="479"/>
      <c r="MVL40" s="479"/>
      <c r="MVM40" s="479"/>
      <c r="MVN40" s="479"/>
      <c r="MVO40" s="479"/>
      <c r="MVP40" s="479"/>
      <c r="MVQ40" s="479"/>
      <c r="MVR40" s="479"/>
      <c r="MVS40" s="479"/>
      <c r="MVT40" s="479"/>
      <c r="MVU40" s="479"/>
      <c r="MVV40" s="479"/>
      <c r="MVW40" s="479"/>
      <c r="MVX40" s="479"/>
      <c r="MVY40" s="479"/>
      <c r="MVZ40" s="479"/>
      <c r="MWA40" s="479"/>
      <c r="MWB40" s="479"/>
      <c r="MWC40" s="479"/>
      <c r="MWD40" s="479"/>
      <c r="MWE40" s="479"/>
      <c r="MWF40" s="479"/>
      <c r="MWG40" s="479"/>
      <c r="MWH40" s="479"/>
      <c r="MWI40" s="479"/>
      <c r="MWJ40" s="479"/>
      <c r="MWK40" s="479"/>
      <c r="MWL40" s="479"/>
      <c r="MWM40" s="479"/>
      <c r="MWN40" s="479"/>
      <c r="MWO40" s="479"/>
      <c r="MWP40" s="479"/>
      <c r="MWQ40" s="479"/>
      <c r="MWR40" s="479"/>
      <c r="MWS40" s="479"/>
      <c r="MWT40" s="479"/>
      <c r="MWU40" s="479"/>
      <c r="MWV40" s="479"/>
      <c r="MWW40" s="479"/>
      <c r="MWX40" s="479"/>
      <c r="MWY40" s="479"/>
      <c r="MWZ40" s="479"/>
      <c r="MXA40" s="479"/>
      <c r="MXB40" s="479"/>
      <c r="MXC40" s="479"/>
      <c r="MXD40" s="479"/>
      <c r="MXE40" s="479"/>
      <c r="MXF40" s="479"/>
      <c r="MXG40" s="479"/>
      <c r="MXH40" s="479"/>
      <c r="MXI40" s="479"/>
      <c r="MXJ40" s="479"/>
      <c r="MXK40" s="479"/>
      <c r="MXL40" s="479"/>
      <c r="MXM40" s="479"/>
      <c r="MXN40" s="479"/>
      <c r="MXO40" s="479"/>
      <c r="MXP40" s="479"/>
      <c r="MXQ40" s="479"/>
      <c r="MXR40" s="479"/>
      <c r="MXS40" s="479"/>
      <c r="MXT40" s="479"/>
      <c r="MXU40" s="479"/>
      <c r="MXV40" s="479"/>
      <c r="MXW40" s="479"/>
      <c r="MXX40" s="479"/>
      <c r="MXY40" s="479"/>
      <c r="MXZ40" s="479"/>
      <c r="MYA40" s="479"/>
      <c r="MYB40" s="479"/>
      <c r="MYC40" s="479"/>
      <c r="MYD40" s="479"/>
      <c r="MYE40" s="479"/>
      <c r="MYF40" s="479"/>
      <c r="MYG40" s="479"/>
      <c r="MYH40" s="479"/>
      <c r="MYI40" s="479"/>
      <c r="MYJ40" s="479"/>
      <c r="MYK40" s="479"/>
      <c r="MYL40" s="479"/>
      <c r="MYM40" s="479"/>
      <c r="MYN40" s="479"/>
      <c r="MYO40" s="479"/>
      <c r="MYP40" s="479"/>
      <c r="MYQ40" s="479"/>
      <c r="MYR40" s="479"/>
      <c r="MYS40" s="479"/>
      <c r="MYT40" s="479"/>
      <c r="MYU40" s="479"/>
      <c r="MYV40" s="479"/>
      <c r="MYW40" s="479"/>
      <c r="MYX40" s="479"/>
      <c r="MYY40" s="479"/>
      <c r="MYZ40" s="479"/>
      <c r="MZA40" s="479"/>
      <c r="MZB40" s="479"/>
      <c r="MZC40" s="479"/>
      <c r="MZD40" s="479"/>
      <c r="MZE40" s="479"/>
      <c r="MZF40" s="479"/>
      <c r="MZG40" s="479"/>
      <c r="MZH40" s="479"/>
      <c r="MZI40" s="479"/>
      <c r="MZJ40" s="479"/>
      <c r="MZK40" s="479"/>
      <c r="MZL40" s="479"/>
      <c r="MZM40" s="479"/>
      <c r="MZN40" s="479"/>
      <c r="MZO40" s="479"/>
      <c r="MZP40" s="479"/>
      <c r="MZQ40" s="479"/>
      <c r="MZR40" s="479"/>
      <c r="MZS40" s="479"/>
      <c r="MZT40" s="479"/>
      <c r="MZU40" s="479"/>
      <c r="MZV40" s="479"/>
      <c r="MZW40" s="479"/>
      <c r="MZX40" s="479"/>
      <c r="MZY40" s="479"/>
      <c r="MZZ40" s="479"/>
      <c r="NAA40" s="479"/>
      <c r="NAB40" s="479"/>
      <c r="NAC40" s="479"/>
      <c r="NAD40" s="479"/>
      <c r="NAE40" s="479"/>
      <c r="NAF40" s="479"/>
      <c r="NAG40" s="479"/>
      <c r="NAH40" s="479"/>
      <c r="NAI40" s="479"/>
      <c r="NAJ40" s="479"/>
      <c r="NAK40" s="479"/>
      <c r="NAL40" s="479"/>
      <c r="NAM40" s="479"/>
      <c r="NAN40" s="479"/>
      <c r="NAO40" s="479"/>
      <c r="NAP40" s="479"/>
      <c r="NAQ40" s="479"/>
      <c r="NAR40" s="479"/>
      <c r="NAS40" s="479"/>
      <c r="NAT40" s="479"/>
      <c r="NAU40" s="479"/>
      <c r="NAV40" s="479"/>
      <c r="NAW40" s="479"/>
      <c r="NAX40" s="479"/>
      <c r="NAY40" s="479"/>
      <c r="NAZ40" s="479"/>
      <c r="NBA40" s="479"/>
      <c r="NBB40" s="479"/>
      <c r="NBC40" s="479"/>
      <c r="NBD40" s="479"/>
      <c r="NBE40" s="479"/>
      <c r="NBF40" s="479"/>
      <c r="NBG40" s="479"/>
      <c r="NBH40" s="479"/>
      <c r="NBI40" s="479"/>
      <c r="NBJ40" s="479"/>
      <c r="NBK40" s="479"/>
      <c r="NBL40" s="479"/>
      <c r="NBM40" s="479"/>
      <c r="NBN40" s="479"/>
      <c r="NBO40" s="479"/>
      <c r="NBP40" s="479"/>
      <c r="NBQ40" s="479"/>
      <c r="NBR40" s="479"/>
      <c r="NBS40" s="479"/>
      <c r="NBT40" s="479"/>
      <c r="NBU40" s="479"/>
      <c r="NBV40" s="479"/>
      <c r="NBW40" s="479"/>
      <c r="NBX40" s="479"/>
      <c r="NBY40" s="479"/>
      <c r="NBZ40" s="479"/>
      <c r="NCA40" s="479"/>
      <c r="NCB40" s="479"/>
      <c r="NCC40" s="479"/>
      <c r="NCD40" s="479"/>
      <c r="NCE40" s="479"/>
      <c r="NCF40" s="479"/>
      <c r="NCG40" s="479"/>
      <c r="NCH40" s="479"/>
      <c r="NCI40" s="479"/>
      <c r="NCJ40" s="479"/>
      <c r="NCK40" s="479"/>
      <c r="NCL40" s="479"/>
      <c r="NCM40" s="479"/>
      <c r="NCN40" s="479"/>
      <c r="NCO40" s="479"/>
      <c r="NCP40" s="479"/>
      <c r="NCQ40" s="479"/>
      <c r="NCR40" s="479"/>
      <c r="NCS40" s="479"/>
      <c r="NCT40" s="479"/>
      <c r="NCU40" s="479"/>
      <c r="NCV40" s="479"/>
      <c r="NCW40" s="479"/>
      <c r="NCX40" s="479"/>
      <c r="NCY40" s="479"/>
      <c r="NCZ40" s="479"/>
      <c r="NDA40" s="479"/>
      <c r="NDB40" s="479"/>
      <c r="NDC40" s="479"/>
      <c r="NDD40" s="479"/>
      <c r="NDE40" s="479"/>
      <c r="NDF40" s="479"/>
      <c r="NDG40" s="479"/>
      <c r="NDH40" s="479"/>
      <c r="NDI40" s="479"/>
      <c r="NDJ40" s="479"/>
      <c r="NDK40" s="479"/>
      <c r="NDL40" s="479"/>
      <c r="NDM40" s="479"/>
      <c r="NDN40" s="479"/>
      <c r="NDO40" s="479"/>
      <c r="NDP40" s="479"/>
      <c r="NDQ40" s="479"/>
      <c r="NDR40" s="479"/>
      <c r="NDS40" s="479"/>
      <c r="NDT40" s="479"/>
      <c r="NDU40" s="479"/>
      <c r="NDV40" s="479"/>
      <c r="NDW40" s="479"/>
      <c r="NDX40" s="479"/>
      <c r="NDY40" s="479"/>
      <c r="NDZ40" s="479"/>
      <c r="NEA40" s="479"/>
      <c r="NEB40" s="479"/>
      <c r="NEC40" s="479"/>
      <c r="NED40" s="479"/>
      <c r="NEE40" s="479"/>
      <c r="NEF40" s="479"/>
      <c r="NEG40" s="479"/>
      <c r="NEH40" s="479"/>
      <c r="NEI40" s="479"/>
      <c r="NEJ40" s="479"/>
      <c r="NEK40" s="479"/>
      <c r="NEL40" s="479"/>
      <c r="NEM40" s="479"/>
      <c r="NEN40" s="479"/>
      <c r="NEO40" s="479"/>
      <c r="NEP40" s="479"/>
      <c r="NEQ40" s="479"/>
      <c r="NER40" s="479"/>
      <c r="NES40" s="479"/>
      <c r="NET40" s="479"/>
      <c r="NEU40" s="479"/>
      <c r="NEV40" s="479"/>
      <c r="NEW40" s="479"/>
      <c r="NEX40" s="479"/>
      <c r="NEY40" s="479"/>
      <c r="NEZ40" s="479"/>
      <c r="NFA40" s="479"/>
      <c r="NFB40" s="479"/>
      <c r="NFC40" s="479"/>
      <c r="NFD40" s="479"/>
      <c r="NFE40" s="479"/>
      <c r="NFF40" s="479"/>
      <c r="NFG40" s="479"/>
      <c r="NFH40" s="479"/>
      <c r="NFI40" s="479"/>
      <c r="NFJ40" s="479"/>
      <c r="NFK40" s="479"/>
      <c r="NFL40" s="479"/>
      <c r="NFM40" s="479"/>
      <c r="NFN40" s="479"/>
      <c r="NFO40" s="479"/>
      <c r="NFP40" s="479"/>
      <c r="NFQ40" s="479"/>
      <c r="NFR40" s="479"/>
      <c r="NFS40" s="479"/>
      <c r="NFT40" s="479"/>
      <c r="NFU40" s="479"/>
      <c r="NFV40" s="479"/>
      <c r="NFW40" s="479"/>
      <c r="NFX40" s="479"/>
      <c r="NFY40" s="479"/>
      <c r="NFZ40" s="479"/>
      <c r="NGA40" s="479"/>
      <c r="NGB40" s="479"/>
      <c r="NGC40" s="479"/>
      <c r="NGD40" s="479"/>
      <c r="NGE40" s="479"/>
      <c r="NGF40" s="479"/>
      <c r="NGG40" s="479"/>
      <c r="NGH40" s="479"/>
      <c r="NGI40" s="479"/>
      <c r="NGJ40" s="479"/>
      <c r="NGK40" s="479"/>
      <c r="NGL40" s="479"/>
      <c r="NGM40" s="479"/>
      <c r="NGN40" s="479"/>
      <c r="NGO40" s="479"/>
      <c r="NGP40" s="479"/>
      <c r="NGQ40" s="479"/>
      <c r="NGR40" s="479"/>
      <c r="NGS40" s="479"/>
      <c r="NGT40" s="479"/>
      <c r="NGU40" s="479"/>
      <c r="NGV40" s="479"/>
      <c r="NGW40" s="479"/>
      <c r="NGX40" s="479"/>
      <c r="NGY40" s="479"/>
      <c r="NGZ40" s="479"/>
      <c r="NHA40" s="479"/>
      <c r="NHB40" s="479"/>
      <c r="NHC40" s="479"/>
      <c r="NHD40" s="479"/>
      <c r="NHE40" s="479"/>
      <c r="NHF40" s="479"/>
      <c r="NHG40" s="479"/>
      <c r="NHH40" s="479"/>
      <c r="NHI40" s="479"/>
      <c r="NHJ40" s="479"/>
      <c r="NHK40" s="479"/>
      <c r="NHL40" s="479"/>
      <c r="NHM40" s="479"/>
      <c r="NHN40" s="479"/>
      <c r="NHO40" s="479"/>
      <c r="NHP40" s="479"/>
      <c r="NHQ40" s="479"/>
      <c r="NHR40" s="479"/>
      <c r="NHS40" s="479"/>
      <c r="NHT40" s="479"/>
      <c r="NHU40" s="479"/>
      <c r="NHV40" s="479"/>
      <c r="NHW40" s="479"/>
      <c r="NHX40" s="479"/>
      <c r="NHY40" s="479"/>
      <c r="NHZ40" s="479"/>
      <c r="NIA40" s="479"/>
      <c r="NIB40" s="479"/>
      <c r="NIC40" s="479"/>
      <c r="NID40" s="479"/>
      <c r="NIE40" s="479"/>
      <c r="NIF40" s="479"/>
      <c r="NIG40" s="479"/>
      <c r="NIH40" s="479"/>
      <c r="NII40" s="479"/>
      <c r="NIJ40" s="479"/>
      <c r="NIK40" s="479"/>
      <c r="NIL40" s="479"/>
      <c r="NIM40" s="479"/>
      <c r="NIN40" s="479"/>
      <c r="NIO40" s="479"/>
      <c r="NIP40" s="479"/>
      <c r="NIQ40" s="479"/>
      <c r="NIR40" s="479"/>
      <c r="NIS40" s="479"/>
      <c r="NIT40" s="479"/>
      <c r="NIU40" s="479"/>
      <c r="NIV40" s="479"/>
      <c r="NIW40" s="479"/>
      <c r="NIX40" s="479"/>
      <c r="NIY40" s="479"/>
      <c r="NIZ40" s="479"/>
      <c r="NJA40" s="479"/>
      <c r="NJB40" s="479"/>
      <c r="NJC40" s="479"/>
      <c r="NJD40" s="479"/>
      <c r="NJE40" s="479"/>
      <c r="NJF40" s="479"/>
      <c r="NJG40" s="479"/>
      <c r="NJH40" s="479"/>
      <c r="NJI40" s="479"/>
      <c r="NJJ40" s="479"/>
      <c r="NJK40" s="479"/>
      <c r="NJL40" s="479"/>
      <c r="NJM40" s="479"/>
      <c r="NJN40" s="479"/>
      <c r="NJO40" s="479"/>
      <c r="NJP40" s="479"/>
      <c r="NJQ40" s="479"/>
      <c r="NJR40" s="479"/>
      <c r="NJS40" s="479"/>
      <c r="NJT40" s="479"/>
      <c r="NJU40" s="479"/>
      <c r="NJV40" s="479"/>
      <c r="NJW40" s="479"/>
      <c r="NJX40" s="479"/>
      <c r="NJY40" s="479"/>
      <c r="NJZ40" s="479"/>
      <c r="NKA40" s="479"/>
      <c r="NKB40" s="479"/>
      <c r="NKC40" s="479"/>
      <c r="NKD40" s="479"/>
      <c r="NKE40" s="479"/>
      <c r="NKF40" s="479"/>
      <c r="NKG40" s="479"/>
      <c r="NKH40" s="479"/>
      <c r="NKI40" s="479"/>
      <c r="NKJ40" s="479"/>
      <c r="NKK40" s="479"/>
      <c r="NKL40" s="479"/>
      <c r="NKM40" s="479"/>
      <c r="NKN40" s="479"/>
      <c r="NKO40" s="479"/>
      <c r="NKP40" s="479"/>
      <c r="NKQ40" s="479"/>
      <c r="NKR40" s="479"/>
      <c r="NKS40" s="479"/>
      <c r="NKT40" s="479"/>
      <c r="NKU40" s="479"/>
      <c r="NKV40" s="479"/>
      <c r="NKW40" s="479"/>
      <c r="NKX40" s="479"/>
      <c r="NKY40" s="479"/>
      <c r="NKZ40" s="479"/>
      <c r="NLA40" s="479"/>
      <c r="NLB40" s="479"/>
      <c r="NLC40" s="479"/>
      <c r="NLD40" s="479"/>
      <c r="NLE40" s="479"/>
      <c r="NLF40" s="479"/>
      <c r="NLG40" s="479"/>
      <c r="NLH40" s="479"/>
      <c r="NLI40" s="479"/>
      <c r="NLJ40" s="479"/>
      <c r="NLK40" s="479"/>
      <c r="NLL40" s="479"/>
      <c r="NLM40" s="479"/>
      <c r="NLN40" s="479"/>
      <c r="NLO40" s="479"/>
      <c r="NLP40" s="479"/>
      <c r="NLQ40" s="479"/>
      <c r="NLR40" s="479"/>
      <c r="NLS40" s="479"/>
      <c r="NLT40" s="479"/>
      <c r="NLU40" s="479"/>
      <c r="NLV40" s="479"/>
      <c r="NLW40" s="479"/>
      <c r="NLX40" s="479"/>
      <c r="NLY40" s="479"/>
      <c r="NLZ40" s="479"/>
      <c r="NMA40" s="479"/>
      <c r="NMB40" s="479"/>
      <c r="NMC40" s="479"/>
      <c r="NMD40" s="479"/>
      <c r="NME40" s="479"/>
      <c r="NMF40" s="479"/>
      <c r="NMG40" s="479"/>
      <c r="NMH40" s="479"/>
      <c r="NMI40" s="479"/>
      <c r="NMJ40" s="479"/>
      <c r="NMK40" s="479"/>
      <c r="NML40" s="479"/>
      <c r="NMM40" s="479"/>
      <c r="NMN40" s="479"/>
      <c r="NMO40" s="479"/>
      <c r="NMP40" s="479"/>
      <c r="NMQ40" s="479"/>
      <c r="NMR40" s="479"/>
      <c r="NMS40" s="479"/>
      <c r="NMT40" s="479"/>
      <c r="NMU40" s="479"/>
      <c r="NMV40" s="479"/>
      <c r="NMW40" s="479"/>
      <c r="NMX40" s="479"/>
      <c r="NMY40" s="479"/>
      <c r="NMZ40" s="479"/>
      <c r="NNA40" s="479"/>
      <c r="NNB40" s="479"/>
      <c r="NNC40" s="479"/>
      <c r="NND40" s="479"/>
      <c r="NNE40" s="479"/>
      <c r="NNF40" s="479"/>
      <c r="NNG40" s="479"/>
      <c r="NNH40" s="479"/>
      <c r="NNI40" s="479"/>
      <c r="NNJ40" s="479"/>
      <c r="NNK40" s="479"/>
      <c r="NNL40" s="479"/>
      <c r="NNM40" s="479"/>
      <c r="NNN40" s="479"/>
      <c r="NNO40" s="479"/>
      <c r="NNP40" s="479"/>
      <c r="NNQ40" s="479"/>
      <c r="NNR40" s="479"/>
      <c r="NNS40" s="479"/>
      <c r="NNT40" s="479"/>
      <c r="NNU40" s="479"/>
      <c r="NNV40" s="479"/>
      <c r="NNW40" s="479"/>
      <c r="NNX40" s="479"/>
      <c r="NNY40" s="479"/>
      <c r="NNZ40" s="479"/>
      <c r="NOA40" s="479"/>
      <c r="NOB40" s="479"/>
      <c r="NOC40" s="479"/>
      <c r="NOD40" s="479"/>
      <c r="NOE40" s="479"/>
      <c r="NOF40" s="479"/>
      <c r="NOG40" s="479"/>
      <c r="NOH40" s="479"/>
      <c r="NOI40" s="479"/>
      <c r="NOJ40" s="479"/>
      <c r="NOK40" s="479"/>
      <c r="NOL40" s="479"/>
      <c r="NOM40" s="479"/>
      <c r="NON40" s="479"/>
      <c r="NOO40" s="479"/>
      <c r="NOP40" s="479"/>
      <c r="NOQ40" s="479"/>
      <c r="NOR40" s="479"/>
      <c r="NOS40" s="479"/>
      <c r="NOT40" s="479"/>
      <c r="NOU40" s="479"/>
      <c r="NOV40" s="479"/>
      <c r="NOW40" s="479"/>
      <c r="NOX40" s="479"/>
      <c r="NOY40" s="479"/>
      <c r="NOZ40" s="479"/>
      <c r="NPA40" s="479"/>
      <c r="NPB40" s="479"/>
      <c r="NPC40" s="479"/>
      <c r="NPD40" s="479"/>
      <c r="NPE40" s="479"/>
      <c r="NPF40" s="479"/>
      <c r="NPG40" s="479"/>
      <c r="NPH40" s="479"/>
      <c r="NPI40" s="479"/>
      <c r="NPJ40" s="479"/>
      <c r="NPK40" s="479"/>
      <c r="NPL40" s="479"/>
      <c r="NPM40" s="479"/>
      <c r="NPN40" s="479"/>
      <c r="NPO40" s="479"/>
      <c r="NPP40" s="479"/>
      <c r="NPQ40" s="479"/>
      <c r="NPR40" s="479"/>
      <c r="NPS40" s="479"/>
      <c r="NPT40" s="479"/>
      <c r="NPU40" s="479"/>
      <c r="NPV40" s="479"/>
      <c r="NPW40" s="479"/>
      <c r="NPX40" s="479"/>
      <c r="NPY40" s="479"/>
      <c r="NPZ40" s="479"/>
      <c r="NQA40" s="479"/>
      <c r="NQB40" s="479"/>
      <c r="NQC40" s="479"/>
      <c r="NQD40" s="479"/>
      <c r="NQE40" s="479"/>
      <c r="NQF40" s="479"/>
      <c r="NQG40" s="479"/>
      <c r="NQH40" s="479"/>
      <c r="NQI40" s="479"/>
      <c r="NQJ40" s="479"/>
      <c r="NQK40" s="479"/>
      <c r="NQL40" s="479"/>
      <c r="NQM40" s="479"/>
      <c r="NQN40" s="479"/>
      <c r="NQO40" s="479"/>
      <c r="NQP40" s="479"/>
      <c r="NQQ40" s="479"/>
      <c r="NQR40" s="479"/>
      <c r="NQS40" s="479"/>
      <c r="NQT40" s="479"/>
      <c r="NQU40" s="479"/>
      <c r="NQV40" s="479"/>
      <c r="NQW40" s="479"/>
      <c r="NQX40" s="479"/>
      <c r="NQY40" s="479"/>
      <c r="NQZ40" s="479"/>
      <c r="NRA40" s="479"/>
      <c r="NRB40" s="479"/>
      <c r="NRC40" s="479"/>
      <c r="NRD40" s="479"/>
      <c r="NRE40" s="479"/>
      <c r="NRF40" s="479"/>
      <c r="NRG40" s="479"/>
      <c r="NRH40" s="479"/>
      <c r="NRI40" s="479"/>
      <c r="NRJ40" s="479"/>
      <c r="NRK40" s="479"/>
      <c r="NRL40" s="479"/>
      <c r="NRM40" s="479"/>
      <c r="NRN40" s="479"/>
      <c r="NRO40" s="479"/>
      <c r="NRP40" s="479"/>
      <c r="NRQ40" s="479"/>
      <c r="NRR40" s="479"/>
      <c r="NRS40" s="479"/>
      <c r="NRT40" s="479"/>
      <c r="NRU40" s="479"/>
      <c r="NRV40" s="479"/>
      <c r="NRW40" s="479"/>
      <c r="NRX40" s="479"/>
      <c r="NRY40" s="479"/>
      <c r="NRZ40" s="479"/>
      <c r="NSA40" s="479"/>
      <c r="NSB40" s="479"/>
      <c r="NSC40" s="479"/>
      <c r="NSD40" s="479"/>
      <c r="NSE40" s="479"/>
      <c r="NSF40" s="479"/>
      <c r="NSG40" s="479"/>
      <c r="NSH40" s="479"/>
      <c r="NSI40" s="479"/>
      <c r="NSJ40" s="479"/>
      <c r="NSK40" s="479"/>
      <c r="NSL40" s="479"/>
      <c r="NSM40" s="479"/>
      <c r="NSN40" s="479"/>
      <c r="NSO40" s="479"/>
      <c r="NSP40" s="479"/>
      <c r="NSQ40" s="479"/>
      <c r="NSR40" s="479"/>
      <c r="NSS40" s="479"/>
      <c r="NST40" s="479"/>
      <c r="NSU40" s="479"/>
      <c r="NSV40" s="479"/>
      <c r="NSW40" s="479"/>
      <c r="NSX40" s="479"/>
      <c r="NSY40" s="479"/>
      <c r="NSZ40" s="479"/>
      <c r="NTA40" s="479"/>
      <c r="NTB40" s="479"/>
      <c r="NTC40" s="479"/>
      <c r="NTD40" s="479"/>
      <c r="NTE40" s="479"/>
      <c r="NTF40" s="479"/>
      <c r="NTG40" s="479"/>
      <c r="NTH40" s="479"/>
      <c r="NTI40" s="479"/>
      <c r="NTJ40" s="479"/>
      <c r="NTK40" s="479"/>
      <c r="NTL40" s="479"/>
      <c r="NTM40" s="479"/>
      <c r="NTN40" s="479"/>
      <c r="NTO40" s="479"/>
      <c r="NTP40" s="479"/>
      <c r="NTQ40" s="479"/>
      <c r="NTR40" s="479"/>
      <c r="NTS40" s="479"/>
      <c r="NTT40" s="479"/>
      <c r="NTU40" s="479"/>
      <c r="NTV40" s="479"/>
      <c r="NTW40" s="479"/>
      <c r="NTX40" s="479"/>
      <c r="NTY40" s="479"/>
      <c r="NTZ40" s="479"/>
      <c r="NUA40" s="479"/>
      <c r="NUB40" s="479"/>
      <c r="NUC40" s="479"/>
      <c r="NUD40" s="479"/>
      <c r="NUE40" s="479"/>
      <c r="NUF40" s="479"/>
      <c r="NUG40" s="479"/>
      <c r="NUH40" s="479"/>
      <c r="NUI40" s="479"/>
      <c r="NUJ40" s="479"/>
      <c r="NUK40" s="479"/>
      <c r="NUL40" s="479"/>
      <c r="NUM40" s="479"/>
      <c r="NUN40" s="479"/>
      <c r="NUO40" s="479"/>
      <c r="NUP40" s="479"/>
      <c r="NUQ40" s="479"/>
      <c r="NUR40" s="479"/>
      <c r="NUS40" s="479"/>
      <c r="NUT40" s="479"/>
      <c r="NUU40" s="479"/>
      <c r="NUV40" s="479"/>
      <c r="NUW40" s="479"/>
      <c r="NUX40" s="479"/>
      <c r="NUY40" s="479"/>
      <c r="NUZ40" s="479"/>
      <c r="NVA40" s="479"/>
      <c r="NVB40" s="479"/>
      <c r="NVC40" s="479"/>
      <c r="NVD40" s="479"/>
      <c r="NVE40" s="479"/>
      <c r="NVF40" s="479"/>
      <c r="NVG40" s="479"/>
      <c r="NVH40" s="479"/>
      <c r="NVI40" s="479"/>
      <c r="NVJ40" s="479"/>
      <c r="NVK40" s="479"/>
      <c r="NVL40" s="479"/>
      <c r="NVM40" s="479"/>
      <c r="NVN40" s="479"/>
      <c r="NVO40" s="479"/>
      <c r="NVP40" s="479"/>
      <c r="NVQ40" s="479"/>
      <c r="NVR40" s="479"/>
      <c r="NVS40" s="479"/>
      <c r="NVT40" s="479"/>
      <c r="NVU40" s="479"/>
      <c r="NVV40" s="479"/>
      <c r="NVW40" s="479"/>
      <c r="NVX40" s="479"/>
      <c r="NVY40" s="479"/>
      <c r="NVZ40" s="479"/>
      <c r="NWA40" s="479"/>
      <c r="NWB40" s="479"/>
      <c r="NWC40" s="479"/>
      <c r="NWD40" s="479"/>
      <c r="NWE40" s="479"/>
      <c r="NWF40" s="479"/>
      <c r="NWG40" s="479"/>
      <c r="NWH40" s="479"/>
      <c r="NWI40" s="479"/>
      <c r="NWJ40" s="479"/>
      <c r="NWK40" s="479"/>
      <c r="NWL40" s="479"/>
      <c r="NWM40" s="479"/>
      <c r="NWN40" s="479"/>
      <c r="NWO40" s="479"/>
      <c r="NWP40" s="479"/>
      <c r="NWQ40" s="479"/>
      <c r="NWR40" s="479"/>
      <c r="NWS40" s="479"/>
      <c r="NWT40" s="479"/>
      <c r="NWU40" s="479"/>
      <c r="NWV40" s="479"/>
      <c r="NWW40" s="479"/>
      <c r="NWX40" s="479"/>
      <c r="NWY40" s="479"/>
      <c r="NWZ40" s="479"/>
      <c r="NXA40" s="479"/>
      <c r="NXB40" s="479"/>
      <c r="NXC40" s="479"/>
      <c r="NXD40" s="479"/>
      <c r="NXE40" s="479"/>
      <c r="NXF40" s="479"/>
      <c r="NXG40" s="479"/>
      <c r="NXH40" s="479"/>
      <c r="NXI40" s="479"/>
      <c r="NXJ40" s="479"/>
      <c r="NXK40" s="479"/>
      <c r="NXL40" s="479"/>
      <c r="NXM40" s="479"/>
      <c r="NXN40" s="479"/>
      <c r="NXO40" s="479"/>
      <c r="NXP40" s="479"/>
      <c r="NXQ40" s="479"/>
      <c r="NXR40" s="479"/>
      <c r="NXS40" s="479"/>
      <c r="NXT40" s="479"/>
      <c r="NXU40" s="479"/>
      <c r="NXV40" s="479"/>
      <c r="NXW40" s="479"/>
      <c r="NXX40" s="479"/>
      <c r="NXY40" s="479"/>
      <c r="NXZ40" s="479"/>
      <c r="NYA40" s="479"/>
      <c r="NYB40" s="479"/>
      <c r="NYC40" s="479"/>
      <c r="NYD40" s="479"/>
      <c r="NYE40" s="479"/>
      <c r="NYF40" s="479"/>
      <c r="NYG40" s="479"/>
      <c r="NYH40" s="479"/>
      <c r="NYI40" s="479"/>
      <c r="NYJ40" s="479"/>
      <c r="NYK40" s="479"/>
      <c r="NYL40" s="479"/>
      <c r="NYM40" s="479"/>
      <c r="NYN40" s="479"/>
      <c r="NYO40" s="479"/>
      <c r="NYP40" s="479"/>
      <c r="NYQ40" s="479"/>
      <c r="NYR40" s="479"/>
      <c r="NYS40" s="479"/>
      <c r="NYT40" s="479"/>
      <c r="NYU40" s="479"/>
      <c r="NYV40" s="479"/>
      <c r="NYW40" s="479"/>
      <c r="NYX40" s="479"/>
      <c r="NYY40" s="479"/>
      <c r="NYZ40" s="479"/>
      <c r="NZA40" s="479"/>
      <c r="NZB40" s="479"/>
      <c r="NZC40" s="479"/>
      <c r="NZD40" s="479"/>
      <c r="NZE40" s="479"/>
      <c r="NZF40" s="479"/>
      <c r="NZG40" s="479"/>
      <c r="NZH40" s="479"/>
      <c r="NZI40" s="479"/>
      <c r="NZJ40" s="479"/>
      <c r="NZK40" s="479"/>
      <c r="NZL40" s="479"/>
      <c r="NZM40" s="479"/>
      <c r="NZN40" s="479"/>
      <c r="NZO40" s="479"/>
      <c r="NZP40" s="479"/>
      <c r="NZQ40" s="479"/>
      <c r="NZR40" s="479"/>
      <c r="NZS40" s="479"/>
      <c r="NZT40" s="479"/>
      <c r="NZU40" s="479"/>
      <c r="NZV40" s="479"/>
      <c r="NZW40" s="479"/>
      <c r="NZX40" s="479"/>
      <c r="NZY40" s="479"/>
      <c r="NZZ40" s="479"/>
      <c r="OAA40" s="479"/>
      <c r="OAB40" s="479"/>
      <c r="OAC40" s="479"/>
      <c r="OAD40" s="479"/>
      <c r="OAE40" s="479"/>
      <c r="OAF40" s="479"/>
      <c r="OAG40" s="479"/>
      <c r="OAH40" s="479"/>
      <c r="OAI40" s="479"/>
      <c r="OAJ40" s="479"/>
      <c r="OAK40" s="479"/>
      <c r="OAL40" s="479"/>
      <c r="OAM40" s="479"/>
      <c r="OAN40" s="479"/>
      <c r="OAO40" s="479"/>
      <c r="OAP40" s="479"/>
      <c r="OAQ40" s="479"/>
      <c r="OAR40" s="479"/>
      <c r="OAS40" s="479"/>
      <c r="OAT40" s="479"/>
      <c r="OAU40" s="479"/>
      <c r="OAV40" s="479"/>
      <c r="OAW40" s="479"/>
      <c r="OAX40" s="479"/>
      <c r="OAY40" s="479"/>
      <c r="OAZ40" s="479"/>
      <c r="OBA40" s="479"/>
      <c r="OBB40" s="479"/>
      <c r="OBC40" s="479"/>
      <c r="OBD40" s="479"/>
      <c r="OBE40" s="479"/>
      <c r="OBF40" s="479"/>
      <c r="OBG40" s="479"/>
      <c r="OBH40" s="479"/>
      <c r="OBI40" s="479"/>
      <c r="OBJ40" s="479"/>
      <c r="OBK40" s="479"/>
      <c r="OBL40" s="479"/>
      <c r="OBM40" s="479"/>
      <c r="OBN40" s="479"/>
      <c r="OBO40" s="479"/>
      <c r="OBP40" s="479"/>
      <c r="OBQ40" s="479"/>
      <c r="OBR40" s="479"/>
      <c r="OBS40" s="479"/>
      <c r="OBT40" s="479"/>
      <c r="OBU40" s="479"/>
      <c r="OBV40" s="479"/>
      <c r="OBW40" s="479"/>
      <c r="OBX40" s="479"/>
      <c r="OBY40" s="479"/>
      <c r="OBZ40" s="479"/>
      <c r="OCA40" s="479"/>
      <c r="OCB40" s="479"/>
      <c r="OCC40" s="479"/>
      <c r="OCD40" s="479"/>
      <c r="OCE40" s="479"/>
      <c r="OCF40" s="479"/>
      <c r="OCG40" s="479"/>
      <c r="OCH40" s="479"/>
      <c r="OCI40" s="479"/>
      <c r="OCJ40" s="479"/>
      <c r="OCK40" s="479"/>
      <c r="OCL40" s="479"/>
      <c r="OCM40" s="479"/>
      <c r="OCN40" s="479"/>
      <c r="OCO40" s="479"/>
      <c r="OCP40" s="479"/>
      <c r="OCQ40" s="479"/>
      <c r="OCR40" s="479"/>
      <c r="OCS40" s="479"/>
      <c r="OCT40" s="479"/>
      <c r="OCU40" s="479"/>
      <c r="OCV40" s="479"/>
      <c r="OCW40" s="479"/>
      <c r="OCX40" s="479"/>
      <c r="OCY40" s="479"/>
      <c r="OCZ40" s="479"/>
      <c r="ODA40" s="479"/>
      <c r="ODB40" s="479"/>
      <c r="ODC40" s="479"/>
      <c r="ODD40" s="479"/>
      <c r="ODE40" s="479"/>
      <c r="ODF40" s="479"/>
      <c r="ODG40" s="479"/>
      <c r="ODH40" s="479"/>
      <c r="ODI40" s="479"/>
      <c r="ODJ40" s="479"/>
      <c r="ODK40" s="479"/>
      <c r="ODL40" s="479"/>
      <c r="ODM40" s="479"/>
      <c r="ODN40" s="479"/>
      <c r="ODO40" s="479"/>
      <c r="ODP40" s="479"/>
      <c r="ODQ40" s="479"/>
      <c r="ODR40" s="479"/>
      <c r="ODS40" s="479"/>
      <c r="ODT40" s="479"/>
      <c r="ODU40" s="479"/>
      <c r="ODV40" s="479"/>
      <c r="ODW40" s="479"/>
      <c r="ODX40" s="479"/>
      <c r="ODY40" s="479"/>
      <c r="ODZ40" s="479"/>
      <c r="OEA40" s="479"/>
      <c r="OEB40" s="479"/>
      <c r="OEC40" s="479"/>
      <c r="OED40" s="479"/>
      <c r="OEE40" s="479"/>
      <c r="OEF40" s="479"/>
      <c r="OEG40" s="479"/>
      <c r="OEH40" s="479"/>
      <c r="OEI40" s="479"/>
      <c r="OEJ40" s="479"/>
      <c r="OEK40" s="479"/>
      <c r="OEL40" s="479"/>
      <c r="OEM40" s="479"/>
      <c r="OEN40" s="479"/>
      <c r="OEO40" s="479"/>
      <c r="OEP40" s="479"/>
      <c r="OEQ40" s="479"/>
      <c r="OER40" s="479"/>
      <c r="OES40" s="479"/>
      <c r="OET40" s="479"/>
      <c r="OEU40" s="479"/>
      <c r="OEV40" s="479"/>
      <c r="OEW40" s="479"/>
      <c r="OEX40" s="479"/>
      <c r="OEY40" s="479"/>
      <c r="OEZ40" s="479"/>
      <c r="OFA40" s="479"/>
      <c r="OFB40" s="479"/>
      <c r="OFC40" s="479"/>
      <c r="OFD40" s="479"/>
      <c r="OFE40" s="479"/>
      <c r="OFF40" s="479"/>
      <c r="OFG40" s="479"/>
      <c r="OFH40" s="479"/>
      <c r="OFI40" s="479"/>
      <c r="OFJ40" s="479"/>
      <c r="OFK40" s="479"/>
      <c r="OFL40" s="479"/>
      <c r="OFM40" s="479"/>
      <c r="OFN40" s="479"/>
      <c r="OFO40" s="479"/>
      <c r="OFP40" s="479"/>
      <c r="OFQ40" s="479"/>
      <c r="OFR40" s="479"/>
      <c r="OFS40" s="479"/>
      <c r="OFT40" s="479"/>
      <c r="OFU40" s="479"/>
      <c r="OFV40" s="479"/>
      <c r="OFW40" s="479"/>
      <c r="OFX40" s="479"/>
      <c r="OFY40" s="479"/>
      <c r="OFZ40" s="479"/>
      <c r="OGA40" s="479"/>
      <c r="OGB40" s="479"/>
      <c r="OGC40" s="479"/>
      <c r="OGD40" s="479"/>
      <c r="OGE40" s="479"/>
      <c r="OGF40" s="479"/>
      <c r="OGG40" s="479"/>
      <c r="OGH40" s="479"/>
      <c r="OGI40" s="479"/>
      <c r="OGJ40" s="479"/>
      <c r="OGK40" s="479"/>
      <c r="OGL40" s="479"/>
      <c r="OGM40" s="479"/>
      <c r="OGN40" s="479"/>
      <c r="OGO40" s="479"/>
      <c r="OGP40" s="479"/>
      <c r="OGQ40" s="479"/>
      <c r="OGR40" s="479"/>
      <c r="OGS40" s="479"/>
      <c r="OGT40" s="479"/>
      <c r="OGU40" s="479"/>
      <c r="OGV40" s="479"/>
      <c r="OGW40" s="479"/>
      <c r="OGX40" s="479"/>
      <c r="OGY40" s="479"/>
      <c r="OGZ40" s="479"/>
      <c r="OHA40" s="479"/>
      <c r="OHB40" s="479"/>
      <c r="OHC40" s="479"/>
      <c r="OHD40" s="479"/>
      <c r="OHE40" s="479"/>
      <c r="OHF40" s="479"/>
      <c r="OHG40" s="479"/>
      <c r="OHH40" s="479"/>
      <c r="OHI40" s="479"/>
      <c r="OHJ40" s="479"/>
      <c r="OHK40" s="479"/>
      <c r="OHL40" s="479"/>
      <c r="OHM40" s="479"/>
      <c r="OHN40" s="479"/>
      <c r="OHO40" s="479"/>
      <c r="OHP40" s="479"/>
      <c r="OHQ40" s="479"/>
      <c r="OHR40" s="479"/>
      <c r="OHS40" s="479"/>
      <c r="OHT40" s="479"/>
      <c r="OHU40" s="479"/>
      <c r="OHV40" s="479"/>
      <c r="OHW40" s="479"/>
      <c r="OHX40" s="479"/>
      <c r="OHY40" s="479"/>
      <c r="OHZ40" s="479"/>
      <c r="OIA40" s="479"/>
      <c r="OIB40" s="479"/>
      <c r="OIC40" s="479"/>
      <c r="OID40" s="479"/>
      <c r="OIE40" s="479"/>
      <c r="OIF40" s="479"/>
      <c r="OIG40" s="479"/>
      <c r="OIH40" s="479"/>
      <c r="OII40" s="479"/>
      <c r="OIJ40" s="479"/>
      <c r="OIK40" s="479"/>
      <c r="OIL40" s="479"/>
      <c r="OIM40" s="479"/>
      <c r="OIN40" s="479"/>
      <c r="OIO40" s="479"/>
      <c r="OIP40" s="479"/>
      <c r="OIQ40" s="479"/>
      <c r="OIR40" s="479"/>
      <c r="OIS40" s="479"/>
      <c r="OIT40" s="479"/>
      <c r="OIU40" s="479"/>
      <c r="OIV40" s="479"/>
      <c r="OIW40" s="479"/>
      <c r="OIX40" s="479"/>
      <c r="OIY40" s="479"/>
      <c r="OIZ40" s="479"/>
      <c r="OJA40" s="479"/>
      <c r="OJB40" s="479"/>
      <c r="OJC40" s="479"/>
      <c r="OJD40" s="479"/>
      <c r="OJE40" s="479"/>
      <c r="OJF40" s="479"/>
      <c r="OJG40" s="479"/>
      <c r="OJH40" s="479"/>
      <c r="OJI40" s="479"/>
      <c r="OJJ40" s="479"/>
      <c r="OJK40" s="479"/>
      <c r="OJL40" s="479"/>
      <c r="OJM40" s="479"/>
      <c r="OJN40" s="479"/>
      <c r="OJO40" s="479"/>
      <c r="OJP40" s="479"/>
      <c r="OJQ40" s="479"/>
      <c r="OJR40" s="479"/>
      <c r="OJS40" s="479"/>
      <c r="OJT40" s="479"/>
      <c r="OJU40" s="479"/>
      <c r="OJV40" s="479"/>
      <c r="OJW40" s="479"/>
      <c r="OJX40" s="479"/>
      <c r="OJY40" s="479"/>
      <c r="OJZ40" s="479"/>
      <c r="OKA40" s="479"/>
      <c r="OKB40" s="479"/>
      <c r="OKC40" s="479"/>
      <c r="OKD40" s="479"/>
      <c r="OKE40" s="479"/>
      <c r="OKF40" s="479"/>
      <c r="OKG40" s="479"/>
      <c r="OKH40" s="479"/>
      <c r="OKI40" s="479"/>
      <c r="OKJ40" s="479"/>
      <c r="OKK40" s="479"/>
      <c r="OKL40" s="479"/>
      <c r="OKM40" s="479"/>
      <c r="OKN40" s="479"/>
      <c r="OKO40" s="479"/>
      <c r="OKP40" s="479"/>
      <c r="OKQ40" s="479"/>
      <c r="OKR40" s="479"/>
      <c r="OKS40" s="479"/>
      <c r="OKT40" s="479"/>
      <c r="OKU40" s="479"/>
      <c r="OKV40" s="479"/>
      <c r="OKW40" s="479"/>
      <c r="OKX40" s="479"/>
      <c r="OKY40" s="479"/>
      <c r="OKZ40" s="479"/>
      <c r="OLA40" s="479"/>
      <c r="OLB40" s="479"/>
      <c r="OLC40" s="479"/>
      <c r="OLD40" s="479"/>
      <c r="OLE40" s="479"/>
      <c r="OLF40" s="479"/>
      <c r="OLG40" s="479"/>
      <c r="OLH40" s="479"/>
      <c r="OLI40" s="479"/>
      <c r="OLJ40" s="479"/>
      <c r="OLK40" s="479"/>
      <c r="OLL40" s="479"/>
      <c r="OLM40" s="479"/>
      <c r="OLN40" s="479"/>
      <c r="OLO40" s="479"/>
      <c r="OLP40" s="479"/>
      <c r="OLQ40" s="479"/>
      <c r="OLR40" s="479"/>
      <c r="OLS40" s="479"/>
      <c r="OLT40" s="479"/>
      <c r="OLU40" s="479"/>
      <c r="OLV40" s="479"/>
      <c r="OLW40" s="479"/>
      <c r="OLX40" s="479"/>
      <c r="OLY40" s="479"/>
      <c r="OLZ40" s="479"/>
      <c r="OMA40" s="479"/>
      <c r="OMB40" s="479"/>
      <c r="OMC40" s="479"/>
      <c r="OMD40" s="479"/>
      <c r="OME40" s="479"/>
      <c r="OMF40" s="479"/>
      <c r="OMG40" s="479"/>
      <c r="OMH40" s="479"/>
      <c r="OMI40" s="479"/>
      <c r="OMJ40" s="479"/>
      <c r="OMK40" s="479"/>
      <c r="OML40" s="479"/>
      <c r="OMM40" s="479"/>
      <c r="OMN40" s="479"/>
      <c r="OMO40" s="479"/>
      <c r="OMP40" s="479"/>
      <c r="OMQ40" s="479"/>
      <c r="OMR40" s="479"/>
      <c r="OMS40" s="479"/>
      <c r="OMT40" s="479"/>
      <c r="OMU40" s="479"/>
      <c r="OMV40" s="479"/>
      <c r="OMW40" s="479"/>
      <c r="OMX40" s="479"/>
      <c r="OMY40" s="479"/>
      <c r="OMZ40" s="479"/>
      <c r="ONA40" s="479"/>
      <c r="ONB40" s="479"/>
      <c r="ONC40" s="479"/>
      <c r="OND40" s="479"/>
      <c r="ONE40" s="479"/>
      <c r="ONF40" s="479"/>
      <c r="ONG40" s="479"/>
      <c r="ONH40" s="479"/>
      <c r="ONI40" s="479"/>
      <c r="ONJ40" s="479"/>
      <c r="ONK40" s="479"/>
      <c r="ONL40" s="479"/>
      <c r="ONM40" s="479"/>
      <c r="ONN40" s="479"/>
      <c r="ONO40" s="479"/>
      <c r="ONP40" s="479"/>
      <c r="ONQ40" s="479"/>
      <c r="ONR40" s="479"/>
      <c r="ONS40" s="479"/>
      <c r="ONT40" s="479"/>
      <c r="ONU40" s="479"/>
      <c r="ONV40" s="479"/>
      <c r="ONW40" s="479"/>
      <c r="ONX40" s="479"/>
      <c r="ONY40" s="479"/>
      <c r="ONZ40" s="479"/>
      <c r="OOA40" s="479"/>
      <c r="OOB40" s="479"/>
      <c r="OOC40" s="479"/>
      <c r="OOD40" s="479"/>
      <c r="OOE40" s="479"/>
      <c r="OOF40" s="479"/>
      <c r="OOG40" s="479"/>
      <c r="OOH40" s="479"/>
      <c r="OOI40" s="479"/>
      <c r="OOJ40" s="479"/>
      <c r="OOK40" s="479"/>
      <c r="OOL40" s="479"/>
      <c r="OOM40" s="479"/>
      <c r="OON40" s="479"/>
      <c r="OOO40" s="479"/>
      <c r="OOP40" s="479"/>
      <c r="OOQ40" s="479"/>
      <c r="OOR40" s="479"/>
      <c r="OOS40" s="479"/>
      <c r="OOT40" s="479"/>
      <c r="OOU40" s="479"/>
      <c r="OOV40" s="479"/>
      <c r="OOW40" s="479"/>
      <c r="OOX40" s="479"/>
      <c r="OOY40" s="479"/>
      <c r="OOZ40" s="479"/>
      <c r="OPA40" s="479"/>
      <c r="OPB40" s="479"/>
      <c r="OPC40" s="479"/>
      <c r="OPD40" s="479"/>
      <c r="OPE40" s="479"/>
      <c r="OPF40" s="479"/>
      <c r="OPG40" s="479"/>
      <c r="OPH40" s="479"/>
      <c r="OPI40" s="479"/>
      <c r="OPJ40" s="479"/>
      <c r="OPK40" s="479"/>
      <c r="OPL40" s="479"/>
      <c r="OPM40" s="479"/>
      <c r="OPN40" s="479"/>
      <c r="OPO40" s="479"/>
      <c r="OPP40" s="479"/>
      <c r="OPQ40" s="479"/>
      <c r="OPR40" s="479"/>
      <c r="OPS40" s="479"/>
      <c r="OPT40" s="479"/>
      <c r="OPU40" s="479"/>
      <c r="OPV40" s="479"/>
      <c r="OPW40" s="479"/>
      <c r="OPX40" s="479"/>
      <c r="OPY40" s="479"/>
      <c r="OPZ40" s="479"/>
      <c r="OQA40" s="479"/>
      <c r="OQB40" s="479"/>
      <c r="OQC40" s="479"/>
      <c r="OQD40" s="479"/>
      <c r="OQE40" s="479"/>
      <c r="OQF40" s="479"/>
      <c r="OQG40" s="479"/>
      <c r="OQH40" s="479"/>
      <c r="OQI40" s="479"/>
      <c r="OQJ40" s="479"/>
      <c r="OQK40" s="479"/>
      <c r="OQL40" s="479"/>
      <c r="OQM40" s="479"/>
      <c r="OQN40" s="479"/>
      <c r="OQO40" s="479"/>
      <c r="OQP40" s="479"/>
      <c r="OQQ40" s="479"/>
      <c r="OQR40" s="479"/>
      <c r="OQS40" s="479"/>
      <c r="OQT40" s="479"/>
      <c r="OQU40" s="479"/>
      <c r="OQV40" s="479"/>
      <c r="OQW40" s="479"/>
      <c r="OQX40" s="479"/>
      <c r="OQY40" s="479"/>
      <c r="OQZ40" s="479"/>
      <c r="ORA40" s="479"/>
      <c r="ORB40" s="479"/>
      <c r="ORC40" s="479"/>
      <c r="ORD40" s="479"/>
      <c r="ORE40" s="479"/>
      <c r="ORF40" s="479"/>
      <c r="ORG40" s="479"/>
      <c r="ORH40" s="479"/>
      <c r="ORI40" s="479"/>
      <c r="ORJ40" s="479"/>
      <c r="ORK40" s="479"/>
      <c r="ORL40" s="479"/>
      <c r="ORM40" s="479"/>
      <c r="ORN40" s="479"/>
      <c r="ORO40" s="479"/>
      <c r="ORP40" s="479"/>
      <c r="ORQ40" s="479"/>
      <c r="ORR40" s="479"/>
      <c r="ORS40" s="479"/>
      <c r="ORT40" s="479"/>
      <c r="ORU40" s="479"/>
      <c r="ORV40" s="479"/>
      <c r="ORW40" s="479"/>
      <c r="ORX40" s="479"/>
      <c r="ORY40" s="479"/>
      <c r="ORZ40" s="479"/>
      <c r="OSA40" s="479"/>
      <c r="OSB40" s="479"/>
      <c r="OSC40" s="479"/>
      <c r="OSD40" s="479"/>
      <c r="OSE40" s="479"/>
      <c r="OSF40" s="479"/>
      <c r="OSG40" s="479"/>
      <c r="OSH40" s="479"/>
      <c r="OSI40" s="479"/>
      <c r="OSJ40" s="479"/>
      <c r="OSK40" s="479"/>
      <c r="OSL40" s="479"/>
      <c r="OSM40" s="479"/>
      <c r="OSN40" s="479"/>
      <c r="OSO40" s="479"/>
      <c r="OSP40" s="479"/>
      <c r="OSQ40" s="479"/>
      <c r="OSR40" s="479"/>
      <c r="OSS40" s="479"/>
      <c r="OST40" s="479"/>
      <c r="OSU40" s="479"/>
      <c r="OSV40" s="479"/>
      <c r="OSW40" s="479"/>
      <c r="OSX40" s="479"/>
      <c r="OSY40" s="479"/>
      <c r="OSZ40" s="479"/>
      <c r="OTA40" s="479"/>
      <c r="OTB40" s="479"/>
      <c r="OTC40" s="479"/>
      <c r="OTD40" s="479"/>
      <c r="OTE40" s="479"/>
      <c r="OTF40" s="479"/>
      <c r="OTG40" s="479"/>
      <c r="OTH40" s="479"/>
      <c r="OTI40" s="479"/>
      <c r="OTJ40" s="479"/>
      <c r="OTK40" s="479"/>
      <c r="OTL40" s="479"/>
      <c r="OTM40" s="479"/>
      <c r="OTN40" s="479"/>
      <c r="OTO40" s="479"/>
      <c r="OTP40" s="479"/>
      <c r="OTQ40" s="479"/>
      <c r="OTR40" s="479"/>
      <c r="OTS40" s="479"/>
      <c r="OTT40" s="479"/>
      <c r="OTU40" s="479"/>
      <c r="OTV40" s="479"/>
      <c r="OTW40" s="479"/>
      <c r="OTX40" s="479"/>
      <c r="OTY40" s="479"/>
      <c r="OTZ40" s="479"/>
      <c r="OUA40" s="479"/>
      <c r="OUB40" s="479"/>
      <c r="OUC40" s="479"/>
      <c r="OUD40" s="479"/>
      <c r="OUE40" s="479"/>
      <c r="OUF40" s="479"/>
      <c r="OUG40" s="479"/>
      <c r="OUH40" s="479"/>
      <c r="OUI40" s="479"/>
      <c r="OUJ40" s="479"/>
      <c r="OUK40" s="479"/>
      <c r="OUL40" s="479"/>
      <c r="OUM40" s="479"/>
      <c r="OUN40" s="479"/>
      <c r="OUO40" s="479"/>
      <c r="OUP40" s="479"/>
      <c r="OUQ40" s="479"/>
      <c r="OUR40" s="479"/>
      <c r="OUS40" s="479"/>
      <c r="OUT40" s="479"/>
      <c r="OUU40" s="479"/>
      <c r="OUV40" s="479"/>
      <c r="OUW40" s="479"/>
      <c r="OUX40" s="479"/>
      <c r="OUY40" s="479"/>
      <c r="OUZ40" s="479"/>
      <c r="OVA40" s="479"/>
      <c r="OVB40" s="479"/>
      <c r="OVC40" s="479"/>
      <c r="OVD40" s="479"/>
      <c r="OVE40" s="479"/>
      <c r="OVF40" s="479"/>
      <c r="OVG40" s="479"/>
      <c r="OVH40" s="479"/>
      <c r="OVI40" s="479"/>
      <c r="OVJ40" s="479"/>
      <c r="OVK40" s="479"/>
      <c r="OVL40" s="479"/>
      <c r="OVM40" s="479"/>
      <c r="OVN40" s="479"/>
      <c r="OVO40" s="479"/>
      <c r="OVP40" s="479"/>
      <c r="OVQ40" s="479"/>
      <c r="OVR40" s="479"/>
      <c r="OVS40" s="479"/>
      <c r="OVT40" s="479"/>
      <c r="OVU40" s="479"/>
      <c r="OVV40" s="479"/>
      <c r="OVW40" s="479"/>
      <c r="OVX40" s="479"/>
      <c r="OVY40" s="479"/>
      <c r="OVZ40" s="479"/>
      <c r="OWA40" s="479"/>
      <c r="OWB40" s="479"/>
      <c r="OWC40" s="479"/>
      <c r="OWD40" s="479"/>
      <c r="OWE40" s="479"/>
      <c r="OWF40" s="479"/>
      <c r="OWG40" s="479"/>
      <c r="OWH40" s="479"/>
      <c r="OWI40" s="479"/>
      <c r="OWJ40" s="479"/>
      <c r="OWK40" s="479"/>
      <c r="OWL40" s="479"/>
      <c r="OWM40" s="479"/>
      <c r="OWN40" s="479"/>
      <c r="OWO40" s="479"/>
      <c r="OWP40" s="479"/>
      <c r="OWQ40" s="479"/>
      <c r="OWR40" s="479"/>
      <c r="OWS40" s="479"/>
      <c r="OWT40" s="479"/>
      <c r="OWU40" s="479"/>
      <c r="OWV40" s="479"/>
      <c r="OWW40" s="479"/>
      <c r="OWX40" s="479"/>
      <c r="OWY40" s="479"/>
      <c r="OWZ40" s="479"/>
      <c r="OXA40" s="479"/>
      <c r="OXB40" s="479"/>
      <c r="OXC40" s="479"/>
      <c r="OXD40" s="479"/>
      <c r="OXE40" s="479"/>
      <c r="OXF40" s="479"/>
      <c r="OXG40" s="479"/>
      <c r="OXH40" s="479"/>
      <c r="OXI40" s="479"/>
      <c r="OXJ40" s="479"/>
      <c r="OXK40" s="479"/>
      <c r="OXL40" s="479"/>
      <c r="OXM40" s="479"/>
      <c r="OXN40" s="479"/>
      <c r="OXO40" s="479"/>
      <c r="OXP40" s="479"/>
      <c r="OXQ40" s="479"/>
      <c r="OXR40" s="479"/>
      <c r="OXS40" s="479"/>
      <c r="OXT40" s="479"/>
      <c r="OXU40" s="479"/>
      <c r="OXV40" s="479"/>
      <c r="OXW40" s="479"/>
      <c r="OXX40" s="479"/>
      <c r="OXY40" s="479"/>
      <c r="OXZ40" s="479"/>
      <c r="OYA40" s="479"/>
      <c r="OYB40" s="479"/>
      <c r="OYC40" s="479"/>
      <c r="OYD40" s="479"/>
      <c r="OYE40" s="479"/>
      <c r="OYF40" s="479"/>
      <c r="OYG40" s="479"/>
      <c r="OYH40" s="479"/>
      <c r="OYI40" s="479"/>
      <c r="OYJ40" s="479"/>
      <c r="OYK40" s="479"/>
      <c r="OYL40" s="479"/>
      <c r="OYM40" s="479"/>
      <c r="OYN40" s="479"/>
      <c r="OYO40" s="479"/>
      <c r="OYP40" s="479"/>
      <c r="OYQ40" s="479"/>
      <c r="OYR40" s="479"/>
      <c r="OYS40" s="479"/>
      <c r="OYT40" s="479"/>
      <c r="OYU40" s="479"/>
      <c r="OYV40" s="479"/>
      <c r="OYW40" s="479"/>
      <c r="OYX40" s="479"/>
      <c r="OYY40" s="479"/>
      <c r="OYZ40" s="479"/>
      <c r="OZA40" s="479"/>
      <c r="OZB40" s="479"/>
      <c r="OZC40" s="479"/>
      <c r="OZD40" s="479"/>
      <c r="OZE40" s="479"/>
      <c r="OZF40" s="479"/>
      <c r="OZG40" s="479"/>
      <c r="OZH40" s="479"/>
      <c r="OZI40" s="479"/>
      <c r="OZJ40" s="479"/>
      <c r="OZK40" s="479"/>
      <c r="OZL40" s="479"/>
      <c r="OZM40" s="479"/>
      <c r="OZN40" s="479"/>
      <c r="OZO40" s="479"/>
      <c r="OZP40" s="479"/>
      <c r="OZQ40" s="479"/>
      <c r="OZR40" s="479"/>
      <c r="OZS40" s="479"/>
      <c r="OZT40" s="479"/>
      <c r="OZU40" s="479"/>
      <c r="OZV40" s="479"/>
      <c r="OZW40" s="479"/>
      <c r="OZX40" s="479"/>
      <c r="OZY40" s="479"/>
      <c r="OZZ40" s="479"/>
      <c r="PAA40" s="479"/>
      <c r="PAB40" s="479"/>
      <c r="PAC40" s="479"/>
      <c r="PAD40" s="479"/>
      <c r="PAE40" s="479"/>
      <c r="PAF40" s="479"/>
      <c r="PAG40" s="479"/>
      <c r="PAH40" s="479"/>
      <c r="PAI40" s="479"/>
      <c r="PAJ40" s="479"/>
      <c r="PAK40" s="479"/>
      <c r="PAL40" s="479"/>
      <c r="PAM40" s="479"/>
      <c r="PAN40" s="479"/>
      <c r="PAO40" s="479"/>
      <c r="PAP40" s="479"/>
      <c r="PAQ40" s="479"/>
      <c r="PAR40" s="479"/>
      <c r="PAS40" s="479"/>
      <c r="PAT40" s="479"/>
      <c r="PAU40" s="479"/>
      <c r="PAV40" s="479"/>
      <c r="PAW40" s="479"/>
      <c r="PAX40" s="479"/>
      <c r="PAY40" s="479"/>
      <c r="PAZ40" s="479"/>
      <c r="PBA40" s="479"/>
      <c r="PBB40" s="479"/>
      <c r="PBC40" s="479"/>
      <c r="PBD40" s="479"/>
      <c r="PBE40" s="479"/>
      <c r="PBF40" s="479"/>
      <c r="PBG40" s="479"/>
      <c r="PBH40" s="479"/>
      <c r="PBI40" s="479"/>
      <c r="PBJ40" s="479"/>
      <c r="PBK40" s="479"/>
      <c r="PBL40" s="479"/>
      <c r="PBM40" s="479"/>
      <c r="PBN40" s="479"/>
      <c r="PBO40" s="479"/>
      <c r="PBP40" s="479"/>
      <c r="PBQ40" s="479"/>
      <c r="PBR40" s="479"/>
      <c r="PBS40" s="479"/>
      <c r="PBT40" s="479"/>
      <c r="PBU40" s="479"/>
      <c r="PBV40" s="479"/>
      <c r="PBW40" s="479"/>
      <c r="PBX40" s="479"/>
      <c r="PBY40" s="479"/>
      <c r="PBZ40" s="479"/>
      <c r="PCA40" s="479"/>
      <c r="PCB40" s="479"/>
      <c r="PCC40" s="479"/>
      <c r="PCD40" s="479"/>
      <c r="PCE40" s="479"/>
      <c r="PCF40" s="479"/>
      <c r="PCG40" s="479"/>
      <c r="PCH40" s="479"/>
      <c r="PCI40" s="479"/>
      <c r="PCJ40" s="479"/>
      <c r="PCK40" s="479"/>
      <c r="PCL40" s="479"/>
      <c r="PCM40" s="479"/>
      <c r="PCN40" s="479"/>
      <c r="PCO40" s="479"/>
      <c r="PCP40" s="479"/>
      <c r="PCQ40" s="479"/>
      <c r="PCR40" s="479"/>
      <c r="PCS40" s="479"/>
      <c r="PCT40" s="479"/>
      <c r="PCU40" s="479"/>
      <c r="PCV40" s="479"/>
      <c r="PCW40" s="479"/>
      <c r="PCX40" s="479"/>
      <c r="PCY40" s="479"/>
      <c r="PCZ40" s="479"/>
      <c r="PDA40" s="479"/>
      <c r="PDB40" s="479"/>
      <c r="PDC40" s="479"/>
      <c r="PDD40" s="479"/>
      <c r="PDE40" s="479"/>
      <c r="PDF40" s="479"/>
      <c r="PDG40" s="479"/>
      <c r="PDH40" s="479"/>
      <c r="PDI40" s="479"/>
      <c r="PDJ40" s="479"/>
      <c r="PDK40" s="479"/>
      <c r="PDL40" s="479"/>
      <c r="PDM40" s="479"/>
      <c r="PDN40" s="479"/>
      <c r="PDO40" s="479"/>
      <c r="PDP40" s="479"/>
      <c r="PDQ40" s="479"/>
      <c r="PDR40" s="479"/>
      <c r="PDS40" s="479"/>
      <c r="PDT40" s="479"/>
      <c r="PDU40" s="479"/>
      <c r="PDV40" s="479"/>
      <c r="PDW40" s="479"/>
      <c r="PDX40" s="479"/>
      <c r="PDY40" s="479"/>
      <c r="PDZ40" s="479"/>
      <c r="PEA40" s="479"/>
      <c r="PEB40" s="479"/>
      <c r="PEC40" s="479"/>
      <c r="PED40" s="479"/>
      <c r="PEE40" s="479"/>
      <c r="PEF40" s="479"/>
      <c r="PEG40" s="479"/>
      <c r="PEH40" s="479"/>
      <c r="PEI40" s="479"/>
      <c r="PEJ40" s="479"/>
      <c r="PEK40" s="479"/>
      <c r="PEL40" s="479"/>
      <c r="PEM40" s="479"/>
      <c r="PEN40" s="479"/>
      <c r="PEO40" s="479"/>
      <c r="PEP40" s="479"/>
      <c r="PEQ40" s="479"/>
      <c r="PER40" s="479"/>
      <c r="PES40" s="479"/>
      <c r="PET40" s="479"/>
      <c r="PEU40" s="479"/>
      <c r="PEV40" s="479"/>
      <c r="PEW40" s="479"/>
      <c r="PEX40" s="479"/>
      <c r="PEY40" s="479"/>
      <c r="PEZ40" s="479"/>
      <c r="PFA40" s="479"/>
      <c r="PFB40" s="479"/>
      <c r="PFC40" s="479"/>
      <c r="PFD40" s="479"/>
      <c r="PFE40" s="479"/>
      <c r="PFF40" s="479"/>
      <c r="PFG40" s="479"/>
      <c r="PFH40" s="479"/>
      <c r="PFI40" s="479"/>
      <c r="PFJ40" s="479"/>
      <c r="PFK40" s="479"/>
      <c r="PFL40" s="479"/>
      <c r="PFM40" s="479"/>
      <c r="PFN40" s="479"/>
      <c r="PFO40" s="479"/>
      <c r="PFP40" s="479"/>
      <c r="PFQ40" s="479"/>
      <c r="PFR40" s="479"/>
      <c r="PFS40" s="479"/>
      <c r="PFT40" s="479"/>
      <c r="PFU40" s="479"/>
      <c r="PFV40" s="479"/>
      <c r="PFW40" s="479"/>
      <c r="PFX40" s="479"/>
      <c r="PFY40" s="479"/>
      <c r="PFZ40" s="479"/>
      <c r="PGA40" s="479"/>
      <c r="PGB40" s="479"/>
      <c r="PGC40" s="479"/>
      <c r="PGD40" s="479"/>
      <c r="PGE40" s="479"/>
      <c r="PGF40" s="479"/>
      <c r="PGG40" s="479"/>
      <c r="PGH40" s="479"/>
      <c r="PGI40" s="479"/>
      <c r="PGJ40" s="479"/>
      <c r="PGK40" s="479"/>
      <c r="PGL40" s="479"/>
      <c r="PGM40" s="479"/>
      <c r="PGN40" s="479"/>
      <c r="PGO40" s="479"/>
      <c r="PGP40" s="479"/>
      <c r="PGQ40" s="479"/>
      <c r="PGR40" s="479"/>
      <c r="PGS40" s="479"/>
      <c r="PGT40" s="479"/>
      <c r="PGU40" s="479"/>
      <c r="PGV40" s="479"/>
      <c r="PGW40" s="479"/>
      <c r="PGX40" s="479"/>
      <c r="PGY40" s="479"/>
      <c r="PGZ40" s="479"/>
      <c r="PHA40" s="479"/>
      <c r="PHB40" s="479"/>
      <c r="PHC40" s="479"/>
      <c r="PHD40" s="479"/>
      <c r="PHE40" s="479"/>
      <c r="PHF40" s="479"/>
      <c r="PHG40" s="479"/>
      <c r="PHH40" s="479"/>
      <c r="PHI40" s="479"/>
      <c r="PHJ40" s="479"/>
      <c r="PHK40" s="479"/>
      <c r="PHL40" s="479"/>
      <c r="PHM40" s="479"/>
      <c r="PHN40" s="479"/>
      <c r="PHO40" s="479"/>
      <c r="PHP40" s="479"/>
      <c r="PHQ40" s="479"/>
      <c r="PHR40" s="479"/>
      <c r="PHS40" s="479"/>
      <c r="PHT40" s="479"/>
      <c r="PHU40" s="479"/>
      <c r="PHV40" s="479"/>
      <c r="PHW40" s="479"/>
      <c r="PHX40" s="479"/>
      <c r="PHY40" s="479"/>
      <c r="PHZ40" s="479"/>
      <c r="PIA40" s="479"/>
      <c r="PIB40" s="479"/>
      <c r="PIC40" s="479"/>
      <c r="PID40" s="479"/>
      <c r="PIE40" s="479"/>
      <c r="PIF40" s="479"/>
      <c r="PIG40" s="479"/>
      <c r="PIH40" s="479"/>
      <c r="PII40" s="479"/>
      <c r="PIJ40" s="479"/>
      <c r="PIK40" s="479"/>
      <c r="PIL40" s="479"/>
      <c r="PIM40" s="479"/>
      <c r="PIN40" s="479"/>
      <c r="PIO40" s="479"/>
      <c r="PIP40" s="479"/>
      <c r="PIQ40" s="479"/>
      <c r="PIR40" s="479"/>
      <c r="PIS40" s="479"/>
      <c r="PIT40" s="479"/>
      <c r="PIU40" s="479"/>
      <c r="PIV40" s="479"/>
      <c r="PIW40" s="479"/>
      <c r="PIX40" s="479"/>
      <c r="PIY40" s="479"/>
      <c r="PIZ40" s="479"/>
      <c r="PJA40" s="479"/>
      <c r="PJB40" s="479"/>
      <c r="PJC40" s="479"/>
      <c r="PJD40" s="479"/>
      <c r="PJE40" s="479"/>
      <c r="PJF40" s="479"/>
      <c r="PJG40" s="479"/>
      <c r="PJH40" s="479"/>
      <c r="PJI40" s="479"/>
      <c r="PJJ40" s="479"/>
      <c r="PJK40" s="479"/>
      <c r="PJL40" s="479"/>
      <c r="PJM40" s="479"/>
      <c r="PJN40" s="479"/>
      <c r="PJO40" s="479"/>
      <c r="PJP40" s="479"/>
      <c r="PJQ40" s="479"/>
      <c r="PJR40" s="479"/>
      <c r="PJS40" s="479"/>
      <c r="PJT40" s="479"/>
      <c r="PJU40" s="479"/>
      <c r="PJV40" s="479"/>
      <c r="PJW40" s="479"/>
      <c r="PJX40" s="479"/>
      <c r="PJY40" s="479"/>
      <c r="PJZ40" s="479"/>
      <c r="PKA40" s="479"/>
      <c r="PKB40" s="479"/>
      <c r="PKC40" s="479"/>
      <c r="PKD40" s="479"/>
      <c r="PKE40" s="479"/>
      <c r="PKF40" s="479"/>
      <c r="PKG40" s="479"/>
      <c r="PKH40" s="479"/>
      <c r="PKI40" s="479"/>
      <c r="PKJ40" s="479"/>
      <c r="PKK40" s="479"/>
      <c r="PKL40" s="479"/>
      <c r="PKM40" s="479"/>
      <c r="PKN40" s="479"/>
      <c r="PKO40" s="479"/>
      <c r="PKP40" s="479"/>
      <c r="PKQ40" s="479"/>
      <c r="PKR40" s="479"/>
      <c r="PKS40" s="479"/>
      <c r="PKT40" s="479"/>
      <c r="PKU40" s="479"/>
      <c r="PKV40" s="479"/>
      <c r="PKW40" s="479"/>
      <c r="PKX40" s="479"/>
      <c r="PKY40" s="479"/>
      <c r="PKZ40" s="479"/>
      <c r="PLA40" s="479"/>
      <c r="PLB40" s="479"/>
      <c r="PLC40" s="479"/>
      <c r="PLD40" s="479"/>
      <c r="PLE40" s="479"/>
      <c r="PLF40" s="479"/>
      <c r="PLG40" s="479"/>
      <c r="PLH40" s="479"/>
      <c r="PLI40" s="479"/>
      <c r="PLJ40" s="479"/>
      <c r="PLK40" s="479"/>
      <c r="PLL40" s="479"/>
      <c r="PLM40" s="479"/>
      <c r="PLN40" s="479"/>
      <c r="PLO40" s="479"/>
      <c r="PLP40" s="479"/>
      <c r="PLQ40" s="479"/>
      <c r="PLR40" s="479"/>
      <c r="PLS40" s="479"/>
      <c r="PLT40" s="479"/>
      <c r="PLU40" s="479"/>
      <c r="PLV40" s="479"/>
      <c r="PLW40" s="479"/>
      <c r="PLX40" s="479"/>
      <c r="PLY40" s="479"/>
      <c r="PLZ40" s="479"/>
      <c r="PMA40" s="479"/>
      <c r="PMB40" s="479"/>
      <c r="PMC40" s="479"/>
      <c r="PMD40" s="479"/>
      <c r="PME40" s="479"/>
      <c r="PMF40" s="479"/>
      <c r="PMG40" s="479"/>
      <c r="PMH40" s="479"/>
      <c r="PMI40" s="479"/>
      <c r="PMJ40" s="479"/>
      <c r="PMK40" s="479"/>
      <c r="PML40" s="479"/>
      <c r="PMM40" s="479"/>
      <c r="PMN40" s="479"/>
      <c r="PMO40" s="479"/>
      <c r="PMP40" s="479"/>
      <c r="PMQ40" s="479"/>
      <c r="PMR40" s="479"/>
      <c r="PMS40" s="479"/>
      <c r="PMT40" s="479"/>
      <c r="PMU40" s="479"/>
      <c r="PMV40" s="479"/>
      <c r="PMW40" s="479"/>
      <c r="PMX40" s="479"/>
      <c r="PMY40" s="479"/>
      <c r="PMZ40" s="479"/>
      <c r="PNA40" s="479"/>
      <c r="PNB40" s="479"/>
      <c r="PNC40" s="479"/>
      <c r="PND40" s="479"/>
      <c r="PNE40" s="479"/>
      <c r="PNF40" s="479"/>
      <c r="PNG40" s="479"/>
      <c r="PNH40" s="479"/>
      <c r="PNI40" s="479"/>
      <c r="PNJ40" s="479"/>
      <c r="PNK40" s="479"/>
      <c r="PNL40" s="479"/>
      <c r="PNM40" s="479"/>
      <c r="PNN40" s="479"/>
      <c r="PNO40" s="479"/>
      <c r="PNP40" s="479"/>
      <c r="PNQ40" s="479"/>
      <c r="PNR40" s="479"/>
      <c r="PNS40" s="479"/>
      <c r="PNT40" s="479"/>
      <c r="PNU40" s="479"/>
      <c r="PNV40" s="479"/>
      <c r="PNW40" s="479"/>
      <c r="PNX40" s="479"/>
      <c r="PNY40" s="479"/>
      <c r="PNZ40" s="479"/>
      <c r="POA40" s="479"/>
      <c r="POB40" s="479"/>
      <c r="POC40" s="479"/>
      <c r="POD40" s="479"/>
      <c r="POE40" s="479"/>
      <c r="POF40" s="479"/>
      <c r="POG40" s="479"/>
      <c r="POH40" s="479"/>
      <c r="POI40" s="479"/>
      <c r="POJ40" s="479"/>
      <c r="POK40" s="479"/>
      <c r="POL40" s="479"/>
      <c r="POM40" s="479"/>
      <c r="PON40" s="479"/>
      <c r="POO40" s="479"/>
      <c r="POP40" s="479"/>
      <c r="POQ40" s="479"/>
      <c r="POR40" s="479"/>
      <c r="POS40" s="479"/>
      <c r="POT40" s="479"/>
      <c r="POU40" s="479"/>
      <c r="POV40" s="479"/>
      <c r="POW40" s="479"/>
      <c r="POX40" s="479"/>
      <c r="POY40" s="479"/>
      <c r="POZ40" s="479"/>
      <c r="PPA40" s="479"/>
      <c r="PPB40" s="479"/>
      <c r="PPC40" s="479"/>
      <c r="PPD40" s="479"/>
      <c r="PPE40" s="479"/>
      <c r="PPF40" s="479"/>
      <c r="PPG40" s="479"/>
      <c r="PPH40" s="479"/>
      <c r="PPI40" s="479"/>
      <c r="PPJ40" s="479"/>
      <c r="PPK40" s="479"/>
      <c r="PPL40" s="479"/>
      <c r="PPM40" s="479"/>
      <c r="PPN40" s="479"/>
      <c r="PPO40" s="479"/>
      <c r="PPP40" s="479"/>
      <c r="PPQ40" s="479"/>
      <c r="PPR40" s="479"/>
      <c r="PPS40" s="479"/>
      <c r="PPT40" s="479"/>
      <c r="PPU40" s="479"/>
      <c r="PPV40" s="479"/>
      <c r="PPW40" s="479"/>
      <c r="PPX40" s="479"/>
      <c r="PPY40" s="479"/>
      <c r="PPZ40" s="479"/>
      <c r="PQA40" s="479"/>
      <c r="PQB40" s="479"/>
      <c r="PQC40" s="479"/>
      <c r="PQD40" s="479"/>
      <c r="PQE40" s="479"/>
      <c r="PQF40" s="479"/>
      <c r="PQG40" s="479"/>
      <c r="PQH40" s="479"/>
      <c r="PQI40" s="479"/>
      <c r="PQJ40" s="479"/>
      <c r="PQK40" s="479"/>
      <c r="PQL40" s="479"/>
      <c r="PQM40" s="479"/>
      <c r="PQN40" s="479"/>
      <c r="PQO40" s="479"/>
      <c r="PQP40" s="479"/>
      <c r="PQQ40" s="479"/>
      <c r="PQR40" s="479"/>
      <c r="PQS40" s="479"/>
      <c r="PQT40" s="479"/>
      <c r="PQU40" s="479"/>
      <c r="PQV40" s="479"/>
      <c r="PQW40" s="479"/>
      <c r="PQX40" s="479"/>
      <c r="PQY40" s="479"/>
      <c r="PQZ40" s="479"/>
      <c r="PRA40" s="479"/>
      <c r="PRB40" s="479"/>
      <c r="PRC40" s="479"/>
      <c r="PRD40" s="479"/>
      <c r="PRE40" s="479"/>
      <c r="PRF40" s="479"/>
      <c r="PRG40" s="479"/>
      <c r="PRH40" s="479"/>
      <c r="PRI40" s="479"/>
      <c r="PRJ40" s="479"/>
      <c r="PRK40" s="479"/>
      <c r="PRL40" s="479"/>
      <c r="PRM40" s="479"/>
      <c r="PRN40" s="479"/>
      <c r="PRO40" s="479"/>
      <c r="PRP40" s="479"/>
      <c r="PRQ40" s="479"/>
      <c r="PRR40" s="479"/>
      <c r="PRS40" s="479"/>
      <c r="PRT40" s="479"/>
      <c r="PRU40" s="479"/>
      <c r="PRV40" s="479"/>
      <c r="PRW40" s="479"/>
      <c r="PRX40" s="479"/>
      <c r="PRY40" s="479"/>
      <c r="PRZ40" s="479"/>
      <c r="PSA40" s="479"/>
      <c r="PSB40" s="479"/>
      <c r="PSC40" s="479"/>
      <c r="PSD40" s="479"/>
      <c r="PSE40" s="479"/>
      <c r="PSF40" s="479"/>
      <c r="PSG40" s="479"/>
      <c r="PSH40" s="479"/>
      <c r="PSI40" s="479"/>
      <c r="PSJ40" s="479"/>
      <c r="PSK40" s="479"/>
      <c r="PSL40" s="479"/>
      <c r="PSM40" s="479"/>
      <c r="PSN40" s="479"/>
      <c r="PSO40" s="479"/>
      <c r="PSP40" s="479"/>
      <c r="PSQ40" s="479"/>
      <c r="PSR40" s="479"/>
      <c r="PSS40" s="479"/>
      <c r="PST40" s="479"/>
      <c r="PSU40" s="479"/>
      <c r="PSV40" s="479"/>
      <c r="PSW40" s="479"/>
      <c r="PSX40" s="479"/>
      <c r="PSY40" s="479"/>
      <c r="PSZ40" s="479"/>
      <c r="PTA40" s="479"/>
      <c r="PTB40" s="479"/>
      <c r="PTC40" s="479"/>
      <c r="PTD40" s="479"/>
      <c r="PTE40" s="479"/>
      <c r="PTF40" s="479"/>
      <c r="PTG40" s="479"/>
      <c r="PTH40" s="479"/>
      <c r="PTI40" s="479"/>
      <c r="PTJ40" s="479"/>
      <c r="PTK40" s="479"/>
      <c r="PTL40" s="479"/>
      <c r="PTM40" s="479"/>
      <c r="PTN40" s="479"/>
      <c r="PTO40" s="479"/>
      <c r="PTP40" s="479"/>
      <c r="PTQ40" s="479"/>
      <c r="PTR40" s="479"/>
      <c r="PTS40" s="479"/>
      <c r="PTT40" s="479"/>
      <c r="PTU40" s="479"/>
      <c r="PTV40" s="479"/>
      <c r="PTW40" s="479"/>
      <c r="PTX40" s="479"/>
      <c r="PTY40" s="479"/>
      <c r="PTZ40" s="479"/>
      <c r="PUA40" s="479"/>
      <c r="PUB40" s="479"/>
      <c r="PUC40" s="479"/>
      <c r="PUD40" s="479"/>
      <c r="PUE40" s="479"/>
      <c r="PUF40" s="479"/>
      <c r="PUG40" s="479"/>
      <c r="PUH40" s="479"/>
      <c r="PUI40" s="479"/>
      <c r="PUJ40" s="479"/>
      <c r="PUK40" s="479"/>
      <c r="PUL40" s="479"/>
      <c r="PUM40" s="479"/>
      <c r="PUN40" s="479"/>
      <c r="PUO40" s="479"/>
      <c r="PUP40" s="479"/>
      <c r="PUQ40" s="479"/>
      <c r="PUR40" s="479"/>
      <c r="PUS40" s="479"/>
      <c r="PUT40" s="479"/>
      <c r="PUU40" s="479"/>
      <c r="PUV40" s="479"/>
      <c r="PUW40" s="479"/>
      <c r="PUX40" s="479"/>
      <c r="PUY40" s="479"/>
      <c r="PUZ40" s="479"/>
      <c r="PVA40" s="479"/>
      <c r="PVB40" s="479"/>
      <c r="PVC40" s="479"/>
      <c r="PVD40" s="479"/>
      <c r="PVE40" s="479"/>
      <c r="PVF40" s="479"/>
      <c r="PVG40" s="479"/>
      <c r="PVH40" s="479"/>
      <c r="PVI40" s="479"/>
      <c r="PVJ40" s="479"/>
      <c r="PVK40" s="479"/>
      <c r="PVL40" s="479"/>
      <c r="PVM40" s="479"/>
      <c r="PVN40" s="479"/>
      <c r="PVO40" s="479"/>
      <c r="PVP40" s="479"/>
      <c r="PVQ40" s="479"/>
      <c r="PVR40" s="479"/>
      <c r="PVS40" s="479"/>
      <c r="PVT40" s="479"/>
      <c r="PVU40" s="479"/>
      <c r="PVV40" s="479"/>
      <c r="PVW40" s="479"/>
      <c r="PVX40" s="479"/>
      <c r="PVY40" s="479"/>
      <c r="PVZ40" s="479"/>
      <c r="PWA40" s="479"/>
      <c r="PWB40" s="479"/>
      <c r="PWC40" s="479"/>
      <c r="PWD40" s="479"/>
      <c r="PWE40" s="479"/>
      <c r="PWF40" s="479"/>
      <c r="PWG40" s="479"/>
      <c r="PWH40" s="479"/>
      <c r="PWI40" s="479"/>
      <c r="PWJ40" s="479"/>
      <c r="PWK40" s="479"/>
      <c r="PWL40" s="479"/>
      <c r="PWM40" s="479"/>
      <c r="PWN40" s="479"/>
      <c r="PWO40" s="479"/>
      <c r="PWP40" s="479"/>
      <c r="PWQ40" s="479"/>
      <c r="PWR40" s="479"/>
      <c r="PWS40" s="479"/>
      <c r="PWT40" s="479"/>
      <c r="PWU40" s="479"/>
      <c r="PWV40" s="479"/>
      <c r="PWW40" s="479"/>
      <c r="PWX40" s="479"/>
      <c r="PWY40" s="479"/>
      <c r="PWZ40" s="479"/>
      <c r="PXA40" s="479"/>
      <c r="PXB40" s="479"/>
      <c r="PXC40" s="479"/>
      <c r="PXD40" s="479"/>
      <c r="PXE40" s="479"/>
      <c r="PXF40" s="479"/>
      <c r="PXG40" s="479"/>
      <c r="PXH40" s="479"/>
      <c r="PXI40" s="479"/>
      <c r="PXJ40" s="479"/>
      <c r="PXK40" s="479"/>
      <c r="PXL40" s="479"/>
      <c r="PXM40" s="479"/>
      <c r="PXN40" s="479"/>
      <c r="PXO40" s="479"/>
      <c r="PXP40" s="479"/>
      <c r="PXQ40" s="479"/>
      <c r="PXR40" s="479"/>
      <c r="PXS40" s="479"/>
      <c r="PXT40" s="479"/>
      <c r="PXU40" s="479"/>
      <c r="PXV40" s="479"/>
      <c r="PXW40" s="479"/>
      <c r="PXX40" s="479"/>
      <c r="PXY40" s="479"/>
      <c r="PXZ40" s="479"/>
      <c r="PYA40" s="479"/>
      <c r="PYB40" s="479"/>
      <c r="PYC40" s="479"/>
      <c r="PYD40" s="479"/>
      <c r="PYE40" s="479"/>
      <c r="PYF40" s="479"/>
      <c r="PYG40" s="479"/>
      <c r="PYH40" s="479"/>
      <c r="PYI40" s="479"/>
      <c r="PYJ40" s="479"/>
      <c r="PYK40" s="479"/>
      <c r="PYL40" s="479"/>
      <c r="PYM40" s="479"/>
      <c r="PYN40" s="479"/>
      <c r="PYO40" s="479"/>
      <c r="PYP40" s="479"/>
      <c r="PYQ40" s="479"/>
      <c r="PYR40" s="479"/>
      <c r="PYS40" s="479"/>
      <c r="PYT40" s="479"/>
      <c r="PYU40" s="479"/>
      <c r="PYV40" s="479"/>
      <c r="PYW40" s="479"/>
      <c r="PYX40" s="479"/>
      <c r="PYY40" s="479"/>
      <c r="PYZ40" s="479"/>
      <c r="PZA40" s="479"/>
      <c r="PZB40" s="479"/>
      <c r="PZC40" s="479"/>
      <c r="PZD40" s="479"/>
      <c r="PZE40" s="479"/>
      <c r="PZF40" s="479"/>
      <c r="PZG40" s="479"/>
      <c r="PZH40" s="479"/>
      <c r="PZI40" s="479"/>
      <c r="PZJ40" s="479"/>
      <c r="PZK40" s="479"/>
      <c r="PZL40" s="479"/>
      <c r="PZM40" s="479"/>
      <c r="PZN40" s="479"/>
      <c r="PZO40" s="479"/>
      <c r="PZP40" s="479"/>
      <c r="PZQ40" s="479"/>
      <c r="PZR40" s="479"/>
      <c r="PZS40" s="479"/>
      <c r="PZT40" s="479"/>
      <c r="PZU40" s="479"/>
      <c r="PZV40" s="479"/>
      <c r="PZW40" s="479"/>
      <c r="PZX40" s="479"/>
      <c r="PZY40" s="479"/>
      <c r="PZZ40" s="479"/>
      <c r="QAA40" s="479"/>
      <c r="QAB40" s="479"/>
      <c r="QAC40" s="479"/>
      <c r="QAD40" s="479"/>
      <c r="QAE40" s="479"/>
      <c r="QAF40" s="479"/>
      <c r="QAG40" s="479"/>
      <c r="QAH40" s="479"/>
      <c r="QAI40" s="479"/>
      <c r="QAJ40" s="479"/>
      <c r="QAK40" s="479"/>
      <c r="QAL40" s="479"/>
      <c r="QAM40" s="479"/>
      <c r="QAN40" s="479"/>
      <c r="QAO40" s="479"/>
      <c r="QAP40" s="479"/>
      <c r="QAQ40" s="479"/>
      <c r="QAR40" s="479"/>
      <c r="QAS40" s="479"/>
      <c r="QAT40" s="479"/>
      <c r="QAU40" s="479"/>
      <c r="QAV40" s="479"/>
      <c r="QAW40" s="479"/>
      <c r="QAX40" s="479"/>
      <c r="QAY40" s="479"/>
      <c r="QAZ40" s="479"/>
      <c r="QBA40" s="479"/>
      <c r="QBB40" s="479"/>
      <c r="QBC40" s="479"/>
      <c r="QBD40" s="479"/>
      <c r="QBE40" s="479"/>
      <c r="QBF40" s="479"/>
      <c r="QBG40" s="479"/>
      <c r="QBH40" s="479"/>
      <c r="QBI40" s="479"/>
      <c r="QBJ40" s="479"/>
      <c r="QBK40" s="479"/>
      <c r="QBL40" s="479"/>
      <c r="QBM40" s="479"/>
      <c r="QBN40" s="479"/>
      <c r="QBO40" s="479"/>
      <c r="QBP40" s="479"/>
      <c r="QBQ40" s="479"/>
      <c r="QBR40" s="479"/>
      <c r="QBS40" s="479"/>
      <c r="QBT40" s="479"/>
      <c r="QBU40" s="479"/>
      <c r="QBV40" s="479"/>
      <c r="QBW40" s="479"/>
      <c r="QBX40" s="479"/>
      <c r="QBY40" s="479"/>
      <c r="QBZ40" s="479"/>
      <c r="QCA40" s="479"/>
      <c r="QCB40" s="479"/>
      <c r="QCC40" s="479"/>
      <c r="QCD40" s="479"/>
      <c r="QCE40" s="479"/>
      <c r="QCF40" s="479"/>
      <c r="QCG40" s="479"/>
      <c r="QCH40" s="479"/>
      <c r="QCI40" s="479"/>
      <c r="QCJ40" s="479"/>
      <c r="QCK40" s="479"/>
      <c r="QCL40" s="479"/>
      <c r="QCM40" s="479"/>
      <c r="QCN40" s="479"/>
      <c r="QCO40" s="479"/>
      <c r="QCP40" s="479"/>
      <c r="QCQ40" s="479"/>
      <c r="QCR40" s="479"/>
      <c r="QCS40" s="479"/>
      <c r="QCT40" s="479"/>
      <c r="QCU40" s="479"/>
      <c r="QCV40" s="479"/>
      <c r="QCW40" s="479"/>
      <c r="QCX40" s="479"/>
      <c r="QCY40" s="479"/>
      <c r="QCZ40" s="479"/>
      <c r="QDA40" s="479"/>
      <c r="QDB40" s="479"/>
      <c r="QDC40" s="479"/>
      <c r="QDD40" s="479"/>
      <c r="QDE40" s="479"/>
      <c r="QDF40" s="479"/>
      <c r="QDG40" s="479"/>
      <c r="QDH40" s="479"/>
      <c r="QDI40" s="479"/>
      <c r="QDJ40" s="479"/>
      <c r="QDK40" s="479"/>
      <c r="QDL40" s="479"/>
      <c r="QDM40" s="479"/>
      <c r="QDN40" s="479"/>
      <c r="QDO40" s="479"/>
      <c r="QDP40" s="479"/>
      <c r="QDQ40" s="479"/>
      <c r="QDR40" s="479"/>
      <c r="QDS40" s="479"/>
      <c r="QDT40" s="479"/>
      <c r="QDU40" s="479"/>
      <c r="QDV40" s="479"/>
      <c r="QDW40" s="479"/>
      <c r="QDX40" s="479"/>
      <c r="QDY40" s="479"/>
      <c r="QDZ40" s="479"/>
      <c r="QEA40" s="479"/>
      <c r="QEB40" s="479"/>
      <c r="QEC40" s="479"/>
      <c r="QED40" s="479"/>
      <c r="QEE40" s="479"/>
      <c r="QEF40" s="479"/>
      <c r="QEG40" s="479"/>
      <c r="QEH40" s="479"/>
      <c r="QEI40" s="479"/>
      <c r="QEJ40" s="479"/>
      <c r="QEK40" s="479"/>
      <c r="QEL40" s="479"/>
      <c r="QEM40" s="479"/>
      <c r="QEN40" s="479"/>
      <c r="QEO40" s="479"/>
      <c r="QEP40" s="479"/>
      <c r="QEQ40" s="479"/>
      <c r="QER40" s="479"/>
      <c r="QES40" s="479"/>
      <c r="QET40" s="479"/>
      <c r="QEU40" s="479"/>
      <c r="QEV40" s="479"/>
      <c r="QEW40" s="479"/>
      <c r="QEX40" s="479"/>
      <c r="QEY40" s="479"/>
      <c r="QEZ40" s="479"/>
      <c r="QFA40" s="479"/>
      <c r="QFB40" s="479"/>
      <c r="QFC40" s="479"/>
      <c r="QFD40" s="479"/>
      <c r="QFE40" s="479"/>
      <c r="QFF40" s="479"/>
      <c r="QFG40" s="479"/>
      <c r="QFH40" s="479"/>
      <c r="QFI40" s="479"/>
      <c r="QFJ40" s="479"/>
      <c r="QFK40" s="479"/>
      <c r="QFL40" s="479"/>
      <c r="QFM40" s="479"/>
      <c r="QFN40" s="479"/>
      <c r="QFO40" s="479"/>
      <c r="QFP40" s="479"/>
      <c r="QFQ40" s="479"/>
      <c r="QFR40" s="479"/>
      <c r="QFS40" s="479"/>
      <c r="QFT40" s="479"/>
      <c r="QFU40" s="479"/>
      <c r="QFV40" s="479"/>
      <c r="QFW40" s="479"/>
      <c r="QFX40" s="479"/>
      <c r="QFY40" s="479"/>
      <c r="QFZ40" s="479"/>
      <c r="QGA40" s="479"/>
      <c r="QGB40" s="479"/>
      <c r="QGC40" s="479"/>
      <c r="QGD40" s="479"/>
      <c r="QGE40" s="479"/>
      <c r="QGF40" s="479"/>
      <c r="QGG40" s="479"/>
      <c r="QGH40" s="479"/>
      <c r="QGI40" s="479"/>
      <c r="QGJ40" s="479"/>
      <c r="QGK40" s="479"/>
      <c r="QGL40" s="479"/>
      <c r="QGM40" s="479"/>
      <c r="QGN40" s="479"/>
      <c r="QGO40" s="479"/>
      <c r="QGP40" s="479"/>
      <c r="QGQ40" s="479"/>
      <c r="QGR40" s="479"/>
      <c r="QGS40" s="479"/>
      <c r="QGT40" s="479"/>
      <c r="QGU40" s="479"/>
      <c r="QGV40" s="479"/>
      <c r="QGW40" s="479"/>
      <c r="QGX40" s="479"/>
      <c r="QGY40" s="479"/>
      <c r="QGZ40" s="479"/>
      <c r="QHA40" s="479"/>
      <c r="QHB40" s="479"/>
      <c r="QHC40" s="479"/>
      <c r="QHD40" s="479"/>
      <c r="QHE40" s="479"/>
      <c r="QHF40" s="479"/>
      <c r="QHG40" s="479"/>
      <c r="QHH40" s="479"/>
      <c r="QHI40" s="479"/>
      <c r="QHJ40" s="479"/>
      <c r="QHK40" s="479"/>
      <c r="QHL40" s="479"/>
      <c r="QHM40" s="479"/>
      <c r="QHN40" s="479"/>
      <c r="QHO40" s="479"/>
      <c r="QHP40" s="479"/>
      <c r="QHQ40" s="479"/>
      <c r="QHR40" s="479"/>
      <c r="QHS40" s="479"/>
      <c r="QHT40" s="479"/>
      <c r="QHU40" s="479"/>
      <c r="QHV40" s="479"/>
      <c r="QHW40" s="479"/>
      <c r="QHX40" s="479"/>
      <c r="QHY40" s="479"/>
      <c r="QHZ40" s="479"/>
      <c r="QIA40" s="479"/>
      <c r="QIB40" s="479"/>
      <c r="QIC40" s="479"/>
      <c r="QID40" s="479"/>
      <c r="QIE40" s="479"/>
      <c r="QIF40" s="479"/>
      <c r="QIG40" s="479"/>
      <c r="QIH40" s="479"/>
      <c r="QII40" s="479"/>
      <c r="QIJ40" s="479"/>
      <c r="QIK40" s="479"/>
      <c r="QIL40" s="479"/>
      <c r="QIM40" s="479"/>
      <c r="QIN40" s="479"/>
      <c r="QIO40" s="479"/>
      <c r="QIP40" s="479"/>
      <c r="QIQ40" s="479"/>
      <c r="QIR40" s="479"/>
      <c r="QIS40" s="479"/>
      <c r="QIT40" s="479"/>
      <c r="QIU40" s="479"/>
      <c r="QIV40" s="479"/>
      <c r="QIW40" s="479"/>
      <c r="QIX40" s="479"/>
      <c r="QIY40" s="479"/>
      <c r="QIZ40" s="479"/>
      <c r="QJA40" s="479"/>
      <c r="QJB40" s="479"/>
      <c r="QJC40" s="479"/>
      <c r="QJD40" s="479"/>
      <c r="QJE40" s="479"/>
      <c r="QJF40" s="479"/>
      <c r="QJG40" s="479"/>
      <c r="QJH40" s="479"/>
      <c r="QJI40" s="479"/>
      <c r="QJJ40" s="479"/>
      <c r="QJK40" s="479"/>
      <c r="QJL40" s="479"/>
      <c r="QJM40" s="479"/>
      <c r="QJN40" s="479"/>
      <c r="QJO40" s="479"/>
      <c r="QJP40" s="479"/>
      <c r="QJQ40" s="479"/>
      <c r="QJR40" s="479"/>
      <c r="QJS40" s="479"/>
      <c r="QJT40" s="479"/>
      <c r="QJU40" s="479"/>
      <c r="QJV40" s="479"/>
      <c r="QJW40" s="479"/>
      <c r="QJX40" s="479"/>
      <c r="QJY40" s="479"/>
      <c r="QJZ40" s="479"/>
      <c r="QKA40" s="479"/>
      <c r="QKB40" s="479"/>
      <c r="QKC40" s="479"/>
      <c r="QKD40" s="479"/>
      <c r="QKE40" s="479"/>
      <c r="QKF40" s="479"/>
      <c r="QKG40" s="479"/>
      <c r="QKH40" s="479"/>
      <c r="QKI40" s="479"/>
      <c r="QKJ40" s="479"/>
      <c r="QKK40" s="479"/>
      <c r="QKL40" s="479"/>
      <c r="QKM40" s="479"/>
      <c r="QKN40" s="479"/>
      <c r="QKO40" s="479"/>
      <c r="QKP40" s="479"/>
      <c r="QKQ40" s="479"/>
      <c r="QKR40" s="479"/>
      <c r="QKS40" s="479"/>
      <c r="QKT40" s="479"/>
      <c r="QKU40" s="479"/>
      <c r="QKV40" s="479"/>
      <c r="QKW40" s="479"/>
      <c r="QKX40" s="479"/>
      <c r="QKY40" s="479"/>
      <c r="QKZ40" s="479"/>
      <c r="QLA40" s="479"/>
      <c r="QLB40" s="479"/>
      <c r="QLC40" s="479"/>
      <c r="QLD40" s="479"/>
      <c r="QLE40" s="479"/>
      <c r="QLF40" s="479"/>
      <c r="QLG40" s="479"/>
      <c r="QLH40" s="479"/>
      <c r="QLI40" s="479"/>
      <c r="QLJ40" s="479"/>
      <c r="QLK40" s="479"/>
      <c r="QLL40" s="479"/>
      <c r="QLM40" s="479"/>
      <c r="QLN40" s="479"/>
      <c r="QLO40" s="479"/>
      <c r="QLP40" s="479"/>
      <c r="QLQ40" s="479"/>
      <c r="QLR40" s="479"/>
      <c r="QLS40" s="479"/>
      <c r="QLT40" s="479"/>
      <c r="QLU40" s="479"/>
      <c r="QLV40" s="479"/>
      <c r="QLW40" s="479"/>
      <c r="QLX40" s="479"/>
      <c r="QLY40" s="479"/>
      <c r="QLZ40" s="479"/>
      <c r="QMA40" s="479"/>
      <c r="QMB40" s="479"/>
      <c r="QMC40" s="479"/>
      <c r="QMD40" s="479"/>
      <c r="QME40" s="479"/>
      <c r="QMF40" s="479"/>
      <c r="QMG40" s="479"/>
      <c r="QMH40" s="479"/>
      <c r="QMI40" s="479"/>
      <c r="QMJ40" s="479"/>
      <c r="QMK40" s="479"/>
      <c r="QML40" s="479"/>
      <c r="QMM40" s="479"/>
      <c r="QMN40" s="479"/>
      <c r="QMO40" s="479"/>
      <c r="QMP40" s="479"/>
      <c r="QMQ40" s="479"/>
      <c r="QMR40" s="479"/>
      <c r="QMS40" s="479"/>
      <c r="QMT40" s="479"/>
      <c r="QMU40" s="479"/>
      <c r="QMV40" s="479"/>
      <c r="QMW40" s="479"/>
      <c r="QMX40" s="479"/>
      <c r="QMY40" s="479"/>
      <c r="QMZ40" s="479"/>
      <c r="QNA40" s="479"/>
      <c r="QNB40" s="479"/>
      <c r="QNC40" s="479"/>
      <c r="QND40" s="479"/>
      <c r="QNE40" s="479"/>
      <c r="QNF40" s="479"/>
      <c r="QNG40" s="479"/>
      <c r="QNH40" s="479"/>
      <c r="QNI40" s="479"/>
      <c r="QNJ40" s="479"/>
      <c r="QNK40" s="479"/>
      <c r="QNL40" s="479"/>
      <c r="QNM40" s="479"/>
      <c r="QNN40" s="479"/>
      <c r="QNO40" s="479"/>
      <c r="QNP40" s="479"/>
      <c r="QNQ40" s="479"/>
      <c r="QNR40" s="479"/>
      <c r="QNS40" s="479"/>
      <c r="QNT40" s="479"/>
      <c r="QNU40" s="479"/>
      <c r="QNV40" s="479"/>
      <c r="QNW40" s="479"/>
      <c r="QNX40" s="479"/>
      <c r="QNY40" s="479"/>
      <c r="QNZ40" s="479"/>
      <c r="QOA40" s="479"/>
      <c r="QOB40" s="479"/>
      <c r="QOC40" s="479"/>
      <c r="QOD40" s="479"/>
      <c r="QOE40" s="479"/>
      <c r="QOF40" s="479"/>
      <c r="QOG40" s="479"/>
      <c r="QOH40" s="479"/>
      <c r="QOI40" s="479"/>
      <c r="QOJ40" s="479"/>
      <c r="QOK40" s="479"/>
      <c r="QOL40" s="479"/>
      <c r="QOM40" s="479"/>
      <c r="QON40" s="479"/>
      <c r="QOO40" s="479"/>
      <c r="QOP40" s="479"/>
      <c r="QOQ40" s="479"/>
      <c r="QOR40" s="479"/>
      <c r="QOS40" s="479"/>
      <c r="QOT40" s="479"/>
      <c r="QOU40" s="479"/>
      <c r="QOV40" s="479"/>
      <c r="QOW40" s="479"/>
      <c r="QOX40" s="479"/>
      <c r="QOY40" s="479"/>
      <c r="QOZ40" s="479"/>
      <c r="QPA40" s="479"/>
      <c r="QPB40" s="479"/>
      <c r="QPC40" s="479"/>
      <c r="QPD40" s="479"/>
      <c r="QPE40" s="479"/>
      <c r="QPF40" s="479"/>
      <c r="QPG40" s="479"/>
      <c r="QPH40" s="479"/>
      <c r="QPI40" s="479"/>
      <c r="QPJ40" s="479"/>
      <c r="QPK40" s="479"/>
      <c r="QPL40" s="479"/>
      <c r="QPM40" s="479"/>
      <c r="QPN40" s="479"/>
      <c r="QPO40" s="479"/>
      <c r="QPP40" s="479"/>
      <c r="QPQ40" s="479"/>
      <c r="QPR40" s="479"/>
      <c r="QPS40" s="479"/>
      <c r="QPT40" s="479"/>
      <c r="QPU40" s="479"/>
      <c r="QPV40" s="479"/>
      <c r="QPW40" s="479"/>
      <c r="QPX40" s="479"/>
      <c r="QPY40" s="479"/>
      <c r="QPZ40" s="479"/>
      <c r="QQA40" s="479"/>
      <c r="QQB40" s="479"/>
      <c r="QQC40" s="479"/>
      <c r="QQD40" s="479"/>
      <c r="QQE40" s="479"/>
      <c r="QQF40" s="479"/>
      <c r="QQG40" s="479"/>
      <c r="QQH40" s="479"/>
      <c r="QQI40" s="479"/>
      <c r="QQJ40" s="479"/>
      <c r="QQK40" s="479"/>
      <c r="QQL40" s="479"/>
      <c r="QQM40" s="479"/>
      <c r="QQN40" s="479"/>
      <c r="QQO40" s="479"/>
      <c r="QQP40" s="479"/>
      <c r="QQQ40" s="479"/>
      <c r="QQR40" s="479"/>
      <c r="QQS40" s="479"/>
      <c r="QQT40" s="479"/>
      <c r="QQU40" s="479"/>
      <c r="QQV40" s="479"/>
      <c r="QQW40" s="479"/>
      <c r="QQX40" s="479"/>
      <c r="QQY40" s="479"/>
      <c r="QQZ40" s="479"/>
      <c r="QRA40" s="479"/>
      <c r="QRB40" s="479"/>
      <c r="QRC40" s="479"/>
      <c r="QRD40" s="479"/>
      <c r="QRE40" s="479"/>
      <c r="QRF40" s="479"/>
      <c r="QRG40" s="479"/>
      <c r="QRH40" s="479"/>
      <c r="QRI40" s="479"/>
      <c r="QRJ40" s="479"/>
      <c r="QRK40" s="479"/>
      <c r="QRL40" s="479"/>
      <c r="QRM40" s="479"/>
      <c r="QRN40" s="479"/>
      <c r="QRO40" s="479"/>
      <c r="QRP40" s="479"/>
      <c r="QRQ40" s="479"/>
      <c r="QRR40" s="479"/>
      <c r="QRS40" s="479"/>
      <c r="QRT40" s="479"/>
      <c r="QRU40" s="479"/>
      <c r="QRV40" s="479"/>
      <c r="QRW40" s="479"/>
      <c r="QRX40" s="479"/>
      <c r="QRY40" s="479"/>
      <c r="QRZ40" s="479"/>
      <c r="QSA40" s="479"/>
      <c r="QSB40" s="479"/>
      <c r="QSC40" s="479"/>
      <c r="QSD40" s="479"/>
      <c r="QSE40" s="479"/>
      <c r="QSF40" s="479"/>
      <c r="QSG40" s="479"/>
      <c r="QSH40" s="479"/>
      <c r="QSI40" s="479"/>
      <c r="QSJ40" s="479"/>
      <c r="QSK40" s="479"/>
      <c r="QSL40" s="479"/>
      <c r="QSM40" s="479"/>
      <c r="QSN40" s="479"/>
      <c r="QSO40" s="479"/>
      <c r="QSP40" s="479"/>
      <c r="QSQ40" s="479"/>
      <c r="QSR40" s="479"/>
      <c r="QSS40" s="479"/>
      <c r="QST40" s="479"/>
      <c r="QSU40" s="479"/>
      <c r="QSV40" s="479"/>
      <c r="QSW40" s="479"/>
      <c r="QSX40" s="479"/>
      <c r="QSY40" s="479"/>
      <c r="QSZ40" s="479"/>
      <c r="QTA40" s="479"/>
      <c r="QTB40" s="479"/>
      <c r="QTC40" s="479"/>
      <c r="QTD40" s="479"/>
      <c r="QTE40" s="479"/>
      <c r="QTF40" s="479"/>
      <c r="QTG40" s="479"/>
      <c r="QTH40" s="479"/>
      <c r="QTI40" s="479"/>
      <c r="QTJ40" s="479"/>
      <c r="QTK40" s="479"/>
      <c r="QTL40" s="479"/>
      <c r="QTM40" s="479"/>
      <c r="QTN40" s="479"/>
      <c r="QTO40" s="479"/>
      <c r="QTP40" s="479"/>
      <c r="QTQ40" s="479"/>
      <c r="QTR40" s="479"/>
      <c r="QTS40" s="479"/>
      <c r="QTT40" s="479"/>
      <c r="QTU40" s="479"/>
      <c r="QTV40" s="479"/>
      <c r="QTW40" s="479"/>
      <c r="QTX40" s="479"/>
      <c r="QTY40" s="479"/>
      <c r="QTZ40" s="479"/>
      <c r="QUA40" s="479"/>
      <c r="QUB40" s="479"/>
      <c r="QUC40" s="479"/>
      <c r="QUD40" s="479"/>
      <c r="QUE40" s="479"/>
      <c r="QUF40" s="479"/>
      <c r="QUG40" s="479"/>
      <c r="QUH40" s="479"/>
      <c r="QUI40" s="479"/>
      <c r="QUJ40" s="479"/>
      <c r="QUK40" s="479"/>
      <c r="QUL40" s="479"/>
      <c r="QUM40" s="479"/>
      <c r="QUN40" s="479"/>
      <c r="QUO40" s="479"/>
      <c r="QUP40" s="479"/>
      <c r="QUQ40" s="479"/>
      <c r="QUR40" s="479"/>
      <c r="QUS40" s="479"/>
      <c r="QUT40" s="479"/>
      <c r="QUU40" s="479"/>
      <c r="QUV40" s="479"/>
      <c r="QUW40" s="479"/>
      <c r="QUX40" s="479"/>
      <c r="QUY40" s="479"/>
      <c r="QUZ40" s="479"/>
      <c r="QVA40" s="479"/>
      <c r="QVB40" s="479"/>
      <c r="QVC40" s="479"/>
      <c r="QVD40" s="479"/>
      <c r="QVE40" s="479"/>
      <c r="QVF40" s="479"/>
      <c r="QVG40" s="479"/>
      <c r="QVH40" s="479"/>
      <c r="QVI40" s="479"/>
      <c r="QVJ40" s="479"/>
      <c r="QVK40" s="479"/>
      <c r="QVL40" s="479"/>
      <c r="QVM40" s="479"/>
      <c r="QVN40" s="479"/>
      <c r="QVO40" s="479"/>
      <c r="QVP40" s="479"/>
      <c r="QVQ40" s="479"/>
      <c r="QVR40" s="479"/>
      <c r="QVS40" s="479"/>
      <c r="QVT40" s="479"/>
      <c r="QVU40" s="479"/>
      <c r="QVV40" s="479"/>
      <c r="QVW40" s="479"/>
      <c r="QVX40" s="479"/>
      <c r="QVY40" s="479"/>
      <c r="QVZ40" s="479"/>
      <c r="QWA40" s="479"/>
      <c r="QWB40" s="479"/>
      <c r="QWC40" s="479"/>
      <c r="QWD40" s="479"/>
      <c r="QWE40" s="479"/>
      <c r="QWF40" s="479"/>
      <c r="QWG40" s="479"/>
      <c r="QWH40" s="479"/>
      <c r="QWI40" s="479"/>
      <c r="QWJ40" s="479"/>
      <c r="QWK40" s="479"/>
      <c r="QWL40" s="479"/>
      <c r="QWM40" s="479"/>
      <c r="QWN40" s="479"/>
      <c r="QWO40" s="479"/>
      <c r="QWP40" s="479"/>
      <c r="QWQ40" s="479"/>
      <c r="QWR40" s="479"/>
      <c r="QWS40" s="479"/>
      <c r="QWT40" s="479"/>
      <c r="QWU40" s="479"/>
      <c r="QWV40" s="479"/>
      <c r="QWW40" s="479"/>
      <c r="QWX40" s="479"/>
      <c r="QWY40" s="479"/>
      <c r="QWZ40" s="479"/>
      <c r="QXA40" s="479"/>
      <c r="QXB40" s="479"/>
      <c r="QXC40" s="479"/>
      <c r="QXD40" s="479"/>
      <c r="QXE40" s="479"/>
      <c r="QXF40" s="479"/>
      <c r="QXG40" s="479"/>
      <c r="QXH40" s="479"/>
      <c r="QXI40" s="479"/>
      <c r="QXJ40" s="479"/>
      <c r="QXK40" s="479"/>
      <c r="QXL40" s="479"/>
      <c r="QXM40" s="479"/>
      <c r="QXN40" s="479"/>
      <c r="QXO40" s="479"/>
      <c r="QXP40" s="479"/>
      <c r="QXQ40" s="479"/>
      <c r="QXR40" s="479"/>
      <c r="QXS40" s="479"/>
      <c r="QXT40" s="479"/>
      <c r="QXU40" s="479"/>
      <c r="QXV40" s="479"/>
      <c r="QXW40" s="479"/>
      <c r="QXX40" s="479"/>
      <c r="QXY40" s="479"/>
      <c r="QXZ40" s="479"/>
      <c r="QYA40" s="479"/>
      <c r="QYB40" s="479"/>
      <c r="QYC40" s="479"/>
      <c r="QYD40" s="479"/>
      <c r="QYE40" s="479"/>
      <c r="QYF40" s="479"/>
      <c r="QYG40" s="479"/>
      <c r="QYH40" s="479"/>
      <c r="QYI40" s="479"/>
      <c r="QYJ40" s="479"/>
      <c r="QYK40" s="479"/>
      <c r="QYL40" s="479"/>
      <c r="QYM40" s="479"/>
      <c r="QYN40" s="479"/>
      <c r="QYO40" s="479"/>
      <c r="QYP40" s="479"/>
      <c r="QYQ40" s="479"/>
      <c r="QYR40" s="479"/>
      <c r="QYS40" s="479"/>
      <c r="QYT40" s="479"/>
      <c r="QYU40" s="479"/>
      <c r="QYV40" s="479"/>
      <c r="QYW40" s="479"/>
      <c r="QYX40" s="479"/>
      <c r="QYY40" s="479"/>
      <c r="QYZ40" s="479"/>
      <c r="QZA40" s="479"/>
      <c r="QZB40" s="479"/>
      <c r="QZC40" s="479"/>
      <c r="QZD40" s="479"/>
      <c r="QZE40" s="479"/>
      <c r="QZF40" s="479"/>
      <c r="QZG40" s="479"/>
      <c r="QZH40" s="479"/>
      <c r="QZI40" s="479"/>
      <c r="QZJ40" s="479"/>
      <c r="QZK40" s="479"/>
      <c r="QZL40" s="479"/>
      <c r="QZM40" s="479"/>
      <c r="QZN40" s="479"/>
      <c r="QZO40" s="479"/>
      <c r="QZP40" s="479"/>
      <c r="QZQ40" s="479"/>
      <c r="QZR40" s="479"/>
      <c r="QZS40" s="479"/>
      <c r="QZT40" s="479"/>
      <c r="QZU40" s="479"/>
      <c r="QZV40" s="479"/>
      <c r="QZW40" s="479"/>
      <c r="QZX40" s="479"/>
      <c r="QZY40" s="479"/>
      <c r="QZZ40" s="479"/>
      <c r="RAA40" s="479"/>
      <c r="RAB40" s="479"/>
      <c r="RAC40" s="479"/>
      <c r="RAD40" s="479"/>
      <c r="RAE40" s="479"/>
      <c r="RAF40" s="479"/>
      <c r="RAG40" s="479"/>
      <c r="RAH40" s="479"/>
      <c r="RAI40" s="479"/>
      <c r="RAJ40" s="479"/>
      <c r="RAK40" s="479"/>
      <c r="RAL40" s="479"/>
      <c r="RAM40" s="479"/>
      <c r="RAN40" s="479"/>
      <c r="RAO40" s="479"/>
      <c r="RAP40" s="479"/>
      <c r="RAQ40" s="479"/>
      <c r="RAR40" s="479"/>
      <c r="RAS40" s="479"/>
      <c r="RAT40" s="479"/>
      <c r="RAU40" s="479"/>
      <c r="RAV40" s="479"/>
      <c r="RAW40" s="479"/>
      <c r="RAX40" s="479"/>
      <c r="RAY40" s="479"/>
      <c r="RAZ40" s="479"/>
      <c r="RBA40" s="479"/>
      <c r="RBB40" s="479"/>
      <c r="RBC40" s="479"/>
      <c r="RBD40" s="479"/>
      <c r="RBE40" s="479"/>
      <c r="RBF40" s="479"/>
      <c r="RBG40" s="479"/>
      <c r="RBH40" s="479"/>
      <c r="RBI40" s="479"/>
      <c r="RBJ40" s="479"/>
      <c r="RBK40" s="479"/>
      <c r="RBL40" s="479"/>
      <c r="RBM40" s="479"/>
      <c r="RBN40" s="479"/>
      <c r="RBO40" s="479"/>
      <c r="RBP40" s="479"/>
      <c r="RBQ40" s="479"/>
      <c r="RBR40" s="479"/>
      <c r="RBS40" s="479"/>
      <c r="RBT40" s="479"/>
      <c r="RBU40" s="479"/>
      <c r="RBV40" s="479"/>
      <c r="RBW40" s="479"/>
      <c r="RBX40" s="479"/>
      <c r="RBY40" s="479"/>
      <c r="RBZ40" s="479"/>
      <c r="RCA40" s="479"/>
      <c r="RCB40" s="479"/>
      <c r="RCC40" s="479"/>
      <c r="RCD40" s="479"/>
      <c r="RCE40" s="479"/>
      <c r="RCF40" s="479"/>
      <c r="RCG40" s="479"/>
      <c r="RCH40" s="479"/>
      <c r="RCI40" s="479"/>
      <c r="RCJ40" s="479"/>
      <c r="RCK40" s="479"/>
      <c r="RCL40" s="479"/>
      <c r="RCM40" s="479"/>
      <c r="RCN40" s="479"/>
      <c r="RCO40" s="479"/>
      <c r="RCP40" s="479"/>
      <c r="RCQ40" s="479"/>
      <c r="RCR40" s="479"/>
      <c r="RCS40" s="479"/>
      <c r="RCT40" s="479"/>
      <c r="RCU40" s="479"/>
      <c r="RCV40" s="479"/>
      <c r="RCW40" s="479"/>
      <c r="RCX40" s="479"/>
      <c r="RCY40" s="479"/>
      <c r="RCZ40" s="479"/>
      <c r="RDA40" s="479"/>
      <c r="RDB40" s="479"/>
      <c r="RDC40" s="479"/>
      <c r="RDD40" s="479"/>
      <c r="RDE40" s="479"/>
      <c r="RDF40" s="479"/>
      <c r="RDG40" s="479"/>
      <c r="RDH40" s="479"/>
      <c r="RDI40" s="479"/>
      <c r="RDJ40" s="479"/>
      <c r="RDK40" s="479"/>
      <c r="RDL40" s="479"/>
      <c r="RDM40" s="479"/>
      <c r="RDN40" s="479"/>
      <c r="RDO40" s="479"/>
      <c r="RDP40" s="479"/>
      <c r="RDQ40" s="479"/>
      <c r="RDR40" s="479"/>
      <c r="RDS40" s="479"/>
      <c r="RDT40" s="479"/>
      <c r="RDU40" s="479"/>
      <c r="RDV40" s="479"/>
      <c r="RDW40" s="479"/>
      <c r="RDX40" s="479"/>
      <c r="RDY40" s="479"/>
      <c r="RDZ40" s="479"/>
      <c r="REA40" s="479"/>
      <c r="REB40" s="479"/>
      <c r="REC40" s="479"/>
      <c r="RED40" s="479"/>
      <c r="REE40" s="479"/>
      <c r="REF40" s="479"/>
      <c r="REG40" s="479"/>
      <c r="REH40" s="479"/>
      <c r="REI40" s="479"/>
      <c r="REJ40" s="479"/>
      <c r="REK40" s="479"/>
      <c r="REL40" s="479"/>
      <c r="REM40" s="479"/>
      <c r="REN40" s="479"/>
      <c r="REO40" s="479"/>
      <c r="REP40" s="479"/>
      <c r="REQ40" s="479"/>
      <c r="RER40" s="479"/>
      <c r="RES40" s="479"/>
      <c r="RET40" s="479"/>
      <c r="REU40" s="479"/>
      <c r="REV40" s="479"/>
      <c r="REW40" s="479"/>
      <c r="REX40" s="479"/>
      <c r="REY40" s="479"/>
      <c r="REZ40" s="479"/>
      <c r="RFA40" s="479"/>
      <c r="RFB40" s="479"/>
      <c r="RFC40" s="479"/>
      <c r="RFD40" s="479"/>
      <c r="RFE40" s="479"/>
      <c r="RFF40" s="479"/>
      <c r="RFG40" s="479"/>
      <c r="RFH40" s="479"/>
      <c r="RFI40" s="479"/>
      <c r="RFJ40" s="479"/>
      <c r="RFK40" s="479"/>
      <c r="RFL40" s="479"/>
      <c r="RFM40" s="479"/>
      <c r="RFN40" s="479"/>
      <c r="RFO40" s="479"/>
      <c r="RFP40" s="479"/>
      <c r="RFQ40" s="479"/>
      <c r="RFR40" s="479"/>
      <c r="RFS40" s="479"/>
      <c r="RFT40" s="479"/>
      <c r="RFU40" s="479"/>
      <c r="RFV40" s="479"/>
      <c r="RFW40" s="479"/>
      <c r="RFX40" s="479"/>
      <c r="RFY40" s="479"/>
      <c r="RFZ40" s="479"/>
      <c r="RGA40" s="479"/>
      <c r="RGB40" s="479"/>
      <c r="RGC40" s="479"/>
      <c r="RGD40" s="479"/>
      <c r="RGE40" s="479"/>
      <c r="RGF40" s="479"/>
      <c r="RGG40" s="479"/>
      <c r="RGH40" s="479"/>
      <c r="RGI40" s="479"/>
      <c r="RGJ40" s="479"/>
      <c r="RGK40" s="479"/>
      <c r="RGL40" s="479"/>
      <c r="RGM40" s="479"/>
      <c r="RGN40" s="479"/>
      <c r="RGO40" s="479"/>
      <c r="RGP40" s="479"/>
      <c r="RGQ40" s="479"/>
      <c r="RGR40" s="479"/>
      <c r="RGS40" s="479"/>
      <c r="RGT40" s="479"/>
      <c r="RGU40" s="479"/>
      <c r="RGV40" s="479"/>
      <c r="RGW40" s="479"/>
      <c r="RGX40" s="479"/>
      <c r="RGY40" s="479"/>
      <c r="RGZ40" s="479"/>
      <c r="RHA40" s="479"/>
      <c r="RHB40" s="479"/>
      <c r="RHC40" s="479"/>
      <c r="RHD40" s="479"/>
      <c r="RHE40" s="479"/>
      <c r="RHF40" s="479"/>
      <c r="RHG40" s="479"/>
      <c r="RHH40" s="479"/>
      <c r="RHI40" s="479"/>
      <c r="RHJ40" s="479"/>
      <c r="RHK40" s="479"/>
      <c r="RHL40" s="479"/>
      <c r="RHM40" s="479"/>
      <c r="RHN40" s="479"/>
      <c r="RHO40" s="479"/>
      <c r="RHP40" s="479"/>
      <c r="RHQ40" s="479"/>
      <c r="RHR40" s="479"/>
      <c r="RHS40" s="479"/>
      <c r="RHT40" s="479"/>
      <c r="RHU40" s="479"/>
      <c r="RHV40" s="479"/>
      <c r="RHW40" s="479"/>
      <c r="RHX40" s="479"/>
      <c r="RHY40" s="479"/>
      <c r="RHZ40" s="479"/>
      <c r="RIA40" s="479"/>
      <c r="RIB40" s="479"/>
      <c r="RIC40" s="479"/>
      <c r="RID40" s="479"/>
      <c r="RIE40" s="479"/>
      <c r="RIF40" s="479"/>
      <c r="RIG40" s="479"/>
      <c r="RIH40" s="479"/>
      <c r="RII40" s="479"/>
      <c r="RIJ40" s="479"/>
      <c r="RIK40" s="479"/>
      <c r="RIL40" s="479"/>
      <c r="RIM40" s="479"/>
      <c r="RIN40" s="479"/>
      <c r="RIO40" s="479"/>
      <c r="RIP40" s="479"/>
      <c r="RIQ40" s="479"/>
      <c r="RIR40" s="479"/>
      <c r="RIS40" s="479"/>
      <c r="RIT40" s="479"/>
      <c r="RIU40" s="479"/>
      <c r="RIV40" s="479"/>
      <c r="RIW40" s="479"/>
      <c r="RIX40" s="479"/>
      <c r="RIY40" s="479"/>
      <c r="RIZ40" s="479"/>
      <c r="RJA40" s="479"/>
      <c r="RJB40" s="479"/>
      <c r="RJC40" s="479"/>
      <c r="RJD40" s="479"/>
      <c r="RJE40" s="479"/>
      <c r="RJF40" s="479"/>
      <c r="RJG40" s="479"/>
      <c r="RJH40" s="479"/>
      <c r="RJI40" s="479"/>
      <c r="RJJ40" s="479"/>
      <c r="RJK40" s="479"/>
      <c r="RJL40" s="479"/>
      <c r="RJM40" s="479"/>
      <c r="RJN40" s="479"/>
      <c r="RJO40" s="479"/>
      <c r="RJP40" s="479"/>
      <c r="RJQ40" s="479"/>
      <c r="RJR40" s="479"/>
      <c r="RJS40" s="479"/>
      <c r="RJT40" s="479"/>
      <c r="RJU40" s="479"/>
      <c r="RJV40" s="479"/>
      <c r="RJW40" s="479"/>
      <c r="RJX40" s="479"/>
      <c r="RJY40" s="479"/>
      <c r="RJZ40" s="479"/>
      <c r="RKA40" s="479"/>
      <c r="RKB40" s="479"/>
      <c r="RKC40" s="479"/>
      <c r="RKD40" s="479"/>
      <c r="RKE40" s="479"/>
      <c r="RKF40" s="479"/>
      <c r="RKG40" s="479"/>
      <c r="RKH40" s="479"/>
      <c r="RKI40" s="479"/>
      <c r="RKJ40" s="479"/>
      <c r="RKK40" s="479"/>
      <c r="RKL40" s="479"/>
      <c r="RKM40" s="479"/>
      <c r="RKN40" s="479"/>
      <c r="RKO40" s="479"/>
      <c r="RKP40" s="479"/>
      <c r="RKQ40" s="479"/>
      <c r="RKR40" s="479"/>
      <c r="RKS40" s="479"/>
      <c r="RKT40" s="479"/>
      <c r="RKU40" s="479"/>
      <c r="RKV40" s="479"/>
      <c r="RKW40" s="479"/>
      <c r="RKX40" s="479"/>
      <c r="RKY40" s="479"/>
      <c r="RKZ40" s="479"/>
      <c r="RLA40" s="479"/>
      <c r="RLB40" s="479"/>
      <c r="RLC40" s="479"/>
      <c r="RLD40" s="479"/>
      <c r="RLE40" s="479"/>
      <c r="RLF40" s="479"/>
      <c r="RLG40" s="479"/>
      <c r="RLH40" s="479"/>
      <c r="RLI40" s="479"/>
      <c r="RLJ40" s="479"/>
      <c r="RLK40" s="479"/>
      <c r="RLL40" s="479"/>
      <c r="RLM40" s="479"/>
      <c r="RLN40" s="479"/>
      <c r="RLO40" s="479"/>
      <c r="RLP40" s="479"/>
      <c r="RLQ40" s="479"/>
      <c r="RLR40" s="479"/>
      <c r="RLS40" s="479"/>
      <c r="RLT40" s="479"/>
      <c r="RLU40" s="479"/>
      <c r="RLV40" s="479"/>
      <c r="RLW40" s="479"/>
      <c r="RLX40" s="479"/>
      <c r="RLY40" s="479"/>
      <c r="RLZ40" s="479"/>
      <c r="RMA40" s="479"/>
      <c r="RMB40" s="479"/>
      <c r="RMC40" s="479"/>
      <c r="RMD40" s="479"/>
      <c r="RME40" s="479"/>
      <c r="RMF40" s="479"/>
      <c r="RMG40" s="479"/>
      <c r="RMH40" s="479"/>
      <c r="RMI40" s="479"/>
      <c r="RMJ40" s="479"/>
      <c r="RMK40" s="479"/>
      <c r="RML40" s="479"/>
      <c r="RMM40" s="479"/>
      <c r="RMN40" s="479"/>
      <c r="RMO40" s="479"/>
      <c r="RMP40" s="479"/>
      <c r="RMQ40" s="479"/>
      <c r="RMR40" s="479"/>
      <c r="RMS40" s="479"/>
      <c r="RMT40" s="479"/>
      <c r="RMU40" s="479"/>
      <c r="RMV40" s="479"/>
      <c r="RMW40" s="479"/>
      <c r="RMX40" s="479"/>
      <c r="RMY40" s="479"/>
      <c r="RMZ40" s="479"/>
      <c r="RNA40" s="479"/>
      <c r="RNB40" s="479"/>
      <c r="RNC40" s="479"/>
      <c r="RND40" s="479"/>
      <c r="RNE40" s="479"/>
      <c r="RNF40" s="479"/>
      <c r="RNG40" s="479"/>
      <c r="RNH40" s="479"/>
      <c r="RNI40" s="479"/>
      <c r="RNJ40" s="479"/>
      <c r="RNK40" s="479"/>
      <c r="RNL40" s="479"/>
      <c r="RNM40" s="479"/>
      <c r="RNN40" s="479"/>
      <c r="RNO40" s="479"/>
      <c r="RNP40" s="479"/>
      <c r="RNQ40" s="479"/>
      <c r="RNR40" s="479"/>
      <c r="RNS40" s="479"/>
      <c r="RNT40" s="479"/>
      <c r="RNU40" s="479"/>
      <c r="RNV40" s="479"/>
      <c r="RNW40" s="479"/>
      <c r="RNX40" s="479"/>
      <c r="RNY40" s="479"/>
      <c r="RNZ40" s="479"/>
      <c r="ROA40" s="479"/>
      <c r="ROB40" s="479"/>
      <c r="ROC40" s="479"/>
      <c r="ROD40" s="479"/>
      <c r="ROE40" s="479"/>
      <c r="ROF40" s="479"/>
      <c r="ROG40" s="479"/>
      <c r="ROH40" s="479"/>
      <c r="ROI40" s="479"/>
      <c r="ROJ40" s="479"/>
      <c r="ROK40" s="479"/>
      <c r="ROL40" s="479"/>
      <c r="ROM40" s="479"/>
      <c r="RON40" s="479"/>
      <c r="ROO40" s="479"/>
      <c r="ROP40" s="479"/>
      <c r="ROQ40" s="479"/>
      <c r="ROR40" s="479"/>
      <c r="ROS40" s="479"/>
      <c r="ROT40" s="479"/>
      <c r="ROU40" s="479"/>
      <c r="ROV40" s="479"/>
      <c r="ROW40" s="479"/>
      <c r="ROX40" s="479"/>
      <c r="ROY40" s="479"/>
      <c r="ROZ40" s="479"/>
      <c r="RPA40" s="479"/>
      <c r="RPB40" s="479"/>
      <c r="RPC40" s="479"/>
      <c r="RPD40" s="479"/>
      <c r="RPE40" s="479"/>
      <c r="RPF40" s="479"/>
      <c r="RPG40" s="479"/>
      <c r="RPH40" s="479"/>
      <c r="RPI40" s="479"/>
      <c r="RPJ40" s="479"/>
      <c r="RPK40" s="479"/>
      <c r="RPL40" s="479"/>
      <c r="RPM40" s="479"/>
      <c r="RPN40" s="479"/>
      <c r="RPO40" s="479"/>
      <c r="RPP40" s="479"/>
      <c r="RPQ40" s="479"/>
      <c r="RPR40" s="479"/>
      <c r="RPS40" s="479"/>
      <c r="RPT40" s="479"/>
      <c r="RPU40" s="479"/>
      <c r="RPV40" s="479"/>
      <c r="RPW40" s="479"/>
      <c r="RPX40" s="479"/>
      <c r="RPY40" s="479"/>
      <c r="RPZ40" s="479"/>
      <c r="RQA40" s="479"/>
      <c r="RQB40" s="479"/>
      <c r="RQC40" s="479"/>
      <c r="RQD40" s="479"/>
      <c r="RQE40" s="479"/>
      <c r="RQF40" s="479"/>
      <c r="RQG40" s="479"/>
      <c r="RQH40" s="479"/>
      <c r="RQI40" s="479"/>
      <c r="RQJ40" s="479"/>
      <c r="RQK40" s="479"/>
      <c r="RQL40" s="479"/>
      <c r="RQM40" s="479"/>
      <c r="RQN40" s="479"/>
      <c r="RQO40" s="479"/>
      <c r="RQP40" s="479"/>
      <c r="RQQ40" s="479"/>
      <c r="RQR40" s="479"/>
      <c r="RQS40" s="479"/>
      <c r="RQT40" s="479"/>
      <c r="RQU40" s="479"/>
      <c r="RQV40" s="479"/>
      <c r="RQW40" s="479"/>
      <c r="RQX40" s="479"/>
      <c r="RQY40" s="479"/>
      <c r="RQZ40" s="479"/>
      <c r="RRA40" s="479"/>
      <c r="RRB40" s="479"/>
      <c r="RRC40" s="479"/>
      <c r="RRD40" s="479"/>
      <c r="RRE40" s="479"/>
      <c r="RRF40" s="479"/>
      <c r="RRG40" s="479"/>
      <c r="RRH40" s="479"/>
      <c r="RRI40" s="479"/>
      <c r="RRJ40" s="479"/>
      <c r="RRK40" s="479"/>
      <c r="RRL40" s="479"/>
      <c r="RRM40" s="479"/>
      <c r="RRN40" s="479"/>
      <c r="RRO40" s="479"/>
      <c r="RRP40" s="479"/>
      <c r="RRQ40" s="479"/>
      <c r="RRR40" s="479"/>
      <c r="RRS40" s="479"/>
      <c r="RRT40" s="479"/>
      <c r="RRU40" s="479"/>
      <c r="RRV40" s="479"/>
      <c r="RRW40" s="479"/>
      <c r="RRX40" s="479"/>
      <c r="RRY40" s="479"/>
      <c r="RRZ40" s="479"/>
      <c r="RSA40" s="479"/>
      <c r="RSB40" s="479"/>
      <c r="RSC40" s="479"/>
      <c r="RSD40" s="479"/>
      <c r="RSE40" s="479"/>
      <c r="RSF40" s="479"/>
      <c r="RSG40" s="479"/>
      <c r="RSH40" s="479"/>
      <c r="RSI40" s="479"/>
      <c r="RSJ40" s="479"/>
      <c r="RSK40" s="479"/>
      <c r="RSL40" s="479"/>
      <c r="RSM40" s="479"/>
      <c r="RSN40" s="479"/>
      <c r="RSO40" s="479"/>
      <c r="RSP40" s="479"/>
      <c r="RSQ40" s="479"/>
      <c r="RSR40" s="479"/>
      <c r="RSS40" s="479"/>
      <c r="RST40" s="479"/>
      <c r="RSU40" s="479"/>
      <c r="RSV40" s="479"/>
      <c r="RSW40" s="479"/>
      <c r="RSX40" s="479"/>
      <c r="RSY40" s="479"/>
      <c r="RSZ40" s="479"/>
      <c r="RTA40" s="479"/>
      <c r="RTB40" s="479"/>
      <c r="RTC40" s="479"/>
      <c r="RTD40" s="479"/>
      <c r="RTE40" s="479"/>
      <c r="RTF40" s="479"/>
      <c r="RTG40" s="479"/>
      <c r="RTH40" s="479"/>
      <c r="RTI40" s="479"/>
      <c r="RTJ40" s="479"/>
      <c r="RTK40" s="479"/>
      <c r="RTL40" s="479"/>
      <c r="RTM40" s="479"/>
      <c r="RTN40" s="479"/>
      <c r="RTO40" s="479"/>
      <c r="RTP40" s="479"/>
      <c r="RTQ40" s="479"/>
      <c r="RTR40" s="479"/>
      <c r="RTS40" s="479"/>
      <c r="RTT40" s="479"/>
      <c r="RTU40" s="479"/>
      <c r="RTV40" s="479"/>
      <c r="RTW40" s="479"/>
      <c r="RTX40" s="479"/>
      <c r="RTY40" s="479"/>
      <c r="RTZ40" s="479"/>
      <c r="RUA40" s="479"/>
      <c r="RUB40" s="479"/>
      <c r="RUC40" s="479"/>
      <c r="RUD40" s="479"/>
      <c r="RUE40" s="479"/>
      <c r="RUF40" s="479"/>
      <c r="RUG40" s="479"/>
      <c r="RUH40" s="479"/>
      <c r="RUI40" s="479"/>
      <c r="RUJ40" s="479"/>
      <c r="RUK40" s="479"/>
      <c r="RUL40" s="479"/>
      <c r="RUM40" s="479"/>
      <c r="RUN40" s="479"/>
      <c r="RUO40" s="479"/>
      <c r="RUP40" s="479"/>
      <c r="RUQ40" s="479"/>
      <c r="RUR40" s="479"/>
      <c r="RUS40" s="479"/>
      <c r="RUT40" s="479"/>
      <c r="RUU40" s="479"/>
      <c r="RUV40" s="479"/>
      <c r="RUW40" s="479"/>
      <c r="RUX40" s="479"/>
      <c r="RUY40" s="479"/>
      <c r="RUZ40" s="479"/>
      <c r="RVA40" s="479"/>
      <c r="RVB40" s="479"/>
      <c r="RVC40" s="479"/>
      <c r="RVD40" s="479"/>
      <c r="RVE40" s="479"/>
      <c r="RVF40" s="479"/>
      <c r="RVG40" s="479"/>
      <c r="RVH40" s="479"/>
      <c r="RVI40" s="479"/>
      <c r="RVJ40" s="479"/>
      <c r="RVK40" s="479"/>
      <c r="RVL40" s="479"/>
      <c r="RVM40" s="479"/>
      <c r="RVN40" s="479"/>
      <c r="RVO40" s="479"/>
      <c r="RVP40" s="479"/>
      <c r="RVQ40" s="479"/>
      <c r="RVR40" s="479"/>
      <c r="RVS40" s="479"/>
      <c r="RVT40" s="479"/>
      <c r="RVU40" s="479"/>
      <c r="RVV40" s="479"/>
      <c r="RVW40" s="479"/>
      <c r="RVX40" s="479"/>
      <c r="RVY40" s="479"/>
      <c r="RVZ40" s="479"/>
      <c r="RWA40" s="479"/>
      <c r="RWB40" s="479"/>
      <c r="RWC40" s="479"/>
      <c r="RWD40" s="479"/>
      <c r="RWE40" s="479"/>
      <c r="RWF40" s="479"/>
      <c r="RWG40" s="479"/>
      <c r="RWH40" s="479"/>
      <c r="RWI40" s="479"/>
      <c r="RWJ40" s="479"/>
      <c r="RWK40" s="479"/>
      <c r="RWL40" s="479"/>
      <c r="RWM40" s="479"/>
      <c r="RWN40" s="479"/>
      <c r="RWO40" s="479"/>
      <c r="RWP40" s="479"/>
      <c r="RWQ40" s="479"/>
      <c r="RWR40" s="479"/>
      <c r="RWS40" s="479"/>
      <c r="RWT40" s="479"/>
      <c r="RWU40" s="479"/>
      <c r="RWV40" s="479"/>
      <c r="RWW40" s="479"/>
      <c r="RWX40" s="479"/>
      <c r="RWY40" s="479"/>
      <c r="RWZ40" s="479"/>
      <c r="RXA40" s="479"/>
      <c r="RXB40" s="479"/>
      <c r="RXC40" s="479"/>
      <c r="RXD40" s="479"/>
      <c r="RXE40" s="479"/>
      <c r="RXF40" s="479"/>
      <c r="RXG40" s="479"/>
      <c r="RXH40" s="479"/>
      <c r="RXI40" s="479"/>
      <c r="RXJ40" s="479"/>
      <c r="RXK40" s="479"/>
      <c r="RXL40" s="479"/>
      <c r="RXM40" s="479"/>
      <c r="RXN40" s="479"/>
      <c r="RXO40" s="479"/>
      <c r="RXP40" s="479"/>
      <c r="RXQ40" s="479"/>
      <c r="RXR40" s="479"/>
      <c r="RXS40" s="479"/>
      <c r="RXT40" s="479"/>
      <c r="RXU40" s="479"/>
      <c r="RXV40" s="479"/>
      <c r="RXW40" s="479"/>
      <c r="RXX40" s="479"/>
      <c r="RXY40" s="479"/>
      <c r="RXZ40" s="479"/>
      <c r="RYA40" s="479"/>
      <c r="RYB40" s="479"/>
      <c r="RYC40" s="479"/>
      <c r="RYD40" s="479"/>
      <c r="RYE40" s="479"/>
      <c r="RYF40" s="479"/>
      <c r="RYG40" s="479"/>
      <c r="RYH40" s="479"/>
      <c r="RYI40" s="479"/>
      <c r="RYJ40" s="479"/>
      <c r="RYK40" s="479"/>
      <c r="RYL40" s="479"/>
      <c r="RYM40" s="479"/>
      <c r="RYN40" s="479"/>
      <c r="RYO40" s="479"/>
      <c r="RYP40" s="479"/>
      <c r="RYQ40" s="479"/>
      <c r="RYR40" s="479"/>
      <c r="RYS40" s="479"/>
      <c r="RYT40" s="479"/>
      <c r="RYU40" s="479"/>
      <c r="RYV40" s="479"/>
      <c r="RYW40" s="479"/>
      <c r="RYX40" s="479"/>
      <c r="RYY40" s="479"/>
      <c r="RYZ40" s="479"/>
      <c r="RZA40" s="479"/>
      <c r="RZB40" s="479"/>
      <c r="RZC40" s="479"/>
      <c r="RZD40" s="479"/>
      <c r="RZE40" s="479"/>
      <c r="RZF40" s="479"/>
      <c r="RZG40" s="479"/>
      <c r="RZH40" s="479"/>
      <c r="RZI40" s="479"/>
      <c r="RZJ40" s="479"/>
      <c r="RZK40" s="479"/>
      <c r="RZL40" s="479"/>
      <c r="RZM40" s="479"/>
      <c r="RZN40" s="479"/>
      <c r="RZO40" s="479"/>
      <c r="RZP40" s="479"/>
      <c r="RZQ40" s="479"/>
      <c r="RZR40" s="479"/>
      <c r="RZS40" s="479"/>
      <c r="RZT40" s="479"/>
      <c r="RZU40" s="479"/>
      <c r="RZV40" s="479"/>
      <c r="RZW40" s="479"/>
      <c r="RZX40" s="479"/>
      <c r="RZY40" s="479"/>
      <c r="RZZ40" s="479"/>
      <c r="SAA40" s="479"/>
      <c r="SAB40" s="479"/>
      <c r="SAC40" s="479"/>
      <c r="SAD40" s="479"/>
      <c r="SAE40" s="479"/>
      <c r="SAF40" s="479"/>
      <c r="SAG40" s="479"/>
      <c r="SAH40" s="479"/>
      <c r="SAI40" s="479"/>
      <c r="SAJ40" s="479"/>
      <c r="SAK40" s="479"/>
      <c r="SAL40" s="479"/>
      <c r="SAM40" s="479"/>
      <c r="SAN40" s="479"/>
      <c r="SAO40" s="479"/>
      <c r="SAP40" s="479"/>
      <c r="SAQ40" s="479"/>
      <c r="SAR40" s="479"/>
      <c r="SAS40" s="479"/>
      <c r="SAT40" s="479"/>
      <c r="SAU40" s="479"/>
      <c r="SAV40" s="479"/>
      <c r="SAW40" s="479"/>
      <c r="SAX40" s="479"/>
      <c r="SAY40" s="479"/>
      <c r="SAZ40" s="479"/>
      <c r="SBA40" s="479"/>
      <c r="SBB40" s="479"/>
      <c r="SBC40" s="479"/>
      <c r="SBD40" s="479"/>
      <c r="SBE40" s="479"/>
      <c r="SBF40" s="479"/>
      <c r="SBG40" s="479"/>
      <c r="SBH40" s="479"/>
      <c r="SBI40" s="479"/>
      <c r="SBJ40" s="479"/>
      <c r="SBK40" s="479"/>
      <c r="SBL40" s="479"/>
      <c r="SBM40" s="479"/>
      <c r="SBN40" s="479"/>
      <c r="SBO40" s="479"/>
      <c r="SBP40" s="479"/>
      <c r="SBQ40" s="479"/>
      <c r="SBR40" s="479"/>
      <c r="SBS40" s="479"/>
      <c r="SBT40" s="479"/>
      <c r="SBU40" s="479"/>
      <c r="SBV40" s="479"/>
      <c r="SBW40" s="479"/>
      <c r="SBX40" s="479"/>
      <c r="SBY40" s="479"/>
      <c r="SBZ40" s="479"/>
      <c r="SCA40" s="479"/>
      <c r="SCB40" s="479"/>
      <c r="SCC40" s="479"/>
      <c r="SCD40" s="479"/>
      <c r="SCE40" s="479"/>
      <c r="SCF40" s="479"/>
      <c r="SCG40" s="479"/>
      <c r="SCH40" s="479"/>
      <c r="SCI40" s="479"/>
      <c r="SCJ40" s="479"/>
      <c r="SCK40" s="479"/>
      <c r="SCL40" s="479"/>
      <c r="SCM40" s="479"/>
      <c r="SCN40" s="479"/>
      <c r="SCO40" s="479"/>
      <c r="SCP40" s="479"/>
      <c r="SCQ40" s="479"/>
      <c r="SCR40" s="479"/>
      <c r="SCS40" s="479"/>
      <c r="SCT40" s="479"/>
      <c r="SCU40" s="479"/>
      <c r="SCV40" s="479"/>
      <c r="SCW40" s="479"/>
      <c r="SCX40" s="479"/>
      <c r="SCY40" s="479"/>
      <c r="SCZ40" s="479"/>
      <c r="SDA40" s="479"/>
      <c r="SDB40" s="479"/>
      <c r="SDC40" s="479"/>
      <c r="SDD40" s="479"/>
      <c r="SDE40" s="479"/>
      <c r="SDF40" s="479"/>
      <c r="SDG40" s="479"/>
      <c r="SDH40" s="479"/>
      <c r="SDI40" s="479"/>
      <c r="SDJ40" s="479"/>
      <c r="SDK40" s="479"/>
      <c r="SDL40" s="479"/>
      <c r="SDM40" s="479"/>
      <c r="SDN40" s="479"/>
      <c r="SDO40" s="479"/>
      <c r="SDP40" s="479"/>
      <c r="SDQ40" s="479"/>
      <c r="SDR40" s="479"/>
      <c r="SDS40" s="479"/>
      <c r="SDT40" s="479"/>
      <c r="SDU40" s="479"/>
      <c r="SDV40" s="479"/>
      <c r="SDW40" s="479"/>
      <c r="SDX40" s="479"/>
      <c r="SDY40" s="479"/>
      <c r="SDZ40" s="479"/>
      <c r="SEA40" s="479"/>
      <c r="SEB40" s="479"/>
      <c r="SEC40" s="479"/>
      <c r="SED40" s="479"/>
      <c r="SEE40" s="479"/>
      <c r="SEF40" s="479"/>
      <c r="SEG40" s="479"/>
      <c r="SEH40" s="479"/>
      <c r="SEI40" s="479"/>
      <c r="SEJ40" s="479"/>
      <c r="SEK40" s="479"/>
      <c r="SEL40" s="479"/>
      <c r="SEM40" s="479"/>
      <c r="SEN40" s="479"/>
      <c r="SEO40" s="479"/>
      <c r="SEP40" s="479"/>
      <c r="SEQ40" s="479"/>
      <c r="SER40" s="479"/>
      <c r="SES40" s="479"/>
      <c r="SET40" s="479"/>
      <c r="SEU40" s="479"/>
      <c r="SEV40" s="479"/>
      <c r="SEW40" s="479"/>
      <c r="SEX40" s="479"/>
      <c r="SEY40" s="479"/>
      <c r="SEZ40" s="479"/>
      <c r="SFA40" s="479"/>
      <c r="SFB40" s="479"/>
      <c r="SFC40" s="479"/>
      <c r="SFD40" s="479"/>
      <c r="SFE40" s="479"/>
      <c r="SFF40" s="479"/>
      <c r="SFG40" s="479"/>
      <c r="SFH40" s="479"/>
      <c r="SFI40" s="479"/>
      <c r="SFJ40" s="479"/>
      <c r="SFK40" s="479"/>
      <c r="SFL40" s="479"/>
      <c r="SFM40" s="479"/>
      <c r="SFN40" s="479"/>
      <c r="SFO40" s="479"/>
      <c r="SFP40" s="479"/>
      <c r="SFQ40" s="479"/>
      <c r="SFR40" s="479"/>
      <c r="SFS40" s="479"/>
      <c r="SFT40" s="479"/>
      <c r="SFU40" s="479"/>
      <c r="SFV40" s="479"/>
      <c r="SFW40" s="479"/>
      <c r="SFX40" s="479"/>
      <c r="SFY40" s="479"/>
      <c r="SFZ40" s="479"/>
      <c r="SGA40" s="479"/>
      <c r="SGB40" s="479"/>
      <c r="SGC40" s="479"/>
      <c r="SGD40" s="479"/>
      <c r="SGE40" s="479"/>
      <c r="SGF40" s="479"/>
      <c r="SGG40" s="479"/>
      <c r="SGH40" s="479"/>
      <c r="SGI40" s="479"/>
      <c r="SGJ40" s="479"/>
      <c r="SGK40" s="479"/>
      <c r="SGL40" s="479"/>
      <c r="SGM40" s="479"/>
      <c r="SGN40" s="479"/>
      <c r="SGO40" s="479"/>
      <c r="SGP40" s="479"/>
      <c r="SGQ40" s="479"/>
      <c r="SGR40" s="479"/>
      <c r="SGS40" s="479"/>
      <c r="SGT40" s="479"/>
      <c r="SGU40" s="479"/>
      <c r="SGV40" s="479"/>
      <c r="SGW40" s="479"/>
      <c r="SGX40" s="479"/>
      <c r="SGY40" s="479"/>
      <c r="SGZ40" s="479"/>
      <c r="SHA40" s="479"/>
      <c r="SHB40" s="479"/>
      <c r="SHC40" s="479"/>
      <c r="SHD40" s="479"/>
      <c r="SHE40" s="479"/>
      <c r="SHF40" s="479"/>
      <c r="SHG40" s="479"/>
      <c r="SHH40" s="479"/>
      <c r="SHI40" s="479"/>
      <c r="SHJ40" s="479"/>
      <c r="SHK40" s="479"/>
      <c r="SHL40" s="479"/>
      <c r="SHM40" s="479"/>
      <c r="SHN40" s="479"/>
      <c r="SHO40" s="479"/>
      <c r="SHP40" s="479"/>
      <c r="SHQ40" s="479"/>
      <c r="SHR40" s="479"/>
      <c r="SHS40" s="479"/>
      <c r="SHT40" s="479"/>
      <c r="SHU40" s="479"/>
      <c r="SHV40" s="479"/>
      <c r="SHW40" s="479"/>
      <c r="SHX40" s="479"/>
      <c r="SHY40" s="479"/>
      <c r="SHZ40" s="479"/>
      <c r="SIA40" s="479"/>
      <c r="SIB40" s="479"/>
      <c r="SIC40" s="479"/>
      <c r="SID40" s="479"/>
      <c r="SIE40" s="479"/>
      <c r="SIF40" s="479"/>
      <c r="SIG40" s="479"/>
      <c r="SIH40" s="479"/>
      <c r="SII40" s="479"/>
      <c r="SIJ40" s="479"/>
      <c r="SIK40" s="479"/>
      <c r="SIL40" s="479"/>
      <c r="SIM40" s="479"/>
      <c r="SIN40" s="479"/>
      <c r="SIO40" s="479"/>
      <c r="SIP40" s="479"/>
      <c r="SIQ40" s="479"/>
      <c r="SIR40" s="479"/>
      <c r="SIS40" s="479"/>
      <c r="SIT40" s="479"/>
      <c r="SIU40" s="479"/>
      <c r="SIV40" s="479"/>
      <c r="SIW40" s="479"/>
      <c r="SIX40" s="479"/>
      <c r="SIY40" s="479"/>
      <c r="SIZ40" s="479"/>
      <c r="SJA40" s="479"/>
      <c r="SJB40" s="479"/>
      <c r="SJC40" s="479"/>
      <c r="SJD40" s="479"/>
      <c r="SJE40" s="479"/>
      <c r="SJF40" s="479"/>
      <c r="SJG40" s="479"/>
      <c r="SJH40" s="479"/>
      <c r="SJI40" s="479"/>
      <c r="SJJ40" s="479"/>
      <c r="SJK40" s="479"/>
      <c r="SJL40" s="479"/>
      <c r="SJM40" s="479"/>
      <c r="SJN40" s="479"/>
      <c r="SJO40" s="479"/>
      <c r="SJP40" s="479"/>
      <c r="SJQ40" s="479"/>
      <c r="SJR40" s="479"/>
      <c r="SJS40" s="479"/>
      <c r="SJT40" s="479"/>
      <c r="SJU40" s="479"/>
      <c r="SJV40" s="479"/>
      <c r="SJW40" s="479"/>
      <c r="SJX40" s="479"/>
      <c r="SJY40" s="479"/>
      <c r="SJZ40" s="479"/>
      <c r="SKA40" s="479"/>
      <c r="SKB40" s="479"/>
      <c r="SKC40" s="479"/>
      <c r="SKD40" s="479"/>
      <c r="SKE40" s="479"/>
      <c r="SKF40" s="479"/>
      <c r="SKG40" s="479"/>
      <c r="SKH40" s="479"/>
      <c r="SKI40" s="479"/>
      <c r="SKJ40" s="479"/>
      <c r="SKK40" s="479"/>
      <c r="SKL40" s="479"/>
      <c r="SKM40" s="479"/>
      <c r="SKN40" s="479"/>
      <c r="SKO40" s="479"/>
      <c r="SKP40" s="479"/>
      <c r="SKQ40" s="479"/>
      <c r="SKR40" s="479"/>
      <c r="SKS40" s="479"/>
      <c r="SKT40" s="479"/>
      <c r="SKU40" s="479"/>
      <c r="SKV40" s="479"/>
      <c r="SKW40" s="479"/>
      <c r="SKX40" s="479"/>
      <c r="SKY40" s="479"/>
      <c r="SKZ40" s="479"/>
      <c r="SLA40" s="479"/>
      <c r="SLB40" s="479"/>
      <c r="SLC40" s="479"/>
      <c r="SLD40" s="479"/>
      <c r="SLE40" s="479"/>
      <c r="SLF40" s="479"/>
      <c r="SLG40" s="479"/>
      <c r="SLH40" s="479"/>
      <c r="SLI40" s="479"/>
      <c r="SLJ40" s="479"/>
      <c r="SLK40" s="479"/>
      <c r="SLL40" s="479"/>
      <c r="SLM40" s="479"/>
      <c r="SLN40" s="479"/>
      <c r="SLO40" s="479"/>
      <c r="SLP40" s="479"/>
      <c r="SLQ40" s="479"/>
      <c r="SLR40" s="479"/>
      <c r="SLS40" s="479"/>
      <c r="SLT40" s="479"/>
      <c r="SLU40" s="479"/>
      <c r="SLV40" s="479"/>
      <c r="SLW40" s="479"/>
      <c r="SLX40" s="479"/>
      <c r="SLY40" s="479"/>
      <c r="SLZ40" s="479"/>
      <c r="SMA40" s="479"/>
      <c r="SMB40" s="479"/>
      <c r="SMC40" s="479"/>
      <c r="SMD40" s="479"/>
      <c r="SME40" s="479"/>
      <c r="SMF40" s="479"/>
      <c r="SMG40" s="479"/>
      <c r="SMH40" s="479"/>
      <c r="SMI40" s="479"/>
      <c r="SMJ40" s="479"/>
      <c r="SMK40" s="479"/>
      <c r="SML40" s="479"/>
      <c r="SMM40" s="479"/>
      <c r="SMN40" s="479"/>
      <c r="SMO40" s="479"/>
      <c r="SMP40" s="479"/>
      <c r="SMQ40" s="479"/>
      <c r="SMR40" s="479"/>
      <c r="SMS40" s="479"/>
      <c r="SMT40" s="479"/>
      <c r="SMU40" s="479"/>
      <c r="SMV40" s="479"/>
      <c r="SMW40" s="479"/>
      <c r="SMX40" s="479"/>
      <c r="SMY40" s="479"/>
      <c r="SMZ40" s="479"/>
      <c r="SNA40" s="479"/>
      <c r="SNB40" s="479"/>
      <c r="SNC40" s="479"/>
      <c r="SND40" s="479"/>
      <c r="SNE40" s="479"/>
      <c r="SNF40" s="479"/>
      <c r="SNG40" s="479"/>
      <c r="SNH40" s="479"/>
      <c r="SNI40" s="479"/>
      <c r="SNJ40" s="479"/>
      <c r="SNK40" s="479"/>
      <c r="SNL40" s="479"/>
      <c r="SNM40" s="479"/>
      <c r="SNN40" s="479"/>
      <c r="SNO40" s="479"/>
      <c r="SNP40" s="479"/>
      <c r="SNQ40" s="479"/>
      <c r="SNR40" s="479"/>
      <c r="SNS40" s="479"/>
      <c r="SNT40" s="479"/>
      <c r="SNU40" s="479"/>
      <c r="SNV40" s="479"/>
      <c r="SNW40" s="479"/>
      <c r="SNX40" s="479"/>
      <c r="SNY40" s="479"/>
      <c r="SNZ40" s="479"/>
      <c r="SOA40" s="479"/>
      <c r="SOB40" s="479"/>
      <c r="SOC40" s="479"/>
      <c r="SOD40" s="479"/>
      <c r="SOE40" s="479"/>
      <c r="SOF40" s="479"/>
      <c r="SOG40" s="479"/>
      <c r="SOH40" s="479"/>
      <c r="SOI40" s="479"/>
      <c r="SOJ40" s="479"/>
      <c r="SOK40" s="479"/>
      <c r="SOL40" s="479"/>
      <c r="SOM40" s="479"/>
      <c r="SON40" s="479"/>
      <c r="SOO40" s="479"/>
      <c r="SOP40" s="479"/>
      <c r="SOQ40" s="479"/>
      <c r="SOR40" s="479"/>
      <c r="SOS40" s="479"/>
      <c r="SOT40" s="479"/>
      <c r="SOU40" s="479"/>
      <c r="SOV40" s="479"/>
      <c r="SOW40" s="479"/>
      <c r="SOX40" s="479"/>
      <c r="SOY40" s="479"/>
      <c r="SOZ40" s="479"/>
      <c r="SPA40" s="479"/>
      <c r="SPB40" s="479"/>
      <c r="SPC40" s="479"/>
      <c r="SPD40" s="479"/>
      <c r="SPE40" s="479"/>
      <c r="SPF40" s="479"/>
      <c r="SPG40" s="479"/>
      <c r="SPH40" s="479"/>
      <c r="SPI40" s="479"/>
      <c r="SPJ40" s="479"/>
      <c r="SPK40" s="479"/>
      <c r="SPL40" s="479"/>
      <c r="SPM40" s="479"/>
      <c r="SPN40" s="479"/>
      <c r="SPO40" s="479"/>
      <c r="SPP40" s="479"/>
      <c r="SPQ40" s="479"/>
      <c r="SPR40" s="479"/>
      <c r="SPS40" s="479"/>
      <c r="SPT40" s="479"/>
      <c r="SPU40" s="479"/>
      <c r="SPV40" s="479"/>
      <c r="SPW40" s="479"/>
      <c r="SPX40" s="479"/>
      <c r="SPY40" s="479"/>
      <c r="SPZ40" s="479"/>
      <c r="SQA40" s="479"/>
      <c r="SQB40" s="479"/>
      <c r="SQC40" s="479"/>
      <c r="SQD40" s="479"/>
      <c r="SQE40" s="479"/>
      <c r="SQF40" s="479"/>
      <c r="SQG40" s="479"/>
      <c r="SQH40" s="479"/>
      <c r="SQI40" s="479"/>
      <c r="SQJ40" s="479"/>
      <c r="SQK40" s="479"/>
      <c r="SQL40" s="479"/>
      <c r="SQM40" s="479"/>
      <c r="SQN40" s="479"/>
      <c r="SQO40" s="479"/>
      <c r="SQP40" s="479"/>
      <c r="SQQ40" s="479"/>
      <c r="SQR40" s="479"/>
      <c r="SQS40" s="479"/>
      <c r="SQT40" s="479"/>
      <c r="SQU40" s="479"/>
      <c r="SQV40" s="479"/>
      <c r="SQW40" s="479"/>
      <c r="SQX40" s="479"/>
      <c r="SQY40" s="479"/>
      <c r="SQZ40" s="479"/>
      <c r="SRA40" s="479"/>
      <c r="SRB40" s="479"/>
      <c r="SRC40" s="479"/>
      <c r="SRD40" s="479"/>
      <c r="SRE40" s="479"/>
      <c r="SRF40" s="479"/>
      <c r="SRG40" s="479"/>
      <c r="SRH40" s="479"/>
      <c r="SRI40" s="479"/>
      <c r="SRJ40" s="479"/>
      <c r="SRK40" s="479"/>
      <c r="SRL40" s="479"/>
      <c r="SRM40" s="479"/>
      <c r="SRN40" s="479"/>
      <c r="SRO40" s="479"/>
      <c r="SRP40" s="479"/>
      <c r="SRQ40" s="479"/>
      <c r="SRR40" s="479"/>
      <c r="SRS40" s="479"/>
      <c r="SRT40" s="479"/>
      <c r="SRU40" s="479"/>
      <c r="SRV40" s="479"/>
      <c r="SRW40" s="479"/>
      <c r="SRX40" s="479"/>
      <c r="SRY40" s="479"/>
      <c r="SRZ40" s="479"/>
      <c r="SSA40" s="479"/>
      <c r="SSB40" s="479"/>
      <c r="SSC40" s="479"/>
      <c r="SSD40" s="479"/>
      <c r="SSE40" s="479"/>
      <c r="SSF40" s="479"/>
      <c r="SSG40" s="479"/>
      <c r="SSH40" s="479"/>
      <c r="SSI40" s="479"/>
      <c r="SSJ40" s="479"/>
      <c r="SSK40" s="479"/>
      <c r="SSL40" s="479"/>
      <c r="SSM40" s="479"/>
      <c r="SSN40" s="479"/>
      <c r="SSO40" s="479"/>
      <c r="SSP40" s="479"/>
      <c r="SSQ40" s="479"/>
      <c r="SSR40" s="479"/>
      <c r="SSS40" s="479"/>
      <c r="SST40" s="479"/>
      <c r="SSU40" s="479"/>
      <c r="SSV40" s="479"/>
      <c r="SSW40" s="479"/>
      <c r="SSX40" s="479"/>
      <c r="SSY40" s="479"/>
      <c r="SSZ40" s="479"/>
      <c r="STA40" s="479"/>
      <c r="STB40" s="479"/>
      <c r="STC40" s="479"/>
      <c r="STD40" s="479"/>
      <c r="STE40" s="479"/>
      <c r="STF40" s="479"/>
      <c r="STG40" s="479"/>
      <c r="STH40" s="479"/>
      <c r="STI40" s="479"/>
      <c r="STJ40" s="479"/>
      <c r="STK40" s="479"/>
      <c r="STL40" s="479"/>
      <c r="STM40" s="479"/>
      <c r="STN40" s="479"/>
      <c r="STO40" s="479"/>
      <c r="STP40" s="479"/>
      <c r="STQ40" s="479"/>
      <c r="STR40" s="479"/>
      <c r="STS40" s="479"/>
      <c r="STT40" s="479"/>
      <c r="STU40" s="479"/>
      <c r="STV40" s="479"/>
      <c r="STW40" s="479"/>
      <c r="STX40" s="479"/>
      <c r="STY40" s="479"/>
      <c r="STZ40" s="479"/>
      <c r="SUA40" s="479"/>
      <c r="SUB40" s="479"/>
      <c r="SUC40" s="479"/>
      <c r="SUD40" s="479"/>
      <c r="SUE40" s="479"/>
      <c r="SUF40" s="479"/>
      <c r="SUG40" s="479"/>
      <c r="SUH40" s="479"/>
      <c r="SUI40" s="479"/>
      <c r="SUJ40" s="479"/>
      <c r="SUK40" s="479"/>
      <c r="SUL40" s="479"/>
      <c r="SUM40" s="479"/>
      <c r="SUN40" s="479"/>
      <c r="SUO40" s="479"/>
      <c r="SUP40" s="479"/>
      <c r="SUQ40" s="479"/>
      <c r="SUR40" s="479"/>
      <c r="SUS40" s="479"/>
      <c r="SUT40" s="479"/>
      <c r="SUU40" s="479"/>
      <c r="SUV40" s="479"/>
      <c r="SUW40" s="479"/>
      <c r="SUX40" s="479"/>
      <c r="SUY40" s="479"/>
      <c r="SUZ40" s="479"/>
      <c r="SVA40" s="479"/>
      <c r="SVB40" s="479"/>
      <c r="SVC40" s="479"/>
      <c r="SVD40" s="479"/>
      <c r="SVE40" s="479"/>
      <c r="SVF40" s="479"/>
      <c r="SVG40" s="479"/>
      <c r="SVH40" s="479"/>
      <c r="SVI40" s="479"/>
      <c r="SVJ40" s="479"/>
      <c r="SVK40" s="479"/>
      <c r="SVL40" s="479"/>
      <c r="SVM40" s="479"/>
      <c r="SVN40" s="479"/>
      <c r="SVO40" s="479"/>
      <c r="SVP40" s="479"/>
      <c r="SVQ40" s="479"/>
      <c r="SVR40" s="479"/>
      <c r="SVS40" s="479"/>
      <c r="SVT40" s="479"/>
      <c r="SVU40" s="479"/>
      <c r="SVV40" s="479"/>
      <c r="SVW40" s="479"/>
      <c r="SVX40" s="479"/>
      <c r="SVY40" s="479"/>
      <c r="SVZ40" s="479"/>
      <c r="SWA40" s="479"/>
      <c r="SWB40" s="479"/>
      <c r="SWC40" s="479"/>
      <c r="SWD40" s="479"/>
      <c r="SWE40" s="479"/>
      <c r="SWF40" s="479"/>
      <c r="SWG40" s="479"/>
      <c r="SWH40" s="479"/>
      <c r="SWI40" s="479"/>
      <c r="SWJ40" s="479"/>
      <c r="SWK40" s="479"/>
      <c r="SWL40" s="479"/>
      <c r="SWM40" s="479"/>
      <c r="SWN40" s="479"/>
      <c r="SWO40" s="479"/>
      <c r="SWP40" s="479"/>
      <c r="SWQ40" s="479"/>
      <c r="SWR40" s="479"/>
      <c r="SWS40" s="479"/>
      <c r="SWT40" s="479"/>
      <c r="SWU40" s="479"/>
      <c r="SWV40" s="479"/>
      <c r="SWW40" s="479"/>
      <c r="SWX40" s="479"/>
      <c r="SWY40" s="479"/>
      <c r="SWZ40" s="479"/>
      <c r="SXA40" s="479"/>
      <c r="SXB40" s="479"/>
      <c r="SXC40" s="479"/>
      <c r="SXD40" s="479"/>
      <c r="SXE40" s="479"/>
      <c r="SXF40" s="479"/>
      <c r="SXG40" s="479"/>
      <c r="SXH40" s="479"/>
      <c r="SXI40" s="479"/>
      <c r="SXJ40" s="479"/>
      <c r="SXK40" s="479"/>
      <c r="SXL40" s="479"/>
      <c r="SXM40" s="479"/>
      <c r="SXN40" s="479"/>
      <c r="SXO40" s="479"/>
      <c r="SXP40" s="479"/>
      <c r="SXQ40" s="479"/>
      <c r="SXR40" s="479"/>
      <c r="SXS40" s="479"/>
      <c r="SXT40" s="479"/>
      <c r="SXU40" s="479"/>
      <c r="SXV40" s="479"/>
      <c r="SXW40" s="479"/>
      <c r="SXX40" s="479"/>
      <c r="SXY40" s="479"/>
      <c r="SXZ40" s="479"/>
      <c r="SYA40" s="479"/>
      <c r="SYB40" s="479"/>
      <c r="SYC40" s="479"/>
      <c r="SYD40" s="479"/>
      <c r="SYE40" s="479"/>
      <c r="SYF40" s="479"/>
      <c r="SYG40" s="479"/>
      <c r="SYH40" s="479"/>
      <c r="SYI40" s="479"/>
      <c r="SYJ40" s="479"/>
      <c r="SYK40" s="479"/>
      <c r="SYL40" s="479"/>
      <c r="SYM40" s="479"/>
      <c r="SYN40" s="479"/>
      <c r="SYO40" s="479"/>
      <c r="SYP40" s="479"/>
      <c r="SYQ40" s="479"/>
      <c r="SYR40" s="479"/>
      <c r="SYS40" s="479"/>
      <c r="SYT40" s="479"/>
      <c r="SYU40" s="479"/>
      <c r="SYV40" s="479"/>
      <c r="SYW40" s="479"/>
      <c r="SYX40" s="479"/>
      <c r="SYY40" s="479"/>
      <c r="SYZ40" s="479"/>
      <c r="SZA40" s="479"/>
      <c r="SZB40" s="479"/>
      <c r="SZC40" s="479"/>
      <c r="SZD40" s="479"/>
      <c r="SZE40" s="479"/>
      <c r="SZF40" s="479"/>
      <c r="SZG40" s="479"/>
      <c r="SZH40" s="479"/>
      <c r="SZI40" s="479"/>
      <c r="SZJ40" s="479"/>
      <c r="SZK40" s="479"/>
      <c r="SZL40" s="479"/>
      <c r="SZM40" s="479"/>
      <c r="SZN40" s="479"/>
      <c r="SZO40" s="479"/>
      <c r="SZP40" s="479"/>
      <c r="SZQ40" s="479"/>
      <c r="SZR40" s="479"/>
      <c r="SZS40" s="479"/>
      <c r="SZT40" s="479"/>
      <c r="SZU40" s="479"/>
      <c r="SZV40" s="479"/>
      <c r="SZW40" s="479"/>
      <c r="SZX40" s="479"/>
      <c r="SZY40" s="479"/>
      <c r="SZZ40" s="479"/>
      <c r="TAA40" s="479"/>
      <c r="TAB40" s="479"/>
      <c r="TAC40" s="479"/>
      <c r="TAD40" s="479"/>
      <c r="TAE40" s="479"/>
      <c r="TAF40" s="479"/>
      <c r="TAG40" s="479"/>
      <c r="TAH40" s="479"/>
      <c r="TAI40" s="479"/>
      <c r="TAJ40" s="479"/>
      <c r="TAK40" s="479"/>
      <c r="TAL40" s="479"/>
      <c r="TAM40" s="479"/>
      <c r="TAN40" s="479"/>
      <c r="TAO40" s="479"/>
      <c r="TAP40" s="479"/>
      <c r="TAQ40" s="479"/>
      <c r="TAR40" s="479"/>
      <c r="TAS40" s="479"/>
      <c r="TAT40" s="479"/>
      <c r="TAU40" s="479"/>
      <c r="TAV40" s="479"/>
      <c r="TAW40" s="479"/>
      <c r="TAX40" s="479"/>
      <c r="TAY40" s="479"/>
      <c r="TAZ40" s="479"/>
      <c r="TBA40" s="479"/>
      <c r="TBB40" s="479"/>
      <c r="TBC40" s="479"/>
      <c r="TBD40" s="479"/>
      <c r="TBE40" s="479"/>
      <c r="TBF40" s="479"/>
      <c r="TBG40" s="479"/>
      <c r="TBH40" s="479"/>
      <c r="TBI40" s="479"/>
      <c r="TBJ40" s="479"/>
      <c r="TBK40" s="479"/>
      <c r="TBL40" s="479"/>
      <c r="TBM40" s="479"/>
      <c r="TBN40" s="479"/>
      <c r="TBO40" s="479"/>
      <c r="TBP40" s="479"/>
      <c r="TBQ40" s="479"/>
      <c r="TBR40" s="479"/>
      <c r="TBS40" s="479"/>
      <c r="TBT40" s="479"/>
      <c r="TBU40" s="479"/>
      <c r="TBV40" s="479"/>
      <c r="TBW40" s="479"/>
      <c r="TBX40" s="479"/>
      <c r="TBY40" s="479"/>
      <c r="TBZ40" s="479"/>
      <c r="TCA40" s="479"/>
      <c r="TCB40" s="479"/>
      <c r="TCC40" s="479"/>
      <c r="TCD40" s="479"/>
      <c r="TCE40" s="479"/>
      <c r="TCF40" s="479"/>
      <c r="TCG40" s="479"/>
      <c r="TCH40" s="479"/>
      <c r="TCI40" s="479"/>
      <c r="TCJ40" s="479"/>
      <c r="TCK40" s="479"/>
      <c r="TCL40" s="479"/>
      <c r="TCM40" s="479"/>
      <c r="TCN40" s="479"/>
      <c r="TCO40" s="479"/>
      <c r="TCP40" s="479"/>
      <c r="TCQ40" s="479"/>
      <c r="TCR40" s="479"/>
      <c r="TCS40" s="479"/>
      <c r="TCT40" s="479"/>
      <c r="TCU40" s="479"/>
      <c r="TCV40" s="479"/>
      <c r="TCW40" s="479"/>
      <c r="TCX40" s="479"/>
      <c r="TCY40" s="479"/>
      <c r="TCZ40" s="479"/>
      <c r="TDA40" s="479"/>
      <c r="TDB40" s="479"/>
      <c r="TDC40" s="479"/>
      <c r="TDD40" s="479"/>
      <c r="TDE40" s="479"/>
      <c r="TDF40" s="479"/>
      <c r="TDG40" s="479"/>
      <c r="TDH40" s="479"/>
      <c r="TDI40" s="479"/>
      <c r="TDJ40" s="479"/>
      <c r="TDK40" s="479"/>
      <c r="TDL40" s="479"/>
      <c r="TDM40" s="479"/>
      <c r="TDN40" s="479"/>
      <c r="TDO40" s="479"/>
      <c r="TDP40" s="479"/>
      <c r="TDQ40" s="479"/>
      <c r="TDR40" s="479"/>
      <c r="TDS40" s="479"/>
      <c r="TDT40" s="479"/>
      <c r="TDU40" s="479"/>
      <c r="TDV40" s="479"/>
      <c r="TDW40" s="479"/>
      <c r="TDX40" s="479"/>
      <c r="TDY40" s="479"/>
      <c r="TDZ40" s="479"/>
      <c r="TEA40" s="479"/>
      <c r="TEB40" s="479"/>
      <c r="TEC40" s="479"/>
      <c r="TED40" s="479"/>
      <c r="TEE40" s="479"/>
      <c r="TEF40" s="479"/>
      <c r="TEG40" s="479"/>
      <c r="TEH40" s="479"/>
      <c r="TEI40" s="479"/>
      <c r="TEJ40" s="479"/>
      <c r="TEK40" s="479"/>
      <c r="TEL40" s="479"/>
      <c r="TEM40" s="479"/>
      <c r="TEN40" s="479"/>
      <c r="TEO40" s="479"/>
      <c r="TEP40" s="479"/>
      <c r="TEQ40" s="479"/>
      <c r="TER40" s="479"/>
      <c r="TES40" s="479"/>
      <c r="TET40" s="479"/>
      <c r="TEU40" s="479"/>
      <c r="TEV40" s="479"/>
      <c r="TEW40" s="479"/>
      <c r="TEX40" s="479"/>
      <c r="TEY40" s="479"/>
      <c r="TEZ40" s="479"/>
      <c r="TFA40" s="479"/>
      <c r="TFB40" s="479"/>
      <c r="TFC40" s="479"/>
      <c r="TFD40" s="479"/>
      <c r="TFE40" s="479"/>
      <c r="TFF40" s="479"/>
      <c r="TFG40" s="479"/>
      <c r="TFH40" s="479"/>
      <c r="TFI40" s="479"/>
      <c r="TFJ40" s="479"/>
      <c r="TFK40" s="479"/>
      <c r="TFL40" s="479"/>
      <c r="TFM40" s="479"/>
      <c r="TFN40" s="479"/>
      <c r="TFO40" s="479"/>
      <c r="TFP40" s="479"/>
      <c r="TFQ40" s="479"/>
      <c r="TFR40" s="479"/>
      <c r="TFS40" s="479"/>
      <c r="TFT40" s="479"/>
      <c r="TFU40" s="479"/>
      <c r="TFV40" s="479"/>
      <c r="TFW40" s="479"/>
      <c r="TFX40" s="479"/>
      <c r="TFY40" s="479"/>
      <c r="TFZ40" s="479"/>
      <c r="TGA40" s="479"/>
      <c r="TGB40" s="479"/>
      <c r="TGC40" s="479"/>
      <c r="TGD40" s="479"/>
      <c r="TGE40" s="479"/>
      <c r="TGF40" s="479"/>
      <c r="TGG40" s="479"/>
      <c r="TGH40" s="479"/>
      <c r="TGI40" s="479"/>
      <c r="TGJ40" s="479"/>
      <c r="TGK40" s="479"/>
      <c r="TGL40" s="479"/>
      <c r="TGM40" s="479"/>
      <c r="TGN40" s="479"/>
      <c r="TGO40" s="479"/>
      <c r="TGP40" s="479"/>
      <c r="TGQ40" s="479"/>
      <c r="TGR40" s="479"/>
      <c r="TGS40" s="479"/>
      <c r="TGT40" s="479"/>
      <c r="TGU40" s="479"/>
      <c r="TGV40" s="479"/>
      <c r="TGW40" s="479"/>
      <c r="TGX40" s="479"/>
      <c r="TGY40" s="479"/>
      <c r="TGZ40" s="479"/>
      <c r="THA40" s="479"/>
      <c r="THB40" s="479"/>
      <c r="THC40" s="479"/>
      <c r="THD40" s="479"/>
      <c r="THE40" s="479"/>
      <c r="THF40" s="479"/>
      <c r="THG40" s="479"/>
      <c r="THH40" s="479"/>
      <c r="THI40" s="479"/>
      <c r="THJ40" s="479"/>
      <c r="THK40" s="479"/>
      <c r="THL40" s="479"/>
      <c r="THM40" s="479"/>
      <c r="THN40" s="479"/>
      <c r="THO40" s="479"/>
      <c r="THP40" s="479"/>
      <c r="THQ40" s="479"/>
      <c r="THR40" s="479"/>
      <c r="THS40" s="479"/>
      <c r="THT40" s="479"/>
      <c r="THU40" s="479"/>
      <c r="THV40" s="479"/>
      <c r="THW40" s="479"/>
      <c r="THX40" s="479"/>
      <c r="THY40" s="479"/>
      <c r="THZ40" s="479"/>
      <c r="TIA40" s="479"/>
      <c r="TIB40" s="479"/>
      <c r="TIC40" s="479"/>
      <c r="TID40" s="479"/>
      <c r="TIE40" s="479"/>
      <c r="TIF40" s="479"/>
      <c r="TIG40" s="479"/>
      <c r="TIH40" s="479"/>
      <c r="TII40" s="479"/>
      <c r="TIJ40" s="479"/>
      <c r="TIK40" s="479"/>
      <c r="TIL40" s="479"/>
      <c r="TIM40" s="479"/>
      <c r="TIN40" s="479"/>
      <c r="TIO40" s="479"/>
      <c r="TIP40" s="479"/>
      <c r="TIQ40" s="479"/>
      <c r="TIR40" s="479"/>
      <c r="TIS40" s="479"/>
      <c r="TIT40" s="479"/>
      <c r="TIU40" s="479"/>
      <c r="TIV40" s="479"/>
      <c r="TIW40" s="479"/>
      <c r="TIX40" s="479"/>
      <c r="TIY40" s="479"/>
      <c r="TIZ40" s="479"/>
      <c r="TJA40" s="479"/>
      <c r="TJB40" s="479"/>
      <c r="TJC40" s="479"/>
      <c r="TJD40" s="479"/>
      <c r="TJE40" s="479"/>
      <c r="TJF40" s="479"/>
      <c r="TJG40" s="479"/>
      <c r="TJH40" s="479"/>
      <c r="TJI40" s="479"/>
      <c r="TJJ40" s="479"/>
      <c r="TJK40" s="479"/>
      <c r="TJL40" s="479"/>
      <c r="TJM40" s="479"/>
      <c r="TJN40" s="479"/>
      <c r="TJO40" s="479"/>
      <c r="TJP40" s="479"/>
      <c r="TJQ40" s="479"/>
      <c r="TJR40" s="479"/>
      <c r="TJS40" s="479"/>
      <c r="TJT40" s="479"/>
      <c r="TJU40" s="479"/>
      <c r="TJV40" s="479"/>
      <c r="TJW40" s="479"/>
      <c r="TJX40" s="479"/>
      <c r="TJY40" s="479"/>
      <c r="TJZ40" s="479"/>
      <c r="TKA40" s="479"/>
      <c r="TKB40" s="479"/>
      <c r="TKC40" s="479"/>
      <c r="TKD40" s="479"/>
      <c r="TKE40" s="479"/>
      <c r="TKF40" s="479"/>
      <c r="TKG40" s="479"/>
      <c r="TKH40" s="479"/>
      <c r="TKI40" s="479"/>
      <c r="TKJ40" s="479"/>
      <c r="TKK40" s="479"/>
      <c r="TKL40" s="479"/>
      <c r="TKM40" s="479"/>
      <c r="TKN40" s="479"/>
      <c r="TKO40" s="479"/>
      <c r="TKP40" s="479"/>
      <c r="TKQ40" s="479"/>
      <c r="TKR40" s="479"/>
      <c r="TKS40" s="479"/>
      <c r="TKT40" s="479"/>
      <c r="TKU40" s="479"/>
      <c r="TKV40" s="479"/>
      <c r="TKW40" s="479"/>
      <c r="TKX40" s="479"/>
      <c r="TKY40" s="479"/>
      <c r="TKZ40" s="479"/>
      <c r="TLA40" s="479"/>
      <c r="TLB40" s="479"/>
      <c r="TLC40" s="479"/>
      <c r="TLD40" s="479"/>
      <c r="TLE40" s="479"/>
      <c r="TLF40" s="479"/>
      <c r="TLG40" s="479"/>
      <c r="TLH40" s="479"/>
      <c r="TLI40" s="479"/>
      <c r="TLJ40" s="479"/>
      <c r="TLK40" s="479"/>
      <c r="TLL40" s="479"/>
      <c r="TLM40" s="479"/>
      <c r="TLN40" s="479"/>
      <c r="TLO40" s="479"/>
      <c r="TLP40" s="479"/>
      <c r="TLQ40" s="479"/>
      <c r="TLR40" s="479"/>
      <c r="TLS40" s="479"/>
      <c r="TLT40" s="479"/>
      <c r="TLU40" s="479"/>
      <c r="TLV40" s="479"/>
      <c r="TLW40" s="479"/>
      <c r="TLX40" s="479"/>
      <c r="TLY40" s="479"/>
      <c r="TLZ40" s="479"/>
      <c r="TMA40" s="479"/>
      <c r="TMB40" s="479"/>
      <c r="TMC40" s="479"/>
      <c r="TMD40" s="479"/>
      <c r="TME40" s="479"/>
      <c r="TMF40" s="479"/>
      <c r="TMG40" s="479"/>
      <c r="TMH40" s="479"/>
      <c r="TMI40" s="479"/>
      <c r="TMJ40" s="479"/>
      <c r="TMK40" s="479"/>
      <c r="TML40" s="479"/>
      <c r="TMM40" s="479"/>
      <c r="TMN40" s="479"/>
      <c r="TMO40" s="479"/>
      <c r="TMP40" s="479"/>
      <c r="TMQ40" s="479"/>
      <c r="TMR40" s="479"/>
      <c r="TMS40" s="479"/>
      <c r="TMT40" s="479"/>
      <c r="TMU40" s="479"/>
      <c r="TMV40" s="479"/>
      <c r="TMW40" s="479"/>
      <c r="TMX40" s="479"/>
      <c r="TMY40" s="479"/>
      <c r="TMZ40" s="479"/>
      <c r="TNA40" s="479"/>
      <c r="TNB40" s="479"/>
      <c r="TNC40" s="479"/>
      <c r="TND40" s="479"/>
      <c r="TNE40" s="479"/>
      <c r="TNF40" s="479"/>
      <c r="TNG40" s="479"/>
      <c r="TNH40" s="479"/>
      <c r="TNI40" s="479"/>
      <c r="TNJ40" s="479"/>
      <c r="TNK40" s="479"/>
      <c r="TNL40" s="479"/>
      <c r="TNM40" s="479"/>
      <c r="TNN40" s="479"/>
      <c r="TNO40" s="479"/>
      <c r="TNP40" s="479"/>
      <c r="TNQ40" s="479"/>
      <c r="TNR40" s="479"/>
      <c r="TNS40" s="479"/>
      <c r="TNT40" s="479"/>
      <c r="TNU40" s="479"/>
      <c r="TNV40" s="479"/>
      <c r="TNW40" s="479"/>
      <c r="TNX40" s="479"/>
      <c r="TNY40" s="479"/>
      <c r="TNZ40" s="479"/>
      <c r="TOA40" s="479"/>
      <c r="TOB40" s="479"/>
      <c r="TOC40" s="479"/>
      <c r="TOD40" s="479"/>
      <c r="TOE40" s="479"/>
      <c r="TOF40" s="479"/>
      <c r="TOG40" s="479"/>
      <c r="TOH40" s="479"/>
      <c r="TOI40" s="479"/>
      <c r="TOJ40" s="479"/>
      <c r="TOK40" s="479"/>
      <c r="TOL40" s="479"/>
      <c r="TOM40" s="479"/>
      <c r="TON40" s="479"/>
      <c r="TOO40" s="479"/>
      <c r="TOP40" s="479"/>
      <c r="TOQ40" s="479"/>
      <c r="TOR40" s="479"/>
      <c r="TOS40" s="479"/>
      <c r="TOT40" s="479"/>
      <c r="TOU40" s="479"/>
      <c r="TOV40" s="479"/>
      <c r="TOW40" s="479"/>
      <c r="TOX40" s="479"/>
      <c r="TOY40" s="479"/>
      <c r="TOZ40" s="479"/>
      <c r="TPA40" s="479"/>
      <c r="TPB40" s="479"/>
      <c r="TPC40" s="479"/>
      <c r="TPD40" s="479"/>
      <c r="TPE40" s="479"/>
      <c r="TPF40" s="479"/>
      <c r="TPG40" s="479"/>
      <c r="TPH40" s="479"/>
      <c r="TPI40" s="479"/>
      <c r="TPJ40" s="479"/>
      <c r="TPK40" s="479"/>
      <c r="TPL40" s="479"/>
      <c r="TPM40" s="479"/>
      <c r="TPN40" s="479"/>
      <c r="TPO40" s="479"/>
      <c r="TPP40" s="479"/>
      <c r="TPQ40" s="479"/>
      <c r="TPR40" s="479"/>
      <c r="TPS40" s="479"/>
      <c r="TPT40" s="479"/>
      <c r="TPU40" s="479"/>
      <c r="TPV40" s="479"/>
      <c r="TPW40" s="479"/>
      <c r="TPX40" s="479"/>
      <c r="TPY40" s="479"/>
      <c r="TPZ40" s="479"/>
      <c r="TQA40" s="479"/>
      <c r="TQB40" s="479"/>
      <c r="TQC40" s="479"/>
      <c r="TQD40" s="479"/>
      <c r="TQE40" s="479"/>
      <c r="TQF40" s="479"/>
      <c r="TQG40" s="479"/>
      <c r="TQH40" s="479"/>
      <c r="TQI40" s="479"/>
      <c r="TQJ40" s="479"/>
      <c r="TQK40" s="479"/>
      <c r="TQL40" s="479"/>
      <c r="TQM40" s="479"/>
      <c r="TQN40" s="479"/>
      <c r="TQO40" s="479"/>
      <c r="TQP40" s="479"/>
      <c r="TQQ40" s="479"/>
      <c r="TQR40" s="479"/>
      <c r="TQS40" s="479"/>
      <c r="TQT40" s="479"/>
      <c r="TQU40" s="479"/>
      <c r="TQV40" s="479"/>
      <c r="TQW40" s="479"/>
      <c r="TQX40" s="479"/>
      <c r="TQY40" s="479"/>
      <c r="TQZ40" s="479"/>
      <c r="TRA40" s="479"/>
      <c r="TRB40" s="479"/>
      <c r="TRC40" s="479"/>
      <c r="TRD40" s="479"/>
      <c r="TRE40" s="479"/>
      <c r="TRF40" s="479"/>
      <c r="TRG40" s="479"/>
      <c r="TRH40" s="479"/>
      <c r="TRI40" s="479"/>
      <c r="TRJ40" s="479"/>
      <c r="TRK40" s="479"/>
      <c r="TRL40" s="479"/>
      <c r="TRM40" s="479"/>
      <c r="TRN40" s="479"/>
      <c r="TRO40" s="479"/>
      <c r="TRP40" s="479"/>
      <c r="TRQ40" s="479"/>
      <c r="TRR40" s="479"/>
      <c r="TRS40" s="479"/>
      <c r="TRT40" s="479"/>
      <c r="TRU40" s="479"/>
      <c r="TRV40" s="479"/>
      <c r="TRW40" s="479"/>
      <c r="TRX40" s="479"/>
      <c r="TRY40" s="479"/>
      <c r="TRZ40" s="479"/>
      <c r="TSA40" s="479"/>
      <c r="TSB40" s="479"/>
      <c r="TSC40" s="479"/>
      <c r="TSD40" s="479"/>
      <c r="TSE40" s="479"/>
      <c r="TSF40" s="479"/>
      <c r="TSG40" s="479"/>
      <c r="TSH40" s="479"/>
      <c r="TSI40" s="479"/>
      <c r="TSJ40" s="479"/>
      <c r="TSK40" s="479"/>
      <c r="TSL40" s="479"/>
      <c r="TSM40" s="479"/>
      <c r="TSN40" s="479"/>
      <c r="TSO40" s="479"/>
      <c r="TSP40" s="479"/>
      <c r="TSQ40" s="479"/>
      <c r="TSR40" s="479"/>
      <c r="TSS40" s="479"/>
      <c r="TST40" s="479"/>
      <c r="TSU40" s="479"/>
      <c r="TSV40" s="479"/>
      <c r="TSW40" s="479"/>
      <c r="TSX40" s="479"/>
      <c r="TSY40" s="479"/>
      <c r="TSZ40" s="479"/>
      <c r="TTA40" s="479"/>
      <c r="TTB40" s="479"/>
      <c r="TTC40" s="479"/>
      <c r="TTD40" s="479"/>
      <c r="TTE40" s="479"/>
      <c r="TTF40" s="479"/>
      <c r="TTG40" s="479"/>
      <c r="TTH40" s="479"/>
      <c r="TTI40" s="479"/>
      <c r="TTJ40" s="479"/>
      <c r="TTK40" s="479"/>
      <c r="TTL40" s="479"/>
      <c r="TTM40" s="479"/>
      <c r="TTN40" s="479"/>
      <c r="TTO40" s="479"/>
      <c r="TTP40" s="479"/>
      <c r="TTQ40" s="479"/>
      <c r="TTR40" s="479"/>
      <c r="TTS40" s="479"/>
      <c r="TTT40" s="479"/>
      <c r="TTU40" s="479"/>
      <c r="TTV40" s="479"/>
      <c r="TTW40" s="479"/>
      <c r="TTX40" s="479"/>
      <c r="TTY40" s="479"/>
      <c r="TTZ40" s="479"/>
      <c r="TUA40" s="479"/>
      <c r="TUB40" s="479"/>
      <c r="TUC40" s="479"/>
      <c r="TUD40" s="479"/>
      <c r="TUE40" s="479"/>
      <c r="TUF40" s="479"/>
      <c r="TUG40" s="479"/>
      <c r="TUH40" s="479"/>
      <c r="TUI40" s="479"/>
      <c r="TUJ40" s="479"/>
      <c r="TUK40" s="479"/>
      <c r="TUL40" s="479"/>
      <c r="TUM40" s="479"/>
      <c r="TUN40" s="479"/>
      <c r="TUO40" s="479"/>
      <c r="TUP40" s="479"/>
      <c r="TUQ40" s="479"/>
      <c r="TUR40" s="479"/>
      <c r="TUS40" s="479"/>
      <c r="TUT40" s="479"/>
      <c r="TUU40" s="479"/>
      <c r="TUV40" s="479"/>
      <c r="TUW40" s="479"/>
      <c r="TUX40" s="479"/>
      <c r="TUY40" s="479"/>
      <c r="TUZ40" s="479"/>
      <c r="TVA40" s="479"/>
      <c r="TVB40" s="479"/>
      <c r="TVC40" s="479"/>
      <c r="TVD40" s="479"/>
      <c r="TVE40" s="479"/>
      <c r="TVF40" s="479"/>
      <c r="TVG40" s="479"/>
      <c r="TVH40" s="479"/>
      <c r="TVI40" s="479"/>
      <c r="TVJ40" s="479"/>
      <c r="TVK40" s="479"/>
      <c r="TVL40" s="479"/>
      <c r="TVM40" s="479"/>
      <c r="TVN40" s="479"/>
      <c r="TVO40" s="479"/>
      <c r="TVP40" s="479"/>
      <c r="TVQ40" s="479"/>
      <c r="TVR40" s="479"/>
      <c r="TVS40" s="479"/>
      <c r="TVT40" s="479"/>
      <c r="TVU40" s="479"/>
      <c r="TVV40" s="479"/>
      <c r="TVW40" s="479"/>
      <c r="TVX40" s="479"/>
      <c r="TVY40" s="479"/>
      <c r="TVZ40" s="479"/>
      <c r="TWA40" s="479"/>
      <c r="TWB40" s="479"/>
      <c r="TWC40" s="479"/>
      <c r="TWD40" s="479"/>
      <c r="TWE40" s="479"/>
      <c r="TWF40" s="479"/>
      <c r="TWG40" s="479"/>
      <c r="TWH40" s="479"/>
      <c r="TWI40" s="479"/>
      <c r="TWJ40" s="479"/>
      <c r="TWK40" s="479"/>
      <c r="TWL40" s="479"/>
      <c r="TWM40" s="479"/>
      <c r="TWN40" s="479"/>
      <c r="TWO40" s="479"/>
      <c r="TWP40" s="479"/>
      <c r="TWQ40" s="479"/>
      <c r="TWR40" s="479"/>
      <c r="TWS40" s="479"/>
      <c r="TWT40" s="479"/>
      <c r="TWU40" s="479"/>
      <c r="TWV40" s="479"/>
      <c r="TWW40" s="479"/>
      <c r="TWX40" s="479"/>
      <c r="TWY40" s="479"/>
      <c r="TWZ40" s="479"/>
      <c r="TXA40" s="479"/>
      <c r="TXB40" s="479"/>
      <c r="TXC40" s="479"/>
      <c r="TXD40" s="479"/>
      <c r="TXE40" s="479"/>
      <c r="TXF40" s="479"/>
      <c r="TXG40" s="479"/>
      <c r="TXH40" s="479"/>
      <c r="TXI40" s="479"/>
      <c r="TXJ40" s="479"/>
      <c r="TXK40" s="479"/>
      <c r="TXL40" s="479"/>
      <c r="TXM40" s="479"/>
      <c r="TXN40" s="479"/>
      <c r="TXO40" s="479"/>
      <c r="TXP40" s="479"/>
      <c r="TXQ40" s="479"/>
      <c r="TXR40" s="479"/>
      <c r="TXS40" s="479"/>
      <c r="TXT40" s="479"/>
      <c r="TXU40" s="479"/>
      <c r="TXV40" s="479"/>
      <c r="TXW40" s="479"/>
      <c r="TXX40" s="479"/>
      <c r="TXY40" s="479"/>
      <c r="TXZ40" s="479"/>
      <c r="TYA40" s="479"/>
      <c r="TYB40" s="479"/>
      <c r="TYC40" s="479"/>
      <c r="TYD40" s="479"/>
      <c r="TYE40" s="479"/>
      <c r="TYF40" s="479"/>
      <c r="TYG40" s="479"/>
      <c r="TYH40" s="479"/>
      <c r="TYI40" s="479"/>
      <c r="TYJ40" s="479"/>
      <c r="TYK40" s="479"/>
      <c r="TYL40" s="479"/>
      <c r="TYM40" s="479"/>
      <c r="TYN40" s="479"/>
      <c r="TYO40" s="479"/>
      <c r="TYP40" s="479"/>
      <c r="TYQ40" s="479"/>
      <c r="TYR40" s="479"/>
      <c r="TYS40" s="479"/>
      <c r="TYT40" s="479"/>
      <c r="TYU40" s="479"/>
      <c r="TYV40" s="479"/>
      <c r="TYW40" s="479"/>
      <c r="TYX40" s="479"/>
      <c r="TYY40" s="479"/>
      <c r="TYZ40" s="479"/>
      <c r="TZA40" s="479"/>
      <c r="TZB40" s="479"/>
      <c r="TZC40" s="479"/>
      <c r="TZD40" s="479"/>
      <c r="TZE40" s="479"/>
      <c r="TZF40" s="479"/>
      <c r="TZG40" s="479"/>
      <c r="TZH40" s="479"/>
      <c r="TZI40" s="479"/>
      <c r="TZJ40" s="479"/>
      <c r="TZK40" s="479"/>
      <c r="TZL40" s="479"/>
      <c r="TZM40" s="479"/>
      <c r="TZN40" s="479"/>
      <c r="TZO40" s="479"/>
      <c r="TZP40" s="479"/>
      <c r="TZQ40" s="479"/>
      <c r="TZR40" s="479"/>
      <c r="TZS40" s="479"/>
      <c r="TZT40" s="479"/>
      <c r="TZU40" s="479"/>
      <c r="TZV40" s="479"/>
      <c r="TZW40" s="479"/>
      <c r="TZX40" s="479"/>
      <c r="TZY40" s="479"/>
      <c r="TZZ40" s="479"/>
      <c r="UAA40" s="479"/>
      <c r="UAB40" s="479"/>
      <c r="UAC40" s="479"/>
      <c r="UAD40" s="479"/>
      <c r="UAE40" s="479"/>
      <c r="UAF40" s="479"/>
      <c r="UAG40" s="479"/>
      <c r="UAH40" s="479"/>
      <c r="UAI40" s="479"/>
      <c r="UAJ40" s="479"/>
      <c r="UAK40" s="479"/>
      <c r="UAL40" s="479"/>
      <c r="UAM40" s="479"/>
      <c r="UAN40" s="479"/>
      <c r="UAO40" s="479"/>
      <c r="UAP40" s="479"/>
      <c r="UAQ40" s="479"/>
      <c r="UAR40" s="479"/>
      <c r="UAS40" s="479"/>
      <c r="UAT40" s="479"/>
      <c r="UAU40" s="479"/>
      <c r="UAV40" s="479"/>
      <c r="UAW40" s="479"/>
      <c r="UAX40" s="479"/>
      <c r="UAY40" s="479"/>
      <c r="UAZ40" s="479"/>
      <c r="UBA40" s="479"/>
      <c r="UBB40" s="479"/>
      <c r="UBC40" s="479"/>
      <c r="UBD40" s="479"/>
      <c r="UBE40" s="479"/>
      <c r="UBF40" s="479"/>
      <c r="UBG40" s="479"/>
      <c r="UBH40" s="479"/>
      <c r="UBI40" s="479"/>
      <c r="UBJ40" s="479"/>
      <c r="UBK40" s="479"/>
      <c r="UBL40" s="479"/>
      <c r="UBM40" s="479"/>
      <c r="UBN40" s="479"/>
      <c r="UBO40" s="479"/>
      <c r="UBP40" s="479"/>
      <c r="UBQ40" s="479"/>
      <c r="UBR40" s="479"/>
      <c r="UBS40" s="479"/>
      <c r="UBT40" s="479"/>
      <c r="UBU40" s="479"/>
      <c r="UBV40" s="479"/>
      <c r="UBW40" s="479"/>
      <c r="UBX40" s="479"/>
      <c r="UBY40" s="479"/>
      <c r="UBZ40" s="479"/>
      <c r="UCA40" s="479"/>
      <c r="UCB40" s="479"/>
      <c r="UCC40" s="479"/>
      <c r="UCD40" s="479"/>
      <c r="UCE40" s="479"/>
      <c r="UCF40" s="479"/>
      <c r="UCG40" s="479"/>
      <c r="UCH40" s="479"/>
      <c r="UCI40" s="479"/>
      <c r="UCJ40" s="479"/>
      <c r="UCK40" s="479"/>
      <c r="UCL40" s="479"/>
      <c r="UCM40" s="479"/>
      <c r="UCN40" s="479"/>
      <c r="UCO40" s="479"/>
      <c r="UCP40" s="479"/>
      <c r="UCQ40" s="479"/>
      <c r="UCR40" s="479"/>
      <c r="UCS40" s="479"/>
      <c r="UCT40" s="479"/>
      <c r="UCU40" s="479"/>
      <c r="UCV40" s="479"/>
      <c r="UCW40" s="479"/>
      <c r="UCX40" s="479"/>
      <c r="UCY40" s="479"/>
      <c r="UCZ40" s="479"/>
      <c r="UDA40" s="479"/>
      <c r="UDB40" s="479"/>
      <c r="UDC40" s="479"/>
      <c r="UDD40" s="479"/>
      <c r="UDE40" s="479"/>
      <c r="UDF40" s="479"/>
      <c r="UDG40" s="479"/>
      <c r="UDH40" s="479"/>
      <c r="UDI40" s="479"/>
      <c r="UDJ40" s="479"/>
      <c r="UDK40" s="479"/>
      <c r="UDL40" s="479"/>
      <c r="UDM40" s="479"/>
      <c r="UDN40" s="479"/>
      <c r="UDO40" s="479"/>
      <c r="UDP40" s="479"/>
      <c r="UDQ40" s="479"/>
      <c r="UDR40" s="479"/>
      <c r="UDS40" s="479"/>
      <c r="UDT40" s="479"/>
      <c r="UDU40" s="479"/>
      <c r="UDV40" s="479"/>
      <c r="UDW40" s="479"/>
      <c r="UDX40" s="479"/>
      <c r="UDY40" s="479"/>
      <c r="UDZ40" s="479"/>
      <c r="UEA40" s="479"/>
      <c r="UEB40" s="479"/>
      <c r="UEC40" s="479"/>
      <c r="UED40" s="479"/>
      <c r="UEE40" s="479"/>
      <c r="UEF40" s="479"/>
      <c r="UEG40" s="479"/>
      <c r="UEH40" s="479"/>
      <c r="UEI40" s="479"/>
      <c r="UEJ40" s="479"/>
      <c r="UEK40" s="479"/>
      <c r="UEL40" s="479"/>
      <c r="UEM40" s="479"/>
      <c r="UEN40" s="479"/>
      <c r="UEO40" s="479"/>
      <c r="UEP40" s="479"/>
      <c r="UEQ40" s="479"/>
      <c r="UER40" s="479"/>
      <c r="UES40" s="479"/>
      <c r="UET40" s="479"/>
      <c r="UEU40" s="479"/>
      <c r="UEV40" s="479"/>
      <c r="UEW40" s="479"/>
      <c r="UEX40" s="479"/>
      <c r="UEY40" s="479"/>
      <c r="UEZ40" s="479"/>
      <c r="UFA40" s="479"/>
      <c r="UFB40" s="479"/>
      <c r="UFC40" s="479"/>
      <c r="UFD40" s="479"/>
      <c r="UFE40" s="479"/>
      <c r="UFF40" s="479"/>
      <c r="UFG40" s="479"/>
      <c r="UFH40" s="479"/>
      <c r="UFI40" s="479"/>
      <c r="UFJ40" s="479"/>
      <c r="UFK40" s="479"/>
      <c r="UFL40" s="479"/>
      <c r="UFM40" s="479"/>
      <c r="UFN40" s="479"/>
      <c r="UFO40" s="479"/>
      <c r="UFP40" s="479"/>
      <c r="UFQ40" s="479"/>
      <c r="UFR40" s="479"/>
      <c r="UFS40" s="479"/>
      <c r="UFT40" s="479"/>
      <c r="UFU40" s="479"/>
      <c r="UFV40" s="479"/>
      <c r="UFW40" s="479"/>
      <c r="UFX40" s="479"/>
      <c r="UFY40" s="479"/>
      <c r="UFZ40" s="479"/>
      <c r="UGA40" s="479"/>
      <c r="UGB40" s="479"/>
      <c r="UGC40" s="479"/>
      <c r="UGD40" s="479"/>
      <c r="UGE40" s="479"/>
      <c r="UGF40" s="479"/>
      <c r="UGG40" s="479"/>
      <c r="UGH40" s="479"/>
      <c r="UGI40" s="479"/>
      <c r="UGJ40" s="479"/>
      <c r="UGK40" s="479"/>
      <c r="UGL40" s="479"/>
      <c r="UGM40" s="479"/>
      <c r="UGN40" s="479"/>
      <c r="UGO40" s="479"/>
      <c r="UGP40" s="479"/>
      <c r="UGQ40" s="479"/>
      <c r="UGR40" s="479"/>
      <c r="UGS40" s="479"/>
      <c r="UGT40" s="479"/>
      <c r="UGU40" s="479"/>
      <c r="UGV40" s="479"/>
      <c r="UGW40" s="479"/>
      <c r="UGX40" s="479"/>
      <c r="UGY40" s="479"/>
      <c r="UGZ40" s="479"/>
      <c r="UHA40" s="479"/>
      <c r="UHB40" s="479"/>
      <c r="UHC40" s="479"/>
      <c r="UHD40" s="479"/>
      <c r="UHE40" s="479"/>
      <c r="UHF40" s="479"/>
      <c r="UHG40" s="479"/>
      <c r="UHH40" s="479"/>
      <c r="UHI40" s="479"/>
      <c r="UHJ40" s="479"/>
      <c r="UHK40" s="479"/>
      <c r="UHL40" s="479"/>
      <c r="UHM40" s="479"/>
      <c r="UHN40" s="479"/>
      <c r="UHO40" s="479"/>
      <c r="UHP40" s="479"/>
      <c r="UHQ40" s="479"/>
      <c r="UHR40" s="479"/>
      <c r="UHS40" s="479"/>
      <c r="UHT40" s="479"/>
      <c r="UHU40" s="479"/>
      <c r="UHV40" s="479"/>
      <c r="UHW40" s="479"/>
      <c r="UHX40" s="479"/>
      <c r="UHY40" s="479"/>
      <c r="UHZ40" s="479"/>
      <c r="UIA40" s="479"/>
      <c r="UIB40" s="479"/>
      <c r="UIC40" s="479"/>
      <c r="UID40" s="479"/>
      <c r="UIE40" s="479"/>
      <c r="UIF40" s="479"/>
      <c r="UIG40" s="479"/>
      <c r="UIH40" s="479"/>
      <c r="UII40" s="479"/>
      <c r="UIJ40" s="479"/>
      <c r="UIK40" s="479"/>
      <c r="UIL40" s="479"/>
      <c r="UIM40" s="479"/>
      <c r="UIN40" s="479"/>
      <c r="UIO40" s="479"/>
      <c r="UIP40" s="479"/>
      <c r="UIQ40" s="479"/>
      <c r="UIR40" s="479"/>
      <c r="UIS40" s="479"/>
      <c r="UIT40" s="479"/>
      <c r="UIU40" s="479"/>
      <c r="UIV40" s="479"/>
      <c r="UIW40" s="479"/>
      <c r="UIX40" s="479"/>
      <c r="UIY40" s="479"/>
      <c r="UIZ40" s="479"/>
      <c r="UJA40" s="479"/>
      <c r="UJB40" s="479"/>
      <c r="UJC40" s="479"/>
      <c r="UJD40" s="479"/>
      <c r="UJE40" s="479"/>
      <c r="UJF40" s="479"/>
      <c r="UJG40" s="479"/>
      <c r="UJH40" s="479"/>
      <c r="UJI40" s="479"/>
      <c r="UJJ40" s="479"/>
      <c r="UJK40" s="479"/>
      <c r="UJL40" s="479"/>
      <c r="UJM40" s="479"/>
      <c r="UJN40" s="479"/>
      <c r="UJO40" s="479"/>
      <c r="UJP40" s="479"/>
      <c r="UJQ40" s="479"/>
      <c r="UJR40" s="479"/>
      <c r="UJS40" s="479"/>
      <c r="UJT40" s="479"/>
      <c r="UJU40" s="479"/>
      <c r="UJV40" s="479"/>
      <c r="UJW40" s="479"/>
      <c r="UJX40" s="479"/>
      <c r="UJY40" s="479"/>
      <c r="UJZ40" s="479"/>
      <c r="UKA40" s="479"/>
      <c r="UKB40" s="479"/>
      <c r="UKC40" s="479"/>
      <c r="UKD40" s="479"/>
      <c r="UKE40" s="479"/>
      <c r="UKF40" s="479"/>
      <c r="UKG40" s="479"/>
      <c r="UKH40" s="479"/>
      <c r="UKI40" s="479"/>
      <c r="UKJ40" s="479"/>
      <c r="UKK40" s="479"/>
      <c r="UKL40" s="479"/>
      <c r="UKM40" s="479"/>
      <c r="UKN40" s="479"/>
      <c r="UKO40" s="479"/>
      <c r="UKP40" s="479"/>
      <c r="UKQ40" s="479"/>
      <c r="UKR40" s="479"/>
      <c r="UKS40" s="479"/>
      <c r="UKT40" s="479"/>
      <c r="UKU40" s="479"/>
      <c r="UKV40" s="479"/>
      <c r="UKW40" s="479"/>
      <c r="UKX40" s="479"/>
      <c r="UKY40" s="479"/>
      <c r="UKZ40" s="479"/>
      <c r="ULA40" s="479"/>
      <c r="ULB40" s="479"/>
      <c r="ULC40" s="479"/>
      <c r="ULD40" s="479"/>
      <c r="ULE40" s="479"/>
      <c r="ULF40" s="479"/>
      <c r="ULG40" s="479"/>
      <c r="ULH40" s="479"/>
      <c r="ULI40" s="479"/>
      <c r="ULJ40" s="479"/>
      <c r="ULK40" s="479"/>
      <c r="ULL40" s="479"/>
      <c r="ULM40" s="479"/>
      <c r="ULN40" s="479"/>
      <c r="ULO40" s="479"/>
      <c r="ULP40" s="479"/>
      <c r="ULQ40" s="479"/>
      <c r="ULR40" s="479"/>
      <c r="ULS40" s="479"/>
      <c r="ULT40" s="479"/>
      <c r="ULU40" s="479"/>
      <c r="ULV40" s="479"/>
      <c r="ULW40" s="479"/>
      <c r="ULX40" s="479"/>
      <c r="ULY40" s="479"/>
      <c r="ULZ40" s="479"/>
      <c r="UMA40" s="479"/>
      <c r="UMB40" s="479"/>
      <c r="UMC40" s="479"/>
      <c r="UMD40" s="479"/>
      <c r="UME40" s="479"/>
      <c r="UMF40" s="479"/>
      <c r="UMG40" s="479"/>
      <c r="UMH40" s="479"/>
      <c r="UMI40" s="479"/>
      <c r="UMJ40" s="479"/>
      <c r="UMK40" s="479"/>
      <c r="UML40" s="479"/>
      <c r="UMM40" s="479"/>
      <c r="UMN40" s="479"/>
      <c r="UMO40" s="479"/>
      <c r="UMP40" s="479"/>
      <c r="UMQ40" s="479"/>
      <c r="UMR40" s="479"/>
      <c r="UMS40" s="479"/>
      <c r="UMT40" s="479"/>
      <c r="UMU40" s="479"/>
      <c r="UMV40" s="479"/>
      <c r="UMW40" s="479"/>
      <c r="UMX40" s="479"/>
      <c r="UMY40" s="479"/>
      <c r="UMZ40" s="479"/>
      <c r="UNA40" s="479"/>
      <c r="UNB40" s="479"/>
      <c r="UNC40" s="479"/>
      <c r="UND40" s="479"/>
      <c r="UNE40" s="479"/>
      <c r="UNF40" s="479"/>
      <c r="UNG40" s="479"/>
      <c r="UNH40" s="479"/>
      <c r="UNI40" s="479"/>
      <c r="UNJ40" s="479"/>
      <c r="UNK40" s="479"/>
      <c r="UNL40" s="479"/>
      <c r="UNM40" s="479"/>
      <c r="UNN40" s="479"/>
      <c r="UNO40" s="479"/>
      <c r="UNP40" s="479"/>
      <c r="UNQ40" s="479"/>
      <c r="UNR40" s="479"/>
      <c r="UNS40" s="479"/>
      <c r="UNT40" s="479"/>
      <c r="UNU40" s="479"/>
      <c r="UNV40" s="479"/>
      <c r="UNW40" s="479"/>
      <c r="UNX40" s="479"/>
      <c r="UNY40" s="479"/>
      <c r="UNZ40" s="479"/>
      <c r="UOA40" s="479"/>
      <c r="UOB40" s="479"/>
      <c r="UOC40" s="479"/>
      <c r="UOD40" s="479"/>
      <c r="UOE40" s="479"/>
      <c r="UOF40" s="479"/>
      <c r="UOG40" s="479"/>
      <c r="UOH40" s="479"/>
      <c r="UOI40" s="479"/>
      <c r="UOJ40" s="479"/>
      <c r="UOK40" s="479"/>
      <c r="UOL40" s="479"/>
      <c r="UOM40" s="479"/>
      <c r="UON40" s="479"/>
      <c r="UOO40" s="479"/>
      <c r="UOP40" s="479"/>
      <c r="UOQ40" s="479"/>
      <c r="UOR40" s="479"/>
      <c r="UOS40" s="479"/>
      <c r="UOT40" s="479"/>
      <c r="UOU40" s="479"/>
      <c r="UOV40" s="479"/>
      <c r="UOW40" s="479"/>
      <c r="UOX40" s="479"/>
      <c r="UOY40" s="479"/>
      <c r="UOZ40" s="479"/>
      <c r="UPA40" s="479"/>
      <c r="UPB40" s="479"/>
      <c r="UPC40" s="479"/>
      <c r="UPD40" s="479"/>
      <c r="UPE40" s="479"/>
      <c r="UPF40" s="479"/>
      <c r="UPG40" s="479"/>
      <c r="UPH40" s="479"/>
      <c r="UPI40" s="479"/>
      <c r="UPJ40" s="479"/>
      <c r="UPK40" s="479"/>
      <c r="UPL40" s="479"/>
      <c r="UPM40" s="479"/>
      <c r="UPN40" s="479"/>
      <c r="UPO40" s="479"/>
      <c r="UPP40" s="479"/>
      <c r="UPQ40" s="479"/>
      <c r="UPR40" s="479"/>
      <c r="UPS40" s="479"/>
      <c r="UPT40" s="479"/>
      <c r="UPU40" s="479"/>
      <c r="UPV40" s="479"/>
      <c r="UPW40" s="479"/>
      <c r="UPX40" s="479"/>
      <c r="UPY40" s="479"/>
      <c r="UPZ40" s="479"/>
      <c r="UQA40" s="479"/>
      <c r="UQB40" s="479"/>
      <c r="UQC40" s="479"/>
      <c r="UQD40" s="479"/>
      <c r="UQE40" s="479"/>
      <c r="UQF40" s="479"/>
      <c r="UQG40" s="479"/>
      <c r="UQH40" s="479"/>
      <c r="UQI40" s="479"/>
      <c r="UQJ40" s="479"/>
      <c r="UQK40" s="479"/>
      <c r="UQL40" s="479"/>
      <c r="UQM40" s="479"/>
      <c r="UQN40" s="479"/>
      <c r="UQO40" s="479"/>
      <c r="UQP40" s="479"/>
      <c r="UQQ40" s="479"/>
      <c r="UQR40" s="479"/>
      <c r="UQS40" s="479"/>
      <c r="UQT40" s="479"/>
      <c r="UQU40" s="479"/>
      <c r="UQV40" s="479"/>
      <c r="UQW40" s="479"/>
      <c r="UQX40" s="479"/>
      <c r="UQY40" s="479"/>
      <c r="UQZ40" s="479"/>
      <c r="URA40" s="479"/>
      <c r="URB40" s="479"/>
      <c r="URC40" s="479"/>
      <c r="URD40" s="479"/>
      <c r="URE40" s="479"/>
      <c r="URF40" s="479"/>
      <c r="URG40" s="479"/>
      <c r="URH40" s="479"/>
      <c r="URI40" s="479"/>
      <c r="URJ40" s="479"/>
      <c r="URK40" s="479"/>
      <c r="URL40" s="479"/>
      <c r="URM40" s="479"/>
      <c r="URN40" s="479"/>
      <c r="URO40" s="479"/>
      <c r="URP40" s="479"/>
      <c r="URQ40" s="479"/>
      <c r="URR40" s="479"/>
      <c r="URS40" s="479"/>
      <c r="URT40" s="479"/>
      <c r="URU40" s="479"/>
      <c r="URV40" s="479"/>
      <c r="URW40" s="479"/>
      <c r="URX40" s="479"/>
      <c r="URY40" s="479"/>
      <c r="URZ40" s="479"/>
      <c r="USA40" s="479"/>
      <c r="USB40" s="479"/>
      <c r="USC40" s="479"/>
      <c r="USD40" s="479"/>
      <c r="USE40" s="479"/>
      <c r="USF40" s="479"/>
      <c r="USG40" s="479"/>
      <c r="USH40" s="479"/>
      <c r="USI40" s="479"/>
      <c r="USJ40" s="479"/>
      <c r="USK40" s="479"/>
      <c r="USL40" s="479"/>
      <c r="USM40" s="479"/>
      <c r="USN40" s="479"/>
      <c r="USO40" s="479"/>
      <c r="USP40" s="479"/>
      <c r="USQ40" s="479"/>
      <c r="USR40" s="479"/>
      <c r="USS40" s="479"/>
      <c r="UST40" s="479"/>
      <c r="USU40" s="479"/>
      <c r="USV40" s="479"/>
      <c r="USW40" s="479"/>
      <c r="USX40" s="479"/>
      <c r="USY40" s="479"/>
      <c r="USZ40" s="479"/>
      <c r="UTA40" s="479"/>
      <c r="UTB40" s="479"/>
      <c r="UTC40" s="479"/>
      <c r="UTD40" s="479"/>
      <c r="UTE40" s="479"/>
      <c r="UTF40" s="479"/>
      <c r="UTG40" s="479"/>
      <c r="UTH40" s="479"/>
      <c r="UTI40" s="479"/>
      <c r="UTJ40" s="479"/>
      <c r="UTK40" s="479"/>
      <c r="UTL40" s="479"/>
      <c r="UTM40" s="479"/>
      <c r="UTN40" s="479"/>
      <c r="UTO40" s="479"/>
      <c r="UTP40" s="479"/>
      <c r="UTQ40" s="479"/>
      <c r="UTR40" s="479"/>
      <c r="UTS40" s="479"/>
      <c r="UTT40" s="479"/>
      <c r="UTU40" s="479"/>
      <c r="UTV40" s="479"/>
      <c r="UTW40" s="479"/>
      <c r="UTX40" s="479"/>
      <c r="UTY40" s="479"/>
      <c r="UTZ40" s="479"/>
      <c r="UUA40" s="479"/>
      <c r="UUB40" s="479"/>
      <c r="UUC40" s="479"/>
      <c r="UUD40" s="479"/>
      <c r="UUE40" s="479"/>
      <c r="UUF40" s="479"/>
      <c r="UUG40" s="479"/>
      <c r="UUH40" s="479"/>
      <c r="UUI40" s="479"/>
      <c r="UUJ40" s="479"/>
      <c r="UUK40" s="479"/>
      <c r="UUL40" s="479"/>
      <c r="UUM40" s="479"/>
      <c r="UUN40" s="479"/>
      <c r="UUO40" s="479"/>
      <c r="UUP40" s="479"/>
      <c r="UUQ40" s="479"/>
      <c r="UUR40" s="479"/>
      <c r="UUS40" s="479"/>
      <c r="UUT40" s="479"/>
      <c r="UUU40" s="479"/>
      <c r="UUV40" s="479"/>
      <c r="UUW40" s="479"/>
      <c r="UUX40" s="479"/>
      <c r="UUY40" s="479"/>
      <c r="UUZ40" s="479"/>
      <c r="UVA40" s="479"/>
      <c r="UVB40" s="479"/>
      <c r="UVC40" s="479"/>
      <c r="UVD40" s="479"/>
      <c r="UVE40" s="479"/>
      <c r="UVF40" s="479"/>
      <c r="UVG40" s="479"/>
      <c r="UVH40" s="479"/>
      <c r="UVI40" s="479"/>
      <c r="UVJ40" s="479"/>
      <c r="UVK40" s="479"/>
      <c r="UVL40" s="479"/>
      <c r="UVM40" s="479"/>
      <c r="UVN40" s="479"/>
      <c r="UVO40" s="479"/>
      <c r="UVP40" s="479"/>
      <c r="UVQ40" s="479"/>
      <c r="UVR40" s="479"/>
      <c r="UVS40" s="479"/>
      <c r="UVT40" s="479"/>
      <c r="UVU40" s="479"/>
      <c r="UVV40" s="479"/>
      <c r="UVW40" s="479"/>
      <c r="UVX40" s="479"/>
      <c r="UVY40" s="479"/>
      <c r="UVZ40" s="479"/>
      <c r="UWA40" s="479"/>
      <c r="UWB40" s="479"/>
      <c r="UWC40" s="479"/>
      <c r="UWD40" s="479"/>
      <c r="UWE40" s="479"/>
      <c r="UWF40" s="479"/>
      <c r="UWG40" s="479"/>
      <c r="UWH40" s="479"/>
      <c r="UWI40" s="479"/>
      <c r="UWJ40" s="479"/>
      <c r="UWK40" s="479"/>
      <c r="UWL40" s="479"/>
      <c r="UWM40" s="479"/>
      <c r="UWN40" s="479"/>
      <c r="UWO40" s="479"/>
      <c r="UWP40" s="479"/>
      <c r="UWQ40" s="479"/>
      <c r="UWR40" s="479"/>
      <c r="UWS40" s="479"/>
      <c r="UWT40" s="479"/>
      <c r="UWU40" s="479"/>
      <c r="UWV40" s="479"/>
      <c r="UWW40" s="479"/>
      <c r="UWX40" s="479"/>
      <c r="UWY40" s="479"/>
      <c r="UWZ40" s="479"/>
      <c r="UXA40" s="479"/>
      <c r="UXB40" s="479"/>
      <c r="UXC40" s="479"/>
      <c r="UXD40" s="479"/>
      <c r="UXE40" s="479"/>
      <c r="UXF40" s="479"/>
      <c r="UXG40" s="479"/>
      <c r="UXH40" s="479"/>
      <c r="UXI40" s="479"/>
      <c r="UXJ40" s="479"/>
      <c r="UXK40" s="479"/>
      <c r="UXL40" s="479"/>
      <c r="UXM40" s="479"/>
      <c r="UXN40" s="479"/>
      <c r="UXO40" s="479"/>
      <c r="UXP40" s="479"/>
      <c r="UXQ40" s="479"/>
      <c r="UXR40" s="479"/>
      <c r="UXS40" s="479"/>
      <c r="UXT40" s="479"/>
      <c r="UXU40" s="479"/>
      <c r="UXV40" s="479"/>
      <c r="UXW40" s="479"/>
      <c r="UXX40" s="479"/>
      <c r="UXY40" s="479"/>
      <c r="UXZ40" s="479"/>
      <c r="UYA40" s="479"/>
      <c r="UYB40" s="479"/>
      <c r="UYC40" s="479"/>
      <c r="UYD40" s="479"/>
      <c r="UYE40" s="479"/>
      <c r="UYF40" s="479"/>
      <c r="UYG40" s="479"/>
      <c r="UYH40" s="479"/>
      <c r="UYI40" s="479"/>
      <c r="UYJ40" s="479"/>
      <c r="UYK40" s="479"/>
      <c r="UYL40" s="479"/>
      <c r="UYM40" s="479"/>
      <c r="UYN40" s="479"/>
      <c r="UYO40" s="479"/>
      <c r="UYP40" s="479"/>
      <c r="UYQ40" s="479"/>
      <c r="UYR40" s="479"/>
      <c r="UYS40" s="479"/>
      <c r="UYT40" s="479"/>
      <c r="UYU40" s="479"/>
      <c r="UYV40" s="479"/>
      <c r="UYW40" s="479"/>
      <c r="UYX40" s="479"/>
      <c r="UYY40" s="479"/>
      <c r="UYZ40" s="479"/>
      <c r="UZA40" s="479"/>
      <c r="UZB40" s="479"/>
      <c r="UZC40" s="479"/>
      <c r="UZD40" s="479"/>
      <c r="UZE40" s="479"/>
      <c r="UZF40" s="479"/>
      <c r="UZG40" s="479"/>
      <c r="UZH40" s="479"/>
      <c r="UZI40" s="479"/>
      <c r="UZJ40" s="479"/>
      <c r="UZK40" s="479"/>
      <c r="UZL40" s="479"/>
      <c r="UZM40" s="479"/>
      <c r="UZN40" s="479"/>
      <c r="UZO40" s="479"/>
      <c r="UZP40" s="479"/>
      <c r="UZQ40" s="479"/>
      <c r="UZR40" s="479"/>
      <c r="UZS40" s="479"/>
      <c r="UZT40" s="479"/>
      <c r="UZU40" s="479"/>
      <c r="UZV40" s="479"/>
      <c r="UZW40" s="479"/>
      <c r="UZX40" s="479"/>
      <c r="UZY40" s="479"/>
      <c r="UZZ40" s="479"/>
      <c r="VAA40" s="479"/>
      <c r="VAB40" s="479"/>
      <c r="VAC40" s="479"/>
      <c r="VAD40" s="479"/>
      <c r="VAE40" s="479"/>
      <c r="VAF40" s="479"/>
      <c r="VAG40" s="479"/>
      <c r="VAH40" s="479"/>
      <c r="VAI40" s="479"/>
      <c r="VAJ40" s="479"/>
      <c r="VAK40" s="479"/>
      <c r="VAL40" s="479"/>
      <c r="VAM40" s="479"/>
      <c r="VAN40" s="479"/>
      <c r="VAO40" s="479"/>
      <c r="VAP40" s="479"/>
      <c r="VAQ40" s="479"/>
      <c r="VAR40" s="479"/>
      <c r="VAS40" s="479"/>
      <c r="VAT40" s="479"/>
      <c r="VAU40" s="479"/>
      <c r="VAV40" s="479"/>
      <c r="VAW40" s="479"/>
      <c r="VAX40" s="479"/>
      <c r="VAY40" s="479"/>
      <c r="VAZ40" s="479"/>
      <c r="VBA40" s="479"/>
      <c r="VBB40" s="479"/>
      <c r="VBC40" s="479"/>
      <c r="VBD40" s="479"/>
      <c r="VBE40" s="479"/>
      <c r="VBF40" s="479"/>
      <c r="VBG40" s="479"/>
      <c r="VBH40" s="479"/>
      <c r="VBI40" s="479"/>
      <c r="VBJ40" s="479"/>
      <c r="VBK40" s="479"/>
      <c r="VBL40" s="479"/>
      <c r="VBM40" s="479"/>
      <c r="VBN40" s="479"/>
      <c r="VBO40" s="479"/>
      <c r="VBP40" s="479"/>
      <c r="VBQ40" s="479"/>
      <c r="VBR40" s="479"/>
      <c r="VBS40" s="479"/>
      <c r="VBT40" s="479"/>
      <c r="VBU40" s="479"/>
      <c r="VBV40" s="479"/>
      <c r="VBW40" s="479"/>
      <c r="VBX40" s="479"/>
      <c r="VBY40" s="479"/>
      <c r="VBZ40" s="479"/>
      <c r="VCA40" s="479"/>
      <c r="VCB40" s="479"/>
      <c r="VCC40" s="479"/>
      <c r="VCD40" s="479"/>
      <c r="VCE40" s="479"/>
      <c r="VCF40" s="479"/>
      <c r="VCG40" s="479"/>
      <c r="VCH40" s="479"/>
      <c r="VCI40" s="479"/>
      <c r="VCJ40" s="479"/>
      <c r="VCK40" s="479"/>
      <c r="VCL40" s="479"/>
      <c r="VCM40" s="479"/>
      <c r="VCN40" s="479"/>
      <c r="VCO40" s="479"/>
      <c r="VCP40" s="479"/>
      <c r="VCQ40" s="479"/>
      <c r="VCR40" s="479"/>
      <c r="VCS40" s="479"/>
      <c r="VCT40" s="479"/>
      <c r="VCU40" s="479"/>
      <c r="VCV40" s="479"/>
      <c r="VCW40" s="479"/>
      <c r="VCX40" s="479"/>
      <c r="VCY40" s="479"/>
      <c r="VCZ40" s="479"/>
      <c r="VDA40" s="479"/>
      <c r="VDB40" s="479"/>
      <c r="VDC40" s="479"/>
      <c r="VDD40" s="479"/>
      <c r="VDE40" s="479"/>
      <c r="VDF40" s="479"/>
      <c r="VDG40" s="479"/>
      <c r="VDH40" s="479"/>
      <c r="VDI40" s="479"/>
      <c r="VDJ40" s="479"/>
      <c r="VDK40" s="479"/>
      <c r="VDL40" s="479"/>
      <c r="VDM40" s="479"/>
      <c r="VDN40" s="479"/>
      <c r="VDO40" s="479"/>
      <c r="VDP40" s="479"/>
      <c r="VDQ40" s="479"/>
      <c r="VDR40" s="479"/>
      <c r="VDS40" s="479"/>
      <c r="VDT40" s="479"/>
      <c r="VDU40" s="479"/>
      <c r="VDV40" s="479"/>
      <c r="VDW40" s="479"/>
      <c r="VDX40" s="479"/>
      <c r="VDY40" s="479"/>
      <c r="VDZ40" s="479"/>
      <c r="VEA40" s="479"/>
      <c r="VEB40" s="479"/>
      <c r="VEC40" s="479"/>
      <c r="VED40" s="479"/>
      <c r="VEE40" s="479"/>
      <c r="VEF40" s="479"/>
      <c r="VEG40" s="479"/>
      <c r="VEH40" s="479"/>
      <c r="VEI40" s="479"/>
      <c r="VEJ40" s="479"/>
      <c r="VEK40" s="479"/>
      <c r="VEL40" s="479"/>
      <c r="VEM40" s="479"/>
      <c r="VEN40" s="479"/>
      <c r="VEO40" s="479"/>
      <c r="VEP40" s="479"/>
      <c r="VEQ40" s="479"/>
      <c r="VER40" s="479"/>
      <c r="VES40" s="479"/>
      <c r="VET40" s="479"/>
      <c r="VEU40" s="479"/>
      <c r="VEV40" s="479"/>
      <c r="VEW40" s="479"/>
      <c r="VEX40" s="479"/>
      <c r="VEY40" s="479"/>
      <c r="VEZ40" s="479"/>
      <c r="VFA40" s="479"/>
      <c r="VFB40" s="479"/>
      <c r="VFC40" s="479"/>
      <c r="VFD40" s="479"/>
      <c r="VFE40" s="479"/>
      <c r="VFF40" s="479"/>
      <c r="VFG40" s="479"/>
      <c r="VFH40" s="479"/>
      <c r="VFI40" s="479"/>
      <c r="VFJ40" s="479"/>
      <c r="VFK40" s="479"/>
      <c r="VFL40" s="479"/>
      <c r="VFM40" s="479"/>
      <c r="VFN40" s="479"/>
      <c r="VFO40" s="479"/>
      <c r="VFP40" s="479"/>
      <c r="VFQ40" s="479"/>
      <c r="VFR40" s="479"/>
      <c r="VFS40" s="479"/>
      <c r="VFT40" s="479"/>
      <c r="VFU40" s="479"/>
      <c r="VFV40" s="479"/>
      <c r="VFW40" s="479"/>
      <c r="VFX40" s="479"/>
      <c r="VFY40" s="479"/>
      <c r="VFZ40" s="479"/>
      <c r="VGA40" s="479"/>
      <c r="VGB40" s="479"/>
      <c r="VGC40" s="479"/>
      <c r="VGD40" s="479"/>
      <c r="VGE40" s="479"/>
      <c r="VGF40" s="479"/>
      <c r="VGG40" s="479"/>
      <c r="VGH40" s="479"/>
      <c r="VGI40" s="479"/>
      <c r="VGJ40" s="479"/>
      <c r="VGK40" s="479"/>
      <c r="VGL40" s="479"/>
      <c r="VGM40" s="479"/>
      <c r="VGN40" s="479"/>
      <c r="VGO40" s="479"/>
      <c r="VGP40" s="479"/>
      <c r="VGQ40" s="479"/>
      <c r="VGR40" s="479"/>
      <c r="VGS40" s="479"/>
      <c r="VGT40" s="479"/>
      <c r="VGU40" s="479"/>
      <c r="VGV40" s="479"/>
      <c r="VGW40" s="479"/>
      <c r="VGX40" s="479"/>
      <c r="VGY40" s="479"/>
      <c r="VGZ40" s="479"/>
      <c r="VHA40" s="479"/>
      <c r="VHB40" s="479"/>
      <c r="VHC40" s="479"/>
      <c r="VHD40" s="479"/>
      <c r="VHE40" s="479"/>
      <c r="VHF40" s="479"/>
      <c r="VHG40" s="479"/>
      <c r="VHH40" s="479"/>
      <c r="VHI40" s="479"/>
      <c r="VHJ40" s="479"/>
      <c r="VHK40" s="479"/>
      <c r="VHL40" s="479"/>
      <c r="VHM40" s="479"/>
      <c r="VHN40" s="479"/>
      <c r="VHO40" s="479"/>
      <c r="VHP40" s="479"/>
      <c r="VHQ40" s="479"/>
      <c r="VHR40" s="479"/>
      <c r="VHS40" s="479"/>
      <c r="VHT40" s="479"/>
      <c r="VHU40" s="479"/>
      <c r="VHV40" s="479"/>
      <c r="VHW40" s="479"/>
      <c r="VHX40" s="479"/>
      <c r="VHY40" s="479"/>
      <c r="VHZ40" s="479"/>
      <c r="VIA40" s="479"/>
      <c r="VIB40" s="479"/>
      <c r="VIC40" s="479"/>
      <c r="VID40" s="479"/>
      <c r="VIE40" s="479"/>
      <c r="VIF40" s="479"/>
      <c r="VIG40" s="479"/>
      <c r="VIH40" s="479"/>
      <c r="VII40" s="479"/>
      <c r="VIJ40" s="479"/>
      <c r="VIK40" s="479"/>
      <c r="VIL40" s="479"/>
      <c r="VIM40" s="479"/>
      <c r="VIN40" s="479"/>
      <c r="VIO40" s="479"/>
      <c r="VIP40" s="479"/>
      <c r="VIQ40" s="479"/>
      <c r="VIR40" s="479"/>
      <c r="VIS40" s="479"/>
      <c r="VIT40" s="479"/>
      <c r="VIU40" s="479"/>
      <c r="VIV40" s="479"/>
      <c r="VIW40" s="479"/>
      <c r="VIX40" s="479"/>
      <c r="VIY40" s="479"/>
      <c r="VIZ40" s="479"/>
      <c r="VJA40" s="479"/>
      <c r="VJB40" s="479"/>
      <c r="VJC40" s="479"/>
      <c r="VJD40" s="479"/>
      <c r="VJE40" s="479"/>
      <c r="VJF40" s="479"/>
      <c r="VJG40" s="479"/>
      <c r="VJH40" s="479"/>
      <c r="VJI40" s="479"/>
      <c r="VJJ40" s="479"/>
      <c r="VJK40" s="479"/>
      <c r="VJL40" s="479"/>
      <c r="VJM40" s="479"/>
      <c r="VJN40" s="479"/>
      <c r="VJO40" s="479"/>
      <c r="VJP40" s="479"/>
      <c r="VJQ40" s="479"/>
      <c r="VJR40" s="479"/>
      <c r="VJS40" s="479"/>
      <c r="VJT40" s="479"/>
      <c r="VJU40" s="479"/>
      <c r="VJV40" s="479"/>
      <c r="VJW40" s="479"/>
      <c r="VJX40" s="479"/>
      <c r="VJY40" s="479"/>
      <c r="VJZ40" s="479"/>
      <c r="VKA40" s="479"/>
      <c r="VKB40" s="479"/>
      <c r="VKC40" s="479"/>
      <c r="VKD40" s="479"/>
      <c r="VKE40" s="479"/>
      <c r="VKF40" s="479"/>
      <c r="VKG40" s="479"/>
      <c r="VKH40" s="479"/>
      <c r="VKI40" s="479"/>
      <c r="VKJ40" s="479"/>
      <c r="VKK40" s="479"/>
      <c r="VKL40" s="479"/>
      <c r="VKM40" s="479"/>
      <c r="VKN40" s="479"/>
      <c r="VKO40" s="479"/>
      <c r="VKP40" s="479"/>
      <c r="VKQ40" s="479"/>
      <c r="VKR40" s="479"/>
      <c r="VKS40" s="479"/>
      <c r="VKT40" s="479"/>
      <c r="VKU40" s="479"/>
      <c r="VKV40" s="479"/>
      <c r="VKW40" s="479"/>
      <c r="VKX40" s="479"/>
      <c r="VKY40" s="479"/>
      <c r="VKZ40" s="479"/>
      <c r="VLA40" s="479"/>
      <c r="VLB40" s="479"/>
      <c r="VLC40" s="479"/>
      <c r="VLD40" s="479"/>
      <c r="VLE40" s="479"/>
      <c r="VLF40" s="479"/>
      <c r="VLG40" s="479"/>
      <c r="VLH40" s="479"/>
      <c r="VLI40" s="479"/>
      <c r="VLJ40" s="479"/>
      <c r="VLK40" s="479"/>
      <c r="VLL40" s="479"/>
      <c r="VLM40" s="479"/>
      <c r="VLN40" s="479"/>
      <c r="VLO40" s="479"/>
      <c r="VLP40" s="479"/>
      <c r="VLQ40" s="479"/>
      <c r="VLR40" s="479"/>
      <c r="VLS40" s="479"/>
      <c r="VLT40" s="479"/>
      <c r="VLU40" s="479"/>
      <c r="VLV40" s="479"/>
      <c r="VLW40" s="479"/>
      <c r="VLX40" s="479"/>
      <c r="VLY40" s="479"/>
      <c r="VLZ40" s="479"/>
      <c r="VMA40" s="479"/>
      <c r="VMB40" s="479"/>
      <c r="VMC40" s="479"/>
      <c r="VMD40" s="479"/>
      <c r="VME40" s="479"/>
      <c r="VMF40" s="479"/>
      <c r="VMG40" s="479"/>
      <c r="VMH40" s="479"/>
      <c r="VMI40" s="479"/>
      <c r="VMJ40" s="479"/>
      <c r="VMK40" s="479"/>
      <c r="VML40" s="479"/>
      <c r="VMM40" s="479"/>
      <c r="VMN40" s="479"/>
      <c r="VMO40" s="479"/>
      <c r="VMP40" s="479"/>
      <c r="VMQ40" s="479"/>
      <c r="VMR40" s="479"/>
      <c r="VMS40" s="479"/>
      <c r="VMT40" s="479"/>
      <c r="VMU40" s="479"/>
      <c r="VMV40" s="479"/>
      <c r="VMW40" s="479"/>
      <c r="VMX40" s="479"/>
      <c r="VMY40" s="479"/>
      <c r="VMZ40" s="479"/>
      <c r="VNA40" s="479"/>
      <c r="VNB40" s="479"/>
      <c r="VNC40" s="479"/>
      <c r="VND40" s="479"/>
      <c r="VNE40" s="479"/>
      <c r="VNF40" s="479"/>
      <c r="VNG40" s="479"/>
      <c r="VNH40" s="479"/>
      <c r="VNI40" s="479"/>
      <c r="VNJ40" s="479"/>
      <c r="VNK40" s="479"/>
      <c r="VNL40" s="479"/>
      <c r="VNM40" s="479"/>
      <c r="VNN40" s="479"/>
      <c r="VNO40" s="479"/>
      <c r="VNP40" s="479"/>
      <c r="VNQ40" s="479"/>
      <c r="VNR40" s="479"/>
      <c r="VNS40" s="479"/>
      <c r="VNT40" s="479"/>
      <c r="VNU40" s="479"/>
      <c r="VNV40" s="479"/>
      <c r="VNW40" s="479"/>
      <c r="VNX40" s="479"/>
      <c r="VNY40" s="479"/>
      <c r="VNZ40" s="479"/>
      <c r="VOA40" s="479"/>
      <c r="VOB40" s="479"/>
      <c r="VOC40" s="479"/>
      <c r="VOD40" s="479"/>
      <c r="VOE40" s="479"/>
      <c r="VOF40" s="479"/>
      <c r="VOG40" s="479"/>
      <c r="VOH40" s="479"/>
      <c r="VOI40" s="479"/>
      <c r="VOJ40" s="479"/>
      <c r="VOK40" s="479"/>
      <c r="VOL40" s="479"/>
      <c r="VOM40" s="479"/>
      <c r="VON40" s="479"/>
      <c r="VOO40" s="479"/>
      <c r="VOP40" s="479"/>
      <c r="VOQ40" s="479"/>
      <c r="VOR40" s="479"/>
      <c r="VOS40" s="479"/>
      <c r="VOT40" s="479"/>
      <c r="VOU40" s="479"/>
      <c r="VOV40" s="479"/>
      <c r="VOW40" s="479"/>
      <c r="VOX40" s="479"/>
      <c r="VOY40" s="479"/>
      <c r="VOZ40" s="479"/>
      <c r="VPA40" s="479"/>
      <c r="VPB40" s="479"/>
      <c r="VPC40" s="479"/>
      <c r="VPD40" s="479"/>
      <c r="VPE40" s="479"/>
      <c r="VPF40" s="479"/>
      <c r="VPG40" s="479"/>
      <c r="VPH40" s="479"/>
      <c r="VPI40" s="479"/>
      <c r="VPJ40" s="479"/>
      <c r="VPK40" s="479"/>
      <c r="VPL40" s="479"/>
      <c r="VPM40" s="479"/>
      <c r="VPN40" s="479"/>
      <c r="VPO40" s="479"/>
      <c r="VPP40" s="479"/>
      <c r="VPQ40" s="479"/>
      <c r="VPR40" s="479"/>
      <c r="VPS40" s="479"/>
      <c r="VPT40" s="479"/>
      <c r="VPU40" s="479"/>
      <c r="VPV40" s="479"/>
      <c r="VPW40" s="479"/>
      <c r="VPX40" s="479"/>
      <c r="VPY40" s="479"/>
      <c r="VPZ40" s="479"/>
      <c r="VQA40" s="479"/>
      <c r="VQB40" s="479"/>
      <c r="VQC40" s="479"/>
      <c r="VQD40" s="479"/>
      <c r="VQE40" s="479"/>
      <c r="VQF40" s="479"/>
      <c r="VQG40" s="479"/>
      <c r="VQH40" s="479"/>
      <c r="VQI40" s="479"/>
      <c r="VQJ40" s="479"/>
      <c r="VQK40" s="479"/>
      <c r="VQL40" s="479"/>
      <c r="VQM40" s="479"/>
      <c r="VQN40" s="479"/>
      <c r="VQO40" s="479"/>
      <c r="VQP40" s="479"/>
      <c r="VQQ40" s="479"/>
      <c r="VQR40" s="479"/>
      <c r="VQS40" s="479"/>
      <c r="VQT40" s="479"/>
      <c r="VQU40" s="479"/>
      <c r="VQV40" s="479"/>
      <c r="VQW40" s="479"/>
      <c r="VQX40" s="479"/>
      <c r="VQY40" s="479"/>
      <c r="VQZ40" s="479"/>
      <c r="VRA40" s="479"/>
      <c r="VRB40" s="479"/>
      <c r="VRC40" s="479"/>
      <c r="VRD40" s="479"/>
      <c r="VRE40" s="479"/>
      <c r="VRF40" s="479"/>
      <c r="VRG40" s="479"/>
      <c r="VRH40" s="479"/>
      <c r="VRI40" s="479"/>
      <c r="VRJ40" s="479"/>
      <c r="VRK40" s="479"/>
      <c r="VRL40" s="479"/>
      <c r="VRM40" s="479"/>
      <c r="VRN40" s="479"/>
      <c r="VRO40" s="479"/>
      <c r="VRP40" s="479"/>
      <c r="VRQ40" s="479"/>
      <c r="VRR40" s="479"/>
      <c r="VRS40" s="479"/>
      <c r="VRT40" s="479"/>
      <c r="VRU40" s="479"/>
      <c r="VRV40" s="479"/>
      <c r="VRW40" s="479"/>
      <c r="VRX40" s="479"/>
      <c r="VRY40" s="479"/>
      <c r="VRZ40" s="479"/>
      <c r="VSA40" s="479"/>
      <c r="VSB40" s="479"/>
      <c r="VSC40" s="479"/>
      <c r="VSD40" s="479"/>
      <c r="VSE40" s="479"/>
      <c r="VSF40" s="479"/>
      <c r="VSG40" s="479"/>
      <c r="VSH40" s="479"/>
      <c r="VSI40" s="479"/>
      <c r="VSJ40" s="479"/>
      <c r="VSK40" s="479"/>
      <c r="VSL40" s="479"/>
      <c r="VSM40" s="479"/>
      <c r="VSN40" s="479"/>
      <c r="VSO40" s="479"/>
      <c r="VSP40" s="479"/>
      <c r="VSQ40" s="479"/>
      <c r="VSR40" s="479"/>
      <c r="VSS40" s="479"/>
      <c r="VST40" s="479"/>
      <c r="VSU40" s="479"/>
      <c r="VSV40" s="479"/>
      <c r="VSW40" s="479"/>
      <c r="VSX40" s="479"/>
      <c r="VSY40" s="479"/>
      <c r="VSZ40" s="479"/>
      <c r="VTA40" s="479"/>
      <c r="VTB40" s="479"/>
      <c r="VTC40" s="479"/>
      <c r="VTD40" s="479"/>
      <c r="VTE40" s="479"/>
      <c r="VTF40" s="479"/>
      <c r="VTG40" s="479"/>
      <c r="VTH40" s="479"/>
      <c r="VTI40" s="479"/>
      <c r="VTJ40" s="479"/>
      <c r="VTK40" s="479"/>
      <c r="VTL40" s="479"/>
      <c r="VTM40" s="479"/>
      <c r="VTN40" s="479"/>
      <c r="VTO40" s="479"/>
      <c r="VTP40" s="479"/>
      <c r="VTQ40" s="479"/>
      <c r="VTR40" s="479"/>
      <c r="VTS40" s="479"/>
      <c r="VTT40" s="479"/>
      <c r="VTU40" s="479"/>
      <c r="VTV40" s="479"/>
      <c r="VTW40" s="479"/>
      <c r="VTX40" s="479"/>
      <c r="VTY40" s="479"/>
      <c r="VTZ40" s="479"/>
      <c r="VUA40" s="479"/>
      <c r="VUB40" s="479"/>
      <c r="VUC40" s="479"/>
      <c r="VUD40" s="479"/>
      <c r="VUE40" s="479"/>
      <c r="VUF40" s="479"/>
      <c r="VUG40" s="479"/>
      <c r="VUH40" s="479"/>
      <c r="VUI40" s="479"/>
      <c r="VUJ40" s="479"/>
      <c r="VUK40" s="479"/>
      <c r="VUL40" s="479"/>
      <c r="VUM40" s="479"/>
      <c r="VUN40" s="479"/>
      <c r="VUO40" s="479"/>
      <c r="VUP40" s="479"/>
      <c r="VUQ40" s="479"/>
      <c r="VUR40" s="479"/>
      <c r="VUS40" s="479"/>
      <c r="VUT40" s="479"/>
      <c r="VUU40" s="479"/>
      <c r="VUV40" s="479"/>
      <c r="VUW40" s="479"/>
      <c r="VUX40" s="479"/>
      <c r="VUY40" s="479"/>
      <c r="VUZ40" s="479"/>
      <c r="VVA40" s="479"/>
      <c r="VVB40" s="479"/>
      <c r="VVC40" s="479"/>
      <c r="VVD40" s="479"/>
      <c r="VVE40" s="479"/>
      <c r="VVF40" s="479"/>
      <c r="VVG40" s="479"/>
      <c r="VVH40" s="479"/>
      <c r="VVI40" s="479"/>
      <c r="VVJ40" s="479"/>
      <c r="VVK40" s="479"/>
      <c r="VVL40" s="479"/>
      <c r="VVM40" s="479"/>
      <c r="VVN40" s="479"/>
      <c r="VVO40" s="479"/>
      <c r="VVP40" s="479"/>
      <c r="VVQ40" s="479"/>
      <c r="VVR40" s="479"/>
      <c r="VVS40" s="479"/>
      <c r="VVT40" s="479"/>
      <c r="VVU40" s="479"/>
      <c r="VVV40" s="479"/>
      <c r="VVW40" s="479"/>
      <c r="VVX40" s="479"/>
      <c r="VVY40" s="479"/>
      <c r="VVZ40" s="479"/>
      <c r="VWA40" s="479"/>
      <c r="VWB40" s="479"/>
      <c r="VWC40" s="479"/>
      <c r="VWD40" s="479"/>
      <c r="VWE40" s="479"/>
      <c r="VWF40" s="479"/>
      <c r="VWG40" s="479"/>
      <c r="VWH40" s="479"/>
      <c r="VWI40" s="479"/>
      <c r="VWJ40" s="479"/>
      <c r="VWK40" s="479"/>
      <c r="VWL40" s="479"/>
      <c r="VWM40" s="479"/>
      <c r="VWN40" s="479"/>
      <c r="VWO40" s="479"/>
      <c r="VWP40" s="479"/>
      <c r="VWQ40" s="479"/>
      <c r="VWR40" s="479"/>
      <c r="VWS40" s="479"/>
      <c r="VWT40" s="479"/>
      <c r="VWU40" s="479"/>
      <c r="VWV40" s="479"/>
      <c r="VWW40" s="479"/>
      <c r="VWX40" s="479"/>
      <c r="VWY40" s="479"/>
      <c r="VWZ40" s="479"/>
      <c r="VXA40" s="479"/>
      <c r="VXB40" s="479"/>
      <c r="VXC40" s="479"/>
      <c r="VXD40" s="479"/>
      <c r="VXE40" s="479"/>
      <c r="VXF40" s="479"/>
      <c r="VXG40" s="479"/>
      <c r="VXH40" s="479"/>
      <c r="VXI40" s="479"/>
      <c r="VXJ40" s="479"/>
      <c r="VXK40" s="479"/>
      <c r="VXL40" s="479"/>
      <c r="VXM40" s="479"/>
      <c r="VXN40" s="479"/>
      <c r="VXO40" s="479"/>
      <c r="VXP40" s="479"/>
      <c r="VXQ40" s="479"/>
      <c r="VXR40" s="479"/>
      <c r="VXS40" s="479"/>
      <c r="VXT40" s="479"/>
      <c r="VXU40" s="479"/>
      <c r="VXV40" s="479"/>
      <c r="VXW40" s="479"/>
      <c r="VXX40" s="479"/>
      <c r="VXY40" s="479"/>
      <c r="VXZ40" s="479"/>
      <c r="VYA40" s="479"/>
      <c r="VYB40" s="479"/>
      <c r="VYC40" s="479"/>
      <c r="VYD40" s="479"/>
      <c r="VYE40" s="479"/>
      <c r="VYF40" s="479"/>
      <c r="VYG40" s="479"/>
      <c r="VYH40" s="479"/>
      <c r="VYI40" s="479"/>
      <c r="VYJ40" s="479"/>
      <c r="VYK40" s="479"/>
      <c r="VYL40" s="479"/>
      <c r="VYM40" s="479"/>
      <c r="VYN40" s="479"/>
      <c r="VYO40" s="479"/>
      <c r="VYP40" s="479"/>
      <c r="VYQ40" s="479"/>
      <c r="VYR40" s="479"/>
      <c r="VYS40" s="479"/>
      <c r="VYT40" s="479"/>
      <c r="VYU40" s="479"/>
      <c r="VYV40" s="479"/>
      <c r="VYW40" s="479"/>
      <c r="VYX40" s="479"/>
      <c r="VYY40" s="479"/>
      <c r="VYZ40" s="479"/>
      <c r="VZA40" s="479"/>
      <c r="VZB40" s="479"/>
      <c r="VZC40" s="479"/>
      <c r="VZD40" s="479"/>
      <c r="VZE40" s="479"/>
      <c r="VZF40" s="479"/>
      <c r="VZG40" s="479"/>
      <c r="VZH40" s="479"/>
      <c r="VZI40" s="479"/>
      <c r="VZJ40" s="479"/>
      <c r="VZK40" s="479"/>
      <c r="VZL40" s="479"/>
      <c r="VZM40" s="479"/>
      <c r="VZN40" s="479"/>
      <c r="VZO40" s="479"/>
      <c r="VZP40" s="479"/>
      <c r="VZQ40" s="479"/>
      <c r="VZR40" s="479"/>
      <c r="VZS40" s="479"/>
      <c r="VZT40" s="479"/>
      <c r="VZU40" s="479"/>
      <c r="VZV40" s="479"/>
      <c r="VZW40" s="479"/>
      <c r="VZX40" s="479"/>
      <c r="VZY40" s="479"/>
      <c r="VZZ40" s="479"/>
      <c r="WAA40" s="479"/>
      <c r="WAB40" s="479"/>
      <c r="WAC40" s="479"/>
      <c r="WAD40" s="479"/>
      <c r="WAE40" s="479"/>
      <c r="WAF40" s="479"/>
      <c r="WAG40" s="479"/>
      <c r="WAH40" s="479"/>
      <c r="WAI40" s="479"/>
      <c r="WAJ40" s="479"/>
      <c r="WAK40" s="479"/>
      <c r="WAL40" s="479"/>
      <c r="WAM40" s="479"/>
      <c r="WAN40" s="479"/>
      <c r="WAO40" s="479"/>
      <c r="WAP40" s="479"/>
      <c r="WAQ40" s="479"/>
      <c r="WAR40" s="479"/>
      <c r="WAS40" s="479"/>
      <c r="WAT40" s="479"/>
      <c r="WAU40" s="479"/>
      <c r="WAV40" s="479"/>
      <c r="WAW40" s="479"/>
      <c r="WAX40" s="479"/>
      <c r="WAY40" s="479"/>
      <c r="WAZ40" s="479"/>
      <c r="WBA40" s="479"/>
      <c r="WBB40" s="479"/>
      <c r="WBC40" s="479"/>
      <c r="WBD40" s="479"/>
      <c r="WBE40" s="479"/>
      <c r="WBF40" s="479"/>
      <c r="WBG40" s="479"/>
      <c r="WBH40" s="479"/>
      <c r="WBI40" s="479"/>
      <c r="WBJ40" s="479"/>
      <c r="WBK40" s="479"/>
      <c r="WBL40" s="479"/>
      <c r="WBM40" s="479"/>
      <c r="WBN40" s="479"/>
      <c r="WBO40" s="479"/>
      <c r="WBP40" s="479"/>
      <c r="WBQ40" s="479"/>
      <c r="WBR40" s="479"/>
      <c r="WBS40" s="479"/>
      <c r="WBT40" s="479"/>
      <c r="WBU40" s="479"/>
      <c r="WBV40" s="479"/>
      <c r="WBW40" s="479"/>
      <c r="WBX40" s="479"/>
      <c r="WBY40" s="479"/>
      <c r="WBZ40" s="479"/>
      <c r="WCA40" s="479"/>
      <c r="WCB40" s="479"/>
      <c r="WCC40" s="479"/>
      <c r="WCD40" s="479"/>
      <c r="WCE40" s="479"/>
      <c r="WCF40" s="479"/>
      <c r="WCG40" s="479"/>
      <c r="WCH40" s="479"/>
      <c r="WCI40" s="479"/>
      <c r="WCJ40" s="479"/>
      <c r="WCK40" s="479"/>
      <c r="WCL40" s="479"/>
      <c r="WCM40" s="479"/>
      <c r="WCN40" s="479"/>
      <c r="WCO40" s="479"/>
      <c r="WCP40" s="479"/>
      <c r="WCQ40" s="479"/>
      <c r="WCR40" s="479"/>
      <c r="WCS40" s="479"/>
      <c r="WCT40" s="479"/>
      <c r="WCU40" s="479"/>
      <c r="WCV40" s="479"/>
      <c r="WCW40" s="479"/>
      <c r="WCX40" s="479"/>
      <c r="WCY40" s="479"/>
      <c r="WCZ40" s="479"/>
      <c r="WDA40" s="479"/>
      <c r="WDB40" s="479"/>
      <c r="WDC40" s="479"/>
      <c r="WDD40" s="479"/>
      <c r="WDE40" s="479"/>
      <c r="WDF40" s="479"/>
      <c r="WDG40" s="479"/>
      <c r="WDH40" s="479"/>
      <c r="WDI40" s="479"/>
      <c r="WDJ40" s="479"/>
      <c r="WDK40" s="479"/>
      <c r="WDL40" s="479"/>
      <c r="WDM40" s="479"/>
      <c r="WDN40" s="479"/>
      <c r="WDO40" s="479"/>
      <c r="WDP40" s="479"/>
      <c r="WDQ40" s="479"/>
      <c r="WDR40" s="479"/>
      <c r="WDS40" s="479"/>
      <c r="WDT40" s="479"/>
      <c r="WDU40" s="479"/>
      <c r="WDV40" s="479"/>
      <c r="WDW40" s="479"/>
      <c r="WDX40" s="479"/>
      <c r="WDY40" s="479"/>
      <c r="WDZ40" s="479"/>
      <c r="WEA40" s="479"/>
      <c r="WEB40" s="479"/>
      <c r="WEC40" s="479"/>
      <c r="WED40" s="479"/>
      <c r="WEE40" s="479"/>
      <c r="WEF40" s="479"/>
      <c r="WEG40" s="479"/>
      <c r="WEH40" s="479"/>
      <c r="WEI40" s="479"/>
      <c r="WEJ40" s="479"/>
      <c r="WEK40" s="479"/>
      <c r="WEL40" s="479"/>
      <c r="WEM40" s="479"/>
      <c r="WEN40" s="479"/>
      <c r="WEO40" s="479"/>
      <c r="WEP40" s="479"/>
      <c r="WEQ40" s="479"/>
      <c r="WER40" s="479"/>
      <c r="WES40" s="479"/>
      <c r="WET40" s="479"/>
      <c r="WEU40" s="479"/>
      <c r="WEV40" s="479"/>
      <c r="WEW40" s="479"/>
      <c r="WEX40" s="479"/>
      <c r="WEY40" s="479"/>
      <c r="WEZ40" s="479"/>
      <c r="WFA40" s="479"/>
      <c r="WFB40" s="479"/>
      <c r="WFC40" s="479"/>
      <c r="WFD40" s="479"/>
      <c r="WFE40" s="479"/>
      <c r="WFF40" s="479"/>
      <c r="WFG40" s="479"/>
      <c r="WFH40" s="479"/>
      <c r="WFI40" s="479"/>
      <c r="WFJ40" s="479"/>
      <c r="WFK40" s="479"/>
      <c r="WFL40" s="479"/>
      <c r="WFM40" s="479"/>
      <c r="WFN40" s="479"/>
      <c r="WFO40" s="479"/>
      <c r="WFP40" s="479"/>
      <c r="WFQ40" s="479"/>
      <c r="WFR40" s="479"/>
      <c r="WFS40" s="479"/>
      <c r="WFT40" s="479"/>
      <c r="WFU40" s="479"/>
      <c r="WFV40" s="479"/>
      <c r="WFW40" s="479"/>
      <c r="WFX40" s="479"/>
      <c r="WFY40" s="479"/>
      <c r="WFZ40" s="479"/>
      <c r="WGA40" s="479"/>
      <c r="WGB40" s="479"/>
      <c r="WGC40" s="479"/>
      <c r="WGD40" s="479"/>
      <c r="WGE40" s="479"/>
      <c r="WGF40" s="479"/>
      <c r="WGG40" s="479"/>
      <c r="WGH40" s="479"/>
      <c r="WGI40" s="479"/>
      <c r="WGJ40" s="479"/>
      <c r="WGK40" s="479"/>
      <c r="WGL40" s="479"/>
      <c r="WGM40" s="479"/>
      <c r="WGN40" s="479"/>
      <c r="WGO40" s="479"/>
      <c r="WGP40" s="479"/>
      <c r="WGQ40" s="479"/>
      <c r="WGR40" s="479"/>
      <c r="WGS40" s="479"/>
      <c r="WGT40" s="479"/>
      <c r="WGU40" s="479"/>
      <c r="WGV40" s="479"/>
      <c r="WGW40" s="479"/>
      <c r="WGX40" s="479"/>
      <c r="WGY40" s="479"/>
      <c r="WGZ40" s="479"/>
      <c r="WHA40" s="479"/>
      <c r="WHB40" s="479"/>
      <c r="WHC40" s="479"/>
      <c r="WHD40" s="479"/>
      <c r="WHE40" s="479"/>
      <c r="WHF40" s="479"/>
      <c r="WHG40" s="479"/>
      <c r="WHH40" s="479"/>
      <c r="WHI40" s="479"/>
      <c r="WHJ40" s="479"/>
      <c r="WHK40" s="479"/>
      <c r="WHL40" s="479"/>
      <c r="WHM40" s="479"/>
      <c r="WHN40" s="479"/>
      <c r="WHO40" s="479"/>
      <c r="WHP40" s="479"/>
      <c r="WHQ40" s="479"/>
      <c r="WHR40" s="479"/>
      <c r="WHS40" s="479"/>
      <c r="WHT40" s="479"/>
      <c r="WHU40" s="479"/>
      <c r="WHV40" s="479"/>
      <c r="WHW40" s="479"/>
      <c r="WHX40" s="479"/>
      <c r="WHY40" s="479"/>
      <c r="WHZ40" s="479"/>
      <c r="WIA40" s="479"/>
      <c r="WIB40" s="479"/>
      <c r="WIC40" s="479"/>
      <c r="WID40" s="479"/>
      <c r="WIE40" s="479"/>
      <c r="WIF40" s="479"/>
      <c r="WIG40" s="479"/>
      <c r="WIH40" s="479"/>
      <c r="WII40" s="479"/>
      <c r="WIJ40" s="479"/>
      <c r="WIK40" s="479"/>
      <c r="WIL40" s="479"/>
      <c r="WIM40" s="479"/>
      <c r="WIN40" s="479"/>
      <c r="WIO40" s="479"/>
      <c r="WIP40" s="479"/>
      <c r="WIQ40" s="479"/>
      <c r="WIR40" s="479"/>
      <c r="WIS40" s="479"/>
      <c r="WIT40" s="479"/>
      <c r="WIU40" s="479"/>
      <c r="WIV40" s="479"/>
      <c r="WIW40" s="479"/>
      <c r="WIX40" s="479"/>
      <c r="WIY40" s="479"/>
      <c r="WIZ40" s="479"/>
      <c r="WJA40" s="479"/>
      <c r="WJB40" s="479"/>
      <c r="WJC40" s="479"/>
      <c r="WJD40" s="479"/>
      <c r="WJE40" s="479"/>
      <c r="WJF40" s="479"/>
      <c r="WJG40" s="479"/>
      <c r="WJH40" s="479"/>
      <c r="WJI40" s="479"/>
      <c r="WJJ40" s="479"/>
      <c r="WJK40" s="479"/>
      <c r="WJL40" s="479"/>
      <c r="WJM40" s="479"/>
      <c r="WJN40" s="479"/>
      <c r="WJO40" s="479"/>
      <c r="WJP40" s="479"/>
      <c r="WJQ40" s="479"/>
      <c r="WJR40" s="479"/>
      <c r="WJS40" s="479"/>
      <c r="WJT40" s="479"/>
      <c r="WJU40" s="479"/>
      <c r="WJV40" s="479"/>
      <c r="WJW40" s="479"/>
      <c r="WJX40" s="479"/>
      <c r="WJY40" s="479"/>
      <c r="WJZ40" s="479"/>
      <c r="WKA40" s="479"/>
      <c r="WKB40" s="479"/>
      <c r="WKC40" s="479"/>
      <c r="WKD40" s="479"/>
      <c r="WKE40" s="479"/>
      <c r="WKF40" s="479"/>
      <c r="WKG40" s="479"/>
      <c r="WKH40" s="479"/>
      <c r="WKI40" s="479"/>
      <c r="WKJ40" s="479"/>
      <c r="WKK40" s="479"/>
      <c r="WKL40" s="479"/>
      <c r="WKM40" s="479"/>
      <c r="WKN40" s="479"/>
      <c r="WKO40" s="479"/>
      <c r="WKP40" s="479"/>
      <c r="WKQ40" s="479"/>
      <c r="WKR40" s="479"/>
      <c r="WKS40" s="479"/>
      <c r="WKT40" s="479"/>
      <c r="WKU40" s="479"/>
      <c r="WKV40" s="479"/>
      <c r="WKW40" s="479"/>
      <c r="WKX40" s="479"/>
      <c r="WKY40" s="479"/>
      <c r="WKZ40" s="479"/>
      <c r="WLA40" s="479"/>
      <c r="WLB40" s="479"/>
      <c r="WLC40" s="479"/>
      <c r="WLD40" s="479"/>
      <c r="WLE40" s="479"/>
      <c r="WLF40" s="479"/>
      <c r="WLG40" s="479"/>
      <c r="WLH40" s="479"/>
      <c r="WLI40" s="479"/>
      <c r="WLJ40" s="479"/>
      <c r="WLK40" s="479"/>
      <c r="WLL40" s="479"/>
      <c r="WLM40" s="479"/>
      <c r="WLN40" s="479"/>
      <c r="WLO40" s="479"/>
      <c r="WLP40" s="479"/>
      <c r="WLQ40" s="479"/>
      <c r="WLR40" s="479"/>
      <c r="WLS40" s="479"/>
      <c r="WLT40" s="479"/>
      <c r="WLU40" s="479"/>
      <c r="WLV40" s="479"/>
      <c r="WLW40" s="479"/>
      <c r="WLX40" s="479"/>
      <c r="WLY40" s="479"/>
      <c r="WLZ40" s="479"/>
      <c r="WMA40" s="479"/>
      <c r="WMB40" s="479"/>
      <c r="WMC40" s="479"/>
      <c r="WMD40" s="479"/>
      <c r="WME40" s="479"/>
      <c r="WMF40" s="479"/>
      <c r="WMG40" s="479"/>
      <c r="WMH40" s="479"/>
      <c r="WMI40" s="479"/>
      <c r="WMJ40" s="479"/>
      <c r="WMK40" s="479"/>
      <c r="WML40" s="479"/>
      <c r="WMM40" s="479"/>
      <c r="WMN40" s="479"/>
      <c r="WMO40" s="479"/>
      <c r="WMP40" s="479"/>
      <c r="WMQ40" s="479"/>
      <c r="WMR40" s="479"/>
      <c r="WMS40" s="479"/>
      <c r="WMT40" s="479"/>
      <c r="WMU40" s="479"/>
      <c r="WMV40" s="479"/>
      <c r="WMW40" s="479"/>
      <c r="WMX40" s="479"/>
      <c r="WMY40" s="479"/>
      <c r="WMZ40" s="479"/>
      <c r="WNA40" s="479"/>
      <c r="WNB40" s="479"/>
      <c r="WNC40" s="479"/>
      <c r="WND40" s="479"/>
      <c r="WNE40" s="479"/>
      <c r="WNF40" s="479"/>
      <c r="WNG40" s="479"/>
      <c r="WNH40" s="479"/>
      <c r="WNI40" s="479"/>
      <c r="WNJ40" s="479"/>
      <c r="WNK40" s="479"/>
      <c r="WNL40" s="479"/>
      <c r="WNM40" s="479"/>
      <c r="WNN40" s="479"/>
      <c r="WNO40" s="479"/>
      <c r="WNP40" s="479"/>
      <c r="WNQ40" s="479"/>
      <c r="WNR40" s="479"/>
      <c r="WNS40" s="479"/>
      <c r="WNT40" s="479"/>
      <c r="WNU40" s="479"/>
      <c r="WNV40" s="479"/>
      <c r="WNW40" s="479"/>
      <c r="WNX40" s="479"/>
      <c r="WNY40" s="479"/>
      <c r="WNZ40" s="479"/>
      <c r="WOA40" s="479"/>
      <c r="WOB40" s="479"/>
      <c r="WOC40" s="479"/>
      <c r="WOD40" s="479"/>
      <c r="WOE40" s="479"/>
      <c r="WOF40" s="479"/>
      <c r="WOG40" s="479"/>
      <c r="WOH40" s="479"/>
      <c r="WOI40" s="479"/>
      <c r="WOJ40" s="479"/>
      <c r="WOK40" s="479"/>
      <c r="WOL40" s="479"/>
      <c r="WOM40" s="479"/>
      <c r="WON40" s="479"/>
      <c r="WOO40" s="479"/>
      <c r="WOP40" s="479"/>
      <c r="WOQ40" s="479"/>
      <c r="WOR40" s="479"/>
      <c r="WOS40" s="479"/>
      <c r="WOT40" s="479"/>
      <c r="WOU40" s="479"/>
      <c r="WOV40" s="479"/>
      <c r="WOW40" s="479"/>
      <c r="WOX40" s="479"/>
      <c r="WOY40" s="479"/>
      <c r="WOZ40" s="479"/>
      <c r="WPA40" s="479"/>
      <c r="WPB40" s="479"/>
      <c r="WPC40" s="479"/>
      <c r="WPD40" s="479"/>
      <c r="WPE40" s="479"/>
      <c r="WPF40" s="479"/>
      <c r="WPG40" s="479"/>
      <c r="WPH40" s="479"/>
      <c r="WPI40" s="479"/>
      <c r="WPJ40" s="479"/>
      <c r="WPK40" s="479"/>
      <c r="WPL40" s="479"/>
      <c r="WPM40" s="479"/>
      <c r="WPN40" s="479"/>
      <c r="WPO40" s="479"/>
      <c r="WPP40" s="479"/>
      <c r="WPQ40" s="479"/>
      <c r="WPR40" s="479"/>
      <c r="WPS40" s="479"/>
      <c r="WPT40" s="479"/>
      <c r="WPU40" s="479"/>
      <c r="WPV40" s="479"/>
      <c r="WPW40" s="479"/>
      <c r="WPX40" s="479"/>
      <c r="WPY40" s="479"/>
      <c r="WPZ40" s="479"/>
      <c r="WQA40" s="479"/>
      <c r="WQB40" s="479"/>
      <c r="WQC40" s="479"/>
      <c r="WQD40" s="479"/>
      <c r="WQE40" s="479"/>
      <c r="WQF40" s="479"/>
      <c r="WQG40" s="479"/>
      <c r="WQH40" s="479"/>
      <c r="WQI40" s="479"/>
      <c r="WQJ40" s="479"/>
      <c r="WQK40" s="479"/>
      <c r="WQL40" s="479"/>
      <c r="WQM40" s="479"/>
      <c r="WQN40" s="479"/>
      <c r="WQO40" s="479"/>
      <c r="WQP40" s="479"/>
      <c r="WQQ40" s="479"/>
      <c r="WQR40" s="479"/>
      <c r="WQS40" s="479"/>
      <c r="WQT40" s="479"/>
      <c r="WQU40" s="479"/>
      <c r="WQV40" s="479"/>
      <c r="WQW40" s="479"/>
      <c r="WQX40" s="479"/>
      <c r="WQY40" s="479"/>
      <c r="WQZ40" s="479"/>
      <c r="WRA40" s="479"/>
      <c r="WRB40" s="479"/>
      <c r="WRC40" s="479"/>
      <c r="WRD40" s="479"/>
      <c r="WRE40" s="479"/>
      <c r="WRF40" s="479"/>
      <c r="WRG40" s="479"/>
      <c r="WRH40" s="479"/>
      <c r="WRI40" s="479"/>
      <c r="WRJ40" s="479"/>
      <c r="WRK40" s="479"/>
      <c r="WRL40" s="479"/>
      <c r="WRM40" s="479"/>
      <c r="WRN40" s="479"/>
      <c r="WRO40" s="479"/>
      <c r="WRP40" s="479"/>
      <c r="WRQ40" s="479"/>
      <c r="WRR40" s="479"/>
      <c r="WRS40" s="479"/>
      <c r="WRT40" s="479"/>
      <c r="WRU40" s="479"/>
      <c r="WRV40" s="479"/>
      <c r="WRW40" s="479"/>
      <c r="WRX40" s="479"/>
      <c r="WRY40" s="479"/>
      <c r="WRZ40" s="479"/>
      <c r="WSA40" s="479"/>
      <c r="WSB40" s="479"/>
      <c r="WSC40" s="479"/>
      <c r="WSD40" s="479"/>
      <c r="WSE40" s="479"/>
      <c r="WSF40" s="479"/>
      <c r="WSG40" s="479"/>
      <c r="WSH40" s="479"/>
      <c r="WSI40" s="479"/>
      <c r="WSJ40" s="479"/>
      <c r="WSK40" s="479"/>
      <c r="WSL40" s="479"/>
      <c r="WSM40" s="479"/>
      <c r="WSN40" s="479"/>
      <c r="WSO40" s="479"/>
      <c r="WSP40" s="479"/>
      <c r="WSQ40" s="479"/>
      <c r="WSR40" s="479"/>
      <c r="WSS40" s="479"/>
      <c r="WST40" s="479"/>
      <c r="WSU40" s="479"/>
      <c r="WSV40" s="479"/>
      <c r="WSW40" s="479"/>
      <c r="WSX40" s="479"/>
      <c r="WSY40" s="479"/>
      <c r="WSZ40" s="479"/>
      <c r="WTA40" s="479"/>
      <c r="WTB40" s="479"/>
      <c r="WTC40" s="479"/>
      <c r="WTD40" s="479"/>
      <c r="WTE40" s="479"/>
      <c r="WTF40" s="479"/>
      <c r="WTG40" s="479"/>
      <c r="WTH40" s="479"/>
      <c r="WTI40" s="479"/>
      <c r="WTJ40" s="479"/>
      <c r="WTK40" s="479"/>
      <c r="WTL40" s="479"/>
      <c r="WTM40" s="479"/>
      <c r="WTN40" s="479"/>
      <c r="WTO40" s="479"/>
      <c r="WTP40" s="479"/>
      <c r="WTQ40" s="479"/>
      <c r="WTR40" s="479"/>
      <c r="WTS40" s="479"/>
      <c r="WTT40" s="479"/>
      <c r="WTU40" s="479"/>
      <c r="WTV40" s="479"/>
      <c r="WTW40" s="479"/>
      <c r="WTX40" s="479"/>
      <c r="WTY40" s="479"/>
      <c r="WTZ40" s="479"/>
      <c r="WUA40" s="479"/>
      <c r="WUB40" s="479"/>
      <c r="WUC40" s="479"/>
      <c r="WUD40" s="479"/>
      <c r="WUE40" s="479"/>
      <c r="WUF40" s="479"/>
      <c r="WUG40" s="479"/>
      <c r="WUH40" s="479"/>
      <c r="WUI40" s="479"/>
      <c r="WUJ40" s="479"/>
      <c r="WUK40" s="479"/>
      <c r="WUL40" s="479"/>
      <c r="WUM40" s="479"/>
      <c r="WUN40" s="479"/>
      <c r="WUO40" s="479"/>
      <c r="WUP40" s="479"/>
      <c r="WUQ40" s="479"/>
      <c r="WUR40" s="479"/>
      <c r="WUS40" s="479"/>
      <c r="WUT40" s="479"/>
      <c r="WUU40" s="479"/>
      <c r="WUV40" s="479"/>
      <c r="WUW40" s="479"/>
      <c r="WUX40" s="479"/>
      <c r="WUY40" s="479"/>
      <c r="WUZ40" s="479"/>
      <c r="WVA40" s="479"/>
      <c r="WVB40" s="479"/>
      <c r="WVC40" s="479"/>
      <c r="WVD40" s="479"/>
      <c r="WVE40" s="479"/>
      <c r="WVF40" s="479"/>
      <c r="WVG40" s="479"/>
      <c r="WVH40" s="479"/>
      <c r="WVI40" s="479"/>
      <c r="WVJ40" s="479"/>
      <c r="WVK40" s="479"/>
      <c r="WVL40" s="479"/>
      <c r="WVM40" s="479"/>
      <c r="WVN40" s="479"/>
      <c r="WVO40" s="479"/>
      <c r="WVP40" s="479"/>
      <c r="WVQ40" s="479"/>
      <c r="WVR40" s="479"/>
      <c r="WVS40" s="479"/>
      <c r="WVT40" s="479"/>
      <c r="WVU40" s="479"/>
      <c r="WVV40" s="479"/>
      <c r="WVW40" s="479"/>
      <c r="WVX40" s="479"/>
      <c r="WVY40" s="479"/>
      <c r="WVZ40" s="479"/>
      <c r="WWA40" s="479"/>
      <c r="WWB40" s="479"/>
      <c r="WWC40" s="479"/>
      <c r="WWD40" s="479"/>
      <c r="WWE40" s="479"/>
      <c r="WWF40" s="479"/>
      <c r="WWG40" s="479"/>
      <c r="WWH40" s="479"/>
      <c r="WWI40" s="479"/>
      <c r="WWJ40" s="479"/>
      <c r="WWK40" s="479"/>
      <c r="WWL40" s="479"/>
      <c r="WWM40" s="479"/>
      <c r="WWN40" s="479"/>
      <c r="WWO40" s="479"/>
      <c r="WWP40" s="479"/>
      <c r="WWQ40" s="479"/>
      <c r="WWR40" s="479"/>
      <c r="WWS40" s="479"/>
      <c r="WWT40" s="479"/>
      <c r="WWU40" s="479"/>
      <c r="WWV40" s="479"/>
      <c r="WWW40" s="479"/>
      <c r="WWX40" s="479"/>
      <c r="WWY40" s="479"/>
      <c r="WWZ40" s="479"/>
      <c r="WXA40" s="479"/>
      <c r="WXB40" s="479"/>
      <c r="WXC40" s="479"/>
      <c r="WXD40" s="479"/>
      <c r="WXE40" s="479"/>
      <c r="WXF40" s="479"/>
      <c r="WXG40" s="479"/>
      <c r="WXH40" s="479"/>
      <c r="WXI40" s="479"/>
      <c r="WXJ40" s="479"/>
      <c r="WXK40" s="479"/>
      <c r="WXL40" s="479"/>
      <c r="WXM40" s="479"/>
      <c r="WXN40" s="479"/>
      <c r="WXO40" s="479"/>
      <c r="WXP40" s="479"/>
      <c r="WXQ40" s="479"/>
      <c r="WXR40" s="479"/>
      <c r="WXS40" s="479"/>
      <c r="WXT40" s="479"/>
      <c r="WXU40" s="479"/>
      <c r="WXV40" s="479"/>
      <c r="WXW40" s="479"/>
      <c r="WXX40" s="479"/>
      <c r="WXY40" s="479"/>
      <c r="WXZ40" s="479"/>
      <c r="WYA40" s="479"/>
      <c r="WYB40" s="479"/>
      <c r="WYC40" s="479"/>
      <c r="WYD40" s="479"/>
      <c r="WYE40" s="479"/>
      <c r="WYF40" s="479"/>
      <c r="WYG40" s="479"/>
      <c r="WYH40" s="479"/>
      <c r="WYI40" s="479"/>
      <c r="WYJ40" s="479"/>
      <c r="WYK40" s="479"/>
      <c r="WYL40" s="479"/>
      <c r="WYM40" s="479"/>
      <c r="WYN40" s="479"/>
      <c r="WYO40" s="479"/>
      <c r="WYP40" s="479"/>
      <c r="WYQ40" s="479"/>
      <c r="WYR40" s="479"/>
      <c r="WYS40" s="479"/>
      <c r="WYT40" s="479"/>
      <c r="WYU40" s="479"/>
      <c r="WYV40" s="479"/>
      <c r="WYW40" s="479"/>
      <c r="WYX40" s="479"/>
      <c r="WYY40" s="479"/>
      <c r="WYZ40" s="479"/>
      <c r="WZA40" s="479"/>
      <c r="WZB40" s="479"/>
      <c r="WZC40" s="479"/>
      <c r="WZD40" s="479"/>
      <c r="WZE40" s="479"/>
      <c r="WZF40" s="479"/>
      <c r="WZG40" s="479"/>
      <c r="WZH40" s="479"/>
      <c r="WZI40" s="479"/>
      <c r="WZJ40" s="479"/>
      <c r="WZK40" s="479"/>
      <c r="WZL40" s="479"/>
      <c r="WZM40" s="479"/>
      <c r="WZN40" s="479"/>
      <c r="WZO40" s="479"/>
      <c r="WZP40" s="479"/>
      <c r="WZQ40" s="479"/>
      <c r="WZR40" s="479"/>
      <c r="WZS40" s="479"/>
      <c r="WZT40" s="479"/>
      <c r="WZU40" s="479"/>
      <c r="WZV40" s="479"/>
      <c r="WZW40" s="479"/>
      <c r="WZX40" s="479"/>
      <c r="WZY40" s="479"/>
      <c r="WZZ40" s="479"/>
      <c r="XAA40" s="479"/>
      <c r="XAB40" s="479"/>
      <c r="XAC40" s="479"/>
      <c r="XAD40" s="479"/>
      <c r="XAE40" s="479"/>
      <c r="XAF40" s="479"/>
      <c r="XAG40" s="479"/>
      <c r="XAH40" s="479"/>
      <c r="XAI40" s="479"/>
      <c r="XAJ40" s="479"/>
      <c r="XAK40" s="479"/>
      <c r="XAL40" s="479"/>
      <c r="XAM40" s="479"/>
      <c r="XAN40" s="479"/>
      <c r="XAO40" s="479"/>
      <c r="XAP40" s="479"/>
      <c r="XAQ40" s="479"/>
      <c r="XAR40" s="479"/>
      <c r="XAS40" s="479"/>
      <c r="XAT40" s="479"/>
      <c r="XAU40" s="479"/>
      <c r="XAV40" s="479"/>
      <c r="XAW40" s="479"/>
      <c r="XAX40" s="479"/>
      <c r="XAY40" s="479"/>
      <c r="XAZ40" s="479"/>
      <c r="XBA40" s="479"/>
      <c r="XBB40" s="479"/>
      <c r="XBC40" s="479"/>
      <c r="XBD40" s="479"/>
      <c r="XBE40" s="479"/>
      <c r="XBF40" s="479"/>
      <c r="XBG40" s="479"/>
      <c r="XBH40" s="479"/>
      <c r="XBI40" s="479"/>
      <c r="XBJ40" s="479"/>
      <c r="XBK40" s="479"/>
      <c r="XBL40" s="479"/>
      <c r="XBM40" s="479"/>
      <c r="XBN40" s="479"/>
      <c r="XBO40" s="479"/>
      <c r="XBP40" s="479"/>
      <c r="XBQ40" s="479"/>
      <c r="XBR40" s="479"/>
      <c r="XBS40" s="479"/>
      <c r="XBT40" s="479"/>
      <c r="XBU40" s="479"/>
      <c r="XBV40" s="479"/>
      <c r="XBW40" s="479"/>
      <c r="XBX40" s="479"/>
      <c r="XBY40" s="479"/>
      <c r="XBZ40" s="479"/>
      <c r="XCA40" s="479"/>
      <c r="XCB40" s="479"/>
      <c r="XCC40" s="479"/>
      <c r="XCD40" s="479"/>
      <c r="XCE40" s="479"/>
      <c r="XCF40" s="479"/>
      <c r="XCG40" s="479"/>
      <c r="XCH40" s="479"/>
      <c r="XCI40" s="479"/>
      <c r="XCJ40" s="479"/>
      <c r="XCK40" s="479"/>
      <c r="XCL40" s="479"/>
      <c r="XCM40" s="479"/>
      <c r="XCN40" s="479"/>
      <c r="XCO40" s="479"/>
      <c r="XCP40" s="479"/>
      <c r="XCQ40" s="479"/>
      <c r="XCR40" s="479"/>
      <c r="XCS40" s="479"/>
      <c r="XCT40" s="479"/>
      <c r="XCU40" s="479"/>
      <c r="XCV40" s="479"/>
      <c r="XCW40" s="479"/>
      <c r="XCX40" s="479"/>
      <c r="XCY40" s="479"/>
      <c r="XCZ40" s="479"/>
      <c r="XDA40" s="479"/>
      <c r="XDB40" s="479"/>
      <c r="XDC40" s="479"/>
      <c r="XDD40" s="479"/>
      <c r="XDE40" s="479"/>
      <c r="XDF40" s="479"/>
      <c r="XDG40" s="479"/>
      <c r="XDH40" s="479"/>
      <c r="XDI40" s="479"/>
      <c r="XDJ40" s="479"/>
      <c r="XDK40" s="479"/>
      <c r="XDL40" s="479"/>
      <c r="XDM40" s="479"/>
      <c r="XDN40" s="479"/>
      <c r="XDO40" s="479"/>
      <c r="XDP40" s="479"/>
      <c r="XDQ40" s="479"/>
      <c r="XDR40" s="479"/>
      <c r="XDS40" s="479"/>
      <c r="XDT40" s="479"/>
      <c r="XDU40" s="479"/>
      <c r="XDV40" s="479"/>
      <c r="XDW40" s="479"/>
      <c r="XDX40" s="479"/>
      <c r="XDY40" s="479"/>
      <c r="XDZ40" s="479"/>
      <c r="XEA40" s="479"/>
      <c r="XEB40" s="479"/>
      <c r="XEC40" s="479"/>
      <c r="XED40" s="479"/>
      <c r="XEE40" s="479"/>
      <c r="XEF40" s="479"/>
      <c r="XEG40" s="479"/>
      <c r="XEH40" s="479"/>
      <c r="XEI40" s="479"/>
      <c r="XEJ40" s="479"/>
      <c r="XEK40" s="479"/>
      <c r="XEL40" s="479"/>
      <c r="XEM40" s="479"/>
      <c r="XEN40" s="479"/>
      <c r="XEO40" s="479"/>
      <c r="XEP40" s="479"/>
      <c r="XEQ40" s="479"/>
      <c r="XER40" s="479"/>
      <c r="XES40" s="479"/>
      <c r="XET40" s="479"/>
      <c r="XEU40" s="479"/>
      <c r="XEV40" s="479"/>
      <c r="XEW40" s="479"/>
      <c r="XEX40" s="479"/>
      <c r="XEY40" s="479"/>
      <c r="XEZ40" s="479"/>
      <c r="XFA40" s="479"/>
      <c r="XFB40" s="479"/>
      <c r="XFC40" s="479"/>
      <c r="XFD40" s="479"/>
    </row>
    <row r="41" spans="1:16384">
      <c r="B41" s="479"/>
      <c r="C41" s="479"/>
      <c r="D41" s="480"/>
      <c r="E41" s="480"/>
      <c r="F41" s="480"/>
      <c r="G41" s="480"/>
      <c r="H41" s="480"/>
      <c r="I41" s="480"/>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79"/>
      <c r="AG41" s="479"/>
      <c r="AH41" s="479"/>
      <c r="AI41" s="479"/>
      <c r="AJ41" s="479"/>
      <c r="AK41" s="479"/>
      <c r="AL41" s="479"/>
      <c r="AM41" s="479"/>
      <c r="AN41" s="479"/>
      <c r="AO41" s="479"/>
      <c r="AP41" s="479"/>
      <c r="AQ41" s="479"/>
      <c r="AR41" s="479"/>
      <c r="AS41" s="479"/>
      <c r="AT41" s="479"/>
      <c r="AU41" s="479"/>
      <c r="AV41" s="479"/>
      <c r="AW41" s="479"/>
      <c r="AX41" s="479"/>
      <c r="AY41" s="479"/>
      <c r="AZ41" s="479"/>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c r="BW41" s="479"/>
      <c r="BX41" s="479"/>
      <c r="BY41" s="479"/>
      <c r="BZ41" s="479"/>
      <c r="CA41" s="479"/>
      <c r="CB41" s="479"/>
      <c r="CC41" s="479"/>
      <c r="CD41" s="479"/>
      <c r="CE41" s="479"/>
      <c r="CF41" s="479"/>
      <c r="CG41" s="479"/>
      <c r="CH41" s="479"/>
      <c r="CI41" s="479"/>
      <c r="CJ41" s="479"/>
      <c r="CK41" s="479"/>
      <c r="CL41" s="479"/>
      <c r="CM41" s="479"/>
      <c r="CN41" s="479"/>
      <c r="CO41" s="479"/>
      <c r="CP41" s="479"/>
      <c r="CQ41" s="479"/>
      <c r="CR41" s="479"/>
      <c r="CS41" s="479"/>
      <c r="CT41" s="479"/>
      <c r="CU41" s="479"/>
      <c r="CV41" s="479"/>
      <c r="CW41" s="479"/>
      <c r="CX41" s="479"/>
      <c r="CY41" s="479"/>
      <c r="CZ41" s="479"/>
      <c r="DA41" s="479"/>
      <c r="DB41" s="479"/>
      <c r="DC41" s="479"/>
      <c r="DD41" s="479"/>
      <c r="DE41" s="479"/>
      <c r="DF41" s="479"/>
      <c r="DG41" s="479"/>
      <c r="DH41" s="479"/>
      <c r="DI41" s="479"/>
      <c r="DJ41" s="479"/>
      <c r="DK41" s="479"/>
      <c r="DL41" s="479"/>
      <c r="DM41" s="479"/>
      <c r="DN41" s="479"/>
      <c r="DO41" s="479"/>
      <c r="DP41" s="479"/>
      <c r="DQ41" s="479"/>
      <c r="DR41" s="479"/>
      <c r="DS41" s="479"/>
      <c r="DT41" s="479"/>
      <c r="DU41" s="479"/>
      <c r="DV41" s="479"/>
      <c r="DW41" s="479"/>
      <c r="DX41" s="479"/>
      <c r="DY41" s="479"/>
      <c r="DZ41" s="479"/>
      <c r="EA41" s="479"/>
      <c r="EB41" s="479"/>
      <c r="EC41" s="479"/>
      <c r="ED41" s="479"/>
      <c r="EE41" s="479"/>
      <c r="EF41" s="479"/>
      <c r="EG41" s="479"/>
      <c r="EH41" s="479"/>
      <c r="EI41" s="479"/>
      <c r="EJ41" s="479"/>
      <c r="EK41" s="479"/>
      <c r="EL41" s="479"/>
      <c r="EM41" s="479"/>
      <c r="EN41" s="479"/>
      <c r="EO41" s="479"/>
      <c r="EP41" s="479"/>
      <c r="EQ41" s="479"/>
      <c r="ER41" s="479"/>
      <c r="ES41" s="479"/>
      <c r="ET41" s="479"/>
      <c r="EU41" s="479"/>
      <c r="EV41" s="479"/>
      <c r="EW41" s="479"/>
      <c r="EX41" s="479"/>
      <c r="EY41" s="479"/>
      <c r="EZ41" s="479"/>
      <c r="FA41" s="479"/>
      <c r="FB41" s="479"/>
      <c r="FC41" s="479"/>
      <c r="FD41" s="479"/>
      <c r="FE41" s="479"/>
      <c r="FF41" s="479"/>
      <c r="FG41" s="479"/>
      <c r="FH41" s="479"/>
      <c r="FI41" s="479"/>
      <c r="FJ41" s="479"/>
      <c r="FK41" s="479"/>
      <c r="FL41" s="479"/>
      <c r="FM41" s="479"/>
      <c r="FN41" s="479"/>
      <c r="FO41" s="479"/>
      <c r="FP41" s="479"/>
      <c r="FQ41" s="479"/>
      <c r="FR41" s="479"/>
      <c r="FS41" s="479"/>
      <c r="FT41" s="479"/>
      <c r="FU41" s="479"/>
      <c r="FV41" s="479"/>
      <c r="FW41" s="479"/>
      <c r="FX41" s="479"/>
      <c r="FY41" s="479"/>
      <c r="FZ41" s="479"/>
      <c r="GA41" s="479"/>
      <c r="GB41" s="479"/>
      <c r="GC41" s="479"/>
      <c r="GD41" s="479"/>
      <c r="GE41" s="479"/>
      <c r="GF41" s="479"/>
      <c r="GG41" s="479"/>
      <c r="GH41" s="479"/>
      <c r="GI41" s="479"/>
      <c r="GJ41" s="479"/>
      <c r="GK41" s="479"/>
      <c r="GL41" s="479"/>
      <c r="GM41" s="479"/>
      <c r="GN41" s="479"/>
      <c r="GO41" s="479"/>
      <c r="GP41" s="479"/>
      <c r="GQ41" s="479"/>
      <c r="GR41" s="479"/>
      <c r="GS41" s="479"/>
      <c r="GT41" s="479"/>
      <c r="GU41" s="479"/>
      <c r="GV41" s="479"/>
      <c r="GW41" s="479"/>
      <c r="GX41" s="479"/>
      <c r="GY41" s="479"/>
      <c r="GZ41" s="479"/>
      <c r="HA41" s="479"/>
      <c r="HB41" s="479"/>
      <c r="HC41" s="479"/>
      <c r="HD41" s="479"/>
      <c r="HE41" s="479"/>
      <c r="HF41" s="479"/>
      <c r="HG41" s="479"/>
      <c r="HH41" s="479"/>
      <c r="HI41" s="479"/>
      <c r="HJ41" s="479"/>
      <c r="HK41" s="479"/>
      <c r="HL41" s="479"/>
      <c r="HM41" s="479"/>
      <c r="HN41" s="479"/>
      <c r="HO41" s="479"/>
      <c r="HP41" s="479"/>
      <c r="HQ41" s="479"/>
      <c r="HR41" s="479"/>
      <c r="HS41" s="479"/>
      <c r="HT41" s="479"/>
      <c r="HU41" s="479"/>
      <c r="HV41" s="479"/>
      <c r="HW41" s="479"/>
      <c r="HX41" s="479"/>
      <c r="HY41" s="479"/>
      <c r="HZ41" s="479"/>
      <c r="IA41" s="479"/>
      <c r="IB41" s="479"/>
      <c r="IC41" s="479"/>
      <c r="ID41" s="479"/>
      <c r="IE41" s="479"/>
      <c r="IF41" s="479"/>
      <c r="IG41" s="479"/>
      <c r="IH41" s="479"/>
      <c r="II41" s="479"/>
      <c r="IJ41" s="479"/>
      <c r="IK41" s="479"/>
      <c r="IL41" s="479"/>
      <c r="IM41" s="479"/>
      <c r="IN41" s="479"/>
      <c r="IO41" s="479"/>
      <c r="IP41" s="479"/>
      <c r="IQ41" s="479"/>
      <c r="IR41" s="479"/>
      <c r="IS41" s="479"/>
      <c r="IT41" s="479"/>
      <c r="IU41" s="479"/>
      <c r="IV41" s="479"/>
      <c r="IW41" s="479"/>
      <c r="IX41" s="479"/>
      <c r="IY41" s="479"/>
      <c r="IZ41" s="479"/>
      <c r="JA41" s="479"/>
      <c r="JB41" s="479"/>
      <c r="JC41" s="479"/>
      <c r="JD41" s="479"/>
      <c r="JE41" s="479"/>
      <c r="JF41" s="479"/>
      <c r="JG41" s="479"/>
      <c r="JH41" s="479"/>
      <c r="JI41" s="479"/>
      <c r="JJ41" s="479"/>
      <c r="JK41" s="479"/>
      <c r="JL41" s="479"/>
      <c r="JM41" s="479"/>
      <c r="JN41" s="479"/>
      <c r="JO41" s="479"/>
      <c r="JP41" s="479"/>
      <c r="JQ41" s="479"/>
      <c r="JR41" s="479"/>
      <c r="JS41" s="479"/>
      <c r="JT41" s="479"/>
      <c r="JU41" s="479"/>
      <c r="JV41" s="479"/>
      <c r="JW41" s="479"/>
      <c r="JX41" s="479"/>
      <c r="JY41" s="479"/>
      <c r="JZ41" s="479"/>
      <c r="KA41" s="479"/>
      <c r="KB41" s="479"/>
      <c r="KC41" s="479"/>
      <c r="KD41" s="479"/>
      <c r="KE41" s="479"/>
      <c r="KF41" s="479"/>
      <c r="KG41" s="479"/>
      <c r="KH41" s="479"/>
      <c r="KI41" s="479"/>
      <c r="KJ41" s="479"/>
      <c r="KK41" s="479"/>
      <c r="KL41" s="479"/>
      <c r="KM41" s="479"/>
      <c r="KN41" s="479"/>
      <c r="KO41" s="479"/>
      <c r="KP41" s="479"/>
      <c r="KQ41" s="479"/>
      <c r="KR41" s="479"/>
      <c r="KS41" s="479"/>
      <c r="KT41" s="479"/>
      <c r="KU41" s="479"/>
      <c r="KV41" s="479"/>
      <c r="KW41" s="479"/>
      <c r="KX41" s="479"/>
      <c r="KY41" s="479"/>
      <c r="KZ41" s="479"/>
      <c r="LA41" s="479"/>
      <c r="LB41" s="479"/>
      <c r="LC41" s="479"/>
      <c r="LD41" s="479"/>
      <c r="LE41" s="479"/>
      <c r="LF41" s="479"/>
      <c r="LG41" s="479"/>
      <c r="LH41" s="479"/>
      <c r="LI41" s="479"/>
      <c r="LJ41" s="479"/>
      <c r="LK41" s="479"/>
      <c r="LL41" s="479"/>
      <c r="LM41" s="479"/>
      <c r="LN41" s="479"/>
      <c r="LO41" s="479"/>
      <c r="LP41" s="479"/>
      <c r="LQ41" s="479"/>
      <c r="LR41" s="479"/>
      <c r="LS41" s="479"/>
      <c r="LT41" s="479"/>
      <c r="LU41" s="479"/>
      <c r="LV41" s="479"/>
      <c r="LW41" s="479"/>
      <c r="LX41" s="479"/>
      <c r="LY41" s="479"/>
      <c r="LZ41" s="479"/>
      <c r="MA41" s="479"/>
      <c r="MB41" s="479"/>
      <c r="MC41" s="479"/>
      <c r="MD41" s="479"/>
      <c r="ME41" s="479"/>
      <c r="MF41" s="479"/>
      <c r="MG41" s="479"/>
      <c r="MH41" s="479"/>
      <c r="MI41" s="479"/>
      <c r="MJ41" s="479"/>
      <c r="MK41" s="479"/>
      <c r="ML41" s="479"/>
      <c r="MM41" s="479"/>
      <c r="MN41" s="479"/>
      <c r="MO41" s="479"/>
      <c r="MP41" s="479"/>
      <c r="MQ41" s="479"/>
      <c r="MR41" s="479"/>
      <c r="MS41" s="479"/>
      <c r="MT41" s="479"/>
      <c r="MU41" s="479"/>
      <c r="MV41" s="479"/>
      <c r="MW41" s="479"/>
      <c r="MX41" s="479"/>
      <c r="MY41" s="479"/>
      <c r="MZ41" s="479"/>
      <c r="NA41" s="479"/>
      <c r="NB41" s="479"/>
      <c r="NC41" s="479"/>
      <c r="ND41" s="479"/>
      <c r="NE41" s="479"/>
      <c r="NF41" s="479"/>
      <c r="NG41" s="479"/>
      <c r="NH41" s="479"/>
      <c r="NI41" s="479"/>
      <c r="NJ41" s="479"/>
      <c r="NK41" s="479"/>
      <c r="NL41" s="479"/>
      <c r="NM41" s="479"/>
      <c r="NN41" s="479"/>
      <c r="NO41" s="479"/>
      <c r="NP41" s="479"/>
      <c r="NQ41" s="479"/>
      <c r="NR41" s="479"/>
      <c r="NS41" s="479"/>
      <c r="NT41" s="479"/>
      <c r="NU41" s="479"/>
      <c r="NV41" s="479"/>
      <c r="NW41" s="479"/>
      <c r="NX41" s="479"/>
      <c r="NY41" s="479"/>
      <c r="NZ41" s="479"/>
      <c r="OA41" s="479"/>
      <c r="OB41" s="479"/>
      <c r="OC41" s="479"/>
      <c r="OD41" s="479"/>
      <c r="OE41" s="479"/>
      <c r="OF41" s="479"/>
      <c r="OG41" s="479"/>
      <c r="OH41" s="479"/>
      <c r="OI41" s="479"/>
      <c r="OJ41" s="479"/>
      <c r="OK41" s="479"/>
      <c r="OL41" s="479"/>
      <c r="OM41" s="479"/>
      <c r="ON41" s="479"/>
      <c r="OO41" s="479"/>
      <c r="OP41" s="479"/>
      <c r="OQ41" s="479"/>
      <c r="OR41" s="479"/>
      <c r="OS41" s="479"/>
      <c r="OT41" s="479"/>
      <c r="OU41" s="479"/>
      <c r="OV41" s="479"/>
      <c r="OW41" s="479"/>
      <c r="OX41" s="479"/>
      <c r="OY41" s="479"/>
      <c r="OZ41" s="479"/>
      <c r="PA41" s="479"/>
      <c r="PB41" s="479"/>
      <c r="PC41" s="479"/>
      <c r="PD41" s="479"/>
      <c r="PE41" s="479"/>
      <c r="PF41" s="479"/>
      <c r="PG41" s="479"/>
      <c r="PH41" s="479"/>
      <c r="PI41" s="479"/>
      <c r="PJ41" s="479"/>
      <c r="PK41" s="479"/>
      <c r="PL41" s="479"/>
      <c r="PM41" s="479"/>
      <c r="PN41" s="479"/>
      <c r="PO41" s="479"/>
      <c r="PP41" s="479"/>
      <c r="PQ41" s="479"/>
      <c r="PR41" s="479"/>
      <c r="PS41" s="479"/>
      <c r="PT41" s="479"/>
      <c r="PU41" s="479"/>
      <c r="PV41" s="479"/>
      <c r="PW41" s="479"/>
      <c r="PX41" s="479"/>
      <c r="PY41" s="479"/>
      <c r="PZ41" s="479"/>
      <c r="QA41" s="479"/>
      <c r="QB41" s="479"/>
      <c r="QC41" s="479"/>
      <c r="QD41" s="479"/>
      <c r="QE41" s="479"/>
      <c r="QF41" s="479"/>
      <c r="QG41" s="479"/>
      <c r="QH41" s="479"/>
      <c r="QI41" s="479"/>
      <c r="QJ41" s="479"/>
      <c r="QK41" s="479"/>
      <c r="QL41" s="479"/>
      <c r="QM41" s="479"/>
      <c r="QN41" s="479"/>
      <c r="QO41" s="479"/>
      <c r="QP41" s="479"/>
      <c r="QQ41" s="479"/>
      <c r="QR41" s="479"/>
      <c r="QS41" s="479"/>
      <c r="QT41" s="479"/>
      <c r="QU41" s="479"/>
      <c r="QV41" s="479"/>
      <c r="QW41" s="479"/>
      <c r="QX41" s="479"/>
      <c r="QY41" s="479"/>
      <c r="QZ41" s="479"/>
      <c r="RA41" s="479"/>
      <c r="RB41" s="479"/>
      <c r="RC41" s="479"/>
      <c r="RD41" s="479"/>
      <c r="RE41" s="479"/>
      <c r="RF41" s="479"/>
      <c r="RG41" s="479"/>
      <c r="RH41" s="479"/>
      <c r="RI41" s="479"/>
      <c r="RJ41" s="479"/>
      <c r="RK41" s="479"/>
      <c r="RL41" s="479"/>
      <c r="RM41" s="479"/>
      <c r="RN41" s="479"/>
      <c r="RO41" s="479"/>
      <c r="RP41" s="479"/>
      <c r="RQ41" s="479"/>
      <c r="RR41" s="479"/>
      <c r="RS41" s="479"/>
      <c r="RT41" s="479"/>
      <c r="RU41" s="479"/>
      <c r="RV41" s="479"/>
      <c r="RW41" s="479"/>
      <c r="RX41" s="479"/>
      <c r="RY41" s="479"/>
      <c r="RZ41" s="479"/>
      <c r="SA41" s="479"/>
      <c r="SB41" s="479"/>
      <c r="SC41" s="479"/>
      <c r="SD41" s="479"/>
      <c r="SE41" s="479"/>
      <c r="SF41" s="479"/>
      <c r="SG41" s="479"/>
      <c r="SH41" s="479"/>
      <c r="SI41" s="479"/>
      <c r="SJ41" s="479"/>
      <c r="SK41" s="479"/>
      <c r="SL41" s="479"/>
      <c r="SM41" s="479"/>
      <c r="SN41" s="479"/>
      <c r="SO41" s="479"/>
      <c r="SP41" s="479"/>
      <c r="SQ41" s="479"/>
      <c r="SR41" s="479"/>
      <c r="SS41" s="479"/>
      <c r="ST41" s="479"/>
      <c r="SU41" s="479"/>
      <c r="SV41" s="479"/>
      <c r="SW41" s="479"/>
      <c r="SX41" s="479"/>
      <c r="SY41" s="479"/>
      <c r="SZ41" s="479"/>
      <c r="TA41" s="479"/>
      <c r="TB41" s="479"/>
      <c r="TC41" s="479"/>
      <c r="TD41" s="479"/>
      <c r="TE41" s="479"/>
      <c r="TF41" s="479"/>
      <c r="TG41" s="479"/>
      <c r="TH41" s="479"/>
      <c r="TI41" s="479"/>
      <c r="TJ41" s="479"/>
      <c r="TK41" s="479"/>
      <c r="TL41" s="479"/>
      <c r="TM41" s="479"/>
      <c r="TN41" s="479"/>
      <c r="TO41" s="479"/>
      <c r="TP41" s="479"/>
      <c r="TQ41" s="479"/>
      <c r="TR41" s="479"/>
      <c r="TS41" s="479"/>
      <c r="TT41" s="479"/>
      <c r="TU41" s="479"/>
      <c r="TV41" s="479"/>
      <c r="TW41" s="479"/>
      <c r="TX41" s="479"/>
      <c r="TY41" s="479"/>
      <c r="TZ41" s="479"/>
      <c r="UA41" s="479"/>
      <c r="UB41" s="479"/>
      <c r="UC41" s="479"/>
      <c r="UD41" s="479"/>
      <c r="UE41" s="479"/>
      <c r="UF41" s="479"/>
      <c r="UG41" s="479"/>
      <c r="UH41" s="479"/>
      <c r="UI41" s="479"/>
      <c r="UJ41" s="479"/>
      <c r="UK41" s="479"/>
      <c r="UL41" s="479"/>
      <c r="UM41" s="479"/>
      <c r="UN41" s="479"/>
      <c r="UO41" s="479"/>
      <c r="UP41" s="479"/>
      <c r="UQ41" s="479"/>
      <c r="UR41" s="479"/>
      <c r="US41" s="479"/>
      <c r="UT41" s="479"/>
      <c r="UU41" s="479"/>
      <c r="UV41" s="479"/>
      <c r="UW41" s="479"/>
      <c r="UX41" s="479"/>
      <c r="UY41" s="479"/>
      <c r="UZ41" s="479"/>
      <c r="VA41" s="479"/>
      <c r="VB41" s="479"/>
      <c r="VC41" s="479"/>
      <c r="VD41" s="479"/>
      <c r="VE41" s="479"/>
      <c r="VF41" s="479"/>
      <c r="VG41" s="479"/>
      <c r="VH41" s="479"/>
      <c r="VI41" s="479"/>
      <c r="VJ41" s="479"/>
      <c r="VK41" s="479"/>
      <c r="VL41" s="479"/>
      <c r="VM41" s="479"/>
      <c r="VN41" s="479"/>
      <c r="VO41" s="479"/>
      <c r="VP41" s="479"/>
      <c r="VQ41" s="479"/>
      <c r="VR41" s="479"/>
      <c r="VS41" s="479"/>
      <c r="VT41" s="479"/>
      <c r="VU41" s="479"/>
      <c r="VV41" s="479"/>
      <c r="VW41" s="479"/>
      <c r="VX41" s="479"/>
      <c r="VY41" s="479"/>
      <c r="VZ41" s="479"/>
      <c r="WA41" s="479"/>
      <c r="WB41" s="479"/>
      <c r="WC41" s="479"/>
      <c r="WD41" s="479"/>
      <c r="WE41" s="479"/>
      <c r="WF41" s="479"/>
      <c r="WG41" s="479"/>
      <c r="WH41" s="479"/>
      <c r="WI41" s="479"/>
      <c r="WJ41" s="479"/>
      <c r="WK41" s="479"/>
      <c r="WL41" s="479"/>
      <c r="WM41" s="479"/>
      <c r="WN41" s="479"/>
      <c r="WO41" s="479"/>
      <c r="WP41" s="479"/>
      <c r="WQ41" s="479"/>
      <c r="WR41" s="479"/>
      <c r="WS41" s="479"/>
      <c r="WT41" s="479"/>
      <c r="WU41" s="479"/>
      <c r="WV41" s="479"/>
      <c r="WW41" s="479"/>
      <c r="WX41" s="479"/>
      <c r="WY41" s="479"/>
      <c r="WZ41" s="479"/>
      <c r="XA41" s="479"/>
      <c r="XB41" s="479"/>
      <c r="XC41" s="479"/>
      <c r="XD41" s="479"/>
      <c r="XE41" s="479"/>
      <c r="XF41" s="479"/>
      <c r="XG41" s="479"/>
      <c r="XH41" s="479"/>
      <c r="XI41" s="479"/>
      <c r="XJ41" s="479"/>
      <c r="XK41" s="479"/>
      <c r="XL41" s="479"/>
      <c r="XM41" s="479"/>
      <c r="XN41" s="479"/>
      <c r="XO41" s="479"/>
      <c r="XP41" s="479"/>
      <c r="XQ41" s="479"/>
      <c r="XR41" s="479"/>
      <c r="XS41" s="479"/>
      <c r="XT41" s="479"/>
      <c r="XU41" s="479"/>
      <c r="XV41" s="479"/>
      <c r="XW41" s="479"/>
      <c r="XX41" s="479"/>
      <c r="XY41" s="479"/>
      <c r="XZ41" s="479"/>
      <c r="YA41" s="479"/>
      <c r="YB41" s="479"/>
      <c r="YC41" s="479"/>
      <c r="YD41" s="479"/>
      <c r="YE41" s="479"/>
      <c r="YF41" s="479"/>
      <c r="YG41" s="479"/>
      <c r="YH41" s="479"/>
      <c r="YI41" s="479"/>
      <c r="YJ41" s="479"/>
      <c r="YK41" s="479"/>
      <c r="YL41" s="479"/>
      <c r="YM41" s="479"/>
      <c r="YN41" s="479"/>
      <c r="YO41" s="479"/>
      <c r="YP41" s="479"/>
      <c r="YQ41" s="479"/>
      <c r="YR41" s="479"/>
      <c r="YS41" s="479"/>
      <c r="YT41" s="479"/>
      <c r="YU41" s="479"/>
      <c r="YV41" s="479"/>
      <c r="YW41" s="479"/>
      <c r="YX41" s="479"/>
      <c r="YY41" s="479"/>
      <c r="YZ41" s="479"/>
      <c r="ZA41" s="479"/>
      <c r="ZB41" s="479"/>
      <c r="ZC41" s="479"/>
      <c r="ZD41" s="479"/>
      <c r="ZE41" s="479"/>
      <c r="ZF41" s="479"/>
      <c r="ZG41" s="479"/>
      <c r="ZH41" s="479"/>
      <c r="ZI41" s="479"/>
      <c r="ZJ41" s="479"/>
      <c r="ZK41" s="479"/>
      <c r="ZL41" s="479"/>
      <c r="ZM41" s="479"/>
      <c r="ZN41" s="479"/>
      <c r="ZO41" s="479"/>
      <c r="ZP41" s="479"/>
      <c r="ZQ41" s="479"/>
      <c r="ZR41" s="479"/>
      <c r="ZS41" s="479"/>
      <c r="ZT41" s="479"/>
      <c r="ZU41" s="479"/>
      <c r="ZV41" s="479"/>
      <c r="ZW41" s="479"/>
      <c r="ZX41" s="479"/>
      <c r="ZY41" s="479"/>
      <c r="ZZ41" s="479"/>
      <c r="AAA41" s="479"/>
      <c r="AAB41" s="479"/>
      <c r="AAC41" s="479"/>
      <c r="AAD41" s="479"/>
      <c r="AAE41" s="479"/>
      <c r="AAF41" s="479"/>
      <c r="AAG41" s="479"/>
      <c r="AAH41" s="479"/>
      <c r="AAI41" s="479"/>
      <c r="AAJ41" s="479"/>
      <c r="AAK41" s="479"/>
      <c r="AAL41" s="479"/>
      <c r="AAM41" s="479"/>
      <c r="AAN41" s="479"/>
      <c r="AAO41" s="479"/>
      <c r="AAP41" s="479"/>
      <c r="AAQ41" s="479"/>
      <c r="AAR41" s="479"/>
      <c r="AAS41" s="479"/>
      <c r="AAT41" s="479"/>
      <c r="AAU41" s="479"/>
      <c r="AAV41" s="479"/>
      <c r="AAW41" s="479"/>
      <c r="AAX41" s="479"/>
      <c r="AAY41" s="479"/>
      <c r="AAZ41" s="479"/>
      <c r="ABA41" s="479"/>
      <c r="ABB41" s="479"/>
      <c r="ABC41" s="479"/>
      <c r="ABD41" s="479"/>
      <c r="ABE41" s="479"/>
      <c r="ABF41" s="479"/>
      <c r="ABG41" s="479"/>
      <c r="ABH41" s="479"/>
      <c r="ABI41" s="479"/>
      <c r="ABJ41" s="479"/>
      <c r="ABK41" s="479"/>
      <c r="ABL41" s="479"/>
      <c r="ABM41" s="479"/>
      <c r="ABN41" s="479"/>
      <c r="ABO41" s="479"/>
      <c r="ABP41" s="479"/>
      <c r="ABQ41" s="479"/>
      <c r="ABR41" s="479"/>
      <c r="ABS41" s="479"/>
      <c r="ABT41" s="479"/>
      <c r="ABU41" s="479"/>
      <c r="ABV41" s="479"/>
      <c r="ABW41" s="479"/>
      <c r="ABX41" s="479"/>
      <c r="ABY41" s="479"/>
      <c r="ABZ41" s="479"/>
      <c r="ACA41" s="479"/>
      <c r="ACB41" s="479"/>
      <c r="ACC41" s="479"/>
      <c r="ACD41" s="479"/>
      <c r="ACE41" s="479"/>
      <c r="ACF41" s="479"/>
      <c r="ACG41" s="479"/>
      <c r="ACH41" s="479"/>
      <c r="ACI41" s="479"/>
      <c r="ACJ41" s="479"/>
      <c r="ACK41" s="479"/>
      <c r="ACL41" s="479"/>
      <c r="ACM41" s="479"/>
      <c r="ACN41" s="479"/>
      <c r="ACO41" s="479"/>
      <c r="ACP41" s="479"/>
      <c r="ACQ41" s="479"/>
      <c r="ACR41" s="479"/>
      <c r="ACS41" s="479"/>
      <c r="ACT41" s="479"/>
      <c r="ACU41" s="479"/>
      <c r="ACV41" s="479"/>
      <c r="ACW41" s="479"/>
      <c r="ACX41" s="479"/>
      <c r="ACY41" s="479"/>
      <c r="ACZ41" s="479"/>
      <c r="ADA41" s="479"/>
      <c r="ADB41" s="479"/>
      <c r="ADC41" s="479"/>
      <c r="ADD41" s="479"/>
      <c r="ADE41" s="479"/>
      <c r="ADF41" s="479"/>
      <c r="ADG41" s="479"/>
      <c r="ADH41" s="479"/>
      <c r="ADI41" s="479"/>
      <c r="ADJ41" s="479"/>
      <c r="ADK41" s="479"/>
      <c r="ADL41" s="479"/>
      <c r="ADM41" s="479"/>
      <c r="ADN41" s="479"/>
      <c r="ADO41" s="479"/>
      <c r="ADP41" s="479"/>
      <c r="ADQ41" s="479"/>
      <c r="ADR41" s="479"/>
      <c r="ADS41" s="479"/>
      <c r="ADT41" s="479"/>
      <c r="ADU41" s="479"/>
      <c r="ADV41" s="479"/>
      <c r="ADW41" s="479"/>
      <c r="ADX41" s="479"/>
      <c r="ADY41" s="479"/>
      <c r="ADZ41" s="479"/>
      <c r="AEA41" s="479"/>
      <c r="AEB41" s="479"/>
      <c r="AEC41" s="479"/>
      <c r="AED41" s="479"/>
      <c r="AEE41" s="479"/>
      <c r="AEF41" s="479"/>
      <c r="AEG41" s="479"/>
      <c r="AEH41" s="479"/>
      <c r="AEI41" s="479"/>
      <c r="AEJ41" s="479"/>
      <c r="AEK41" s="479"/>
      <c r="AEL41" s="479"/>
      <c r="AEM41" s="479"/>
      <c r="AEN41" s="479"/>
      <c r="AEO41" s="479"/>
      <c r="AEP41" s="479"/>
      <c r="AEQ41" s="479"/>
      <c r="AER41" s="479"/>
      <c r="AES41" s="479"/>
      <c r="AET41" s="479"/>
      <c r="AEU41" s="479"/>
      <c r="AEV41" s="479"/>
      <c r="AEW41" s="479"/>
      <c r="AEX41" s="479"/>
      <c r="AEY41" s="479"/>
      <c r="AEZ41" s="479"/>
      <c r="AFA41" s="479"/>
      <c r="AFB41" s="479"/>
      <c r="AFC41" s="479"/>
      <c r="AFD41" s="479"/>
      <c r="AFE41" s="479"/>
      <c r="AFF41" s="479"/>
      <c r="AFG41" s="479"/>
      <c r="AFH41" s="479"/>
      <c r="AFI41" s="479"/>
      <c r="AFJ41" s="479"/>
      <c r="AFK41" s="479"/>
      <c r="AFL41" s="479"/>
      <c r="AFM41" s="479"/>
      <c r="AFN41" s="479"/>
      <c r="AFO41" s="479"/>
      <c r="AFP41" s="479"/>
      <c r="AFQ41" s="479"/>
      <c r="AFR41" s="479"/>
      <c r="AFS41" s="479"/>
      <c r="AFT41" s="479"/>
      <c r="AFU41" s="479"/>
      <c r="AFV41" s="479"/>
      <c r="AFW41" s="479"/>
      <c r="AFX41" s="479"/>
      <c r="AFY41" s="479"/>
      <c r="AFZ41" s="479"/>
      <c r="AGA41" s="479"/>
      <c r="AGB41" s="479"/>
      <c r="AGC41" s="479"/>
      <c r="AGD41" s="479"/>
      <c r="AGE41" s="479"/>
      <c r="AGF41" s="479"/>
      <c r="AGG41" s="479"/>
      <c r="AGH41" s="479"/>
      <c r="AGI41" s="479"/>
      <c r="AGJ41" s="479"/>
      <c r="AGK41" s="479"/>
      <c r="AGL41" s="479"/>
      <c r="AGM41" s="479"/>
      <c r="AGN41" s="479"/>
      <c r="AGO41" s="479"/>
      <c r="AGP41" s="479"/>
      <c r="AGQ41" s="479"/>
      <c r="AGR41" s="479"/>
      <c r="AGS41" s="479"/>
      <c r="AGT41" s="479"/>
      <c r="AGU41" s="479"/>
      <c r="AGV41" s="479"/>
      <c r="AGW41" s="479"/>
      <c r="AGX41" s="479"/>
      <c r="AGY41" s="479"/>
      <c r="AGZ41" s="479"/>
      <c r="AHA41" s="479"/>
      <c r="AHB41" s="479"/>
      <c r="AHC41" s="479"/>
      <c r="AHD41" s="479"/>
      <c r="AHE41" s="479"/>
      <c r="AHF41" s="479"/>
      <c r="AHG41" s="479"/>
      <c r="AHH41" s="479"/>
      <c r="AHI41" s="479"/>
      <c r="AHJ41" s="479"/>
      <c r="AHK41" s="479"/>
      <c r="AHL41" s="479"/>
      <c r="AHM41" s="479"/>
      <c r="AHN41" s="479"/>
      <c r="AHO41" s="479"/>
      <c r="AHP41" s="479"/>
      <c r="AHQ41" s="479"/>
      <c r="AHR41" s="479"/>
      <c r="AHS41" s="479"/>
      <c r="AHT41" s="479"/>
      <c r="AHU41" s="479"/>
      <c r="AHV41" s="479"/>
      <c r="AHW41" s="479"/>
      <c r="AHX41" s="479"/>
      <c r="AHY41" s="479"/>
      <c r="AHZ41" s="479"/>
      <c r="AIA41" s="479"/>
      <c r="AIB41" s="479"/>
      <c r="AIC41" s="479"/>
      <c r="AID41" s="479"/>
      <c r="AIE41" s="479"/>
      <c r="AIF41" s="479"/>
      <c r="AIG41" s="479"/>
      <c r="AIH41" s="479"/>
      <c r="AII41" s="479"/>
      <c r="AIJ41" s="479"/>
      <c r="AIK41" s="479"/>
      <c r="AIL41" s="479"/>
      <c r="AIM41" s="479"/>
      <c r="AIN41" s="479"/>
      <c r="AIO41" s="479"/>
      <c r="AIP41" s="479"/>
      <c r="AIQ41" s="479"/>
      <c r="AIR41" s="479"/>
      <c r="AIS41" s="479"/>
      <c r="AIT41" s="479"/>
      <c r="AIU41" s="479"/>
      <c r="AIV41" s="479"/>
      <c r="AIW41" s="479"/>
      <c r="AIX41" s="479"/>
      <c r="AIY41" s="479"/>
      <c r="AIZ41" s="479"/>
      <c r="AJA41" s="479"/>
      <c r="AJB41" s="479"/>
      <c r="AJC41" s="479"/>
      <c r="AJD41" s="479"/>
      <c r="AJE41" s="479"/>
      <c r="AJF41" s="479"/>
      <c r="AJG41" s="479"/>
      <c r="AJH41" s="479"/>
      <c r="AJI41" s="479"/>
      <c r="AJJ41" s="479"/>
      <c r="AJK41" s="479"/>
      <c r="AJL41" s="479"/>
      <c r="AJM41" s="479"/>
      <c r="AJN41" s="479"/>
      <c r="AJO41" s="479"/>
      <c r="AJP41" s="479"/>
      <c r="AJQ41" s="479"/>
      <c r="AJR41" s="479"/>
      <c r="AJS41" s="479"/>
      <c r="AJT41" s="479"/>
      <c r="AJU41" s="479"/>
      <c r="AJV41" s="479"/>
      <c r="AJW41" s="479"/>
      <c r="AJX41" s="479"/>
      <c r="AJY41" s="479"/>
      <c r="AJZ41" s="479"/>
      <c r="AKA41" s="479"/>
      <c r="AKB41" s="479"/>
      <c r="AKC41" s="479"/>
      <c r="AKD41" s="479"/>
      <c r="AKE41" s="479"/>
      <c r="AKF41" s="479"/>
      <c r="AKG41" s="479"/>
      <c r="AKH41" s="479"/>
      <c r="AKI41" s="479"/>
      <c r="AKJ41" s="479"/>
      <c r="AKK41" s="479"/>
      <c r="AKL41" s="479"/>
      <c r="AKM41" s="479"/>
      <c r="AKN41" s="479"/>
      <c r="AKO41" s="479"/>
      <c r="AKP41" s="479"/>
      <c r="AKQ41" s="479"/>
      <c r="AKR41" s="479"/>
      <c r="AKS41" s="479"/>
      <c r="AKT41" s="479"/>
      <c r="AKU41" s="479"/>
      <c r="AKV41" s="479"/>
      <c r="AKW41" s="479"/>
      <c r="AKX41" s="479"/>
      <c r="AKY41" s="479"/>
      <c r="AKZ41" s="479"/>
      <c r="ALA41" s="479"/>
      <c r="ALB41" s="479"/>
      <c r="ALC41" s="479"/>
      <c r="ALD41" s="479"/>
      <c r="ALE41" s="479"/>
      <c r="ALF41" s="479"/>
      <c r="ALG41" s="479"/>
      <c r="ALH41" s="479"/>
      <c r="ALI41" s="479"/>
      <c r="ALJ41" s="479"/>
      <c r="ALK41" s="479"/>
      <c r="ALL41" s="479"/>
      <c r="ALM41" s="479"/>
      <c r="ALN41" s="479"/>
      <c r="ALO41" s="479"/>
      <c r="ALP41" s="479"/>
      <c r="ALQ41" s="479"/>
      <c r="ALR41" s="479"/>
      <c r="ALS41" s="479"/>
      <c r="ALT41" s="479"/>
      <c r="ALU41" s="479"/>
      <c r="ALV41" s="479"/>
      <c r="ALW41" s="479"/>
      <c r="ALX41" s="479"/>
      <c r="ALY41" s="479"/>
      <c r="ALZ41" s="479"/>
      <c r="AMA41" s="479"/>
      <c r="AMB41" s="479"/>
      <c r="AMC41" s="479"/>
      <c r="AMD41" s="479"/>
      <c r="AME41" s="479"/>
      <c r="AMF41" s="479"/>
      <c r="AMG41" s="479"/>
      <c r="AMH41" s="479"/>
      <c r="AMI41" s="479"/>
      <c r="AMJ41" s="479"/>
      <c r="AMK41" s="479"/>
      <c r="AML41" s="479"/>
      <c r="AMM41" s="479"/>
      <c r="AMN41" s="479"/>
      <c r="AMO41" s="479"/>
      <c r="AMP41" s="479"/>
      <c r="AMQ41" s="479"/>
      <c r="AMR41" s="479"/>
      <c r="AMS41" s="479"/>
      <c r="AMT41" s="479"/>
      <c r="AMU41" s="479"/>
      <c r="AMV41" s="479"/>
      <c r="AMW41" s="479"/>
      <c r="AMX41" s="479"/>
      <c r="AMY41" s="479"/>
      <c r="AMZ41" s="479"/>
      <c r="ANA41" s="479"/>
      <c r="ANB41" s="479"/>
      <c r="ANC41" s="479"/>
      <c r="AND41" s="479"/>
      <c r="ANE41" s="479"/>
      <c r="ANF41" s="479"/>
      <c r="ANG41" s="479"/>
      <c r="ANH41" s="479"/>
      <c r="ANI41" s="479"/>
      <c r="ANJ41" s="479"/>
      <c r="ANK41" s="479"/>
      <c r="ANL41" s="479"/>
      <c r="ANM41" s="479"/>
      <c r="ANN41" s="479"/>
      <c r="ANO41" s="479"/>
      <c r="ANP41" s="479"/>
      <c r="ANQ41" s="479"/>
      <c r="ANR41" s="479"/>
      <c r="ANS41" s="479"/>
      <c r="ANT41" s="479"/>
      <c r="ANU41" s="479"/>
      <c r="ANV41" s="479"/>
      <c r="ANW41" s="479"/>
      <c r="ANX41" s="479"/>
      <c r="ANY41" s="479"/>
      <c r="ANZ41" s="479"/>
      <c r="AOA41" s="479"/>
      <c r="AOB41" s="479"/>
      <c r="AOC41" s="479"/>
      <c r="AOD41" s="479"/>
      <c r="AOE41" s="479"/>
      <c r="AOF41" s="479"/>
      <c r="AOG41" s="479"/>
      <c r="AOH41" s="479"/>
      <c r="AOI41" s="479"/>
      <c r="AOJ41" s="479"/>
      <c r="AOK41" s="479"/>
      <c r="AOL41" s="479"/>
      <c r="AOM41" s="479"/>
      <c r="AON41" s="479"/>
      <c r="AOO41" s="479"/>
      <c r="AOP41" s="479"/>
      <c r="AOQ41" s="479"/>
      <c r="AOR41" s="479"/>
      <c r="AOS41" s="479"/>
      <c r="AOT41" s="479"/>
      <c r="AOU41" s="479"/>
      <c r="AOV41" s="479"/>
      <c r="AOW41" s="479"/>
      <c r="AOX41" s="479"/>
      <c r="AOY41" s="479"/>
      <c r="AOZ41" s="479"/>
      <c r="APA41" s="479"/>
      <c r="APB41" s="479"/>
      <c r="APC41" s="479"/>
      <c r="APD41" s="479"/>
      <c r="APE41" s="479"/>
      <c r="APF41" s="479"/>
      <c r="APG41" s="479"/>
      <c r="APH41" s="479"/>
      <c r="API41" s="479"/>
      <c r="APJ41" s="479"/>
      <c r="APK41" s="479"/>
      <c r="APL41" s="479"/>
      <c r="APM41" s="479"/>
      <c r="APN41" s="479"/>
      <c r="APO41" s="479"/>
      <c r="APP41" s="479"/>
      <c r="APQ41" s="479"/>
      <c r="APR41" s="479"/>
      <c r="APS41" s="479"/>
      <c r="APT41" s="479"/>
      <c r="APU41" s="479"/>
      <c r="APV41" s="479"/>
      <c r="APW41" s="479"/>
      <c r="APX41" s="479"/>
      <c r="APY41" s="479"/>
      <c r="APZ41" s="479"/>
      <c r="AQA41" s="479"/>
      <c r="AQB41" s="479"/>
      <c r="AQC41" s="479"/>
      <c r="AQD41" s="479"/>
      <c r="AQE41" s="479"/>
      <c r="AQF41" s="479"/>
      <c r="AQG41" s="479"/>
      <c r="AQH41" s="479"/>
      <c r="AQI41" s="479"/>
      <c r="AQJ41" s="479"/>
      <c r="AQK41" s="479"/>
      <c r="AQL41" s="479"/>
      <c r="AQM41" s="479"/>
      <c r="AQN41" s="479"/>
      <c r="AQO41" s="479"/>
      <c r="AQP41" s="479"/>
      <c r="AQQ41" s="479"/>
      <c r="AQR41" s="479"/>
      <c r="AQS41" s="479"/>
      <c r="AQT41" s="479"/>
      <c r="AQU41" s="479"/>
      <c r="AQV41" s="479"/>
      <c r="AQW41" s="479"/>
      <c r="AQX41" s="479"/>
      <c r="AQY41" s="479"/>
      <c r="AQZ41" s="479"/>
      <c r="ARA41" s="479"/>
      <c r="ARB41" s="479"/>
      <c r="ARC41" s="479"/>
      <c r="ARD41" s="479"/>
      <c r="ARE41" s="479"/>
      <c r="ARF41" s="479"/>
      <c r="ARG41" s="479"/>
      <c r="ARH41" s="479"/>
      <c r="ARI41" s="479"/>
      <c r="ARJ41" s="479"/>
      <c r="ARK41" s="479"/>
      <c r="ARL41" s="479"/>
      <c r="ARM41" s="479"/>
      <c r="ARN41" s="479"/>
      <c r="ARO41" s="479"/>
      <c r="ARP41" s="479"/>
      <c r="ARQ41" s="479"/>
      <c r="ARR41" s="479"/>
      <c r="ARS41" s="479"/>
      <c r="ART41" s="479"/>
      <c r="ARU41" s="479"/>
      <c r="ARV41" s="479"/>
      <c r="ARW41" s="479"/>
      <c r="ARX41" s="479"/>
      <c r="ARY41" s="479"/>
      <c r="ARZ41" s="479"/>
      <c r="ASA41" s="479"/>
      <c r="ASB41" s="479"/>
      <c r="ASC41" s="479"/>
      <c r="ASD41" s="479"/>
      <c r="ASE41" s="479"/>
      <c r="ASF41" s="479"/>
      <c r="ASG41" s="479"/>
      <c r="ASH41" s="479"/>
      <c r="ASI41" s="479"/>
      <c r="ASJ41" s="479"/>
      <c r="ASK41" s="479"/>
      <c r="ASL41" s="479"/>
      <c r="ASM41" s="479"/>
      <c r="ASN41" s="479"/>
      <c r="ASO41" s="479"/>
      <c r="ASP41" s="479"/>
      <c r="ASQ41" s="479"/>
      <c r="ASR41" s="479"/>
      <c r="ASS41" s="479"/>
      <c r="AST41" s="479"/>
      <c r="ASU41" s="479"/>
      <c r="ASV41" s="479"/>
      <c r="ASW41" s="479"/>
      <c r="ASX41" s="479"/>
      <c r="ASY41" s="479"/>
      <c r="ASZ41" s="479"/>
      <c r="ATA41" s="479"/>
      <c r="ATB41" s="479"/>
      <c r="ATC41" s="479"/>
      <c r="ATD41" s="479"/>
      <c r="ATE41" s="479"/>
      <c r="ATF41" s="479"/>
      <c r="ATG41" s="479"/>
      <c r="ATH41" s="479"/>
      <c r="ATI41" s="479"/>
      <c r="ATJ41" s="479"/>
      <c r="ATK41" s="479"/>
      <c r="ATL41" s="479"/>
      <c r="ATM41" s="479"/>
      <c r="ATN41" s="479"/>
      <c r="ATO41" s="479"/>
      <c r="ATP41" s="479"/>
      <c r="ATQ41" s="479"/>
      <c r="ATR41" s="479"/>
      <c r="ATS41" s="479"/>
      <c r="ATT41" s="479"/>
      <c r="ATU41" s="479"/>
      <c r="ATV41" s="479"/>
      <c r="ATW41" s="479"/>
      <c r="ATX41" s="479"/>
      <c r="ATY41" s="479"/>
      <c r="ATZ41" s="479"/>
      <c r="AUA41" s="479"/>
      <c r="AUB41" s="479"/>
      <c r="AUC41" s="479"/>
      <c r="AUD41" s="479"/>
      <c r="AUE41" s="479"/>
      <c r="AUF41" s="479"/>
      <c r="AUG41" s="479"/>
      <c r="AUH41" s="479"/>
      <c r="AUI41" s="479"/>
      <c r="AUJ41" s="479"/>
      <c r="AUK41" s="479"/>
      <c r="AUL41" s="479"/>
      <c r="AUM41" s="479"/>
      <c r="AUN41" s="479"/>
      <c r="AUO41" s="479"/>
      <c r="AUP41" s="479"/>
      <c r="AUQ41" s="479"/>
      <c r="AUR41" s="479"/>
      <c r="AUS41" s="479"/>
      <c r="AUT41" s="479"/>
      <c r="AUU41" s="479"/>
      <c r="AUV41" s="479"/>
      <c r="AUW41" s="479"/>
      <c r="AUX41" s="479"/>
      <c r="AUY41" s="479"/>
      <c r="AUZ41" s="479"/>
      <c r="AVA41" s="479"/>
      <c r="AVB41" s="479"/>
      <c r="AVC41" s="479"/>
      <c r="AVD41" s="479"/>
      <c r="AVE41" s="479"/>
      <c r="AVF41" s="479"/>
      <c r="AVG41" s="479"/>
      <c r="AVH41" s="479"/>
      <c r="AVI41" s="479"/>
      <c r="AVJ41" s="479"/>
      <c r="AVK41" s="479"/>
      <c r="AVL41" s="479"/>
      <c r="AVM41" s="479"/>
      <c r="AVN41" s="479"/>
      <c r="AVO41" s="479"/>
      <c r="AVP41" s="479"/>
      <c r="AVQ41" s="479"/>
      <c r="AVR41" s="479"/>
      <c r="AVS41" s="479"/>
      <c r="AVT41" s="479"/>
      <c r="AVU41" s="479"/>
      <c r="AVV41" s="479"/>
      <c r="AVW41" s="479"/>
      <c r="AVX41" s="479"/>
      <c r="AVY41" s="479"/>
      <c r="AVZ41" s="479"/>
      <c r="AWA41" s="479"/>
      <c r="AWB41" s="479"/>
      <c r="AWC41" s="479"/>
      <c r="AWD41" s="479"/>
      <c r="AWE41" s="479"/>
      <c r="AWF41" s="479"/>
      <c r="AWG41" s="479"/>
      <c r="AWH41" s="479"/>
      <c r="AWI41" s="479"/>
      <c r="AWJ41" s="479"/>
      <c r="AWK41" s="479"/>
      <c r="AWL41" s="479"/>
      <c r="AWM41" s="479"/>
      <c r="AWN41" s="479"/>
      <c r="AWO41" s="479"/>
      <c r="AWP41" s="479"/>
      <c r="AWQ41" s="479"/>
      <c r="AWR41" s="479"/>
      <c r="AWS41" s="479"/>
      <c r="AWT41" s="479"/>
      <c r="AWU41" s="479"/>
      <c r="AWV41" s="479"/>
      <c r="AWW41" s="479"/>
      <c r="AWX41" s="479"/>
      <c r="AWY41" s="479"/>
      <c r="AWZ41" s="479"/>
      <c r="AXA41" s="479"/>
      <c r="AXB41" s="479"/>
      <c r="AXC41" s="479"/>
      <c r="AXD41" s="479"/>
      <c r="AXE41" s="479"/>
      <c r="AXF41" s="479"/>
      <c r="AXG41" s="479"/>
      <c r="AXH41" s="479"/>
      <c r="AXI41" s="479"/>
      <c r="AXJ41" s="479"/>
      <c r="AXK41" s="479"/>
      <c r="AXL41" s="479"/>
      <c r="AXM41" s="479"/>
      <c r="AXN41" s="479"/>
      <c r="AXO41" s="479"/>
      <c r="AXP41" s="479"/>
      <c r="AXQ41" s="479"/>
      <c r="AXR41" s="479"/>
      <c r="AXS41" s="479"/>
      <c r="AXT41" s="479"/>
      <c r="AXU41" s="479"/>
      <c r="AXV41" s="479"/>
      <c r="AXW41" s="479"/>
      <c r="AXX41" s="479"/>
      <c r="AXY41" s="479"/>
      <c r="AXZ41" s="479"/>
      <c r="AYA41" s="479"/>
      <c r="AYB41" s="479"/>
      <c r="AYC41" s="479"/>
      <c r="AYD41" s="479"/>
      <c r="AYE41" s="479"/>
      <c r="AYF41" s="479"/>
      <c r="AYG41" s="479"/>
      <c r="AYH41" s="479"/>
      <c r="AYI41" s="479"/>
      <c r="AYJ41" s="479"/>
      <c r="AYK41" s="479"/>
      <c r="AYL41" s="479"/>
      <c r="AYM41" s="479"/>
      <c r="AYN41" s="479"/>
      <c r="AYO41" s="479"/>
      <c r="AYP41" s="479"/>
      <c r="AYQ41" s="479"/>
      <c r="AYR41" s="479"/>
      <c r="AYS41" s="479"/>
      <c r="AYT41" s="479"/>
      <c r="AYU41" s="479"/>
      <c r="AYV41" s="479"/>
      <c r="AYW41" s="479"/>
      <c r="AYX41" s="479"/>
      <c r="AYY41" s="479"/>
      <c r="AYZ41" s="479"/>
      <c r="AZA41" s="479"/>
      <c r="AZB41" s="479"/>
      <c r="AZC41" s="479"/>
      <c r="AZD41" s="479"/>
      <c r="AZE41" s="479"/>
      <c r="AZF41" s="479"/>
      <c r="AZG41" s="479"/>
      <c r="AZH41" s="479"/>
      <c r="AZI41" s="479"/>
      <c r="AZJ41" s="479"/>
      <c r="AZK41" s="479"/>
      <c r="AZL41" s="479"/>
      <c r="AZM41" s="479"/>
      <c r="AZN41" s="479"/>
      <c r="AZO41" s="479"/>
      <c r="AZP41" s="479"/>
      <c r="AZQ41" s="479"/>
      <c r="AZR41" s="479"/>
      <c r="AZS41" s="479"/>
      <c r="AZT41" s="479"/>
      <c r="AZU41" s="479"/>
      <c r="AZV41" s="479"/>
      <c r="AZW41" s="479"/>
      <c r="AZX41" s="479"/>
      <c r="AZY41" s="479"/>
      <c r="AZZ41" s="479"/>
      <c r="BAA41" s="479"/>
      <c r="BAB41" s="479"/>
      <c r="BAC41" s="479"/>
      <c r="BAD41" s="479"/>
      <c r="BAE41" s="479"/>
      <c r="BAF41" s="479"/>
      <c r="BAG41" s="479"/>
      <c r="BAH41" s="479"/>
      <c r="BAI41" s="479"/>
      <c r="BAJ41" s="479"/>
      <c r="BAK41" s="479"/>
      <c r="BAL41" s="479"/>
      <c r="BAM41" s="479"/>
      <c r="BAN41" s="479"/>
      <c r="BAO41" s="479"/>
      <c r="BAP41" s="479"/>
      <c r="BAQ41" s="479"/>
      <c r="BAR41" s="479"/>
      <c r="BAS41" s="479"/>
      <c r="BAT41" s="479"/>
      <c r="BAU41" s="479"/>
      <c r="BAV41" s="479"/>
      <c r="BAW41" s="479"/>
      <c r="BAX41" s="479"/>
      <c r="BAY41" s="479"/>
      <c r="BAZ41" s="479"/>
      <c r="BBA41" s="479"/>
      <c r="BBB41" s="479"/>
      <c r="BBC41" s="479"/>
      <c r="BBD41" s="479"/>
      <c r="BBE41" s="479"/>
      <c r="BBF41" s="479"/>
      <c r="BBG41" s="479"/>
      <c r="BBH41" s="479"/>
      <c r="BBI41" s="479"/>
      <c r="BBJ41" s="479"/>
      <c r="BBK41" s="479"/>
      <c r="BBL41" s="479"/>
      <c r="BBM41" s="479"/>
      <c r="BBN41" s="479"/>
      <c r="BBO41" s="479"/>
      <c r="BBP41" s="479"/>
      <c r="BBQ41" s="479"/>
      <c r="BBR41" s="479"/>
      <c r="BBS41" s="479"/>
      <c r="BBT41" s="479"/>
      <c r="BBU41" s="479"/>
      <c r="BBV41" s="479"/>
      <c r="BBW41" s="479"/>
      <c r="BBX41" s="479"/>
      <c r="BBY41" s="479"/>
      <c r="BBZ41" s="479"/>
      <c r="BCA41" s="479"/>
      <c r="BCB41" s="479"/>
      <c r="BCC41" s="479"/>
      <c r="BCD41" s="479"/>
      <c r="BCE41" s="479"/>
      <c r="BCF41" s="479"/>
      <c r="BCG41" s="479"/>
      <c r="BCH41" s="479"/>
      <c r="BCI41" s="479"/>
      <c r="BCJ41" s="479"/>
      <c r="BCK41" s="479"/>
      <c r="BCL41" s="479"/>
      <c r="BCM41" s="479"/>
      <c r="BCN41" s="479"/>
      <c r="BCO41" s="479"/>
      <c r="BCP41" s="479"/>
      <c r="BCQ41" s="479"/>
      <c r="BCR41" s="479"/>
      <c r="BCS41" s="479"/>
      <c r="BCT41" s="479"/>
      <c r="BCU41" s="479"/>
      <c r="BCV41" s="479"/>
      <c r="BCW41" s="479"/>
      <c r="BCX41" s="479"/>
      <c r="BCY41" s="479"/>
      <c r="BCZ41" s="479"/>
      <c r="BDA41" s="479"/>
      <c r="BDB41" s="479"/>
      <c r="BDC41" s="479"/>
      <c r="BDD41" s="479"/>
      <c r="BDE41" s="479"/>
      <c r="BDF41" s="479"/>
      <c r="BDG41" s="479"/>
      <c r="BDH41" s="479"/>
      <c r="BDI41" s="479"/>
      <c r="BDJ41" s="479"/>
      <c r="BDK41" s="479"/>
      <c r="BDL41" s="479"/>
      <c r="BDM41" s="479"/>
      <c r="BDN41" s="479"/>
      <c r="BDO41" s="479"/>
      <c r="BDP41" s="479"/>
      <c r="BDQ41" s="479"/>
      <c r="BDR41" s="479"/>
      <c r="BDS41" s="479"/>
      <c r="BDT41" s="479"/>
      <c r="BDU41" s="479"/>
      <c r="BDV41" s="479"/>
      <c r="BDW41" s="479"/>
      <c r="BDX41" s="479"/>
      <c r="BDY41" s="479"/>
      <c r="BDZ41" s="479"/>
      <c r="BEA41" s="479"/>
      <c r="BEB41" s="479"/>
      <c r="BEC41" s="479"/>
      <c r="BED41" s="479"/>
      <c r="BEE41" s="479"/>
      <c r="BEF41" s="479"/>
      <c r="BEG41" s="479"/>
      <c r="BEH41" s="479"/>
      <c r="BEI41" s="479"/>
      <c r="BEJ41" s="479"/>
      <c r="BEK41" s="479"/>
      <c r="BEL41" s="479"/>
      <c r="BEM41" s="479"/>
      <c r="BEN41" s="479"/>
      <c r="BEO41" s="479"/>
      <c r="BEP41" s="479"/>
      <c r="BEQ41" s="479"/>
      <c r="BER41" s="479"/>
      <c r="BES41" s="479"/>
      <c r="BET41" s="479"/>
      <c r="BEU41" s="479"/>
      <c r="BEV41" s="479"/>
      <c r="BEW41" s="479"/>
      <c r="BEX41" s="479"/>
      <c r="BEY41" s="479"/>
      <c r="BEZ41" s="479"/>
      <c r="BFA41" s="479"/>
      <c r="BFB41" s="479"/>
      <c r="BFC41" s="479"/>
      <c r="BFD41" s="479"/>
      <c r="BFE41" s="479"/>
      <c r="BFF41" s="479"/>
      <c r="BFG41" s="479"/>
      <c r="BFH41" s="479"/>
      <c r="BFI41" s="479"/>
      <c r="BFJ41" s="479"/>
      <c r="BFK41" s="479"/>
      <c r="BFL41" s="479"/>
      <c r="BFM41" s="479"/>
      <c r="BFN41" s="479"/>
      <c r="BFO41" s="479"/>
      <c r="BFP41" s="479"/>
      <c r="BFQ41" s="479"/>
      <c r="BFR41" s="479"/>
      <c r="BFS41" s="479"/>
      <c r="BFT41" s="479"/>
      <c r="BFU41" s="479"/>
      <c r="BFV41" s="479"/>
      <c r="BFW41" s="479"/>
      <c r="BFX41" s="479"/>
      <c r="BFY41" s="479"/>
      <c r="BFZ41" s="479"/>
      <c r="BGA41" s="479"/>
      <c r="BGB41" s="479"/>
      <c r="BGC41" s="479"/>
      <c r="BGD41" s="479"/>
      <c r="BGE41" s="479"/>
      <c r="BGF41" s="479"/>
      <c r="BGG41" s="479"/>
      <c r="BGH41" s="479"/>
      <c r="BGI41" s="479"/>
      <c r="BGJ41" s="479"/>
      <c r="BGK41" s="479"/>
      <c r="BGL41" s="479"/>
      <c r="BGM41" s="479"/>
      <c r="BGN41" s="479"/>
      <c r="BGO41" s="479"/>
      <c r="BGP41" s="479"/>
      <c r="BGQ41" s="479"/>
      <c r="BGR41" s="479"/>
      <c r="BGS41" s="479"/>
      <c r="BGT41" s="479"/>
      <c r="BGU41" s="479"/>
      <c r="BGV41" s="479"/>
      <c r="BGW41" s="479"/>
      <c r="BGX41" s="479"/>
      <c r="BGY41" s="479"/>
      <c r="BGZ41" s="479"/>
      <c r="BHA41" s="479"/>
      <c r="BHB41" s="479"/>
      <c r="BHC41" s="479"/>
      <c r="BHD41" s="479"/>
      <c r="BHE41" s="479"/>
      <c r="BHF41" s="479"/>
      <c r="BHG41" s="479"/>
      <c r="BHH41" s="479"/>
      <c r="BHI41" s="479"/>
      <c r="BHJ41" s="479"/>
      <c r="BHK41" s="479"/>
      <c r="BHL41" s="479"/>
      <c r="BHM41" s="479"/>
      <c r="BHN41" s="479"/>
      <c r="BHO41" s="479"/>
      <c r="BHP41" s="479"/>
      <c r="BHQ41" s="479"/>
      <c r="BHR41" s="479"/>
      <c r="BHS41" s="479"/>
      <c r="BHT41" s="479"/>
      <c r="BHU41" s="479"/>
      <c r="BHV41" s="479"/>
      <c r="BHW41" s="479"/>
      <c r="BHX41" s="479"/>
      <c r="BHY41" s="479"/>
      <c r="BHZ41" s="479"/>
      <c r="BIA41" s="479"/>
      <c r="BIB41" s="479"/>
      <c r="BIC41" s="479"/>
      <c r="BID41" s="479"/>
      <c r="BIE41" s="479"/>
      <c r="BIF41" s="479"/>
      <c r="BIG41" s="479"/>
      <c r="BIH41" s="479"/>
      <c r="BII41" s="479"/>
      <c r="BIJ41" s="479"/>
      <c r="BIK41" s="479"/>
      <c r="BIL41" s="479"/>
      <c r="BIM41" s="479"/>
      <c r="BIN41" s="479"/>
      <c r="BIO41" s="479"/>
      <c r="BIP41" s="479"/>
      <c r="BIQ41" s="479"/>
      <c r="BIR41" s="479"/>
      <c r="BIS41" s="479"/>
      <c r="BIT41" s="479"/>
      <c r="BIU41" s="479"/>
      <c r="BIV41" s="479"/>
      <c r="BIW41" s="479"/>
      <c r="BIX41" s="479"/>
      <c r="BIY41" s="479"/>
      <c r="BIZ41" s="479"/>
      <c r="BJA41" s="479"/>
      <c r="BJB41" s="479"/>
      <c r="BJC41" s="479"/>
      <c r="BJD41" s="479"/>
      <c r="BJE41" s="479"/>
      <c r="BJF41" s="479"/>
      <c r="BJG41" s="479"/>
      <c r="BJH41" s="479"/>
      <c r="BJI41" s="479"/>
      <c r="BJJ41" s="479"/>
      <c r="BJK41" s="479"/>
      <c r="BJL41" s="479"/>
      <c r="BJM41" s="479"/>
      <c r="BJN41" s="479"/>
      <c r="BJO41" s="479"/>
      <c r="BJP41" s="479"/>
      <c r="BJQ41" s="479"/>
      <c r="BJR41" s="479"/>
      <c r="BJS41" s="479"/>
      <c r="BJT41" s="479"/>
      <c r="BJU41" s="479"/>
      <c r="BJV41" s="479"/>
      <c r="BJW41" s="479"/>
      <c r="BJX41" s="479"/>
      <c r="BJY41" s="479"/>
      <c r="BJZ41" s="479"/>
      <c r="BKA41" s="479"/>
      <c r="BKB41" s="479"/>
      <c r="BKC41" s="479"/>
      <c r="BKD41" s="479"/>
      <c r="BKE41" s="479"/>
      <c r="BKF41" s="479"/>
      <c r="BKG41" s="479"/>
      <c r="BKH41" s="479"/>
      <c r="BKI41" s="479"/>
      <c r="BKJ41" s="479"/>
      <c r="BKK41" s="479"/>
      <c r="BKL41" s="479"/>
      <c r="BKM41" s="479"/>
      <c r="BKN41" s="479"/>
      <c r="BKO41" s="479"/>
      <c r="BKP41" s="479"/>
      <c r="BKQ41" s="479"/>
      <c r="BKR41" s="479"/>
      <c r="BKS41" s="479"/>
      <c r="BKT41" s="479"/>
      <c r="BKU41" s="479"/>
      <c r="BKV41" s="479"/>
      <c r="BKW41" s="479"/>
      <c r="BKX41" s="479"/>
      <c r="BKY41" s="479"/>
      <c r="BKZ41" s="479"/>
      <c r="BLA41" s="479"/>
      <c r="BLB41" s="479"/>
      <c r="BLC41" s="479"/>
      <c r="BLD41" s="479"/>
      <c r="BLE41" s="479"/>
      <c r="BLF41" s="479"/>
      <c r="BLG41" s="479"/>
      <c r="BLH41" s="479"/>
      <c r="BLI41" s="479"/>
      <c r="BLJ41" s="479"/>
      <c r="BLK41" s="479"/>
      <c r="BLL41" s="479"/>
      <c r="BLM41" s="479"/>
      <c r="BLN41" s="479"/>
      <c r="BLO41" s="479"/>
      <c r="BLP41" s="479"/>
      <c r="BLQ41" s="479"/>
      <c r="BLR41" s="479"/>
      <c r="BLS41" s="479"/>
      <c r="BLT41" s="479"/>
      <c r="BLU41" s="479"/>
      <c r="BLV41" s="479"/>
      <c r="BLW41" s="479"/>
      <c r="BLX41" s="479"/>
      <c r="BLY41" s="479"/>
      <c r="BLZ41" s="479"/>
      <c r="BMA41" s="479"/>
      <c r="BMB41" s="479"/>
      <c r="BMC41" s="479"/>
      <c r="BMD41" s="479"/>
      <c r="BME41" s="479"/>
      <c r="BMF41" s="479"/>
      <c r="BMG41" s="479"/>
      <c r="BMH41" s="479"/>
      <c r="BMI41" s="479"/>
      <c r="BMJ41" s="479"/>
      <c r="BMK41" s="479"/>
      <c r="BML41" s="479"/>
      <c r="BMM41" s="479"/>
      <c r="BMN41" s="479"/>
      <c r="BMO41" s="479"/>
      <c r="BMP41" s="479"/>
      <c r="BMQ41" s="479"/>
      <c r="BMR41" s="479"/>
      <c r="BMS41" s="479"/>
      <c r="BMT41" s="479"/>
      <c r="BMU41" s="479"/>
      <c r="BMV41" s="479"/>
      <c r="BMW41" s="479"/>
      <c r="BMX41" s="479"/>
      <c r="BMY41" s="479"/>
      <c r="BMZ41" s="479"/>
      <c r="BNA41" s="479"/>
      <c r="BNB41" s="479"/>
      <c r="BNC41" s="479"/>
      <c r="BND41" s="479"/>
      <c r="BNE41" s="479"/>
      <c r="BNF41" s="479"/>
      <c r="BNG41" s="479"/>
      <c r="BNH41" s="479"/>
      <c r="BNI41" s="479"/>
      <c r="BNJ41" s="479"/>
      <c r="BNK41" s="479"/>
      <c r="BNL41" s="479"/>
      <c r="BNM41" s="479"/>
      <c r="BNN41" s="479"/>
      <c r="BNO41" s="479"/>
      <c r="BNP41" s="479"/>
      <c r="BNQ41" s="479"/>
      <c r="BNR41" s="479"/>
      <c r="BNS41" s="479"/>
      <c r="BNT41" s="479"/>
      <c r="BNU41" s="479"/>
      <c r="BNV41" s="479"/>
      <c r="BNW41" s="479"/>
      <c r="BNX41" s="479"/>
      <c r="BNY41" s="479"/>
      <c r="BNZ41" s="479"/>
      <c r="BOA41" s="479"/>
      <c r="BOB41" s="479"/>
      <c r="BOC41" s="479"/>
      <c r="BOD41" s="479"/>
      <c r="BOE41" s="479"/>
      <c r="BOF41" s="479"/>
      <c r="BOG41" s="479"/>
      <c r="BOH41" s="479"/>
      <c r="BOI41" s="479"/>
      <c r="BOJ41" s="479"/>
      <c r="BOK41" s="479"/>
      <c r="BOL41" s="479"/>
      <c r="BOM41" s="479"/>
      <c r="BON41" s="479"/>
      <c r="BOO41" s="479"/>
      <c r="BOP41" s="479"/>
      <c r="BOQ41" s="479"/>
      <c r="BOR41" s="479"/>
      <c r="BOS41" s="479"/>
      <c r="BOT41" s="479"/>
      <c r="BOU41" s="479"/>
      <c r="BOV41" s="479"/>
      <c r="BOW41" s="479"/>
      <c r="BOX41" s="479"/>
      <c r="BOY41" s="479"/>
      <c r="BOZ41" s="479"/>
      <c r="BPA41" s="479"/>
      <c r="BPB41" s="479"/>
      <c r="BPC41" s="479"/>
      <c r="BPD41" s="479"/>
      <c r="BPE41" s="479"/>
      <c r="BPF41" s="479"/>
      <c r="BPG41" s="479"/>
      <c r="BPH41" s="479"/>
      <c r="BPI41" s="479"/>
      <c r="BPJ41" s="479"/>
      <c r="BPK41" s="479"/>
      <c r="BPL41" s="479"/>
      <c r="BPM41" s="479"/>
      <c r="BPN41" s="479"/>
      <c r="BPO41" s="479"/>
      <c r="BPP41" s="479"/>
      <c r="BPQ41" s="479"/>
      <c r="BPR41" s="479"/>
      <c r="BPS41" s="479"/>
      <c r="BPT41" s="479"/>
      <c r="BPU41" s="479"/>
      <c r="BPV41" s="479"/>
      <c r="BPW41" s="479"/>
      <c r="BPX41" s="479"/>
      <c r="BPY41" s="479"/>
      <c r="BPZ41" s="479"/>
      <c r="BQA41" s="479"/>
      <c r="BQB41" s="479"/>
      <c r="BQC41" s="479"/>
      <c r="BQD41" s="479"/>
      <c r="BQE41" s="479"/>
      <c r="BQF41" s="479"/>
      <c r="BQG41" s="479"/>
      <c r="BQH41" s="479"/>
      <c r="BQI41" s="479"/>
      <c r="BQJ41" s="479"/>
      <c r="BQK41" s="479"/>
      <c r="BQL41" s="479"/>
      <c r="BQM41" s="479"/>
      <c r="BQN41" s="479"/>
      <c r="BQO41" s="479"/>
      <c r="BQP41" s="479"/>
      <c r="BQQ41" s="479"/>
      <c r="BQR41" s="479"/>
      <c r="BQS41" s="479"/>
      <c r="BQT41" s="479"/>
      <c r="BQU41" s="479"/>
      <c r="BQV41" s="479"/>
      <c r="BQW41" s="479"/>
      <c r="BQX41" s="479"/>
      <c r="BQY41" s="479"/>
      <c r="BQZ41" s="479"/>
      <c r="BRA41" s="479"/>
      <c r="BRB41" s="479"/>
      <c r="BRC41" s="479"/>
      <c r="BRD41" s="479"/>
      <c r="BRE41" s="479"/>
      <c r="BRF41" s="479"/>
      <c r="BRG41" s="479"/>
      <c r="BRH41" s="479"/>
      <c r="BRI41" s="479"/>
      <c r="BRJ41" s="479"/>
      <c r="BRK41" s="479"/>
      <c r="BRL41" s="479"/>
      <c r="BRM41" s="479"/>
      <c r="BRN41" s="479"/>
      <c r="BRO41" s="479"/>
      <c r="BRP41" s="479"/>
      <c r="BRQ41" s="479"/>
      <c r="BRR41" s="479"/>
      <c r="BRS41" s="479"/>
      <c r="BRT41" s="479"/>
      <c r="BRU41" s="479"/>
      <c r="BRV41" s="479"/>
      <c r="BRW41" s="479"/>
      <c r="BRX41" s="479"/>
      <c r="BRY41" s="479"/>
      <c r="BRZ41" s="479"/>
      <c r="BSA41" s="479"/>
      <c r="BSB41" s="479"/>
      <c r="BSC41" s="479"/>
      <c r="BSD41" s="479"/>
      <c r="BSE41" s="479"/>
      <c r="BSF41" s="479"/>
      <c r="BSG41" s="479"/>
      <c r="BSH41" s="479"/>
      <c r="BSI41" s="479"/>
      <c r="BSJ41" s="479"/>
      <c r="BSK41" s="479"/>
      <c r="BSL41" s="479"/>
      <c r="BSM41" s="479"/>
      <c r="BSN41" s="479"/>
      <c r="BSO41" s="479"/>
      <c r="BSP41" s="479"/>
      <c r="BSQ41" s="479"/>
      <c r="BSR41" s="479"/>
      <c r="BSS41" s="479"/>
      <c r="BST41" s="479"/>
      <c r="BSU41" s="479"/>
      <c r="BSV41" s="479"/>
      <c r="BSW41" s="479"/>
      <c r="BSX41" s="479"/>
      <c r="BSY41" s="479"/>
      <c r="BSZ41" s="479"/>
      <c r="BTA41" s="479"/>
      <c r="BTB41" s="479"/>
      <c r="BTC41" s="479"/>
      <c r="BTD41" s="479"/>
      <c r="BTE41" s="479"/>
      <c r="BTF41" s="479"/>
      <c r="BTG41" s="479"/>
      <c r="BTH41" s="479"/>
      <c r="BTI41" s="479"/>
      <c r="BTJ41" s="479"/>
      <c r="BTK41" s="479"/>
      <c r="BTL41" s="479"/>
      <c r="BTM41" s="479"/>
      <c r="BTN41" s="479"/>
      <c r="BTO41" s="479"/>
      <c r="BTP41" s="479"/>
      <c r="BTQ41" s="479"/>
      <c r="BTR41" s="479"/>
      <c r="BTS41" s="479"/>
      <c r="BTT41" s="479"/>
      <c r="BTU41" s="479"/>
      <c r="BTV41" s="479"/>
      <c r="BTW41" s="479"/>
      <c r="BTX41" s="479"/>
      <c r="BTY41" s="479"/>
      <c r="BTZ41" s="479"/>
      <c r="BUA41" s="479"/>
      <c r="BUB41" s="479"/>
      <c r="BUC41" s="479"/>
      <c r="BUD41" s="479"/>
      <c r="BUE41" s="479"/>
      <c r="BUF41" s="479"/>
      <c r="BUG41" s="479"/>
      <c r="BUH41" s="479"/>
      <c r="BUI41" s="479"/>
      <c r="BUJ41" s="479"/>
      <c r="BUK41" s="479"/>
      <c r="BUL41" s="479"/>
      <c r="BUM41" s="479"/>
      <c r="BUN41" s="479"/>
      <c r="BUO41" s="479"/>
      <c r="BUP41" s="479"/>
      <c r="BUQ41" s="479"/>
      <c r="BUR41" s="479"/>
      <c r="BUS41" s="479"/>
      <c r="BUT41" s="479"/>
      <c r="BUU41" s="479"/>
      <c r="BUV41" s="479"/>
      <c r="BUW41" s="479"/>
      <c r="BUX41" s="479"/>
      <c r="BUY41" s="479"/>
      <c r="BUZ41" s="479"/>
      <c r="BVA41" s="479"/>
      <c r="BVB41" s="479"/>
      <c r="BVC41" s="479"/>
      <c r="BVD41" s="479"/>
      <c r="BVE41" s="479"/>
      <c r="BVF41" s="479"/>
      <c r="BVG41" s="479"/>
      <c r="BVH41" s="479"/>
      <c r="BVI41" s="479"/>
      <c r="BVJ41" s="479"/>
      <c r="BVK41" s="479"/>
      <c r="BVL41" s="479"/>
      <c r="BVM41" s="479"/>
      <c r="BVN41" s="479"/>
      <c r="BVO41" s="479"/>
      <c r="BVP41" s="479"/>
      <c r="BVQ41" s="479"/>
      <c r="BVR41" s="479"/>
      <c r="BVS41" s="479"/>
      <c r="BVT41" s="479"/>
      <c r="BVU41" s="479"/>
      <c r="BVV41" s="479"/>
      <c r="BVW41" s="479"/>
      <c r="BVX41" s="479"/>
      <c r="BVY41" s="479"/>
      <c r="BVZ41" s="479"/>
      <c r="BWA41" s="479"/>
      <c r="BWB41" s="479"/>
      <c r="BWC41" s="479"/>
      <c r="BWD41" s="479"/>
      <c r="BWE41" s="479"/>
      <c r="BWF41" s="479"/>
      <c r="BWG41" s="479"/>
      <c r="BWH41" s="479"/>
      <c r="BWI41" s="479"/>
      <c r="BWJ41" s="479"/>
      <c r="BWK41" s="479"/>
      <c r="BWL41" s="479"/>
      <c r="BWM41" s="479"/>
      <c r="BWN41" s="479"/>
      <c r="BWO41" s="479"/>
      <c r="BWP41" s="479"/>
      <c r="BWQ41" s="479"/>
      <c r="BWR41" s="479"/>
      <c r="BWS41" s="479"/>
      <c r="BWT41" s="479"/>
      <c r="BWU41" s="479"/>
      <c r="BWV41" s="479"/>
      <c r="BWW41" s="479"/>
      <c r="BWX41" s="479"/>
      <c r="BWY41" s="479"/>
      <c r="BWZ41" s="479"/>
      <c r="BXA41" s="479"/>
      <c r="BXB41" s="479"/>
      <c r="BXC41" s="479"/>
      <c r="BXD41" s="479"/>
      <c r="BXE41" s="479"/>
      <c r="BXF41" s="479"/>
      <c r="BXG41" s="479"/>
      <c r="BXH41" s="479"/>
      <c r="BXI41" s="479"/>
      <c r="BXJ41" s="479"/>
      <c r="BXK41" s="479"/>
      <c r="BXL41" s="479"/>
      <c r="BXM41" s="479"/>
      <c r="BXN41" s="479"/>
      <c r="BXO41" s="479"/>
      <c r="BXP41" s="479"/>
      <c r="BXQ41" s="479"/>
      <c r="BXR41" s="479"/>
      <c r="BXS41" s="479"/>
      <c r="BXT41" s="479"/>
      <c r="BXU41" s="479"/>
      <c r="BXV41" s="479"/>
      <c r="BXW41" s="479"/>
      <c r="BXX41" s="479"/>
      <c r="BXY41" s="479"/>
      <c r="BXZ41" s="479"/>
      <c r="BYA41" s="479"/>
      <c r="BYB41" s="479"/>
      <c r="BYC41" s="479"/>
      <c r="BYD41" s="479"/>
      <c r="BYE41" s="479"/>
      <c r="BYF41" s="479"/>
      <c r="BYG41" s="479"/>
      <c r="BYH41" s="479"/>
      <c r="BYI41" s="479"/>
      <c r="BYJ41" s="479"/>
      <c r="BYK41" s="479"/>
      <c r="BYL41" s="479"/>
      <c r="BYM41" s="479"/>
      <c r="BYN41" s="479"/>
      <c r="BYO41" s="479"/>
      <c r="BYP41" s="479"/>
      <c r="BYQ41" s="479"/>
      <c r="BYR41" s="479"/>
      <c r="BYS41" s="479"/>
      <c r="BYT41" s="479"/>
      <c r="BYU41" s="479"/>
      <c r="BYV41" s="479"/>
      <c r="BYW41" s="479"/>
      <c r="BYX41" s="479"/>
      <c r="BYY41" s="479"/>
      <c r="BYZ41" s="479"/>
      <c r="BZA41" s="479"/>
      <c r="BZB41" s="479"/>
      <c r="BZC41" s="479"/>
      <c r="BZD41" s="479"/>
      <c r="BZE41" s="479"/>
      <c r="BZF41" s="479"/>
      <c r="BZG41" s="479"/>
      <c r="BZH41" s="479"/>
      <c r="BZI41" s="479"/>
      <c r="BZJ41" s="479"/>
      <c r="BZK41" s="479"/>
      <c r="BZL41" s="479"/>
      <c r="BZM41" s="479"/>
      <c r="BZN41" s="479"/>
      <c r="BZO41" s="479"/>
      <c r="BZP41" s="479"/>
      <c r="BZQ41" s="479"/>
      <c r="BZR41" s="479"/>
      <c r="BZS41" s="479"/>
      <c r="BZT41" s="479"/>
      <c r="BZU41" s="479"/>
      <c r="BZV41" s="479"/>
      <c r="BZW41" s="479"/>
      <c r="BZX41" s="479"/>
      <c r="BZY41" s="479"/>
      <c r="BZZ41" s="479"/>
      <c r="CAA41" s="479"/>
      <c r="CAB41" s="479"/>
      <c r="CAC41" s="479"/>
      <c r="CAD41" s="479"/>
      <c r="CAE41" s="479"/>
      <c r="CAF41" s="479"/>
      <c r="CAG41" s="479"/>
      <c r="CAH41" s="479"/>
      <c r="CAI41" s="479"/>
      <c r="CAJ41" s="479"/>
      <c r="CAK41" s="479"/>
      <c r="CAL41" s="479"/>
      <c r="CAM41" s="479"/>
      <c r="CAN41" s="479"/>
      <c r="CAO41" s="479"/>
      <c r="CAP41" s="479"/>
      <c r="CAQ41" s="479"/>
      <c r="CAR41" s="479"/>
      <c r="CAS41" s="479"/>
      <c r="CAT41" s="479"/>
      <c r="CAU41" s="479"/>
      <c r="CAV41" s="479"/>
      <c r="CAW41" s="479"/>
      <c r="CAX41" s="479"/>
      <c r="CAY41" s="479"/>
      <c r="CAZ41" s="479"/>
      <c r="CBA41" s="479"/>
      <c r="CBB41" s="479"/>
      <c r="CBC41" s="479"/>
      <c r="CBD41" s="479"/>
      <c r="CBE41" s="479"/>
      <c r="CBF41" s="479"/>
      <c r="CBG41" s="479"/>
      <c r="CBH41" s="479"/>
      <c r="CBI41" s="479"/>
      <c r="CBJ41" s="479"/>
      <c r="CBK41" s="479"/>
      <c r="CBL41" s="479"/>
      <c r="CBM41" s="479"/>
      <c r="CBN41" s="479"/>
      <c r="CBO41" s="479"/>
      <c r="CBP41" s="479"/>
      <c r="CBQ41" s="479"/>
      <c r="CBR41" s="479"/>
      <c r="CBS41" s="479"/>
      <c r="CBT41" s="479"/>
      <c r="CBU41" s="479"/>
      <c r="CBV41" s="479"/>
      <c r="CBW41" s="479"/>
      <c r="CBX41" s="479"/>
      <c r="CBY41" s="479"/>
      <c r="CBZ41" s="479"/>
      <c r="CCA41" s="479"/>
      <c r="CCB41" s="479"/>
      <c r="CCC41" s="479"/>
      <c r="CCD41" s="479"/>
      <c r="CCE41" s="479"/>
      <c r="CCF41" s="479"/>
      <c r="CCG41" s="479"/>
      <c r="CCH41" s="479"/>
      <c r="CCI41" s="479"/>
      <c r="CCJ41" s="479"/>
      <c r="CCK41" s="479"/>
      <c r="CCL41" s="479"/>
      <c r="CCM41" s="479"/>
      <c r="CCN41" s="479"/>
      <c r="CCO41" s="479"/>
      <c r="CCP41" s="479"/>
      <c r="CCQ41" s="479"/>
      <c r="CCR41" s="479"/>
      <c r="CCS41" s="479"/>
      <c r="CCT41" s="479"/>
      <c r="CCU41" s="479"/>
      <c r="CCV41" s="479"/>
      <c r="CCW41" s="479"/>
      <c r="CCX41" s="479"/>
      <c r="CCY41" s="479"/>
      <c r="CCZ41" s="479"/>
      <c r="CDA41" s="479"/>
      <c r="CDB41" s="479"/>
      <c r="CDC41" s="479"/>
      <c r="CDD41" s="479"/>
      <c r="CDE41" s="479"/>
      <c r="CDF41" s="479"/>
      <c r="CDG41" s="479"/>
      <c r="CDH41" s="479"/>
      <c r="CDI41" s="479"/>
      <c r="CDJ41" s="479"/>
      <c r="CDK41" s="479"/>
      <c r="CDL41" s="479"/>
      <c r="CDM41" s="479"/>
      <c r="CDN41" s="479"/>
      <c r="CDO41" s="479"/>
      <c r="CDP41" s="479"/>
      <c r="CDQ41" s="479"/>
      <c r="CDR41" s="479"/>
      <c r="CDS41" s="479"/>
      <c r="CDT41" s="479"/>
      <c r="CDU41" s="479"/>
      <c r="CDV41" s="479"/>
      <c r="CDW41" s="479"/>
      <c r="CDX41" s="479"/>
      <c r="CDY41" s="479"/>
      <c r="CDZ41" s="479"/>
      <c r="CEA41" s="479"/>
      <c r="CEB41" s="479"/>
      <c r="CEC41" s="479"/>
      <c r="CED41" s="479"/>
      <c r="CEE41" s="479"/>
      <c r="CEF41" s="479"/>
      <c r="CEG41" s="479"/>
      <c r="CEH41" s="479"/>
      <c r="CEI41" s="479"/>
      <c r="CEJ41" s="479"/>
      <c r="CEK41" s="479"/>
      <c r="CEL41" s="479"/>
      <c r="CEM41" s="479"/>
      <c r="CEN41" s="479"/>
      <c r="CEO41" s="479"/>
      <c r="CEP41" s="479"/>
      <c r="CEQ41" s="479"/>
      <c r="CER41" s="479"/>
      <c r="CES41" s="479"/>
      <c r="CET41" s="479"/>
      <c r="CEU41" s="479"/>
      <c r="CEV41" s="479"/>
      <c r="CEW41" s="479"/>
      <c r="CEX41" s="479"/>
      <c r="CEY41" s="479"/>
      <c r="CEZ41" s="479"/>
      <c r="CFA41" s="479"/>
      <c r="CFB41" s="479"/>
      <c r="CFC41" s="479"/>
      <c r="CFD41" s="479"/>
      <c r="CFE41" s="479"/>
      <c r="CFF41" s="479"/>
      <c r="CFG41" s="479"/>
      <c r="CFH41" s="479"/>
      <c r="CFI41" s="479"/>
      <c r="CFJ41" s="479"/>
      <c r="CFK41" s="479"/>
      <c r="CFL41" s="479"/>
      <c r="CFM41" s="479"/>
      <c r="CFN41" s="479"/>
      <c r="CFO41" s="479"/>
      <c r="CFP41" s="479"/>
      <c r="CFQ41" s="479"/>
      <c r="CFR41" s="479"/>
      <c r="CFS41" s="479"/>
      <c r="CFT41" s="479"/>
      <c r="CFU41" s="479"/>
      <c r="CFV41" s="479"/>
      <c r="CFW41" s="479"/>
      <c r="CFX41" s="479"/>
      <c r="CFY41" s="479"/>
      <c r="CFZ41" s="479"/>
      <c r="CGA41" s="479"/>
      <c r="CGB41" s="479"/>
      <c r="CGC41" s="479"/>
      <c r="CGD41" s="479"/>
      <c r="CGE41" s="479"/>
      <c r="CGF41" s="479"/>
      <c r="CGG41" s="479"/>
      <c r="CGH41" s="479"/>
      <c r="CGI41" s="479"/>
      <c r="CGJ41" s="479"/>
      <c r="CGK41" s="479"/>
      <c r="CGL41" s="479"/>
      <c r="CGM41" s="479"/>
      <c r="CGN41" s="479"/>
      <c r="CGO41" s="479"/>
      <c r="CGP41" s="479"/>
      <c r="CGQ41" s="479"/>
      <c r="CGR41" s="479"/>
      <c r="CGS41" s="479"/>
      <c r="CGT41" s="479"/>
      <c r="CGU41" s="479"/>
      <c r="CGV41" s="479"/>
      <c r="CGW41" s="479"/>
      <c r="CGX41" s="479"/>
      <c r="CGY41" s="479"/>
      <c r="CGZ41" s="479"/>
      <c r="CHA41" s="479"/>
      <c r="CHB41" s="479"/>
      <c r="CHC41" s="479"/>
      <c r="CHD41" s="479"/>
      <c r="CHE41" s="479"/>
      <c r="CHF41" s="479"/>
      <c r="CHG41" s="479"/>
      <c r="CHH41" s="479"/>
      <c r="CHI41" s="479"/>
      <c r="CHJ41" s="479"/>
      <c r="CHK41" s="479"/>
      <c r="CHL41" s="479"/>
      <c r="CHM41" s="479"/>
      <c r="CHN41" s="479"/>
      <c r="CHO41" s="479"/>
      <c r="CHP41" s="479"/>
      <c r="CHQ41" s="479"/>
      <c r="CHR41" s="479"/>
      <c r="CHS41" s="479"/>
      <c r="CHT41" s="479"/>
      <c r="CHU41" s="479"/>
      <c r="CHV41" s="479"/>
      <c r="CHW41" s="479"/>
      <c r="CHX41" s="479"/>
      <c r="CHY41" s="479"/>
      <c r="CHZ41" s="479"/>
      <c r="CIA41" s="479"/>
      <c r="CIB41" s="479"/>
      <c r="CIC41" s="479"/>
      <c r="CID41" s="479"/>
      <c r="CIE41" s="479"/>
      <c r="CIF41" s="479"/>
      <c r="CIG41" s="479"/>
      <c r="CIH41" s="479"/>
      <c r="CII41" s="479"/>
      <c r="CIJ41" s="479"/>
      <c r="CIK41" s="479"/>
      <c r="CIL41" s="479"/>
      <c r="CIM41" s="479"/>
      <c r="CIN41" s="479"/>
      <c r="CIO41" s="479"/>
      <c r="CIP41" s="479"/>
      <c r="CIQ41" s="479"/>
      <c r="CIR41" s="479"/>
      <c r="CIS41" s="479"/>
      <c r="CIT41" s="479"/>
      <c r="CIU41" s="479"/>
      <c r="CIV41" s="479"/>
      <c r="CIW41" s="479"/>
      <c r="CIX41" s="479"/>
      <c r="CIY41" s="479"/>
      <c r="CIZ41" s="479"/>
      <c r="CJA41" s="479"/>
      <c r="CJB41" s="479"/>
      <c r="CJC41" s="479"/>
      <c r="CJD41" s="479"/>
      <c r="CJE41" s="479"/>
      <c r="CJF41" s="479"/>
      <c r="CJG41" s="479"/>
      <c r="CJH41" s="479"/>
      <c r="CJI41" s="479"/>
      <c r="CJJ41" s="479"/>
      <c r="CJK41" s="479"/>
      <c r="CJL41" s="479"/>
      <c r="CJM41" s="479"/>
      <c r="CJN41" s="479"/>
      <c r="CJO41" s="479"/>
      <c r="CJP41" s="479"/>
      <c r="CJQ41" s="479"/>
      <c r="CJR41" s="479"/>
      <c r="CJS41" s="479"/>
      <c r="CJT41" s="479"/>
      <c r="CJU41" s="479"/>
      <c r="CJV41" s="479"/>
      <c r="CJW41" s="479"/>
      <c r="CJX41" s="479"/>
      <c r="CJY41" s="479"/>
      <c r="CJZ41" s="479"/>
      <c r="CKA41" s="479"/>
      <c r="CKB41" s="479"/>
      <c r="CKC41" s="479"/>
      <c r="CKD41" s="479"/>
      <c r="CKE41" s="479"/>
      <c r="CKF41" s="479"/>
      <c r="CKG41" s="479"/>
      <c r="CKH41" s="479"/>
      <c r="CKI41" s="479"/>
      <c r="CKJ41" s="479"/>
      <c r="CKK41" s="479"/>
      <c r="CKL41" s="479"/>
      <c r="CKM41" s="479"/>
      <c r="CKN41" s="479"/>
      <c r="CKO41" s="479"/>
      <c r="CKP41" s="479"/>
      <c r="CKQ41" s="479"/>
      <c r="CKR41" s="479"/>
      <c r="CKS41" s="479"/>
      <c r="CKT41" s="479"/>
      <c r="CKU41" s="479"/>
      <c r="CKV41" s="479"/>
      <c r="CKW41" s="479"/>
      <c r="CKX41" s="479"/>
      <c r="CKY41" s="479"/>
      <c r="CKZ41" s="479"/>
      <c r="CLA41" s="479"/>
      <c r="CLB41" s="479"/>
      <c r="CLC41" s="479"/>
      <c r="CLD41" s="479"/>
      <c r="CLE41" s="479"/>
      <c r="CLF41" s="479"/>
      <c r="CLG41" s="479"/>
      <c r="CLH41" s="479"/>
      <c r="CLI41" s="479"/>
      <c r="CLJ41" s="479"/>
      <c r="CLK41" s="479"/>
      <c r="CLL41" s="479"/>
      <c r="CLM41" s="479"/>
      <c r="CLN41" s="479"/>
      <c r="CLO41" s="479"/>
      <c r="CLP41" s="479"/>
      <c r="CLQ41" s="479"/>
      <c r="CLR41" s="479"/>
      <c r="CLS41" s="479"/>
      <c r="CLT41" s="479"/>
      <c r="CLU41" s="479"/>
      <c r="CLV41" s="479"/>
      <c r="CLW41" s="479"/>
      <c r="CLX41" s="479"/>
      <c r="CLY41" s="479"/>
      <c r="CLZ41" s="479"/>
      <c r="CMA41" s="479"/>
      <c r="CMB41" s="479"/>
      <c r="CMC41" s="479"/>
      <c r="CMD41" s="479"/>
      <c r="CME41" s="479"/>
      <c r="CMF41" s="479"/>
      <c r="CMG41" s="479"/>
      <c r="CMH41" s="479"/>
      <c r="CMI41" s="479"/>
      <c r="CMJ41" s="479"/>
      <c r="CMK41" s="479"/>
      <c r="CML41" s="479"/>
      <c r="CMM41" s="479"/>
      <c r="CMN41" s="479"/>
      <c r="CMO41" s="479"/>
      <c r="CMP41" s="479"/>
      <c r="CMQ41" s="479"/>
      <c r="CMR41" s="479"/>
      <c r="CMS41" s="479"/>
      <c r="CMT41" s="479"/>
      <c r="CMU41" s="479"/>
      <c r="CMV41" s="479"/>
      <c r="CMW41" s="479"/>
      <c r="CMX41" s="479"/>
      <c r="CMY41" s="479"/>
      <c r="CMZ41" s="479"/>
      <c r="CNA41" s="479"/>
      <c r="CNB41" s="479"/>
      <c r="CNC41" s="479"/>
      <c r="CND41" s="479"/>
      <c r="CNE41" s="479"/>
      <c r="CNF41" s="479"/>
      <c r="CNG41" s="479"/>
      <c r="CNH41" s="479"/>
      <c r="CNI41" s="479"/>
      <c r="CNJ41" s="479"/>
      <c r="CNK41" s="479"/>
      <c r="CNL41" s="479"/>
      <c r="CNM41" s="479"/>
      <c r="CNN41" s="479"/>
      <c r="CNO41" s="479"/>
      <c r="CNP41" s="479"/>
      <c r="CNQ41" s="479"/>
      <c r="CNR41" s="479"/>
      <c r="CNS41" s="479"/>
      <c r="CNT41" s="479"/>
      <c r="CNU41" s="479"/>
      <c r="CNV41" s="479"/>
      <c r="CNW41" s="479"/>
      <c r="CNX41" s="479"/>
      <c r="CNY41" s="479"/>
      <c r="CNZ41" s="479"/>
      <c r="COA41" s="479"/>
      <c r="COB41" s="479"/>
      <c r="COC41" s="479"/>
      <c r="COD41" s="479"/>
      <c r="COE41" s="479"/>
      <c r="COF41" s="479"/>
      <c r="COG41" s="479"/>
      <c r="COH41" s="479"/>
      <c r="COI41" s="479"/>
      <c r="COJ41" s="479"/>
      <c r="COK41" s="479"/>
      <c r="COL41" s="479"/>
      <c r="COM41" s="479"/>
      <c r="CON41" s="479"/>
      <c r="COO41" s="479"/>
      <c r="COP41" s="479"/>
      <c r="COQ41" s="479"/>
      <c r="COR41" s="479"/>
      <c r="COS41" s="479"/>
      <c r="COT41" s="479"/>
      <c r="COU41" s="479"/>
      <c r="COV41" s="479"/>
      <c r="COW41" s="479"/>
      <c r="COX41" s="479"/>
      <c r="COY41" s="479"/>
      <c r="COZ41" s="479"/>
      <c r="CPA41" s="479"/>
      <c r="CPB41" s="479"/>
      <c r="CPC41" s="479"/>
      <c r="CPD41" s="479"/>
      <c r="CPE41" s="479"/>
      <c r="CPF41" s="479"/>
      <c r="CPG41" s="479"/>
      <c r="CPH41" s="479"/>
      <c r="CPI41" s="479"/>
      <c r="CPJ41" s="479"/>
      <c r="CPK41" s="479"/>
      <c r="CPL41" s="479"/>
      <c r="CPM41" s="479"/>
      <c r="CPN41" s="479"/>
      <c r="CPO41" s="479"/>
      <c r="CPP41" s="479"/>
      <c r="CPQ41" s="479"/>
      <c r="CPR41" s="479"/>
      <c r="CPS41" s="479"/>
      <c r="CPT41" s="479"/>
      <c r="CPU41" s="479"/>
      <c r="CPV41" s="479"/>
      <c r="CPW41" s="479"/>
      <c r="CPX41" s="479"/>
      <c r="CPY41" s="479"/>
      <c r="CPZ41" s="479"/>
      <c r="CQA41" s="479"/>
      <c r="CQB41" s="479"/>
      <c r="CQC41" s="479"/>
      <c r="CQD41" s="479"/>
      <c r="CQE41" s="479"/>
      <c r="CQF41" s="479"/>
      <c r="CQG41" s="479"/>
      <c r="CQH41" s="479"/>
      <c r="CQI41" s="479"/>
      <c r="CQJ41" s="479"/>
      <c r="CQK41" s="479"/>
      <c r="CQL41" s="479"/>
      <c r="CQM41" s="479"/>
      <c r="CQN41" s="479"/>
      <c r="CQO41" s="479"/>
      <c r="CQP41" s="479"/>
      <c r="CQQ41" s="479"/>
      <c r="CQR41" s="479"/>
      <c r="CQS41" s="479"/>
      <c r="CQT41" s="479"/>
      <c r="CQU41" s="479"/>
      <c r="CQV41" s="479"/>
      <c r="CQW41" s="479"/>
      <c r="CQX41" s="479"/>
      <c r="CQY41" s="479"/>
      <c r="CQZ41" s="479"/>
      <c r="CRA41" s="479"/>
      <c r="CRB41" s="479"/>
      <c r="CRC41" s="479"/>
      <c r="CRD41" s="479"/>
      <c r="CRE41" s="479"/>
      <c r="CRF41" s="479"/>
      <c r="CRG41" s="479"/>
      <c r="CRH41" s="479"/>
      <c r="CRI41" s="479"/>
      <c r="CRJ41" s="479"/>
      <c r="CRK41" s="479"/>
      <c r="CRL41" s="479"/>
      <c r="CRM41" s="479"/>
      <c r="CRN41" s="479"/>
      <c r="CRO41" s="479"/>
      <c r="CRP41" s="479"/>
      <c r="CRQ41" s="479"/>
      <c r="CRR41" s="479"/>
      <c r="CRS41" s="479"/>
      <c r="CRT41" s="479"/>
      <c r="CRU41" s="479"/>
      <c r="CRV41" s="479"/>
      <c r="CRW41" s="479"/>
      <c r="CRX41" s="479"/>
      <c r="CRY41" s="479"/>
      <c r="CRZ41" s="479"/>
      <c r="CSA41" s="479"/>
      <c r="CSB41" s="479"/>
      <c r="CSC41" s="479"/>
      <c r="CSD41" s="479"/>
      <c r="CSE41" s="479"/>
      <c r="CSF41" s="479"/>
      <c r="CSG41" s="479"/>
      <c r="CSH41" s="479"/>
      <c r="CSI41" s="479"/>
      <c r="CSJ41" s="479"/>
      <c r="CSK41" s="479"/>
      <c r="CSL41" s="479"/>
      <c r="CSM41" s="479"/>
      <c r="CSN41" s="479"/>
      <c r="CSO41" s="479"/>
      <c r="CSP41" s="479"/>
      <c r="CSQ41" s="479"/>
      <c r="CSR41" s="479"/>
      <c r="CSS41" s="479"/>
      <c r="CST41" s="479"/>
      <c r="CSU41" s="479"/>
      <c r="CSV41" s="479"/>
      <c r="CSW41" s="479"/>
      <c r="CSX41" s="479"/>
      <c r="CSY41" s="479"/>
      <c r="CSZ41" s="479"/>
      <c r="CTA41" s="479"/>
      <c r="CTB41" s="479"/>
      <c r="CTC41" s="479"/>
      <c r="CTD41" s="479"/>
      <c r="CTE41" s="479"/>
      <c r="CTF41" s="479"/>
      <c r="CTG41" s="479"/>
      <c r="CTH41" s="479"/>
      <c r="CTI41" s="479"/>
      <c r="CTJ41" s="479"/>
      <c r="CTK41" s="479"/>
      <c r="CTL41" s="479"/>
      <c r="CTM41" s="479"/>
      <c r="CTN41" s="479"/>
      <c r="CTO41" s="479"/>
      <c r="CTP41" s="479"/>
      <c r="CTQ41" s="479"/>
      <c r="CTR41" s="479"/>
      <c r="CTS41" s="479"/>
      <c r="CTT41" s="479"/>
      <c r="CTU41" s="479"/>
      <c r="CTV41" s="479"/>
      <c r="CTW41" s="479"/>
      <c r="CTX41" s="479"/>
      <c r="CTY41" s="479"/>
      <c r="CTZ41" s="479"/>
      <c r="CUA41" s="479"/>
      <c r="CUB41" s="479"/>
      <c r="CUC41" s="479"/>
      <c r="CUD41" s="479"/>
      <c r="CUE41" s="479"/>
      <c r="CUF41" s="479"/>
      <c r="CUG41" s="479"/>
      <c r="CUH41" s="479"/>
      <c r="CUI41" s="479"/>
      <c r="CUJ41" s="479"/>
      <c r="CUK41" s="479"/>
      <c r="CUL41" s="479"/>
      <c r="CUM41" s="479"/>
      <c r="CUN41" s="479"/>
      <c r="CUO41" s="479"/>
      <c r="CUP41" s="479"/>
      <c r="CUQ41" s="479"/>
      <c r="CUR41" s="479"/>
      <c r="CUS41" s="479"/>
      <c r="CUT41" s="479"/>
      <c r="CUU41" s="479"/>
      <c r="CUV41" s="479"/>
      <c r="CUW41" s="479"/>
      <c r="CUX41" s="479"/>
      <c r="CUY41" s="479"/>
      <c r="CUZ41" s="479"/>
      <c r="CVA41" s="479"/>
      <c r="CVB41" s="479"/>
      <c r="CVC41" s="479"/>
      <c r="CVD41" s="479"/>
      <c r="CVE41" s="479"/>
      <c r="CVF41" s="479"/>
      <c r="CVG41" s="479"/>
      <c r="CVH41" s="479"/>
      <c r="CVI41" s="479"/>
      <c r="CVJ41" s="479"/>
      <c r="CVK41" s="479"/>
      <c r="CVL41" s="479"/>
      <c r="CVM41" s="479"/>
      <c r="CVN41" s="479"/>
      <c r="CVO41" s="479"/>
      <c r="CVP41" s="479"/>
      <c r="CVQ41" s="479"/>
      <c r="CVR41" s="479"/>
      <c r="CVS41" s="479"/>
      <c r="CVT41" s="479"/>
      <c r="CVU41" s="479"/>
      <c r="CVV41" s="479"/>
      <c r="CVW41" s="479"/>
      <c r="CVX41" s="479"/>
      <c r="CVY41" s="479"/>
      <c r="CVZ41" s="479"/>
      <c r="CWA41" s="479"/>
      <c r="CWB41" s="479"/>
      <c r="CWC41" s="479"/>
      <c r="CWD41" s="479"/>
      <c r="CWE41" s="479"/>
      <c r="CWF41" s="479"/>
      <c r="CWG41" s="479"/>
      <c r="CWH41" s="479"/>
      <c r="CWI41" s="479"/>
      <c r="CWJ41" s="479"/>
      <c r="CWK41" s="479"/>
      <c r="CWL41" s="479"/>
      <c r="CWM41" s="479"/>
      <c r="CWN41" s="479"/>
      <c r="CWO41" s="479"/>
      <c r="CWP41" s="479"/>
      <c r="CWQ41" s="479"/>
      <c r="CWR41" s="479"/>
      <c r="CWS41" s="479"/>
      <c r="CWT41" s="479"/>
      <c r="CWU41" s="479"/>
      <c r="CWV41" s="479"/>
      <c r="CWW41" s="479"/>
      <c r="CWX41" s="479"/>
      <c r="CWY41" s="479"/>
      <c r="CWZ41" s="479"/>
      <c r="CXA41" s="479"/>
      <c r="CXB41" s="479"/>
      <c r="CXC41" s="479"/>
      <c r="CXD41" s="479"/>
      <c r="CXE41" s="479"/>
      <c r="CXF41" s="479"/>
      <c r="CXG41" s="479"/>
      <c r="CXH41" s="479"/>
      <c r="CXI41" s="479"/>
      <c r="CXJ41" s="479"/>
      <c r="CXK41" s="479"/>
      <c r="CXL41" s="479"/>
      <c r="CXM41" s="479"/>
      <c r="CXN41" s="479"/>
      <c r="CXO41" s="479"/>
      <c r="CXP41" s="479"/>
      <c r="CXQ41" s="479"/>
      <c r="CXR41" s="479"/>
      <c r="CXS41" s="479"/>
      <c r="CXT41" s="479"/>
      <c r="CXU41" s="479"/>
      <c r="CXV41" s="479"/>
      <c r="CXW41" s="479"/>
      <c r="CXX41" s="479"/>
      <c r="CXY41" s="479"/>
      <c r="CXZ41" s="479"/>
      <c r="CYA41" s="479"/>
      <c r="CYB41" s="479"/>
      <c r="CYC41" s="479"/>
      <c r="CYD41" s="479"/>
      <c r="CYE41" s="479"/>
      <c r="CYF41" s="479"/>
      <c r="CYG41" s="479"/>
      <c r="CYH41" s="479"/>
      <c r="CYI41" s="479"/>
      <c r="CYJ41" s="479"/>
      <c r="CYK41" s="479"/>
      <c r="CYL41" s="479"/>
      <c r="CYM41" s="479"/>
      <c r="CYN41" s="479"/>
      <c r="CYO41" s="479"/>
      <c r="CYP41" s="479"/>
      <c r="CYQ41" s="479"/>
      <c r="CYR41" s="479"/>
      <c r="CYS41" s="479"/>
      <c r="CYT41" s="479"/>
      <c r="CYU41" s="479"/>
      <c r="CYV41" s="479"/>
      <c r="CYW41" s="479"/>
      <c r="CYX41" s="479"/>
      <c r="CYY41" s="479"/>
      <c r="CYZ41" s="479"/>
      <c r="CZA41" s="479"/>
      <c r="CZB41" s="479"/>
      <c r="CZC41" s="479"/>
      <c r="CZD41" s="479"/>
      <c r="CZE41" s="479"/>
      <c r="CZF41" s="479"/>
      <c r="CZG41" s="479"/>
      <c r="CZH41" s="479"/>
      <c r="CZI41" s="479"/>
      <c r="CZJ41" s="479"/>
      <c r="CZK41" s="479"/>
      <c r="CZL41" s="479"/>
      <c r="CZM41" s="479"/>
      <c r="CZN41" s="479"/>
      <c r="CZO41" s="479"/>
      <c r="CZP41" s="479"/>
      <c r="CZQ41" s="479"/>
      <c r="CZR41" s="479"/>
      <c r="CZS41" s="479"/>
      <c r="CZT41" s="479"/>
      <c r="CZU41" s="479"/>
      <c r="CZV41" s="479"/>
      <c r="CZW41" s="479"/>
      <c r="CZX41" s="479"/>
      <c r="CZY41" s="479"/>
      <c r="CZZ41" s="479"/>
      <c r="DAA41" s="479"/>
      <c r="DAB41" s="479"/>
      <c r="DAC41" s="479"/>
      <c r="DAD41" s="479"/>
      <c r="DAE41" s="479"/>
      <c r="DAF41" s="479"/>
      <c r="DAG41" s="479"/>
      <c r="DAH41" s="479"/>
      <c r="DAI41" s="479"/>
      <c r="DAJ41" s="479"/>
      <c r="DAK41" s="479"/>
      <c r="DAL41" s="479"/>
      <c r="DAM41" s="479"/>
      <c r="DAN41" s="479"/>
      <c r="DAO41" s="479"/>
      <c r="DAP41" s="479"/>
      <c r="DAQ41" s="479"/>
      <c r="DAR41" s="479"/>
      <c r="DAS41" s="479"/>
      <c r="DAT41" s="479"/>
      <c r="DAU41" s="479"/>
      <c r="DAV41" s="479"/>
      <c r="DAW41" s="479"/>
      <c r="DAX41" s="479"/>
      <c r="DAY41" s="479"/>
      <c r="DAZ41" s="479"/>
      <c r="DBA41" s="479"/>
      <c r="DBB41" s="479"/>
      <c r="DBC41" s="479"/>
      <c r="DBD41" s="479"/>
      <c r="DBE41" s="479"/>
      <c r="DBF41" s="479"/>
      <c r="DBG41" s="479"/>
      <c r="DBH41" s="479"/>
      <c r="DBI41" s="479"/>
      <c r="DBJ41" s="479"/>
      <c r="DBK41" s="479"/>
      <c r="DBL41" s="479"/>
      <c r="DBM41" s="479"/>
      <c r="DBN41" s="479"/>
      <c r="DBO41" s="479"/>
      <c r="DBP41" s="479"/>
      <c r="DBQ41" s="479"/>
      <c r="DBR41" s="479"/>
      <c r="DBS41" s="479"/>
      <c r="DBT41" s="479"/>
      <c r="DBU41" s="479"/>
      <c r="DBV41" s="479"/>
      <c r="DBW41" s="479"/>
      <c r="DBX41" s="479"/>
      <c r="DBY41" s="479"/>
      <c r="DBZ41" s="479"/>
      <c r="DCA41" s="479"/>
      <c r="DCB41" s="479"/>
      <c r="DCC41" s="479"/>
      <c r="DCD41" s="479"/>
      <c r="DCE41" s="479"/>
      <c r="DCF41" s="479"/>
      <c r="DCG41" s="479"/>
      <c r="DCH41" s="479"/>
      <c r="DCI41" s="479"/>
      <c r="DCJ41" s="479"/>
      <c r="DCK41" s="479"/>
      <c r="DCL41" s="479"/>
      <c r="DCM41" s="479"/>
      <c r="DCN41" s="479"/>
      <c r="DCO41" s="479"/>
      <c r="DCP41" s="479"/>
      <c r="DCQ41" s="479"/>
      <c r="DCR41" s="479"/>
      <c r="DCS41" s="479"/>
      <c r="DCT41" s="479"/>
      <c r="DCU41" s="479"/>
      <c r="DCV41" s="479"/>
      <c r="DCW41" s="479"/>
      <c r="DCX41" s="479"/>
      <c r="DCY41" s="479"/>
      <c r="DCZ41" s="479"/>
      <c r="DDA41" s="479"/>
      <c r="DDB41" s="479"/>
      <c r="DDC41" s="479"/>
      <c r="DDD41" s="479"/>
      <c r="DDE41" s="479"/>
      <c r="DDF41" s="479"/>
      <c r="DDG41" s="479"/>
      <c r="DDH41" s="479"/>
      <c r="DDI41" s="479"/>
      <c r="DDJ41" s="479"/>
      <c r="DDK41" s="479"/>
      <c r="DDL41" s="479"/>
      <c r="DDM41" s="479"/>
      <c r="DDN41" s="479"/>
      <c r="DDO41" s="479"/>
      <c r="DDP41" s="479"/>
      <c r="DDQ41" s="479"/>
      <c r="DDR41" s="479"/>
      <c r="DDS41" s="479"/>
      <c r="DDT41" s="479"/>
      <c r="DDU41" s="479"/>
      <c r="DDV41" s="479"/>
      <c r="DDW41" s="479"/>
      <c r="DDX41" s="479"/>
      <c r="DDY41" s="479"/>
      <c r="DDZ41" s="479"/>
      <c r="DEA41" s="479"/>
      <c r="DEB41" s="479"/>
      <c r="DEC41" s="479"/>
      <c r="DED41" s="479"/>
      <c r="DEE41" s="479"/>
      <c r="DEF41" s="479"/>
      <c r="DEG41" s="479"/>
      <c r="DEH41" s="479"/>
      <c r="DEI41" s="479"/>
      <c r="DEJ41" s="479"/>
      <c r="DEK41" s="479"/>
      <c r="DEL41" s="479"/>
      <c r="DEM41" s="479"/>
      <c r="DEN41" s="479"/>
      <c r="DEO41" s="479"/>
      <c r="DEP41" s="479"/>
      <c r="DEQ41" s="479"/>
      <c r="DER41" s="479"/>
      <c r="DES41" s="479"/>
      <c r="DET41" s="479"/>
      <c r="DEU41" s="479"/>
      <c r="DEV41" s="479"/>
      <c r="DEW41" s="479"/>
      <c r="DEX41" s="479"/>
      <c r="DEY41" s="479"/>
      <c r="DEZ41" s="479"/>
      <c r="DFA41" s="479"/>
      <c r="DFB41" s="479"/>
      <c r="DFC41" s="479"/>
      <c r="DFD41" s="479"/>
      <c r="DFE41" s="479"/>
      <c r="DFF41" s="479"/>
      <c r="DFG41" s="479"/>
      <c r="DFH41" s="479"/>
      <c r="DFI41" s="479"/>
      <c r="DFJ41" s="479"/>
      <c r="DFK41" s="479"/>
      <c r="DFL41" s="479"/>
      <c r="DFM41" s="479"/>
      <c r="DFN41" s="479"/>
      <c r="DFO41" s="479"/>
      <c r="DFP41" s="479"/>
      <c r="DFQ41" s="479"/>
      <c r="DFR41" s="479"/>
      <c r="DFS41" s="479"/>
      <c r="DFT41" s="479"/>
      <c r="DFU41" s="479"/>
      <c r="DFV41" s="479"/>
      <c r="DFW41" s="479"/>
      <c r="DFX41" s="479"/>
      <c r="DFY41" s="479"/>
      <c r="DFZ41" s="479"/>
      <c r="DGA41" s="479"/>
      <c r="DGB41" s="479"/>
      <c r="DGC41" s="479"/>
      <c r="DGD41" s="479"/>
      <c r="DGE41" s="479"/>
      <c r="DGF41" s="479"/>
      <c r="DGG41" s="479"/>
      <c r="DGH41" s="479"/>
      <c r="DGI41" s="479"/>
      <c r="DGJ41" s="479"/>
      <c r="DGK41" s="479"/>
      <c r="DGL41" s="479"/>
      <c r="DGM41" s="479"/>
      <c r="DGN41" s="479"/>
      <c r="DGO41" s="479"/>
      <c r="DGP41" s="479"/>
      <c r="DGQ41" s="479"/>
      <c r="DGR41" s="479"/>
      <c r="DGS41" s="479"/>
      <c r="DGT41" s="479"/>
      <c r="DGU41" s="479"/>
      <c r="DGV41" s="479"/>
      <c r="DGW41" s="479"/>
      <c r="DGX41" s="479"/>
      <c r="DGY41" s="479"/>
      <c r="DGZ41" s="479"/>
      <c r="DHA41" s="479"/>
      <c r="DHB41" s="479"/>
      <c r="DHC41" s="479"/>
      <c r="DHD41" s="479"/>
      <c r="DHE41" s="479"/>
      <c r="DHF41" s="479"/>
      <c r="DHG41" s="479"/>
      <c r="DHH41" s="479"/>
      <c r="DHI41" s="479"/>
      <c r="DHJ41" s="479"/>
      <c r="DHK41" s="479"/>
      <c r="DHL41" s="479"/>
      <c r="DHM41" s="479"/>
      <c r="DHN41" s="479"/>
      <c r="DHO41" s="479"/>
      <c r="DHP41" s="479"/>
      <c r="DHQ41" s="479"/>
      <c r="DHR41" s="479"/>
      <c r="DHS41" s="479"/>
      <c r="DHT41" s="479"/>
      <c r="DHU41" s="479"/>
      <c r="DHV41" s="479"/>
      <c r="DHW41" s="479"/>
      <c r="DHX41" s="479"/>
      <c r="DHY41" s="479"/>
      <c r="DHZ41" s="479"/>
      <c r="DIA41" s="479"/>
      <c r="DIB41" s="479"/>
      <c r="DIC41" s="479"/>
      <c r="DID41" s="479"/>
      <c r="DIE41" s="479"/>
      <c r="DIF41" s="479"/>
      <c r="DIG41" s="479"/>
      <c r="DIH41" s="479"/>
      <c r="DII41" s="479"/>
      <c r="DIJ41" s="479"/>
      <c r="DIK41" s="479"/>
      <c r="DIL41" s="479"/>
      <c r="DIM41" s="479"/>
      <c r="DIN41" s="479"/>
      <c r="DIO41" s="479"/>
      <c r="DIP41" s="479"/>
      <c r="DIQ41" s="479"/>
      <c r="DIR41" s="479"/>
      <c r="DIS41" s="479"/>
      <c r="DIT41" s="479"/>
      <c r="DIU41" s="479"/>
      <c r="DIV41" s="479"/>
      <c r="DIW41" s="479"/>
      <c r="DIX41" s="479"/>
      <c r="DIY41" s="479"/>
      <c r="DIZ41" s="479"/>
      <c r="DJA41" s="479"/>
      <c r="DJB41" s="479"/>
      <c r="DJC41" s="479"/>
      <c r="DJD41" s="479"/>
      <c r="DJE41" s="479"/>
      <c r="DJF41" s="479"/>
      <c r="DJG41" s="479"/>
      <c r="DJH41" s="479"/>
      <c r="DJI41" s="479"/>
      <c r="DJJ41" s="479"/>
      <c r="DJK41" s="479"/>
      <c r="DJL41" s="479"/>
      <c r="DJM41" s="479"/>
      <c r="DJN41" s="479"/>
      <c r="DJO41" s="479"/>
      <c r="DJP41" s="479"/>
      <c r="DJQ41" s="479"/>
      <c r="DJR41" s="479"/>
      <c r="DJS41" s="479"/>
      <c r="DJT41" s="479"/>
      <c r="DJU41" s="479"/>
      <c r="DJV41" s="479"/>
      <c r="DJW41" s="479"/>
      <c r="DJX41" s="479"/>
      <c r="DJY41" s="479"/>
      <c r="DJZ41" s="479"/>
      <c r="DKA41" s="479"/>
      <c r="DKB41" s="479"/>
      <c r="DKC41" s="479"/>
      <c r="DKD41" s="479"/>
      <c r="DKE41" s="479"/>
      <c r="DKF41" s="479"/>
      <c r="DKG41" s="479"/>
      <c r="DKH41" s="479"/>
      <c r="DKI41" s="479"/>
      <c r="DKJ41" s="479"/>
      <c r="DKK41" s="479"/>
      <c r="DKL41" s="479"/>
      <c r="DKM41" s="479"/>
      <c r="DKN41" s="479"/>
      <c r="DKO41" s="479"/>
      <c r="DKP41" s="479"/>
      <c r="DKQ41" s="479"/>
      <c r="DKR41" s="479"/>
      <c r="DKS41" s="479"/>
      <c r="DKT41" s="479"/>
      <c r="DKU41" s="479"/>
      <c r="DKV41" s="479"/>
      <c r="DKW41" s="479"/>
      <c r="DKX41" s="479"/>
      <c r="DKY41" s="479"/>
      <c r="DKZ41" s="479"/>
      <c r="DLA41" s="479"/>
      <c r="DLB41" s="479"/>
      <c r="DLC41" s="479"/>
      <c r="DLD41" s="479"/>
      <c r="DLE41" s="479"/>
      <c r="DLF41" s="479"/>
      <c r="DLG41" s="479"/>
      <c r="DLH41" s="479"/>
      <c r="DLI41" s="479"/>
      <c r="DLJ41" s="479"/>
      <c r="DLK41" s="479"/>
      <c r="DLL41" s="479"/>
      <c r="DLM41" s="479"/>
      <c r="DLN41" s="479"/>
      <c r="DLO41" s="479"/>
      <c r="DLP41" s="479"/>
      <c r="DLQ41" s="479"/>
      <c r="DLR41" s="479"/>
      <c r="DLS41" s="479"/>
      <c r="DLT41" s="479"/>
      <c r="DLU41" s="479"/>
      <c r="DLV41" s="479"/>
      <c r="DLW41" s="479"/>
      <c r="DLX41" s="479"/>
      <c r="DLY41" s="479"/>
      <c r="DLZ41" s="479"/>
      <c r="DMA41" s="479"/>
      <c r="DMB41" s="479"/>
      <c r="DMC41" s="479"/>
      <c r="DMD41" s="479"/>
      <c r="DME41" s="479"/>
      <c r="DMF41" s="479"/>
      <c r="DMG41" s="479"/>
      <c r="DMH41" s="479"/>
      <c r="DMI41" s="479"/>
      <c r="DMJ41" s="479"/>
      <c r="DMK41" s="479"/>
      <c r="DML41" s="479"/>
      <c r="DMM41" s="479"/>
      <c r="DMN41" s="479"/>
      <c r="DMO41" s="479"/>
      <c r="DMP41" s="479"/>
      <c r="DMQ41" s="479"/>
      <c r="DMR41" s="479"/>
      <c r="DMS41" s="479"/>
      <c r="DMT41" s="479"/>
      <c r="DMU41" s="479"/>
      <c r="DMV41" s="479"/>
      <c r="DMW41" s="479"/>
      <c r="DMX41" s="479"/>
      <c r="DMY41" s="479"/>
      <c r="DMZ41" s="479"/>
      <c r="DNA41" s="479"/>
      <c r="DNB41" s="479"/>
      <c r="DNC41" s="479"/>
      <c r="DND41" s="479"/>
      <c r="DNE41" s="479"/>
      <c r="DNF41" s="479"/>
      <c r="DNG41" s="479"/>
      <c r="DNH41" s="479"/>
      <c r="DNI41" s="479"/>
      <c r="DNJ41" s="479"/>
      <c r="DNK41" s="479"/>
      <c r="DNL41" s="479"/>
      <c r="DNM41" s="479"/>
      <c r="DNN41" s="479"/>
      <c r="DNO41" s="479"/>
      <c r="DNP41" s="479"/>
      <c r="DNQ41" s="479"/>
      <c r="DNR41" s="479"/>
      <c r="DNS41" s="479"/>
      <c r="DNT41" s="479"/>
      <c r="DNU41" s="479"/>
      <c r="DNV41" s="479"/>
      <c r="DNW41" s="479"/>
      <c r="DNX41" s="479"/>
      <c r="DNY41" s="479"/>
      <c r="DNZ41" s="479"/>
      <c r="DOA41" s="479"/>
      <c r="DOB41" s="479"/>
      <c r="DOC41" s="479"/>
      <c r="DOD41" s="479"/>
      <c r="DOE41" s="479"/>
      <c r="DOF41" s="479"/>
      <c r="DOG41" s="479"/>
      <c r="DOH41" s="479"/>
      <c r="DOI41" s="479"/>
      <c r="DOJ41" s="479"/>
      <c r="DOK41" s="479"/>
      <c r="DOL41" s="479"/>
      <c r="DOM41" s="479"/>
      <c r="DON41" s="479"/>
      <c r="DOO41" s="479"/>
      <c r="DOP41" s="479"/>
      <c r="DOQ41" s="479"/>
      <c r="DOR41" s="479"/>
      <c r="DOS41" s="479"/>
      <c r="DOT41" s="479"/>
      <c r="DOU41" s="479"/>
      <c r="DOV41" s="479"/>
      <c r="DOW41" s="479"/>
      <c r="DOX41" s="479"/>
      <c r="DOY41" s="479"/>
      <c r="DOZ41" s="479"/>
      <c r="DPA41" s="479"/>
      <c r="DPB41" s="479"/>
      <c r="DPC41" s="479"/>
      <c r="DPD41" s="479"/>
      <c r="DPE41" s="479"/>
      <c r="DPF41" s="479"/>
      <c r="DPG41" s="479"/>
      <c r="DPH41" s="479"/>
      <c r="DPI41" s="479"/>
      <c r="DPJ41" s="479"/>
      <c r="DPK41" s="479"/>
      <c r="DPL41" s="479"/>
      <c r="DPM41" s="479"/>
      <c r="DPN41" s="479"/>
      <c r="DPO41" s="479"/>
      <c r="DPP41" s="479"/>
      <c r="DPQ41" s="479"/>
      <c r="DPR41" s="479"/>
      <c r="DPS41" s="479"/>
      <c r="DPT41" s="479"/>
      <c r="DPU41" s="479"/>
      <c r="DPV41" s="479"/>
      <c r="DPW41" s="479"/>
      <c r="DPX41" s="479"/>
      <c r="DPY41" s="479"/>
      <c r="DPZ41" s="479"/>
      <c r="DQA41" s="479"/>
      <c r="DQB41" s="479"/>
      <c r="DQC41" s="479"/>
      <c r="DQD41" s="479"/>
      <c r="DQE41" s="479"/>
      <c r="DQF41" s="479"/>
      <c r="DQG41" s="479"/>
      <c r="DQH41" s="479"/>
      <c r="DQI41" s="479"/>
      <c r="DQJ41" s="479"/>
      <c r="DQK41" s="479"/>
      <c r="DQL41" s="479"/>
      <c r="DQM41" s="479"/>
      <c r="DQN41" s="479"/>
      <c r="DQO41" s="479"/>
      <c r="DQP41" s="479"/>
      <c r="DQQ41" s="479"/>
      <c r="DQR41" s="479"/>
      <c r="DQS41" s="479"/>
      <c r="DQT41" s="479"/>
      <c r="DQU41" s="479"/>
      <c r="DQV41" s="479"/>
      <c r="DQW41" s="479"/>
      <c r="DQX41" s="479"/>
      <c r="DQY41" s="479"/>
      <c r="DQZ41" s="479"/>
      <c r="DRA41" s="479"/>
      <c r="DRB41" s="479"/>
      <c r="DRC41" s="479"/>
      <c r="DRD41" s="479"/>
      <c r="DRE41" s="479"/>
      <c r="DRF41" s="479"/>
      <c r="DRG41" s="479"/>
      <c r="DRH41" s="479"/>
      <c r="DRI41" s="479"/>
      <c r="DRJ41" s="479"/>
      <c r="DRK41" s="479"/>
      <c r="DRL41" s="479"/>
      <c r="DRM41" s="479"/>
      <c r="DRN41" s="479"/>
      <c r="DRO41" s="479"/>
      <c r="DRP41" s="479"/>
      <c r="DRQ41" s="479"/>
      <c r="DRR41" s="479"/>
      <c r="DRS41" s="479"/>
      <c r="DRT41" s="479"/>
      <c r="DRU41" s="479"/>
      <c r="DRV41" s="479"/>
      <c r="DRW41" s="479"/>
      <c r="DRX41" s="479"/>
      <c r="DRY41" s="479"/>
      <c r="DRZ41" s="479"/>
      <c r="DSA41" s="479"/>
      <c r="DSB41" s="479"/>
      <c r="DSC41" s="479"/>
      <c r="DSD41" s="479"/>
      <c r="DSE41" s="479"/>
      <c r="DSF41" s="479"/>
      <c r="DSG41" s="479"/>
      <c r="DSH41" s="479"/>
      <c r="DSI41" s="479"/>
      <c r="DSJ41" s="479"/>
      <c r="DSK41" s="479"/>
      <c r="DSL41" s="479"/>
      <c r="DSM41" s="479"/>
      <c r="DSN41" s="479"/>
      <c r="DSO41" s="479"/>
      <c r="DSP41" s="479"/>
      <c r="DSQ41" s="479"/>
      <c r="DSR41" s="479"/>
      <c r="DSS41" s="479"/>
      <c r="DST41" s="479"/>
      <c r="DSU41" s="479"/>
      <c r="DSV41" s="479"/>
      <c r="DSW41" s="479"/>
      <c r="DSX41" s="479"/>
      <c r="DSY41" s="479"/>
      <c r="DSZ41" s="479"/>
      <c r="DTA41" s="479"/>
      <c r="DTB41" s="479"/>
      <c r="DTC41" s="479"/>
      <c r="DTD41" s="479"/>
      <c r="DTE41" s="479"/>
      <c r="DTF41" s="479"/>
      <c r="DTG41" s="479"/>
      <c r="DTH41" s="479"/>
      <c r="DTI41" s="479"/>
      <c r="DTJ41" s="479"/>
      <c r="DTK41" s="479"/>
      <c r="DTL41" s="479"/>
      <c r="DTM41" s="479"/>
      <c r="DTN41" s="479"/>
      <c r="DTO41" s="479"/>
      <c r="DTP41" s="479"/>
      <c r="DTQ41" s="479"/>
      <c r="DTR41" s="479"/>
      <c r="DTS41" s="479"/>
      <c r="DTT41" s="479"/>
      <c r="DTU41" s="479"/>
      <c r="DTV41" s="479"/>
      <c r="DTW41" s="479"/>
      <c r="DTX41" s="479"/>
      <c r="DTY41" s="479"/>
      <c r="DTZ41" s="479"/>
      <c r="DUA41" s="479"/>
      <c r="DUB41" s="479"/>
      <c r="DUC41" s="479"/>
      <c r="DUD41" s="479"/>
      <c r="DUE41" s="479"/>
      <c r="DUF41" s="479"/>
      <c r="DUG41" s="479"/>
      <c r="DUH41" s="479"/>
      <c r="DUI41" s="479"/>
      <c r="DUJ41" s="479"/>
      <c r="DUK41" s="479"/>
      <c r="DUL41" s="479"/>
      <c r="DUM41" s="479"/>
      <c r="DUN41" s="479"/>
      <c r="DUO41" s="479"/>
      <c r="DUP41" s="479"/>
      <c r="DUQ41" s="479"/>
      <c r="DUR41" s="479"/>
      <c r="DUS41" s="479"/>
      <c r="DUT41" s="479"/>
      <c r="DUU41" s="479"/>
      <c r="DUV41" s="479"/>
      <c r="DUW41" s="479"/>
      <c r="DUX41" s="479"/>
      <c r="DUY41" s="479"/>
      <c r="DUZ41" s="479"/>
      <c r="DVA41" s="479"/>
      <c r="DVB41" s="479"/>
      <c r="DVC41" s="479"/>
      <c r="DVD41" s="479"/>
      <c r="DVE41" s="479"/>
      <c r="DVF41" s="479"/>
      <c r="DVG41" s="479"/>
      <c r="DVH41" s="479"/>
      <c r="DVI41" s="479"/>
      <c r="DVJ41" s="479"/>
      <c r="DVK41" s="479"/>
      <c r="DVL41" s="479"/>
      <c r="DVM41" s="479"/>
      <c r="DVN41" s="479"/>
      <c r="DVO41" s="479"/>
      <c r="DVP41" s="479"/>
      <c r="DVQ41" s="479"/>
      <c r="DVR41" s="479"/>
      <c r="DVS41" s="479"/>
      <c r="DVT41" s="479"/>
      <c r="DVU41" s="479"/>
      <c r="DVV41" s="479"/>
      <c r="DVW41" s="479"/>
      <c r="DVX41" s="479"/>
      <c r="DVY41" s="479"/>
      <c r="DVZ41" s="479"/>
      <c r="DWA41" s="479"/>
      <c r="DWB41" s="479"/>
      <c r="DWC41" s="479"/>
      <c r="DWD41" s="479"/>
      <c r="DWE41" s="479"/>
      <c r="DWF41" s="479"/>
      <c r="DWG41" s="479"/>
      <c r="DWH41" s="479"/>
      <c r="DWI41" s="479"/>
      <c r="DWJ41" s="479"/>
      <c r="DWK41" s="479"/>
      <c r="DWL41" s="479"/>
      <c r="DWM41" s="479"/>
      <c r="DWN41" s="479"/>
      <c r="DWO41" s="479"/>
      <c r="DWP41" s="479"/>
      <c r="DWQ41" s="479"/>
      <c r="DWR41" s="479"/>
      <c r="DWS41" s="479"/>
      <c r="DWT41" s="479"/>
      <c r="DWU41" s="479"/>
      <c r="DWV41" s="479"/>
      <c r="DWW41" s="479"/>
      <c r="DWX41" s="479"/>
      <c r="DWY41" s="479"/>
      <c r="DWZ41" s="479"/>
      <c r="DXA41" s="479"/>
      <c r="DXB41" s="479"/>
      <c r="DXC41" s="479"/>
      <c r="DXD41" s="479"/>
      <c r="DXE41" s="479"/>
      <c r="DXF41" s="479"/>
      <c r="DXG41" s="479"/>
      <c r="DXH41" s="479"/>
      <c r="DXI41" s="479"/>
      <c r="DXJ41" s="479"/>
      <c r="DXK41" s="479"/>
      <c r="DXL41" s="479"/>
      <c r="DXM41" s="479"/>
      <c r="DXN41" s="479"/>
      <c r="DXO41" s="479"/>
      <c r="DXP41" s="479"/>
      <c r="DXQ41" s="479"/>
      <c r="DXR41" s="479"/>
      <c r="DXS41" s="479"/>
      <c r="DXT41" s="479"/>
      <c r="DXU41" s="479"/>
      <c r="DXV41" s="479"/>
      <c r="DXW41" s="479"/>
      <c r="DXX41" s="479"/>
      <c r="DXY41" s="479"/>
      <c r="DXZ41" s="479"/>
      <c r="DYA41" s="479"/>
      <c r="DYB41" s="479"/>
      <c r="DYC41" s="479"/>
      <c r="DYD41" s="479"/>
      <c r="DYE41" s="479"/>
      <c r="DYF41" s="479"/>
      <c r="DYG41" s="479"/>
      <c r="DYH41" s="479"/>
      <c r="DYI41" s="479"/>
      <c r="DYJ41" s="479"/>
      <c r="DYK41" s="479"/>
      <c r="DYL41" s="479"/>
      <c r="DYM41" s="479"/>
      <c r="DYN41" s="479"/>
      <c r="DYO41" s="479"/>
      <c r="DYP41" s="479"/>
      <c r="DYQ41" s="479"/>
      <c r="DYR41" s="479"/>
      <c r="DYS41" s="479"/>
      <c r="DYT41" s="479"/>
      <c r="DYU41" s="479"/>
      <c r="DYV41" s="479"/>
      <c r="DYW41" s="479"/>
      <c r="DYX41" s="479"/>
      <c r="DYY41" s="479"/>
      <c r="DYZ41" s="479"/>
      <c r="DZA41" s="479"/>
      <c r="DZB41" s="479"/>
      <c r="DZC41" s="479"/>
      <c r="DZD41" s="479"/>
      <c r="DZE41" s="479"/>
      <c r="DZF41" s="479"/>
      <c r="DZG41" s="479"/>
      <c r="DZH41" s="479"/>
      <c r="DZI41" s="479"/>
      <c r="DZJ41" s="479"/>
      <c r="DZK41" s="479"/>
      <c r="DZL41" s="479"/>
      <c r="DZM41" s="479"/>
      <c r="DZN41" s="479"/>
      <c r="DZO41" s="479"/>
      <c r="DZP41" s="479"/>
      <c r="DZQ41" s="479"/>
      <c r="DZR41" s="479"/>
      <c r="DZS41" s="479"/>
      <c r="DZT41" s="479"/>
      <c r="DZU41" s="479"/>
      <c r="DZV41" s="479"/>
      <c r="DZW41" s="479"/>
      <c r="DZX41" s="479"/>
      <c r="DZY41" s="479"/>
      <c r="DZZ41" s="479"/>
      <c r="EAA41" s="479"/>
      <c r="EAB41" s="479"/>
      <c r="EAC41" s="479"/>
      <c r="EAD41" s="479"/>
      <c r="EAE41" s="479"/>
      <c r="EAF41" s="479"/>
      <c r="EAG41" s="479"/>
      <c r="EAH41" s="479"/>
      <c r="EAI41" s="479"/>
      <c r="EAJ41" s="479"/>
      <c r="EAK41" s="479"/>
      <c r="EAL41" s="479"/>
      <c r="EAM41" s="479"/>
      <c r="EAN41" s="479"/>
      <c r="EAO41" s="479"/>
      <c r="EAP41" s="479"/>
      <c r="EAQ41" s="479"/>
      <c r="EAR41" s="479"/>
      <c r="EAS41" s="479"/>
      <c r="EAT41" s="479"/>
      <c r="EAU41" s="479"/>
      <c r="EAV41" s="479"/>
      <c r="EAW41" s="479"/>
      <c r="EAX41" s="479"/>
      <c r="EAY41" s="479"/>
      <c r="EAZ41" s="479"/>
      <c r="EBA41" s="479"/>
      <c r="EBB41" s="479"/>
      <c r="EBC41" s="479"/>
      <c r="EBD41" s="479"/>
      <c r="EBE41" s="479"/>
      <c r="EBF41" s="479"/>
      <c r="EBG41" s="479"/>
      <c r="EBH41" s="479"/>
      <c r="EBI41" s="479"/>
      <c r="EBJ41" s="479"/>
      <c r="EBK41" s="479"/>
      <c r="EBL41" s="479"/>
      <c r="EBM41" s="479"/>
      <c r="EBN41" s="479"/>
      <c r="EBO41" s="479"/>
      <c r="EBP41" s="479"/>
      <c r="EBQ41" s="479"/>
      <c r="EBR41" s="479"/>
      <c r="EBS41" s="479"/>
      <c r="EBT41" s="479"/>
      <c r="EBU41" s="479"/>
      <c r="EBV41" s="479"/>
      <c r="EBW41" s="479"/>
      <c r="EBX41" s="479"/>
      <c r="EBY41" s="479"/>
      <c r="EBZ41" s="479"/>
      <c r="ECA41" s="479"/>
      <c r="ECB41" s="479"/>
      <c r="ECC41" s="479"/>
      <c r="ECD41" s="479"/>
      <c r="ECE41" s="479"/>
      <c r="ECF41" s="479"/>
      <c r="ECG41" s="479"/>
      <c r="ECH41" s="479"/>
      <c r="ECI41" s="479"/>
      <c r="ECJ41" s="479"/>
      <c r="ECK41" s="479"/>
      <c r="ECL41" s="479"/>
      <c r="ECM41" s="479"/>
      <c r="ECN41" s="479"/>
      <c r="ECO41" s="479"/>
      <c r="ECP41" s="479"/>
      <c r="ECQ41" s="479"/>
      <c r="ECR41" s="479"/>
      <c r="ECS41" s="479"/>
      <c r="ECT41" s="479"/>
      <c r="ECU41" s="479"/>
      <c r="ECV41" s="479"/>
      <c r="ECW41" s="479"/>
      <c r="ECX41" s="479"/>
      <c r="ECY41" s="479"/>
      <c r="ECZ41" s="479"/>
      <c r="EDA41" s="479"/>
      <c r="EDB41" s="479"/>
      <c r="EDC41" s="479"/>
      <c r="EDD41" s="479"/>
      <c r="EDE41" s="479"/>
      <c r="EDF41" s="479"/>
      <c r="EDG41" s="479"/>
      <c r="EDH41" s="479"/>
      <c r="EDI41" s="479"/>
      <c r="EDJ41" s="479"/>
      <c r="EDK41" s="479"/>
      <c r="EDL41" s="479"/>
      <c r="EDM41" s="479"/>
      <c r="EDN41" s="479"/>
      <c r="EDO41" s="479"/>
      <c r="EDP41" s="479"/>
      <c r="EDQ41" s="479"/>
      <c r="EDR41" s="479"/>
      <c r="EDS41" s="479"/>
      <c r="EDT41" s="479"/>
      <c r="EDU41" s="479"/>
      <c r="EDV41" s="479"/>
      <c r="EDW41" s="479"/>
      <c r="EDX41" s="479"/>
      <c r="EDY41" s="479"/>
      <c r="EDZ41" s="479"/>
      <c r="EEA41" s="479"/>
      <c r="EEB41" s="479"/>
      <c r="EEC41" s="479"/>
      <c r="EED41" s="479"/>
      <c r="EEE41" s="479"/>
      <c r="EEF41" s="479"/>
      <c r="EEG41" s="479"/>
      <c r="EEH41" s="479"/>
      <c r="EEI41" s="479"/>
      <c r="EEJ41" s="479"/>
      <c r="EEK41" s="479"/>
      <c r="EEL41" s="479"/>
      <c r="EEM41" s="479"/>
      <c r="EEN41" s="479"/>
      <c r="EEO41" s="479"/>
      <c r="EEP41" s="479"/>
      <c r="EEQ41" s="479"/>
      <c r="EER41" s="479"/>
      <c r="EES41" s="479"/>
      <c r="EET41" s="479"/>
      <c r="EEU41" s="479"/>
      <c r="EEV41" s="479"/>
      <c r="EEW41" s="479"/>
      <c r="EEX41" s="479"/>
      <c r="EEY41" s="479"/>
      <c r="EEZ41" s="479"/>
      <c r="EFA41" s="479"/>
      <c r="EFB41" s="479"/>
      <c r="EFC41" s="479"/>
      <c r="EFD41" s="479"/>
      <c r="EFE41" s="479"/>
      <c r="EFF41" s="479"/>
      <c r="EFG41" s="479"/>
      <c r="EFH41" s="479"/>
      <c r="EFI41" s="479"/>
      <c r="EFJ41" s="479"/>
      <c r="EFK41" s="479"/>
      <c r="EFL41" s="479"/>
      <c r="EFM41" s="479"/>
      <c r="EFN41" s="479"/>
      <c r="EFO41" s="479"/>
      <c r="EFP41" s="479"/>
      <c r="EFQ41" s="479"/>
      <c r="EFR41" s="479"/>
      <c r="EFS41" s="479"/>
      <c r="EFT41" s="479"/>
      <c r="EFU41" s="479"/>
      <c r="EFV41" s="479"/>
      <c r="EFW41" s="479"/>
      <c r="EFX41" s="479"/>
      <c r="EFY41" s="479"/>
      <c r="EFZ41" s="479"/>
      <c r="EGA41" s="479"/>
      <c r="EGB41" s="479"/>
      <c r="EGC41" s="479"/>
      <c r="EGD41" s="479"/>
      <c r="EGE41" s="479"/>
      <c r="EGF41" s="479"/>
      <c r="EGG41" s="479"/>
      <c r="EGH41" s="479"/>
      <c r="EGI41" s="479"/>
      <c r="EGJ41" s="479"/>
      <c r="EGK41" s="479"/>
      <c r="EGL41" s="479"/>
      <c r="EGM41" s="479"/>
      <c r="EGN41" s="479"/>
      <c r="EGO41" s="479"/>
      <c r="EGP41" s="479"/>
      <c r="EGQ41" s="479"/>
      <c r="EGR41" s="479"/>
      <c r="EGS41" s="479"/>
      <c r="EGT41" s="479"/>
      <c r="EGU41" s="479"/>
      <c r="EGV41" s="479"/>
      <c r="EGW41" s="479"/>
      <c r="EGX41" s="479"/>
      <c r="EGY41" s="479"/>
      <c r="EGZ41" s="479"/>
      <c r="EHA41" s="479"/>
      <c r="EHB41" s="479"/>
      <c r="EHC41" s="479"/>
      <c r="EHD41" s="479"/>
      <c r="EHE41" s="479"/>
      <c r="EHF41" s="479"/>
      <c r="EHG41" s="479"/>
      <c r="EHH41" s="479"/>
      <c r="EHI41" s="479"/>
      <c r="EHJ41" s="479"/>
      <c r="EHK41" s="479"/>
      <c r="EHL41" s="479"/>
      <c r="EHM41" s="479"/>
      <c r="EHN41" s="479"/>
      <c r="EHO41" s="479"/>
      <c r="EHP41" s="479"/>
      <c r="EHQ41" s="479"/>
      <c r="EHR41" s="479"/>
      <c r="EHS41" s="479"/>
      <c r="EHT41" s="479"/>
      <c r="EHU41" s="479"/>
      <c r="EHV41" s="479"/>
      <c r="EHW41" s="479"/>
      <c r="EHX41" s="479"/>
      <c r="EHY41" s="479"/>
      <c r="EHZ41" s="479"/>
      <c r="EIA41" s="479"/>
      <c r="EIB41" s="479"/>
      <c r="EIC41" s="479"/>
      <c r="EID41" s="479"/>
      <c r="EIE41" s="479"/>
      <c r="EIF41" s="479"/>
      <c r="EIG41" s="479"/>
      <c r="EIH41" s="479"/>
      <c r="EII41" s="479"/>
      <c r="EIJ41" s="479"/>
      <c r="EIK41" s="479"/>
      <c r="EIL41" s="479"/>
      <c r="EIM41" s="479"/>
      <c r="EIN41" s="479"/>
      <c r="EIO41" s="479"/>
      <c r="EIP41" s="479"/>
      <c r="EIQ41" s="479"/>
      <c r="EIR41" s="479"/>
      <c r="EIS41" s="479"/>
      <c r="EIT41" s="479"/>
      <c r="EIU41" s="479"/>
      <c r="EIV41" s="479"/>
      <c r="EIW41" s="479"/>
      <c r="EIX41" s="479"/>
      <c r="EIY41" s="479"/>
      <c r="EIZ41" s="479"/>
      <c r="EJA41" s="479"/>
      <c r="EJB41" s="479"/>
      <c r="EJC41" s="479"/>
      <c r="EJD41" s="479"/>
      <c r="EJE41" s="479"/>
      <c r="EJF41" s="479"/>
      <c r="EJG41" s="479"/>
      <c r="EJH41" s="479"/>
      <c r="EJI41" s="479"/>
      <c r="EJJ41" s="479"/>
      <c r="EJK41" s="479"/>
      <c r="EJL41" s="479"/>
      <c r="EJM41" s="479"/>
      <c r="EJN41" s="479"/>
      <c r="EJO41" s="479"/>
      <c r="EJP41" s="479"/>
      <c r="EJQ41" s="479"/>
      <c r="EJR41" s="479"/>
      <c r="EJS41" s="479"/>
      <c r="EJT41" s="479"/>
      <c r="EJU41" s="479"/>
      <c r="EJV41" s="479"/>
      <c r="EJW41" s="479"/>
      <c r="EJX41" s="479"/>
      <c r="EJY41" s="479"/>
      <c r="EJZ41" s="479"/>
      <c r="EKA41" s="479"/>
      <c r="EKB41" s="479"/>
      <c r="EKC41" s="479"/>
      <c r="EKD41" s="479"/>
      <c r="EKE41" s="479"/>
      <c r="EKF41" s="479"/>
      <c r="EKG41" s="479"/>
      <c r="EKH41" s="479"/>
      <c r="EKI41" s="479"/>
      <c r="EKJ41" s="479"/>
      <c r="EKK41" s="479"/>
      <c r="EKL41" s="479"/>
      <c r="EKM41" s="479"/>
      <c r="EKN41" s="479"/>
      <c r="EKO41" s="479"/>
      <c r="EKP41" s="479"/>
      <c r="EKQ41" s="479"/>
      <c r="EKR41" s="479"/>
      <c r="EKS41" s="479"/>
      <c r="EKT41" s="479"/>
      <c r="EKU41" s="479"/>
      <c r="EKV41" s="479"/>
      <c r="EKW41" s="479"/>
      <c r="EKX41" s="479"/>
      <c r="EKY41" s="479"/>
      <c r="EKZ41" s="479"/>
      <c r="ELA41" s="479"/>
      <c r="ELB41" s="479"/>
      <c r="ELC41" s="479"/>
      <c r="ELD41" s="479"/>
      <c r="ELE41" s="479"/>
      <c r="ELF41" s="479"/>
      <c r="ELG41" s="479"/>
      <c r="ELH41" s="479"/>
      <c r="ELI41" s="479"/>
      <c r="ELJ41" s="479"/>
      <c r="ELK41" s="479"/>
      <c r="ELL41" s="479"/>
      <c r="ELM41" s="479"/>
      <c r="ELN41" s="479"/>
      <c r="ELO41" s="479"/>
      <c r="ELP41" s="479"/>
      <c r="ELQ41" s="479"/>
      <c r="ELR41" s="479"/>
      <c r="ELS41" s="479"/>
      <c r="ELT41" s="479"/>
      <c r="ELU41" s="479"/>
      <c r="ELV41" s="479"/>
      <c r="ELW41" s="479"/>
      <c r="ELX41" s="479"/>
      <c r="ELY41" s="479"/>
      <c r="ELZ41" s="479"/>
      <c r="EMA41" s="479"/>
      <c r="EMB41" s="479"/>
      <c r="EMC41" s="479"/>
      <c r="EMD41" s="479"/>
      <c r="EME41" s="479"/>
      <c r="EMF41" s="479"/>
      <c r="EMG41" s="479"/>
      <c r="EMH41" s="479"/>
      <c r="EMI41" s="479"/>
      <c r="EMJ41" s="479"/>
      <c r="EMK41" s="479"/>
      <c r="EML41" s="479"/>
      <c r="EMM41" s="479"/>
      <c r="EMN41" s="479"/>
      <c r="EMO41" s="479"/>
      <c r="EMP41" s="479"/>
      <c r="EMQ41" s="479"/>
      <c r="EMR41" s="479"/>
      <c r="EMS41" s="479"/>
      <c r="EMT41" s="479"/>
      <c r="EMU41" s="479"/>
      <c r="EMV41" s="479"/>
      <c r="EMW41" s="479"/>
      <c r="EMX41" s="479"/>
      <c r="EMY41" s="479"/>
      <c r="EMZ41" s="479"/>
      <c r="ENA41" s="479"/>
      <c r="ENB41" s="479"/>
      <c r="ENC41" s="479"/>
      <c r="END41" s="479"/>
      <c r="ENE41" s="479"/>
      <c r="ENF41" s="479"/>
      <c r="ENG41" s="479"/>
      <c r="ENH41" s="479"/>
      <c r="ENI41" s="479"/>
      <c r="ENJ41" s="479"/>
      <c r="ENK41" s="479"/>
      <c r="ENL41" s="479"/>
      <c r="ENM41" s="479"/>
      <c r="ENN41" s="479"/>
      <c r="ENO41" s="479"/>
      <c r="ENP41" s="479"/>
      <c r="ENQ41" s="479"/>
      <c r="ENR41" s="479"/>
      <c r="ENS41" s="479"/>
      <c r="ENT41" s="479"/>
      <c r="ENU41" s="479"/>
      <c r="ENV41" s="479"/>
      <c r="ENW41" s="479"/>
      <c r="ENX41" s="479"/>
      <c r="ENY41" s="479"/>
      <c r="ENZ41" s="479"/>
      <c r="EOA41" s="479"/>
      <c r="EOB41" s="479"/>
      <c r="EOC41" s="479"/>
      <c r="EOD41" s="479"/>
      <c r="EOE41" s="479"/>
      <c r="EOF41" s="479"/>
      <c r="EOG41" s="479"/>
      <c r="EOH41" s="479"/>
      <c r="EOI41" s="479"/>
      <c r="EOJ41" s="479"/>
      <c r="EOK41" s="479"/>
      <c r="EOL41" s="479"/>
      <c r="EOM41" s="479"/>
      <c r="EON41" s="479"/>
      <c r="EOO41" s="479"/>
      <c r="EOP41" s="479"/>
      <c r="EOQ41" s="479"/>
      <c r="EOR41" s="479"/>
      <c r="EOS41" s="479"/>
      <c r="EOT41" s="479"/>
      <c r="EOU41" s="479"/>
      <c r="EOV41" s="479"/>
      <c r="EOW41" s="479"/>
      <c r="EOX41" s="479"/>
      <c r="EOY41" s="479"/>
      <c r="EOZ41" s="479"/>
      <c r="EPA41" s="479"/>
      <c r="EPB41" s="479"/>
      <c r="EPC41" s="479"/>
      <c r="EPD41" s="479"/>
      <c r="EPE41" s="479"/>
      <c r="EPF41" s="479"/>
      <c r="EPG41" s="479"/>
      <c r="EPH41" s="479"/>
      <c r="EPI41" s="479"/>
      <c r="EPJ41" s="479"/>
      <c r="EPK41" s="479"/>
      <c r="EPL41" s="479"/>
      <c r="EPM41" s="479"/>
      <c r="EPN41" s="479"/>
      <c r="EPO41" s="479"/>
      <c r="EPP41" s="479"/>
      <c r="EPQ41" s="479"/>
      <c r="EPR41" s="479"/>
      <c r="EPS41" s="479"/>
      <c r="EPT41" s="479"/>
      <c r="EPU41" s="479"/>
      <c r="EPV41" s="479"/>
      <c r="EPW41" s="479"/>
      <c r="EPX41" s="479"/>
      <c r="EPY41" s="479"/>
      <c r="EPZ41" s="479"/>
      <c r="EQA41" s="479"/>
      <c r="EQB41" s="479"/>
      <c r="EQC41" s="479"/>
      <c r="EQD41" s="479"/>
      <c r="EQE41" s="479"/>
      <c r="EQF41" s="479"/>
      <c r="EQG41" s="479"/>
      <c r="EQH41" s="479"/>
      <c r="EQI41" s="479"/>
      <c r="EQJ41" s="479"/>
      <c r="EQK41" s="479"/>
      <c r="EQL41" s="479"/>
      <c r="EQM41" s="479"/>
      <c r="EQN41" s="479"/>
      <c r="EQO41" s="479"/>
      <c r="EQP41" s="479"/>
      <c r="EQQ41" s="479"/>
      <c r="EQR41" s="479"/>
      <c r="EQS41" s="479"/>
      <c r="EQT41" s="479"/>
      <c r="EQU41" s="479"/>
      <c r="EQV41" s="479"/>
      <c r="EQW41" s="479"/>
      <c r="EQX41" s="479"/>
      <c r="EQY41" s="479"/>
      <c r="EQZ41" s="479"/>
      <c r="ERA41" s="479"/>
      <c r="ERB41" s="479"/>
      <c r="ERC41" s="479"/>
      <c r="ERD41" s="479"/>
      <c r="ERE41" s="479"/>
      <c r="ERF41" s="479"/>
      <c r="ERG41" s="479"/>
      <c r="ERH41" s="479"/>
      <c r="ERI41" s="479"/>
      <c r="ERJ41" s="479"/>
      <c r="ERK41" s="479"/>
      <c r="ERL41" s="479"/>
      <c r="ERM41" s="479"/>
      <c r="ERN41" s="479"/>
      <c r="ERO41" s="479"/>
      <c r="ERP41" s="479"/>
      <c r="ERQ41" s="479"/>
      <c r="ERR41" s="479"/>
      <c r="ERS41" s="479"/>
      <c r="ERT41" s="479"/>
      <c r="ERU41" s="479"/>
      <c r="ERV41" s="479"/>
      <c r="ERW41" s="479"/>
      <c r="ERX41" s="479"/>
      <c r="ERY41" s="479"/>
      <c r="ERZ41" s="479"/>
      <c r="ESA41" s="479"/>
      <c r="ESB41" s="479"/>
      <c r="ESC41" s="479"/>
      <c r="ESD41" s="479"/>
      <c r="ESE41" s="479"/>
      <c r="ESF41" s="479"/>
      <c r="ESG41" s="479"/>
      <c r="ESH41" s="479"/>
      <c r="ESI41" s="479"/>
      <c r="ESJ41" s="479"/>
      <c r="ESK41" s="479"/>
      <c r="ESL41" s="479"/>
      <c r="ESM41" s="479"/>
      <c r="ESN41" s="479"/>
      <c r="ESO41" s="479"/>
      <c r="ESP41" s="479"/>
      <c r="ESQ41" s="479"/>
      <c r="ESR41" s="479"/>
      <c r="ESS41" s="479"/>
      <c r="EST41" s="479"/>
      <c r="ESU41" s="479"/>
      <c r="ESV41" s="479"/>
      <c r="ESW41" s="479"/>
      <c r="ESX41" s="479"/>
      <c r="ESY41" s="479"/>
      <c r="ESZ41" s="479"/>
      <c r="ETA41" s="479"/>
      <c r="ETB41" s="479"/>
      <c r="ETC41" s="479"/>
      <c r="ETD41" s="479"/>
      <c r="ETE41" s="479"/>
      <c r="ETF41" s="479"/>
      <c r="ETG41" s="479"/>
      <c r="ETH41" s="479"/>
      <c r="ETI41" s="479"/>
      <c r="ETJ41" s="479"/>
      <c r="ETK41" s="479"/>
      <c r="ETL41" s="479"/>
      <c r="ETM41" s="479"/>
      <c r="ETN41" s="479"/>
      <c r="ETO41" s="479"/>
      <c r="ETP41" s="479"/>
      <c r="ETQ41" s="479"/>
      <c r="ETR41" s="479"/>
      <c r="ETS41" s="479"/>
      <c r="ETT41" s="479"/>
      <c r="ETU41" s="479"/>
      <c r="ETV41" s="479"/>
      <c r="ETW41" s="479"/>
      <c r="ETX41" s="479"/>
      <c r="ETY41" s="479"/>
      <c r="ETZ41" s="479"/>
      <c r="EUA41" s="479"/>
      <c r="EUB41" s="479"/>
      <c r="EUC41" s="479"/>
      <c r="EUD41" s="479"/>
      <c r="EUE41" s="479"/>
      <c r="EUF41" s="479"/>
      <c r="EUG41" s="479"/>
      <c r="EUH41" s="479"/>
      <c r="EUI41" s="479"/>
      <c r="EUJ41" s="479"/>
      <c r="EUK41" s="479"/>
      <c r="EUL41" s="479"/>
      <c r="EUM41" s="479"/>
      <c r="EUN41" s="479"/>
      <c r="EUO41" s="479"/>
      <c r="EUP41" s="479"/>
      <c r="EUQ41" s="479"/>
      <c r="EUR41" s="479"/>
      <c r="EUS41" s="479"/>
      <c r="EUT41" s="479"/>
      <c r="EUU41" s="479"/>
      <c r="EUV41" s="479"/>
      <c r="EUW41" s="479"/>
      <c r="EUX41" s="479"/>
      <c r="EUY41" s="479"/>
      <c r="EUZ41" s="479"/>
      <c r="EVA41" s="479"/>
      <c r="EVB41" s="479"/>
      <c r="EVC41" s="479"/>
      <c r="EVD41" s="479"/>
      <c r="EVE41" s="479"/>
      <c r="EVF41" s="479"/>
      <c r="EVG41" s="479"/>
      <c r="EVH41" s="479"/>
      <c r="EVI41" s="479"/>
      <c r="EVJ41" s="479"/>
      <c r="EVK41" s="479"/>
      <c r="EVL41" s="479"/>
      <c r="EVM41" s="479"/>
      <c r="EVN41" s="479"/>
      <c r="EVO41" s="479"/>
      <c r="EVP41" s="479"/>
      <c r="EVQ41" s="479"/>
      <c r="EVR41" s="479"/>
      <c r="EVS41" s="479"/>
      <c r="EVT41" s="479"/>
      <c r="EVU41" s="479"/>
      <c r="EVV41" s="479"/>
      <c r="EVW41" s="479"/>
      <c r="EVX41" s="479"/>
      <c r="EVY41" s="479"/>
      <c r="EVZ41" s="479"/>
      <c r="EWA41" s="479"/>
      <c r="EWB41" s="479"/>
      <c r="EWC41" s="479"/>
      <c r="EWD41" s="479"/>
      <c r="EWE41" s="479"/>
      <c r="EWF41" s="479"/>
      <c r="EWG41" s="479"/>
      <c r="EWH41" s="479"/>
      <c r="EWI41" s="479"/>
      <c r="EWJ41" s="479"/>
      <c r="EWK41" s="479"/>
      <c r="EWL41" s="479"/>
      <c r="EWM41" s="479"/>
      <c r="EWN41" s="479"/>
      <c r="EWO41" s="479"/>
      <c r="EWP41" s="479"/>
      <c r="EWQ41" s="479"/>
      <c r="EWR41" s="479"/>
      <c r="EWS41" s="479"/>
      <c r="EWT41" s="479"/>
      <c r="EWU41" s="479"/>
      <c r="EWV41" s="479"/>
      <c r="EWW41" s="479"/>
      <c r="EWX41" s="479"/>
      <c r="EWY41" s="479"/>
      <c r="EWZ41" s="479"/>
      <c r="EXA41" s="479"/>
      <c r="EXB41" s="479"/>
      <c r="EXC41" s="479"/>
      <c r="EXD41" s="479"/>
      <c r="EXE41" s="479"/>
      <c r="EXF41" s="479"/>
      <c r="EXG41" s="479"/>
      <c r="EXH41" s="479"/>
      <c r="EXI41" s="479"/>
      <c r="EXJ41" s="479"/>
      <c r="EXK41" s="479"/>
      <c r="EXL41" s="479"/>
      <c r="EXM41" s="479"/>
      <c r="EXN41" s="479"/>
      <c r="EXO41" s="479"/>
      <c r="EXP41" s="479"/>
      <c r="EXQ41" s="479"/>
      <c r="EXR41" s="479"/>
      <c r="EXS41" s="479"/>
      <c r="EXT41" s="479"/>
      <c r="EXU41" s="479"/>
      <c r="EXV41" s="479"/>
      <c r="EXW41" s="479"/>
      <c r="EXX41" s="479"/>
      <c r="EXY41" s="479"/>
      <c r="EXZ41" s="479"/>
      <c r="EYA41" s="479"/>
      <c r="EYB41" s="479"/>
      <c r="EYC41" s="479"/>
      <c r="EYD41" s="479"/>
      <c r="EYE41" s="479"/>
      <c r="EYF41" s="479"/>
      <c r="EYG41" s="479"/>
      <c r="EYH41" s="479"/>
      <c r="EYI41" s="479"/>
      <c r="EYJ41" s="479"/>
      <c r="EYK41" s="479"/>
      <c r="EYL41" s="479"/>
      <c r="EYM41" s="479"/>
      <c r="EYN41" s="479"/>
      <c r="EYO41" s="479"/>
      <c r="EYP41" s="479"/>
      <c r="EYQ41" s="479"/>
      <c r="EYR41" s="479"/>
      <c r="EYS41" s="479"/>
      <c r="EYT41" s="479"/>
      <c r="EYU41" s="479"/>
      <c r="EYV41" s="479"/>
      <c r="EYW41" s="479"/>
      <c r="EYX41" s="479"/>
      <c r="EYY41" s="479"/>
      <c r="EYZ41" s="479"/>
      <c r="EZA41" s="479"/>
      <c r="EZB41" s="479"/>
      <c r="EZC41" s="479"/>
      <c r="EZD41" s="479"/>
      <c r="EZE41" s="479"/>
      <c r="EZF41" s="479"/>
      <c r="EZG41" s="479"/>
      <c r="EZH41" s="479"/>
      <c r="EZI41" s="479"/>
      <c r="EZJ41" s="479"/>
      <c r="EZK41" s="479"/>
      <c r="EZL41" s="479"/>
      <c r="EZM41" s="479"/>
      <c r="EZN41" s="479"/>
      <c r="EZO41" s="479"/>
      <c r="EZP41" s="479"/>
      <c r="EZQ41" s="479"/>
      <c r="EZR41" s="479"/>
      <c r="EZS41" s="479"/>
      <c r="EZT41" s="479"/>
      <c r="EZU41" s="479"/>
      <c r="EZV41" s="479"/>
      <c r="EZW41" s="479"/>
      <c r="EZX41" s="479"/>
      <c r="EZY41" s="479"/>
      <c r="EZZ41" s="479"/>
      <c r="FAA41" s="479"/>
      <c r="FAB41" s="479"/>
      <c r="FAC41" s="479"/>
      <c r="FAD41" s="479"/>
      <c r="FAE41" s="479"/>
      <c r="FAF41" s="479"/>
      <c r="FAG41" s="479"/>
      <c r="FAH41" s="479"/>
      <c r="FAI41" s="479"/>
      <c r="FAJ41" s="479"/>
      <c r="FAK41" s="479"/>
      <c r="FAL41" s="479"/>
      <c r="FAM41" s="479"/>
      <c r="FAN41" s="479"/>
      <c r="FAO41" s="479"/>
      <c r="FAP41" s="479"/>
      <c r="FAQ41" s="479"/>
      <c r="FAR41" s="479"/>
      <c r="FAS41" s="479"/>
      <c r="FAT41" s="479"/>
      <c r="FAU41" s="479"/>
      <c r="FAV41" s="479"/>
      <c r="FAW41" s="479"/>
      <c r="FAX41" s="479"/>
      <c r="FAY41" s="479"/>
      <c r="FAZ41" s="479"/>
      <c r="FBA41" s="479"/>
      <c r="FBB41" s="479"/>
      <c r="FBC41" s="479"/>
      <c r="FBD41" s="479"/>
      <c r="FBE41" s="479"/>
      <c r="FBF41" s="479"/>
      <c r="FBG41" s="479"/>
      <c r="FBH41" s="479"/>
      <c r="FBI41" s="479"/>
      <c r="FBJ41" s="479"/>
      <c r="FBK41" s="479"/>
      <c r="FBL41" s="479"/>
      <c r="FBM41" s="479"/>
      <c r="FBN41" s="479"/>
      <c r="FBO41" s="479"/>
      <c r="FBP41" s="479"/>
      <c r="FBQ41" s="479"/>
      <c r="FBR41" s="479"/>
      <c r="FBS41" s="479"/>
      <c r="FBT41" s="479"/>
      <c r="FBU41" s="479"/>
      <c r="FBV41" s="479"/>
      <c r="FBW41" s="479"/>
      <c r="FBX41" s="479"/>
      <c r="FBY41" s="479"/>
      <c r="FBZ41" s="479"/>
      <c r="FCA41" s="479"/>
      <c r="FCB41" s="479"/>
      <c r="FCC41" s="479"/>
      <c r="FCD41" s="479"/>
      <c r="FCE41" s="479"/>
      <c r="FCF41" s="479"/>
      <c r="FCG41" s="479"/>
      <c r="FCH41" s="479"/>
      <c r="FCI41" s="479"/>
      <c r="FCJ41" s="479"/>
      <c r="FCK41" s="479"/>
      <c r="FCL41" s="479"/>
      <c r="FCM41" s="479"/>
      <c r="FCN41" s="479"/>
      <c r="FCO41" s="479"/>
      <c r="FCP41" s="479"/>
      <c r="FCQ41" s="479"/>
      <c r="FCR41" s="479"/>
      <c r="FCS41" s="479"/>
      <c r="FCT41" s="479"/>
      <c r="FCU41" s="479"/>
      <c r="FCV41" s="479"/>
      <c r="FCW41" s="479"/>
      <c r="FCX41" s="479"/>
      <c r="FCY41" s="479"/>
      <c r="FCZ41" s="479"/>
      <c r="FDA41" s="479"/>
      <c r="FDB41" s="479"/>
      <c r="FDC41" s="479"/>
      <c r="FDD41" s="479"/>
      <c r="FDE41" s="479"/>
      <c r="FDF41" s="479"/>
      <c r="FDG41" s="479"/>
      <c r="FDH41" s="479"/>
      <c r="FDI41" s="479"/>
      <c r="FDJ41" s="479"/>
      <c r="FDK41" s="479"/>
      <c r="FDL41" s="479"/>
      <c r="FDM41" s="479"/>
      <c r="FDN41" s="479"/>
      <c r="FDO41" s="479"/>
      <c r="FDP41" s="479"/>
      <c r="FDQ41" s="479"/>
      <c r="FDR41" s="479"/>
      <c r="FDS41" s="479"/>
      <c r="FDT41" s="479"/>
      <c r="FDU41" s="479"/>
      <c r="FDV41" s="479"/>
      <c r="FDW41" s="479"/>
      <c r="FDX41" s="479"/>
      <c r="FDY41" s="479"/>
      <c r="FDZ41" s="479"/>
      <c r="FEA41" s="479"/>
      <c r="FEB41" s="479"/>
      <c r="FEC41" s="479"/>
      <c r="FED41" s="479"/>
      <c r="FEE41" s="479"/>
      <c r="FEF41" s="479"/>
      <c r="FEG41" s="479"/>
      <c r="FEH41" s="479"/>
      <c r="FEI41" s="479"/>
      <c r="FEJ41" s="479"/>
      <c r="FEK41" s="479"/>
      <c r="FEL41" s="479"/>
      <c r="FEM41" s="479"/>
      <c r="FEN41" s="479"/>
      <c r="FEO41" s="479"/>
      <c r="FEP41" s="479"/>
      <c r="FEQ41" s="479"/>
      <c r="FER41" s="479"/>
      <c r="FES41" s="479"/>
      <c r="FET41" s="479"/>
      <c r="FEU41" s="479"/>
      <c r="FEV41" s="479"/>
      <c r="FEW41" s="479"/>
      <c r="FEX41" s="479"/>
      <c r="FEY41" s="479"/>
      <c r="FEZ41" s="479"/>
      <c r="FFA41" s="479"/>
      <c r="FFB41" s="479"/>
      <c r="FFC41" s="479"/>
      <c r="FFD41" s="479"/>
      <c r="FFE41" s="479"/>
      <c r="FFF41" s="479"/>
      <c r="FFG41" s="479"/>
      <c r="FFH41" s="479"/>
      <c r="FFI41" s="479"/>
      <c r="FFJ41" s="479"/>
      <c r="FFK41" s="479"/>
      <c r="FFL41" s="479"/>
      <c r="FFM41" s="479"/>
      <c r="FFN41" s="479"/>
      <c r="FFO41" s="479"/>
      <c r="FFP41" s="479"/>
      <c r="FFQ41" s="479"/>
      <c r="FFR41" s="479"/>
      <c r="FFS41" s="479"/>
      <c r="FFT41" s="479"/>
      <c r="FFU41" s="479"/>
      <c r="FFV41" s="479"/>
      <c r="FFW41" s="479"/>
      <c r="FFX41" s="479"/>
      <c r="FFY41" s="479"/>
      <c r="FFZ41" s="479"/>
      <c r="FGA41" s="479"/>
      <c r="FGB41" s="479"/>
      <c r="FGC41" s="479"/>
      <c r="FGD41" s="479"/>
      <c r="FGE41" s="479"/>
      <c r="FGF41" s="479"/>
      <c r="FGG41" s="479"/>
      <c r="FGH41" s="479"/>
      <c r="FGI41" s="479"/>
      <c r="FGJ41" s="479"/>
      <c r="FGK41" s="479"/>
      <c r="FGL41" s="479"/>
      <c r="FGM41" s="479"/>
      <c r="FGN41" s="479"/>
      <c r="FGO41" s="479"/>
      <c r="FGP41" s="479"/>
      <c r="FGQ41" s="479"/>
      <c r="FGR41" s="479"/>
      <c r="FGS41" s="479"/>
      <c r="FGT41" s="479"/>
      <c r="FGU41" s="479"/>
      <c r="FGV41" s="479"/>
      <c r="FGW41" s="479"/>
      <c r="FGX41" s="479"/>
      <c r="FGY41" s="479"/>
      <c r="FGZ41" s="479"/>
      <c r="FHA41" s="479"/>
      <c r="FHB41" s="479"/>
      <c r="FHC41" s="479"/>
      <c r="FHD41" s="479"/>
      <c r="FHE41" s="479"/>
      <c r="FHF41" s="479"/>
      <c r="FHG41" s="479"/>
      <c r="FHH41" s="479"/>
      <c r="FHI41" s="479"/>
      <c r="FHJ41" s="479"/>
      <c r="FHK41" s="479"/>
      <c r="FHL41" s="479"/>
      <c r="FHM41" s="479"/>
      <c r="FHN41" s="479"/>
      <c r="FHO41" s="479"/>
      <c r="FHP41" s="479"/>
      <c r="FHQ41" s="479"/>
      <c r="FHR41" s="479"/>
      <c r="FHS41" s="479"/>
      <c r="FHT41" s="479"/>
      <c r="FHU41" s="479"/>
      <c r="FHV41" s="479"/>
      <c r="FHW41" s="479"/>
      <c r="FHX41" s="479"/>
      <c r="FHY41" s="479"/>
      <c r="FHZ41" s="479"/>
      <c r="FIA41" s="479"/>
      <c r="FIB41" s="479"/>
      <c r="FIC41" s="479"/>
      <c r="FID41" s="479"/>
      <c r="FIE41" s="479"/>
      <c r="FIF41" s="479"/>
      <c r="FIG41" s="479"/>
      <c r="FIH41" s="479"/>
      <c r="FII41" s="479"/>
      <c r="FIJ41" s="479"/>
      <c r="FIK41" s="479"/>
      <c r="FIL41" s="479"/>
      <c r="FIM41" s="479"/>
      <c r="FIN41" s="479"/>
      <c r="FIO41" s="479"/>
      <c r="FIP41" s="479"/>
      <c r="FIQ41" s="479"/>
      <c r="FIR41" s="479"/>
      <c r="FIS41" s="479"/>
      <c r="FIT41" s="479"/>
      <c r="FIU41" s="479"/>
      <c r="FIV41" s="479"/>
      <c r="FIW41" s="479"/>
      <c r="FIX41" s="479"/>
      <c r="FIY41" s="479"/>
      <c r="FIZ41" s="479"/>
      <c r="FJA41" s="479"/>
      <c r="FJB41" s="479"/>
      <c r="FJC41" s="479"/>
      <c r="FJD41" s="479"/>
      <c r="FJE41" s="479"/>
      <c r="FJF41" s="479"/>
      <c r="FJG41" s="479"/>
      <c r="FJH41" s="479"/>
      <c r="FJI41" s="479"/>
      <c r="FJJ41" s="479"/>
      <c r="FJK41" s="479"/>
      <c r="FJL41" s="479"/>
      <c r="FJM41" s="479"/>
      <c r="FJN41" s="479"/>
      <c r="FJO41" s="479"/>
      <c r="FJP41" s="479"/>
      <c r="FJQ41" s="479"/>
      <c r="FJR41" s="479"/>
      <c r="FJS41" s="479"/>
      <c r="FJT41" s="479"/>
      <c r="FJU41" s="479"/>
      <c r="FJV41" s="479"/>
      <c r="FJW41" s="479"/>
      <c r="FJX41" s="479"/>
      <c r="FJY41" s="479"/>
      <c r="FJZ41" s="479"/>
      <c r="FKA41" s="479"/>
      <c r="FKB41" s="479"/>
      <c r="FKC41" s="479"/>
      <c r="FKD41" s="479"/>
      <c r="FKE41" s="479"/>
      <c r="FKF41" s="479"/>
      <c r="FKG41" s="479"/>
      <c r="FKH41" s="479"/>
      <c r="FKI41" s="479"/>
      <c r="FKJ41" s="479"/>
      <c r="FKK41" s="479"/>
      <c r="FKL41" s="479"/>
      <c r="FKM41" s="479"/>
      <c r="FKN41" s="479"/>
      <c r="FKO41" s="479"/>
      <c r="FKP41" s="479"/>
      <c r="FKQ41" s="479"/>
      <c r="FKR41" s="479"/>
      <c r="FKS41" s="479"/>
      <c r="FKT41" s="479"/>
      <c r="FKU41" s="479"/>
      <c r="FKV41" s="479"/>
      <c r="FKW41" s="479"/>
      <c r="FKX41" s="479"/>
      <c r="FKY41" s="479"/>
      <c r="FKZ41" s="479"/>
      <c r="FLA41" s="479"/>
      <c r="FLB41" s="479"/>
      <c r="FLC41" s="479"/>
      <c r="FLD41" s="479"/>
      <c r="FLE41" s="479"/>
      <c r="FLF41" s="479"/>
      <c r="FLG41" s="479"/>
      <c r="FLH41" s="479"/>
      <c r="FLI41" s="479"/>
      <c r="FLJ41" s="479"/>
      <c r="FLK41" s="479"/>
      <c r="FLL41" s="479"/>
      <c r="FLM41" s="479"/>
      <c r="FLN41" s="479"/>
      <c r="FLO41" s="479"/>
      <c r="FLP41" s="479"/>
      <c r="FLQ41" s="479"/>
      <c r="FLR41" s="479"/>
      <c r="FLS41" s="479"/>
      <c r="FLT41" s="479"/>
      <c r="FLU41" s="479"/>
      <c r="FLV41" s="479"/>
      <c r="FLW41" s="479"/>
      <c r="FLX41" s="479"/>
      <c r="FLY41" s="479"/>
      <c r="FLZ41" s="479"/>
      <c r="FMA41" s="479"/>
      <c r="FMB41" s="479"/>
      <c r="FMC41" s="479"/>
      <c r="FMD41" s="479"/>
      <c r="FME41" s="479"/>
      <c r="FMF41" s="479"/>
      <c r="FMG41" s="479"/>
      <c r="FMH41" s="479"/>
      <c r="FMI41" s="479"/>
      <c r="FMJ41" s="479"/>
      <c r="FMK41" s="479"/>
      <c r="FML41" s="479"/>
      <c r="FMM41" s="479"/>
      <c r="FMN41" s="479"/>
      <c r="FMO41" s="479"/>
      <c r="FMP41" s="479"/>
      <c r="FMQ41" s="479"/>
      <c r="FMR41" s="479"/>
      <c r="FMS41" s="479"/>
      <c r="FMT41" s="479"/>
      <c r="FMU41" s="479"/>
      <c r="FMV41" s="479"/>
      <c r="FMW41" s="479"/>
      <c r="FMX41" s="479"/>
      <c r="FMY41" s="479"/>
      <c r="FMZ41" s="479"/>
      <c r="FNA41" s="479"/>
      <c r="FNB41" s="479"/>
      <c r="FNC41" s="479"/>
      <c r="FND41" s="479"/>
      <c r="FNE41" s="479"/>
      <c r="FNF41" s="479"/>
      <c r="FNG41" s="479"/>
      <c r="FNH41" s="479"/>
      <c r="FNI41" s="479"/>
      <c r="FNJ41" s="479"/>
      <c r="FNK41" s="479"/>
      <c r="FNL41" s="479"/>
      <c r="FNM41" s="479"/>
      <c r="FNN41" s="479"/>
      <c r="FNO41" s="479"/>
      <c r="FNP41" s="479"/>
      <c r="FNQ41" s="479"/>
      <c r="FNR41" s="479"/>
      <c r="FNS41" s="479"/>
      <c r="FNT41" s="479"/>
      <c r="FNU41" s="479"/>
      <c r="FNV41" s="479"/>
      <c r="FNW41" s="479"/>
      <c r="FNX41" s="479"/>
      <c r="FNY41" s="479"/>
      <c r="FNZ41" s="479"/>
      <c r="FOA41" s="479"/>
      <c r="FOB41" s="479"/>
      <c r="FOC41" s="479"/>
      <c r="FOD41" s="479"/>
      <c r="FOE41" s="479"/>
      <c r="FOF41" s="479"/>
      <c r="FOG41" s="479"/>
      <c r="FOH41" s="479"/>
      <c r="FOI41" s="479"/>
      <c r="FOJ41" s="479"/>
      <c r="FOK41" s="479"/>
      <c r="FOL41" s="479"/>
      <c r="FOM41" s="479"/>
      <c r="FON41" s="479"/>
      <c r="FOO41" s="479"/>
      <c r="FOP41" s="479"/>
      <c r="FOQ41" s="479"/>
      <c r="FOR41" s="479"/>
      <c r="FOS41" s="479"/>
      <c r="FOT41" s="479"/>
      <c r="FOU41" s="479"/>
      <c r="FOV41" s="479"/>
      <c r="FOW41" s="479"/>
      <c r="FOX41" s="479"/>
      <c r="FOY41" s="479"/>
      <c r="FOZ41" s="479"/>
      <c r="FPA41" s="479"/>
      <c r="FPB41" s="479"/>
      <c r="FPC41" s="479"/>
      <c r="FPD41" s="479"/>
      <c r="FPE41" s="479"/>
      <c r="FPF41" s="479"/>
      <c r="FPG41" s="479"/>
      <c r="FPH41" s="479"/>
      <c r="FPI41" s="479"/>
      <c r="FPJ41" s="479"/>
      <c r="FPK41" s="479"/>
      <c r="FPL41" s="479"/>
      <c r="FPM41" s="479"/>
      <c r="FPN41" s="479"/>
      <c r="FPO41" s="479"/>
      <c r="FPP41" s="479"/>
      <c r="FPQ41" s="479"/>
      <c r="FPR41" s="479"/>
      <c r="FPS41" s="479"/>
      <c r="FPT41" s="479"/>
      <c r="FPU41" s="479"/>
      <c r="FPV41" s="479"/>
      <c r="FPW41" s="479"/>
      <c r="FPX41" s="479"/>
      <c r="FPY41" s="479"/>
      <c r="FPZ41" s="479"/>
      <c r="FQA41" s="479"/>
      <c r="FQB41" s="479"/>
      <c r="FQC41" s="479"/>
      <c r="FQD41" s="479"/>
      <c r="FQE41" s="479"/>
      <c r="FQF41" s="479"/>
      <c r="FQG41" s="479"/>
      <c r="FQH41" s="479"/>
      <c r="FQI41" s="479"/>
      <c r="FQJ41" s="479"/>
      <c r="FQK41" s="479"/>
      <c r="FQL41" s="479"/>
      <c r="FQM41" s="479"/>
      <c r="FQN41" s="479"/>
      <c r="FQO41" s="479"/>
      <c r="FQP41" s="479"/>
      <c r="FQQ41" s="479"/>
      <c r="FQR41" s="479"/>
      <c r="FQS41" s="479"/>
      <c r="FQT41" s="479"/>
      <c r="FQU41" s="479"/>
      <c r="FQV41" s="479"/>
      <c r="FQW41" s="479"/>
      <c r="FQX41" s="479"/>
      <c r="FQY41" s="479"/>
      <c r="FQZ41" s="479"/>
      <c r="FRA41" s="479"/>
      <c r="FRB41" s="479"/>
      <c r="FRC41" s="479"/>
      <c r="FRD41" s="479"/>
      <c r="FRE41" s="479"/>
      <c r="FRF41" s="479"/>
      <c r="FRG41" s="479"/>
      <c r="FRH41" s="479"/>
      <c r="FRI41" s="479"/>
      <c r="FRJ41" s="479"/>
      <c r="FRK41" s="479"/>
      <c r="FRL41" s="479"/>
      <c r="FRM41" s="479"/>
      <c r="FRN41" s="479"/>
      <c r="FRO41" s="479"/>
      <c r="FRP41" s="479"/>
      <c r="FRQ41" s="479"/>
      <c r="FRR41" s="479"/>
      <c r="FRS41" s="479"/>
      <c r="FRT41" s="479"/>
      <c r="FRU41" s="479"/>
      <c r="FRV41" s="479"/>
      <c r="FRW41" s="479"/>
      <c r="FRX41" s="479"/>
      <c r="FRY41" s="479"/>
      <c r="FRZ41" s="479"/>
      <c r="FSA41" s="479"/>
      <c r="FSB41" s="479"/>
      <c r="FSC41" s="479"/>
      <c r="FSD41" s="479"/>
      <c r="FSE41" s="479"/>
      <c r="FSF41" s="479"/>
      <c r="FSG41" s="479"/>
      <c r="FSH41" s="479"/>
      <c r="FSI41" s="479"/>
      <c r="FSJ41" s="479"/>
      <c r="FSK41" s="479"/>
      <c r="FSL41" s="479"/>
      <c r="FSM41" s="479"/>
      <c r="FSN41" s="479"/>
      <c r="FSO41" s="479"/>
      <c r="FSP41" s="479"/>
      <c r="FSQ41" s="479"/>
      <c r="FSR41" s="479"/>
      <c r="FSS41" s="479"/>
      <c r="FST41" s="479"/>
      <c r="FSU41" s="479"/>
      <c r="FSV41" s="479"/>
      <c r="FSW41" s="479"/>
      <c r="FSX41" s="479"/>
      <c r="FSY41" s="479"/>
      <c r="FSZ41" s="479"/>
      <c r="FTA41" s="479"/>
      <c r="FTB41" s="479"/>
      <c r="FTC41" s="479"/>
      <c r="FTD41" s="479"/>
      <c r="FTE41" s="479"/>
      <c r="FTF41" s="479"/>
      <c r="FTG41" s="479"/>
      <c r="FTH41" s="479"/>
      <c r="FTI41" s="479"/>
      <c r="FTJ41" s="479"/>
      <c r="FTK41" s="479"/>
      <c r="FTL41" s="479"/>
      <c r="FTM41" s="479"/>
      <c r="FTN41" s="479"/>
      <c r="FTO41" s="479"/>
      <c r="FTP41" s="479"/>
      <c r="FTQ41" s="479"/>
      <c r="FTR41" s="479"/>
      <c r="FTS41" s="479"/>
      <c r="FTT41" s="479"/>
      <c r="FTU41" s="479"/>
      <c r="FTV41" s="479"/>
      <c r="FTW41" s="479"/>
      <c r="FTX41" s="479"/>
      <c r="FTY41" s="479"/>
      <c r="FTZ41" s="479"/>
      <c r="FUA41" s="479"/>
      <c r="FUB41" s="479"/>
      <c r="FUC41" s="479"/>
      <c r="FUD41" s="479"/>
      <c r="FUE41" s="479"/>
      <c r="FUF41" s="479"/>
      <c r="FUG41" s="479"/>
      <c r="FUH41" s="479"/>
      <c r="FUI41" s="479"/>
      <c r="FUJ41" s="479"/>
      <c r="FUK41" s="479"/>
      <c r="FUL41" s="479"/>
      <c r="FUM41" s="479"/>
      <c r="FUN41" s="479"/>
      <c r="FUO41" s="479"/>
      <c r="FUP41" s="479"/>
      <c r="FUQ41" s="479"/>
      <c r="FUR41" s="479"/>
      <c r="FUS41" s="479"/>
      <c r="FUT41" s="479"/>
      <c r="FUU41" s="479"/>
      <c r="FUV41" s="479"/>
      <c r="FUW41" s="479"/>
      <c r="FUX41" s="479"/>
      <c r="FUY41" s="479"/>
      <c r="FUZ41" s="479"/>
      <c r="FVA41" s="479"/>
      <c r="FVB41" s="479"/>
      <c r="FVC41" s="479"/>
      <c r="FVD41" s="479"/>
      <c r="FVE41" s="479"/>
      <c r="FVF41" s="479"/>
      <c r="FVG41" s="479"/>
      <c r="FVH41" s="479"/>
      <c r="FVI41" s="479"/>
      <c r="FVJ41" s="479"/>
      <c r="FVK41" s="479"/>
      <c r="FVL41" s="479"/>
      <c r="FVM41" s="479"/>
      <c r="FVN41" s="479"/>
      <c r="FVO41" s="479"/>
      <c r="FVP41" s="479"/>
      <c r="FVQ41" s="479"/>
      <c r="FVR41" s="479"/>
      <c r="FVS41" s="479"/>
      <c r="FVT41" s="479"/>
      <c r="FVU41" s="479"/>
      <c r="FVV41" s="479"/>
      <c r="FVW41" s="479"/>
      <c r="FVX41" s="479"/>
      <c r="FVY41" s="479"/>
      <c r="FVZ41" s="479"/>
      <c r="FWA41" s="479"/>
      <c r="FWB41" s="479"/>
      <c r="FWC41" s="479"/>
      <c r="FWD41" s="479"/>
      <c r="FWE41" s="479"/>
      <c r="FWF41" s="479"/>
      <c r="FWG41" s="479"/>
      <c r="FWH41" s="479"/>
      <c r="FWI41" s="479"/>
      <c r="FWJ41" s="479"/>
      <c r="FWK41" s="479"/>
      <c r="FWL41" s="479"/>
      <c r="FWM41" s="479"/>
      <c r="FWN41" s="479"/>
      <c r="FWO41" s="479"/>
      <c r="FWP41" s="479"/>
      <c r="FWQ41" s="479"/>
      <c r="FWR41" s="479"/>
      <c r="FWS41" s="479"/>
      <c r="FWT41" s="479"/>
      <c r="FWU41" s="479"/>
      <c r="FWV41" s="479"/>
      <c r="FWW41" s="479"/>
      <c r="FWX41" s="479"/>
      <c r="FWY41" s="479"/>
      <c r="FWZ41" s="479"/>
      <c r="FXA41" s="479"/>
      <c r="FXB41" s="479"/>
      <c r="FXC41" s="479"/>
      <c r="FXD41" s="479"/>
      <c r="FXE41" s="479"/>
      <c r="FXF41" s="479"/>
      <c r="FXG41" s="479"/>
      <c r="FXH41" s="479"/>
      <c r="FXI41" s="479"/>
      <c r="FXJ41" s="479"/>
      <c r="FXK41" s="479"/>
      <c r="FXL41" s="479"/>
      <c r="FXM41" s="479"/>
      <c r="FXN41" s="479"/>
      <c r="FXO41" s="479"/>
      <c r="FXP41" s="479"/>
      <c r="FXQ41" s="479"/>
      <c r="FXR41" s="479"/>
      <c r="FXS41" s="479"/>
      <c r="FXT41" s="479"/>
      <c r="FXU41" s="479"/>
      <c r="FXV41" s="479"/>
      <c r="FXW41" s="479"/>
      <c r="FXX41" s="479"/>
      <c r="FXY41" s="479"/>
      <c r="FXZ41" s="479"/>
      <c r="FYA41" s="479"/>
      <c r="FYB41" s="479"/>
      <c r="FYC41" s="479"/>
      <c r="FYD41" s="479"/>
      <c r="FYE41" s="479"/>
      <c r="FYF41" s="479"/>
      <c r="FYG41" s="479"/>
      <c r="FYH41" s="479"/>
      <c r="FYI41" s="479"/>
      <c r="FYJ41" s="479"/>
      <c r="FYK41" s="479"/>
      <c r="FYL41" s="479"/>
      <c r="FYM41" s="479"/>
      <c r="FYN41" s="479"/>
      <c r="FYO41" s="479"/>
      <c r="FYP41" s="479"/>
      <c r="FYQ41" s="479"/>
      <c r="FYR41" s="479"/>
      <c r="FYS41" s="479"/>
      <c r="FYT41" s="479"/>
      <c r="FYU41" s="479"/>
      <c r="FYV41" s="479"/>
      <c r="FYW41" s="479"/>
      <c r="FYX41" s="479"/>
      <c r="FYY41" s="479"/>
      <c r="FYZ41" s="479"/>
      <c r="FZA41" s="479"/>
      <c r="FZB41" s="479"/>
      <c r="FZC41" s="479"/>
      <c r="FZD41" s="479"/>
      <c r="FZE41" s="479"/>
      <c r="FZF41" s="479"/>
      <c r="FZG41" s="479"/>
      <c r="FZH41" s="479"/>
      <c r="FZI41" s="479"/>
      <c r="FZJ41" s="479"/>
      <c r="FZK41" s="479"/>
      <c r="FZL41" s="479"/>
      <c r="FZM41" s="479"/>
      <c r="FZN41" s="479"/>
      <c r="FZO41" s="479"/>
      <c r="FZP41" s="479"/>
      <c r="FZQ41" s="479"/>
      <c r="FZR41" s="479"/>
      <c r="FZS41" s="479"/>
      <c r="FZT41" s="479"/>
      <c r="FZU41" s="479"/>
      <c r="FZV41" s="479"/>
      <c r="FZW41" s="479"/>
      <c r="FZX41" s="479"/>
      <c r="FZY41" s="479"/>
      <c r="FZZ41" s="479"/>
      <c r="GAA41" s="479"/>
      <c r="GAB41" s="479"/>
      <c r="GAC41" s="479"/>
      <c r="GAD41" s="479"/>
      <c r="GAE41" s="479"/>
      <c r="GAF41" s="479"/>
      <c r="GAG41" s="479"/>
      <c r="GAH41" s="479"/>
      <c r="GAI41" s="479"/>
      <c r="GAJ41" s="479"/>
      <c r="GAK41" s="479"/>
      <c r="GAL41" s="479"/>
      <c r="GAM41" s="479"/>
      <c r="GAN41" s="479"/>
      <c r="GAO41" s="479"/>
      <c r="GAP41" s="479"/>
      <c r="GAQ41" s="479"/>
      <c r="GAR41" s="479"/>
      <c r="GAS41" s="479"/>
      <c r="GAT41" s="479"/>
      <c r="GAU41" s="479"/>
      <c r="GAV41" s="479"/>
      <c r="GAW41" s="479"/>
      <c r="GAX41" s="479"/>
      <c r="GAY41" s="479"/>
      <c r="GAZ41" s="479"/>
      <c r="GBA41" s="479"/>
      <c r="GBB41" s="479"/>
      <c r="GBC41" s="479"/>
      <c r="GBD41" s="479"/>
      <c r="GBE41" s="479"/>
      <c r="GBF41" s="479"/>
      <c r="GBG41" s="479"/>
      <c r="GBH41" s="479"/>
      <c r="GBI41" s="479"/>
      <c r="GBJ41" s="479"/>
      <c r="GBK41" s="479"/>
      <c r="GBL41" s="479"/>
      <c r="GBM41" s="479"/>
      <c r="GBN41" s="479"/>
      <c r="GBO41" s="479"/>
      <c r="GBP41" s="479"/>
      <c r="GBQ41" s="479"/>
      <c r="GBR41" s="479"/>
      <c r="GBS41" s="479"/>
      <c r="GBT41" s="479"/>
      <c r="GBU41" s="479"/>
      <c r="GBV41" s="479"/>
      <c r="GBW41" s="479"/>
      <c r="GBX41" s="479"/>
      <c r="GBY41" s="479"/>
      <c r="GBZ41" s="479"/>
      <c r="GCA41" s="479"/>
      <c r="GCB41" s="479"/>
      <c r="GCC41" s="479"/>
      <c r="GCD41" s="479"/>
      <c r="GCE41" s="479"/>
      <c r="GCF41" s="479"/>
      <c r="GCG41" s="479"/>
      <c r="GCH41" s="479"/>
      <c r="GCI41" s="479"/>
      <c r="GCJ41" s="479"/>
      <c r="GCK41" s="479"/>
      <c r="GCL41" s="479"/>
      <c r="GCM41" s="479"/>
      <c r="GCN41" s="479"/>
      <c r="GCO41" s="479"/>
      <c r="GCP41" s="479"/>
      <c r="GCQ41" s="479"/>
      <c r="GCR41" s="479"/>
      <c r="GCS41" s="479"/>
      <c r="GCT41" s="479"/>
      <c r="GCU41" s="479"/>
      <c r="GCV41" s="479"/>
      <c r="GCW41" s="479"/>
      <c r="GCX41" s="479"/>
      <c r="GCY41" s="479"/>
      <c r="GCZ41" s="479"/>
      <c r="GDA41" s="479"/>
      <c r="GDB41" s="479"/>
      <c r="GDC41" s="479"/>
      <c r="GDD41" s="479"/>
      <c r="GDE41" s="479"/>
      <c r="GDF41" s="479"/>
      <c r="GDG41" s="479"/>
      <c r="GDH41" s="479"/>
      <c r="GDI41" s="479"/>
      <c r="GDJ41" s="479"/>
      <c r="GDK41" s="479"/>
      <c r="GDL41" s="479"/>
      <c r="GDM41" s="479"/>
      <c r="GDN41" s="479"/>
      <c r="GDO41" s="479"/>
      <c r="GDP41" s="479"/>
      <c r="GDQ41" s="479"/>
      <c r="GDR41" s="479"/>
      <c r="GDS41" s="479"/>
      <c r="GDT41" s="479"/>
      <c r="GDU41" s="479"/>
      <c r="GDV41" s="479"/>
      <c r="GDW41" s="479"/>
      <c r="GDX41" s="479"/>
      <c r="GDY41" s="479"/>
      <c r="GDZ41" s="479"/>
      <c r="GEA41" s="479"/>
      <c r="GEB41" s="479"/>
      <c r="GEC41" s="479"/>
      <c r="GED41" s="479"/>
      <c r="GEE41" s="479"/>
      <c r="GEF41" s="479"/>
      <c r="GEG41" s="479"/>
      <c r="GEH41" s="479"/>
      <c r="GEI41" s="479"/>
      <c r="GEJ41" s="479"/>
      <c r="GEK41" s="479"/>
      <c r="GEL41" s="479"/>
      <c r="GEM41" s="479"/>
      <c r="GEN41" s="479"/>
      <c r="GEO41" s="479"/>
      <c r="GEP41" s="479"/>
      <c r="GEQ41" s="479"/>
      <c r="GER41" s="479"/>
      <c r="GES41" s="479"/>
      <c r="GET41" s="479"/>
      <c r="GEU41" s="479"/>
      <c r="GEV41" s="479"/>
      <c r="GEW41" s="479"/>
      <c r="GEX41" s="479"/>
      <c r="GEY41" s="479"/>
      <c r="GEZ41" s="479"/>
      <c r="GFA41" s="479"/>
      <c r="GFB41" s="479"/>
      <c r="GFC41" s="479"/>
      <c r="GFD41" s="479"/>
      <c r="GFE41" s="479"/>
      <c r="GFF41" s="479"/>
      <c r="GFG41" s="479"/>
      <c r="GFH41" s="479"/>
      <c r="GFI41" s="479"/>
      <c r="GFJ41" s="479"/>
      <c r="GFK41" s="479"/>
      <c r="GFL41" s="479"/>
      <c r="GFM41" s="479"/>
      <c r="GFN41" s="479"/>
      <c r="GFO41" s="479"/>
      <c r="GFP41" s="479"/>
      <c r="GFQ41" s="479"/>
      <c r="GFR41" s="479"/>
      <c r="GFS41" s="479"/>
      <c r="GFT41" s="479"/>
      <c r="GFU41" s="479"/>
      <c r="GFV41" s="479"/>
      <c r="GFW41" s="479"/>
      <c r="GFX41" s="479"/>
      <c r="GFY41" s="479"/>
      <c r="GFZ41" s="479"/>
      <c r="GGA41" s="479"/>
      <c r="GGB41" s="479"/>
      <c r="GGC41" s="479"/>
      <c r="GGD41" s="479"/>
      <c r="GGE41" s="479"/>
      <c r="GGF41" s="479"/>
      <c r="GGG41" s="479"/>
      <c r="GGH41" s="479"/>
      <c r="GGI41" s="479"/>
      <c r="GGJ41" s="479"/>
      <c r="GGK41" s="479"/>
      <c r="GGL41" s="479"/>
      <c r="GGM41" s="479"/>
      <c r="GGN41" s="479"/>
      <c r="GGO41" s="479"/>
      <c r="GGP41" s="479"/>
      <c r="GGQ41" s="479"/>
      <c r="GGR41" s="479"/>
      <c r="GGS41" s="479"/>
      <c r="GGT41" s="479"/>
      <c r="GGU41" s="479"/>
      <c r="GGV41" s="479"/>
      <c r="GGW41" s="479"/>
      <c r="GGX41" s="479"/>
      <c r="GGY41" s="479"/>
      <c r="GGZ41" s="479"/>
      <c r="GHA41" s="479"/>
      <c r="GHB41" s="479"/>
      <c r="GHC41" s="479"/>
      <c r="GHD41" s="479"/>
      <c r="GHE41" s="479"/>
      <c r="GHF41" s="479"/>
      <c r="GHG41" s="479"/>
      <c r="GHH41" s="479"/>
      <c r="GHI41" s="479"/>
      <c r="GHJ41" s="479"/>
      <c r="GHK41" s="479"/>
      <c r="GHL41" s="479"/>
      <c r="GHM41" s="479"/>
      <c r="GHN41" s="479"/>
      <c r="GHO41" s="479"/>
      <c r="GHP41" s="479"/>
      <c r="GHQ41" s="479"/>
      <c r="GHR41" s="479"/>
      <c r="GHS41" s="479"/>
      <c r="GHT41" s="479"/>
      <c r="GHU41" s="479"/>
      <c r="GHV41" s="479"/>
      <c r="GHW41" s="479"/>
      <c r="GHX41" s="479"/>
      <c r="GHY41" s="479"/>
      <c r="GHZ41" s="479"/>
      <c r="GIA41" s="479"/>
      <c r="GIB41" s="479"/>
      <c r="GIC41" s="479"/>
      <c r="GID41" s="479"/>
      <c r="GIE41" s="479"/>
      <c r="GIF41" s="479"/>
      <c r="GIG41" s="479"/>
      <c r="GIH41" s="479"/>
      <c r="GII41" s="479"/>
      <c r="GIJ41" s="479"/>
      <c r="GIK41" s="479"/>
      <c r="GIL41" s="479"/>
      <c r="GIM41" s="479"/>
      <c r="GIN41" s="479"/>
      <c r="GIO41" s="479"/>
      <c r="GIP41" s="479"/>
      <c r="GIQ41" s="479"/>
      <c r="GIR41" s="479"/>
      <c r="GIS41" s="479"/>
      <c r="GIT41" s="479"/>
      <c r="GIU41" s="479"/>
      <c r="GIV41" s="479"/>
      <c r="GIW41" s="479"/>
      <c r="GIX41" s="479"/>
      <c r="GIY41" s="479"/>
      <c r="GIZ41" s="479"/>
      <c r="GJA41" s="479"/>
      <c r="GJB41" s="479"/>
      <c r="GJC41" s="479"/>
      <c r="GJD41" s="479"/>
      <c r="GJE41" s="479"/>
      <c r="GJF41" s="479"/>
      <c r="GJG41" s="479"/>
      <c r="GJH41" s="479"/>
      <c r="GJI41" s="479"/>
      <c r="GJJ41" s="479"/>
      <c r="GJK41" s="479"/>
      <c r="GJL41" s="479"/>
      <c r="GJM41" s="479"/>
      <c r="GJN41" s="479"/>
      <c r="GJO41" s="479"/>
      <c r="GJP41" s="479"/>
      <c r="GJQ41" s="479"/>
      <c r="GJR41" s="479"/>
      <c r="GJS41" s="479"/>
      <c r="GJT41" s="479"/>
      <c r="GJU41" s="479"/>
      <c r="GJV41" s="479"/>
      <c r="GJW41" s="479"/>
      <c r="GJX41" s="479"/>
      <c r="GJY41" s="479"/>
      <c r="GJZ41" s="479"/>
      <c r="GKA41" s="479"/>
      <c r="GKB41" s="479"/>
      <c r="GKC41" s="479"/>
      <c r="GKD41" s="479"/>
      <c r="GKE41" s="479"/>
      <c r="GKF41" s="479"/>
      <c r="GKG41" s="479"/>
      <c r="GKH41" s="479"/>
      <c r="GKI41" s="479"/>
      <c r="GKJ41" s="479"/>
      <c r="GKK41" s="479"/>
      <c r="GKL41" s="479"/>
      <c r="GKM41" s="479"/>
      <c r="GKN41" s="479"/>
      <c r="GKO41" s="479"/>
      <c r="GKP41" s="479"/>
      <c r="GKQ41" s="479"/>
      <c r="GKR41" s="479"/>
      <c r="GKS41" s="479"/>
      <c r="GKT41" s="479"/>
      <c r="GKU41" s="479"/>
      <c r="GKV41" s="479"/>
      <c r="GKW41" s="479"/>
      <c r="GKX41" s="479"/>
      <c r="GKY41" s="479"/>
      <c r="GKZ41" s="479"/>
      <c r="GLA41" s="479"/>
      <c r="GLB41" s="479"/>
      <c r="GLC41" s="479"/>
      <c r="GLD41" s="479"/>
      <c r="GLE41" s="479"/>
      <c r="GLF41" s="479"/>
      <c r="GLG41" s="479"/>
      <c r="GLH41" s="479"/>
      <c r="GLI41" s="479"/>
      <c r="GLJ41" s="479"/>
      <c r="GLK41" s="479"/>
      <c r="GLL41" s="479"/>
      <c r="GLM41" s="479"/>
      <c r="GLN41" s="479"/>
      <c r="GLO41" s="479"/>
      <c r="GLP41" s="479"/>
      <c r="GLQ41" s="479"/>
      <c r="GLR41" s="479"/>
      <c r="GLS41" s="479"/>
      <c r="GLT41" s="479"/>
      <c r="GLU41" s="479"/>
      <c r="GLV41" s="479"/>
      <c r="GLW41" s="479"/>
      <c r="GLX41" s="479"/>
      <c r="GLY41" s="479"/>
      <c r="GLZ41" s="479"/>
      <c r="GMA41" s="479"/>
      <c r="GMB41" s="479"/>
      <c r="GMC41" s="479"/>
      <c r="GMD41" s="479"/>
      <c r="GME41" s="479"/>
      <c r="GMF41" s="479"/>
      <c r="GMG41" s="479"/>
      <c r="GMH41" s="479"/>
      <c r="GMI41" s="479"/>
      <c r="GMJ41" s="479"/>
      <c r="GMK41" s="479"/>
      <c r="GML41" s="479"/>
      <c r="GMM41" s="479"/>
      <c r="GMN41" s="479"/>
      <c r="GMO41" s="479"/>
      <c r="GMP41" s="479"/>
      <c r="GMQ41" s="479"/>
      <c r="GMR41" s="479"/>
      <c r="GMS41" s="479"/>
      <c r="GMT41" s="479"/>
      <c r="GMU41" s="479"/>
      <c r="GMV41" s="479"/>
      <c r="GMW41" s="479"/>
      <c r="GMX41" s="479"/>
      <c r="GMY41" s="479"/>
      <c r="GMZ41" s="479"/>
      <c r="GNA41" s="479"/>
      <c r="GNB41" s="479"/>
      <c r="GNC41" s="479"/>
      <c r="GND41" s="479"/>
      <c r="GNE41" s="479"/>
      <c r="GNF41" s="479"/>
      <c r="GNG41" s="479"/>
      <c r="GNH41" s="479"/>
      <c r="GNI41" s="479"/>
      <c r="GNJ41" s="479"/>
      <c r="GNK41" s="479"/>
      <c r="GNL41" s="479"/>
      <c r="GNM41" s="479"/>
      <c r="GNN41" s="479"/>
      <c r="GNO41" s="479"/>
      <c r="GNP41" s="479"/>
      <c r="GNQ41" s="479"/>
      <c r="GNR41" s="479"/>
      <c r="GNS41" s="479"/>
      <c r="GNT41" s="479"/>
      <c r="GNU41" s="479"/>
      <c r="GNV41" s="479"/>
      <c r="GNW41" s="479"/>
      <c r="GNX41" s="479"/>
      <c r="GNY41" s="479"/>
      <c r="GNZ41" s="479"/>
      <c r="GOA41" s="479"/>
      <c r="GOB41" s="479"/>
      <c r="GOC41" s="479"/>
      <c r="GOD41" s="479"/>
      <c r="GOE41" s="479"/>
      <c r="GOF41" s="479"/>
      <c r="GOG41" s="479"/>
      <c r="GOH41" s="479"/>
      <c r="GOI41" s="479"/>
      <c r="GOJ41" s="479"/>
      <c r="GOK41" s="479"/>
      <c r="GOL41" s="479"/>
      <c r="GOM41" s="479"/>
      <c r="GON41" s="479"/>
      <c r="GOO41" s="479"/>
      <c r="GOP41" s="479"/>
      <c r="GOQ41" s="479"/>
      <c r="GOR41" s="479"/>
      <c r="GOS41" s="479"/>
      <c r="GOT41" s="479"/>
      <c r="GOU41" s="479"/>
      <c r="GOV41" s="479"/>
      <c r="GOW41" s="479"/>
      <c r="GOX41" s="479"/>
      <c r="GOY41" s="479"/>
      <c r="GOZ41" s="479"/>
      <c r="GPA41" s="479"/>
      <c r="GPB41" s="479"/>
      <c r="GPC41" s="479"/>
      <c r="GPD41" s="479"/>
      <c r="GPE41" s="479"/>
      <c r="GPF41" s="479"/>
      <c r="GPG41" s="479"/>
      <c r="GPH41" s="479"/>
      <c r="GPI41" s="479"/>
      <c r="GPJ41" s="479"/>
      <c r="GPK41" s="479"/>
      <c r="GPL41" s="479"/>
      <c r="GPM41" s="479"/>
      <c r="GPN41" s="479"/>
      <c r="GPO41" s="479"/>
      <c r="GPP41" s="479"/>
      <c r="GPQ41" s="479"/>
      <c r="GPR41" s="479"/>
      <c r="GPS41" s="479"/>
      <c r="GPT41" s="479"/>
      <c r="GPU41" s="479"/>
      <c r="GPV41" s="479"/>
      <c r="GPW41" s="479"/>
      <c r="GPX41" s="479"/>
      <c r="GPY41" s="479"/>
      <c r="GPZ41" s="479"/>
      <c r="GQA41" s="479"/>
      <c r="GQB41" s="479"/>
      <c r="GQC41" s="479"/>
      <c r="GQD41" s="479"/>
      <c r="GQE41" s="479"/>
      <c r="GQF41" s="479"/>
      <c r="GQG41" s="479"/>
      <c r="GQH41" s="479"/>
      <c r="GQI41" s="479"/>
      <c r="GQJ41" s="479"/>
      <c r="GQK41" s="479"/>
      <c r="GQL41" s="479"/>
      <c r="GQM41" s="479"/>
      <c r="GQN41" s="479"/>
      <c r="GQO41" s="479"/>
      <c r="GQP41" s="479"/>
      <c r="GQQ41" s="479"/>
      <c r="GQR41" s="479"/>
      <c r="GQS41" s="479"/>
      <c r="GQT41" s="479"/>
      <c r="GQU41" s="479"/>
      <c r="GQV41" s="479"/>
      <c r="GQW41" s="479"/>
      <c r="GQX41" s="479"/>
      <c r="GQY41" s="479"/>
      <c r="GQZ41" s="479"/>
      <c r="GRA41" s="479"/>
      <c r="GRB41" s="479"/>
      <c r="GRC41" s="479"/>
      <c r="GRD41" s="479"/>
      <c r="GRE41" s="479"/>
      <c r="GRF41" s="479"/>
      <c r="GRG41" s="479"/>
      <c r="GRH41" s="479"/>
      <c r="GRI41" s="479"/>
      <c r="GRJ41" s="479"/>
      <c r="GRK41" s="479"/>
      <c r="GRL41" s="479"/>
      <c r="GRM41" s="479"/>
      <c r="GRN41" s="479"/>
      <c r="GRO41" s="479"/>
      <c r="GRP41" s="479"/>
      <c r="GRQ41" s="479"/>
      <c r="GRR41" s="479"/>
      <c r="GRS41" s="479"/>
      <c r="GRT41" s="479"/>
      <c r="GRU41" s="479"/>
      <c r="GRV41" s="479"/>
      <c r="GRW41" s="479"/>
      <c r="GRX41" s="479"/>
      <c r="GRY41" s="479"/>
      <c r="GRZ41" s="479"/>
      <c r="GSA41" s="479"/>
      <c r="GSB41" s="479"/>
      <c r="GSC41" s="479"/>
      <c r="GSD41" s="479"/>
      <c r="GSE41" s="479"/>
      <c r="GSF41" s="479"/>
      <c r="GSG41" s="479"/>
      <c r="GSH41" s="479"/>
      <c r="GSI41" s="479"/>
      <c r="GSJ41" s="479"/>
      <c r="GSK41" s="479"/>
      <c r="GSL41" s="479"/>
      <c r="GSM41" s="479"/>
      <c r="GSN41" s="479"/>
      <c r="GSO41" s="479"/>
      <c r="GSP41" s="479"/>
      <c r="GSQ41" s="479"/>
      <c r="GSR41" s="479"/>
      <c r="GSS41" s="479"/>
      <c r="GST41" s="479"/>
      <c r="GSU41" s="479"/>
      <c r="GSV41" s="479"/>
      <c r="GSW41" s="479"/>
      <c r="GSX41" s="479"/>
      <c r="GSY41" s="479"/>
      <c r="GSZ41" s="479"/>
      <c r="GTA41" s="479"/>
      <c r="GTB41" s="479"/>
      <c r="GTC41" s="479"/>
      <c r="GTD41" s="479"/>
      <c r="GTE41" s="479"/>
      <c r="GTF41" s="479"/>
      <c r="GTG41" s="479"/>
      <c r="GTH41" s="479"/>
      <c r="GTI41" s="479"/>
      <c r="GTJ41" s="479"/>
      <c r="GTK41" s="479"/>
      <c r="GTL41" s="479"/>
      <c r="GTM41" s="479"/>
      <c r="GTN41" s="479"/>
      <c r="GTO41" s="479"/>
      <c r="GTP41" s="479"/>
      <c r="GTQ41" s="479"/>
      <c r="GTR41" s="479"/>
      <c r="GTS41" s="479"/>
      <c r="GTT41" s="479"/>
      <c r="GTU41" s="479"/>
      <c r="GTV41" s="479"/>
      <c r="GTW41" s="479"/>
      <c r="GTX41" s="479"/>
      <c r="GTY41" s="479"/>
      <c r="GTZ41" s="479"/>
      <c r="GUA41" s="479"/>
      <c r="GUB41" s="479"/>
      <c r="GUC41" s="479"/>
      <c r="GUD41" s="479"/>
      <c r="GUE41" s="479"/>
      <c r="GUF41" s="479"/>
      <c r="GUG41" s="479"/>
      <c r="GUH41" s="479"/>
      <c r="GUI41" s="479"/>
      <c r="GUJ41" s="479"/>
      <c r="GUK41" s="479"/>
      <c r="GUL41" s="479"/>
      <c r="GUM41" s="479"/>
      <c r="GUN41" s="479"/>
      <c r="GUO41" s="479"/>
      <c r="GUP41" s="479"/>
      <c r="GUQ41" s="479"/>
      <c r="GUR41" s="479"/>
      <c r="GUS41" s="479"/>
      <c r="GUT41" s="479"/>
      <c r="GUU41" s="479"/>
      <c r="GUV41" s="479"/>
      <c r="GUW41" s="479"/>
      <c r="GUX41" s="479"/>
      <c r="GUY41" s="479"/>
      <c r="GUZ41" s="479"/>
      <c r="GVA41" s="479"/>
      <c r="GVB41" s="479"/>
      <c r="GVC41" s="479"/>
      <c r="GVD41" s="479"/>
      <c r="GVE41" s="479"/>
      <c r="GVF41" s="479"/>
      <c r="GVG41" s="479"/>
      <c r="GVH41" s="479"/>
      <c r="GVI41" s="479"/>
      <c r="GVJ41" s="479"/>
      <c r="GVK41" s="479"/>
      <c r="GVL41" s="479"/>
      <c r="GVM41" s="479"/>
      <c r="GVN41" s="479"/>
      <c r="GVO41" s="479"/>
      <c r="GVP41" s="479"/>
      <c r="GVQ41" s="479"/>
      <c r="GVR41" s="479"/>
      <c r="GVS41" s="479"/>
      <c r="GVT41" s="479"/>
      <c r="GVU41" s="479"/>
      <c r="GVV41" s="479"/>
      <c r="GVW41" s="479"/>
      <c r="GVX41" s="479"/>
      <c r="GVY41" s="479"/>
      <c r="GVZ41" s="479"/>
      <c r="GWA41" s="479"/>
      <c r="GWB41" s="479"/>
      <c r="GWC41" s="479"/>
      <c r="GWD41" s="479"/>
      <c r="GWE41" s="479"/>
      <c r="GWF41" s="479"/>
      <c r="GWG41" s="479"/>
      <c r="GWH41" s="479"/>
      <c r="GWI41" s="479"/>
      <c r="GWJ41" s="479"/>
      <c r="GWK41" s="479"/>
      <c r="GWL41" s="479"/>
      <c r="GWM41" s="479"/>
      <c r="GWN41" s="479"/>
      <c r="GWO41" s="479"/>
      <c r="GWP41" s="479"/>
      <c r="GWQ41" s="479"/>
      <c r="GWR41" s="479"/>
      <c r="GWS41" s="479"/>
      <c r="GWT41" s="479"/>
      <c r="GWU41" s="479"/>
      <c r="GWV41" s="479"/>
      <c r="GWW41" s="479"/>
      <c r="GWX41" s="479"/>
      <c r="GWY41" s="479"/>
      <c r="GWZ41" s="479"/>
      <c r="GXA41" s="479"/>
      <c r="GXB41" s="479"/>
      <c r="GXC41" s="479"/>
      <c r="GXD41" s="479"/>
      <c r="GXE41" s="479"/>
      <c r="GXF41" s="479"/>
      <c r="GXG41" s="479"/>
      <c r="GXH41" s="479"/>
      <c r="GXI41" s="479"/>
      <c r="GXJ41" s="479"/>
      <c r="GXK41" s="479"/>
      <c r="GXL41" s="479"/>
      <c r="GXM41" s="479"/>
      <c r="GXN41" s="479"/>
      <c r="GXO41" s="479"/>
      <c r="GXP41" s="479"/>
      <c r="GXQ41" s="479"/>
      <c r="GXR41" s="479"/>
      <c r="GXS41" s="479"/>
      <c r="GXT41" s="479"/>
      <c r="GXU41" s="479"/>
      <c r="GXV41" s="479"/>
      <c r="GXW41" s="479"/>
      <c r="GXX41" s="479"/>
      <c r="GXY41" s="479"/>
      <c r="GXZ41" s="479"/>
      <c r="GYA41" s="479"/>
      <c r="GYB41" s="479"/>
      <c r="GYC41" s="479"/>
      <c r="GYD41" s="479"/>
      <c r="GYE41" s="479"/>
      <c r="GYF41" s="479"/>
      <c r="GYG41" s="479"/>
      <c r="GYH41" s="479"/>
      <c r="GYI41" s="479"/>
      <c r="GYJ41" s="479"/>
      <c r="GYK41" s="479"/>
      <c r="GYL41" s="479"/>
      <c r="GYM41" s="479"/>
      <c r="GYN41" s="479"/>
      <c r="GYO41" s="479"/>
      <c r="GYP41" s="479"/>
      <c r="GYQ41" s="479"/>
      <c r="GYR41" s="479"/>
      <c r="GYS41" s="479"/>
      <c r="GYT41" s="479"/>
      <c r="GYU41" s="479"/>
      <c r="GYV41" s="479"/>
      <c r="GYW41" s="479"/>
      <c r="GYX41" s="479"/>
      <c r="GYY41" s="479"/>
      <c r="GYZ41" s="479"/>
      <c r="GZA41" s="479"/>
      <c r="GZB41" s="479"/>
      <c r="GZC41" s="479"/>
      <c r="GZD41" s="479"/>
      <c r="GZE41" s="479"/>
      <c r="GZF41" s="479"/>
      <c r="GZG41" s="479"/>
      <c r="GZH41" s="479"/>
      <c r="GZI41" s="479"/>
      <c r="GZJ41" s="479"/>
      <c r="GZK41" s="479"/>
      <c r="GZL41" s="479"/>
      <c r="GZM41" s="479"/>
      <c r="GZN41" s="479"/>
      <c r="GZO41" s="479"/>
      <c r="GZP41" s="479"/>
      <c r="GZQ41" s="479"/>
      <c r="GZR41" s="479"/>
      <c r="GZS41" s="479"/>
      <c r="GZT41" s="479"/>
      <c r="GZU41" s="479"/>
      <c r="GZV41" s="479"/>
      <c r="GZW41" s="479"/>
      <c r="GZX41" s="479"/>
      <c r="GZY41" s="479"/>
      <c r="GZZ41" s="479"/>
      <c r="HAA41" s="479"/>
      <c r="HAB41" s="479"/>
      <c r="HAC41" s="479"/>
      <c r="HAD41" s="479"/>
      <c r="HAE41" s="479"/>
      <c r="HAF41" s="479"/>
      <c r="HAG41" s="479"/>
      <c r="HAH41" s="479"/>
      <c r="HAI41" s="479"/>
      <c r="HAJ41" s="479"/>
      <c r="HAK41" s="479"/>
      <c r="HAL41" s="479"/>
      <c r="HAM41" s="479"/>
      <c r="HAN41" s="479"/>
      <c r="HAO41" s="479"/>
      <c r="HAP41" s="479"/>
      <c r="HAQ41" s="479"/>
      <c r="HAR41" s="479"/>
      <c r="HAS41" s="479"/>
      <c r="HAT41" s="479"/>
      <c r="HAU41" s="479"/>
      <c r="HAV41" s="479"/>
      <c r="HAW41" s="479"/>
      <c r="HAX41" s="479"/>
      <c r="HAY41" s="479"/>
      <c r="HAZ41" s="479"/>
      <c r="HBA41" s="479"/>
      <c r="HBB41" s="479"/>
      <c r="HBC41" s="479"/>
      <c r="HBD41" s="479"/>
      <c r="HBE41" s="479"/>
      <c r="HBF41" s="479"/>
      <c r="HBG41" s="479"/>
      <c r="HBH41" s="479"/>
      <c r="HBI41" s="479"/>
      <c r="HBJ41" s="479"/>
      <c r="HBK41" s="479"/>
      <c r="HBL41" s="479"/>
      <c r="HBM41" s="479"/>
      <c r="HBN41" s="479"/>
      <c r="HBO41" s="479"/>
      <c r="HBP41" s="479"/>
      <c r="HBQ41" s="479"/>
      <c r="HBR41" s="479"/>
      <c r="HBS41" s="479"/>
      <c r="HBT41" s="479"/>
      <c r="HBU41" s="479"/>
      <c r="HBV41" s="479"/>
      <c r="HBW41" s="479"/>
      <c r="HBX41" s="479"/>
      <c r="HBY41" s="479"/>
      <c r="HBZ41" s="479"/>
      <c r="HCA41" s="479"/>
      <c r="HCB41" s="479"/>
      <c r="HCC41" s="479"/>
      <c r="HCD41" s="479"/>
      <c r="HCE41" s="479"/>
      <c r="HCF41" s="479"/>
      <c r="HCG41" s="479"/>
      <c r="HCH41" s="479"/>
      <c r="HCI41" s="479"/>
      <c r="HCJ41" s="479"/>
      <c r="HCK41" s="479"/>
      <c r="HCL41" s="479"/>
      <c r="HCM41" s="479"/>
      <c r="HCN41" s="479"/>
      <c r="HCO41" s="479"/>
      <c r="HCP41" s="479"/>
      <c r="HCQ41" s="479"/>
      <c r="HCR41" s="479"/>
      <c r="HCS41" s="479"/>
      <c r="HCT41" s="479"/>
      <c r="HCU41" s="479"/>
      <c r="HCV41" s="479"/>
      <c r="HCW41" s="479"/>
      <c r="HCX41" s="479"/>
      <c r="HCY41" s="479"/>
      <c r="HCZ41" s="479"/>
      <c r="HDA41" s="479"/>
      <c r="HDB41" s="479"/>
      <c r="HDC41" s="479"/>
      <c r="HDD41" s="479"/>
      <c r="HDE41" s="479"/>
      <c r="HDF41" s="479"/>
      <c r="HDG41" s="479"/>
      <c r="HDH41" s="479"/>
      <c r="HDI41" s="479"/>
      <c r="HDJ41" s="479"/>
      <c r="HDK41" s="479"/>
      <c r="HDL41" s="479"/>
      <c r="HDM41" s="479"/>
      <c r="HDN41" s="479"/>
      <c r="HDO41" s="479"/>
      <c r="HDP41" s="479"/>
      <c r="HDQ41" s="479"/>
      <c r="HDR41" s="479"/>
      <c r="HDS41" s="479"/>
      <c r="HDT41" s="479"/>
      <c r="HDU41" s="479"/>
      <c r="HDV41" s="479"/>
      <c r="HDW41" s="479"/>
      <c r="HDX41" s="479"/>
      <c r="HDY41" s="479"/>
      <c r="HDZ41" s="479"/>
      <c r="HEA41" s="479"/>
      <c r="HEB41" s="479"/>
      <c r="HEC41" s="479"/>
      <c r="HED41" s="479"/>
      <c r="HEE41" s="479"/>
      <c r="HEF41" s="479"/>
      <c r="HEG41" s="479"/>
      <c r="HEH41" s="479"/>
      <c r="HEI41" s="479"/>
      <c r="HEJ41" s="479"/>
      <c r="HEK41" s="479"/>
      <c r="HEL41" s="479"/>
      <c r="HEM41" s="479"/>
      <c r="HEN41" s="479"/>
      <c r="HEO41" s="479"/>
      <c r="HEP41" s="479"/>
      <c r="HEQ41" s="479"/>
      <c r="HER41" s="479"/>
      <c r="HES41" s="479"/>
      <c r="HET41" s="479"/>
      <c r="HEU41" s="479"/>
      <c r="HEV41" s="479"/>
      <c r="HEW41" s="479"/>
      <c r="HEX41" s="479"/>
      <c r="HEY41" s="479"/>
      <c r="HEZ41" s="479"/>
      <c r="HFA41" s="479"/>
      <c r="HFB41" s="479"/>
      <c r="HFC41" s="479"/>
      <c r="HFD41" s="479"/>
      <c r="HFE41" s="479"/>
      <c r="HFF41" s="479"/>
      <c r="HFG41" s="479"/>
      <c r="HFH41" s="479"/>
      <c r="HFI41" s="479"/>
      <c r="HFJ41" s="479"/>
      <c r="HFK41" s="479"/>
      <c r="HFL41" s="479"/>
      <c r="HFM41" s="479"/>
      <c r="HFN41" s="479"/>
      <c r="HFO41" s="479"/>
      <c r="HFP41" s="479"/>
      <c r="HFQ41" s="479"/>
      <c r="HFR41" s="479"/>
      <c r="HFS41" s="479"/>
      <c r="HFT41" s="479"/>
      <c r="HFU41" s="479"/>
      <c r="HFV41" s="479"/>
      <c r="HFW41" s="479"/>
      <c r="HFX41" s="479"/>
      <c r="HFY41" s="479"/>
      <c r="HFZ41" s="479"/>
      <c r="HGA41" s="479"/>
      <c r="HGB41" s="479"/>
      <c r="HGC41" s="479"/>
      <c r="HGD41" s="479"/>
      <c r="HGE41" s="479"/>
      <c r="HGF41" s="479"/>
      <c r="HGG41" s="479"/>
      <c r="HGH41" s="479"/>
      <c r="HGI41" s="479"/>
      <c r="HGJ41" s="479"/>
      <c r="HGK41" s="479"/>
      <c r="HGL41" s="479"/>
      <c r="HGM41" s="479"/>
      <c r="HGN41" s="479"/>
      <c r="HGO41" s="479"/>
      <c r="HGP41" s="479"/>
      <c r="HGQ41" s="479"/>
      <c r="HGR41" s="479"/>
      <c r="HGS41" s="479"/>
      <c r="HGT41" s="479"/>
      <c r="HGU41" s="479"/>
      <c r="HGV41" s="479"/>
      <c r="HGW41" s="479"/>
      <c r="HGX41" s="479"/>
      <c r="HGY41" s="479"/>
      <c r="HGZ41" s="479"/>
      <c r="HHA41" s="479"/>
      <c r="HHB41" s="479"/>
      <c r="HHC41" s="479"/>
      <c r="HHD41" s="479"/>
      <c r="HHE41" s="479"/>
      <c r="HHF41" s="479"/>
      <c r="HHG41" s="479"/>
      <c r="HHH41" s="479"/>
      <c r="HHI41" s="479"/>
      <c r="HHJ41" s="479"/>
      <c r="HHK41" s="479"/>
      <c r="HHL41" s="479"/>
      <c r="HHM41" s="479"/>
      <c r="HHN41" s="479"/>
      <c r="HHO41" s="479"/>
      <c r="HHP41" s="479"/>
      <c r="HHQ41" s="479"/>
      <c r="HHR41" s="479"/>
      <c r="HHS41" s="479"/>
      <c r="HHT41" s="479"/>
      <c r="HHU41" s="479"/>
      <c r="HHV41" s="479"/>
      <c r="HHW41" s="479"/>
      <c r="HHX41" s="479"/>
      <c r="HHY41" s="479"/>
      <c r="HHZ41" s="479"/>
      <c r="HIA41" s="479"/>
      <c r="HIB41" s="479"/>
      <c r="HIC41" s="479"/>
      <c r="HID41" s="479"/>
      <c r="HIE41" s="479"/>
      <c r="HIF41" s="479"/>
      <c r="HIG41" s="479"/>
      <c r="HIH41" s="479"/>
      <c r="HII41" s="479"/>
      <c r="HIJ41" s="479"/>
      <c r="HIK41" s="479"/>
      <c r="HIL41" s="479"/>
      <c r="HIM41" s="479"/>
      <c r="HIN41" s="479"/>
      <c r="HIO41" s="479"/>
      <c r="HIP41" s="479"/>
      <c r="HIQ41" s="479"/>
      <c r="HIR41" s="479"/>
      <c r="HIS41" s="479"/>
      <c r="HIT41" s="479"/>
      <c r="HIU41" s="479"/>
      <c r="HIV41" s="479"/>
      <c r="HIW41" s="479"/>
      <c r="HIX41" s="479"/>
      <c r="HIY41" s="479"/>
      <c r="HIZ41" s="479"/>
      <c r="HJA41" s="479"/>
      <c r="HJB41" s="479"/>
      <c r="HJC41" s="479"/>
      <c r="HJD41" s="479"/>
      <c r="HJE41" s="479"/>
      <c r="HJF41" s="479"/>
      <c r="HJG41" s="479"/>
      <c r="HJH41" s="479"/>
      <c r="HJI41" s="479"/>
      <c r="HJJ41" s="479"/>
      <c r="HJK41" s="479"/>
      <c r="HJL41" s="479"/>
      <c r="HJM41" s="479"/>
      <c r="HJN41" s="479"/>
      <c r="HJO41" s="479"/>
      <c r="HJP41" s="479"/>
      <c r="HJQ41" s="479"/>
      <c r="HJR41" s="479"/>
      <c r="HJS41" s="479"/>
      <c r="HJT41" s="479"/>
      <c r="HJU41" s="479"/>
      <c r="HJV41" s="479"/>
      <c r="HJW41" s="479"/>
      <c r="HJX41" s="479"/>
      <c r="HJY41" s="479"/>
      <c r="HJZ41" s="479"/>
      <c r="HKA41" s="479"/>
      <c r="HKB41" s="479"/>
      <c r="HKC41" s="479"/>
      <c r="HKD41" s="479"/>
      <c r="HKE41" s="479"/>
      <c r="HKF41" s="479"/>
      <c r="HKG41" s="479"/>
      <c r="HKH41" s="479"/>
      <c r="HKI41" s="479"/>
      <c r="HKJ41" s="479"/>
      <c r="HKK41" s="479"/>
      <c r="HKL41" s="479"/>
      <c r="HKM41" s="479"/>
      <c r="HKN41" s="479"/>
      <c r="HKO41" s="479"/>
      <c r="HKP41" s="479"/>
      <c r="HKQ41" s="479"/>
      <c r="HKR41" s="479"/>
      <c r="HKS41" s="479"/>
      <c r="HKT41" s="479"/>
      <c r="HKU41" s="479"/>
      <c r="HKV41" s="479"/>
      <c r="HKW41" s="479"/>
      <c r="HKX41" s="479"/>
      <c r="HKY41" s="479"/>
      <c r="HKZ41" s="479"/>
      <c r="HLA41" s="479"/>
      <c r="HLB41" s="479"/>
      <c r="HLC41" s="479"/>
      <c r="HLD41" s="479"/>
      <c r="HLE41" s="479"/>
      <c r="HLF41" s="479"/>
      <c r="HLG41" s="479"/>
      <c r="HLH41" s="479"/>
      <c r="HLI41" s="479"/>
      <c r="HLJ41" s="479"/>
      <c r="HLK41" s="479"/>
      <c r="HLL41" s="479"/>
      <c r="HLM41" s="479"/>
      <c r="HLN41" s="479"/>
      <c r="HLO41" s="479"/>
      <c r="HLP41" s="479"/>
      <c r="HLQ41" s="479"/>
      <c r="HLR41" s="479"/>
      <c r="HLS41" s="479"/>
      <c r="HLT41" s="479"/>
      <c r="HLU41" s="479"/>
      <c r="HLV41" s="479"/>
      <c r="HLW41" s="479"/>
      <c r="HLX41" s="479"/>
      <c r="HLY41" s="479"/>
      <c r="HLZ41" s="479"/>
      <c r="HMA41" s="479"/>
      <c r="HMB41" s="479"/>
      <c r="HMC41" s="479"/>
      <c r="HMD41" s="479"/>
      <c r="HME41" s="479"/>
      <c r="HMF41" s="479"/>
      <c r="HMG41" s="479"/>
      <c r="HMH41" s="479"/>
      <c r="HMI41" s="479"/>
      <c r="HMJ41" s="479"/>
      <c r="HMK41" s="479"/>
      <c r="HML41" s="479"/>
      <c r="HMM41" s="479"/>
      <c r="HMN41" s="479"/>
      <c r="HMO41" s="479"/>
      <c r="HMP41" s="479"/>
      <c r="HMQ41" s="479"/>
      <c r="HMR41" s="479"/>
      <c r="HMS41" s="479"/>
      <c r="HMT41" s="479"/>
      <c r="HMU41" s="479"/>
      <c r="HMV41" s="479"/>
      <c r="HMW41" s="479"/>
      <c r="HMX41" s="479"/>
      <c r="HMY41" s="479"/>
      <c r="HMZ41" s="479"/>
      <c r="HNA41" s="479"/>
      <c r="HNB41" s="479"/>
      <c r="HNC41" s="479"/>
      <c r="HND41" s="479"/>
      <c r="HNE41" s="479"/>
      <c r="HNF41" s="479"/>
      <c r="HNG41" s="479"/>
      <c r="HNH41" s="479"/>
      <c r="HNI41" s="479"/>
      <c r="HNJ41" s="479"/>
      <c r="HNK41" s="479"/>
      <c r="HNL41" s="479"/>
      <c r="HNM41" s="479"/>
      <c r="HNN41" s="479"/>
      <c r="HNO41" s="479"/>
      <c r="HNP41" s="479"/>
      <c r="HNQ41" s="479"/>
      <c r="HNR41" s="479"/>
      <c r="HNS41" s="479"/>
      <c r="HNT41" s="479"/>
      <c r="HNU41" s="479"/>
      <c r="HNV41" s="479"/>
      <c r="HNW41" s="479"/>
      <c r="HNX41" s="479"/>
      <c r="HNY41" s="479"/>
      <c r="HNZ41" s="479"/>
      <c r="HOA41" s="479"/>
      <c r="HOB41" s="479"/>
      <c r="HOC41" s="479"/>
      <c r="HOD41" s="479"/>
      <c r="HOE41" s="479"/>
      <c r="HOF41" s="479"/>
      <c r="HOG41" s="479"/>
      <c r="HOH41" s="479"/>
      <c r="HOI41" s="479"/>
      <c r="HOJ41" s="479"/>
      <c r="HOK41" s="479"/>
      <c r="HOL41" s="479"/>
      <c r="HOM41" s="479"/>
      <c r="HON41" s="479"/>
      <c r="HOO41" s="479"/>
      <c r="HOP41" s="479"/>
      <c r="HOQ41" s="479"/>
      <c r="HOR41" s="479"/>
      <c r="HOS41" s="479"/>
      <c r="HOT41" s="479"/>
      <c r="HOU41" s="479"/>
      <c r="HOV41" s="479"/>
      <c r="HOW41" s="479"/>
      <c r="HOX41" s="479"/>
      <c r="HOY41" s="479"/>
      <c r="HOZ41" s="479"/>
      <c r="HPA41" s="479"/>
      <c r="HPB41" s="479"/>
      <c r="HPC41" s="479"/>
      <c r="HPD41" s="479"/>
      <c r="HPE41" s="479"/>
      <c r="HPF41" s="479"/>
      <c r="HPG41" s="479"/>
      <c r="HPH41" s="479"/>
      <c r="HPI41" s="479"/>
      <c r="HPJ41" s="479"/>
      <c r="HPK41" s="479"/>
      <c r="HPL41" s="479"/>
      <c r="HPM41" s="479"/>
      <c r="HPN41" s="479"/>
      <c r="HPO41" s="479"/>
      <c r="HPP41" s="479"/>
      <c r="HPQ41" s="479"/>
      <c r="HPR41" s="479"/>
      <c r="HPS41" s="479"/>
      <c r="HPT41" s="479"/>
      <c r="HPU41" s="479"/>
      <c r="HPV41" s="479"/>
      <c r="HPW41" s="479"/>
      <c r="HPX41" s="479"/>
      <c r="HPY41" s="479"/>
      <c r="HPZ41" s="479"/>
      <c r="HQA41" s="479"/>
      <c r="HQB41" s="479"/>
      <c r="HQC41" s="479"/>
      <c r="HQD41" s="479"/>
      <c r="HQE41" s="479"/>
      <c r="HQF41" s="479"/>
      <c r="HQG41" s="479"/>
      <c r="HQH41" s="479"/>
      <c r="HQI41" s="479"/>
      <c r="HQJ41" s="479"/>
      <c r="HQK41" s="479"/>
      <c r="HQL41" s="479"/>
      <c r="HQM41" s="479"/>
      <c r="HQN41" s="479"/>
      <c r="HQO41" s="479"/>
      <c r="HQP41" s="479"/>
      <c r="HQQ41" s="479"/>
      <c r="HQR41" s="479"/>
      <c r="HQS41" s="479"/>
      <c r="HQT41" s="479"/>
      <c r="HQU41" s="479"/>
      <c r="HQV41" s="479"/>
      <c r="HQW41" s="479"/>
      <c r="HQX41" s="479"/>
      <c r="HQY41" s="479"/>
      <c r="HQZ41" s="479"/>
      <c r="HRA41" s="479"/>
      <c r="HRB41" s="479"/>
      <c r="HRC41" s="479"/>
      <c r="HRD41" s="479"/>
      <c r="HRE41" s="479"/>
      <c r="HRF41" s="479"/>
      <c r="HRG41" s="479"/>
      <c r="HRH41" s="479"/>
      <c r="HRI41" s="479"/>
      <c r="HRJ41" s="479"/>
      <c r="HRK41" s="479"/>
      <c r="HRL41" s="479"/>
      <c r="HRM41" s="479"/>
      <c r="HRN41" s="479"/>
      <c r="HRO41" s="479"/>
      <c r="HRP41" s="479"/>
      <c r="HRQ41" s="479"/>
      <c r="HRR41" s="479"/>
      <c r="HRS41" s="479"/>
      <c r="HRT41" s="479"/>
      <c r="HRU41" s="479"/>
      <c r="HRV41" s="479"/>
      <c r="HRW41" s="479"/>
      <c r="HRX41" s="479"/>
      <c r="HRY41" s="479"/>
      <c r="HRZ41" s="479"/>
      <c r="HSA41" s="479"/>
      <c r="HSB41" s="479"/>
      <c r="HSC41" s="479"/>
      <c r="HSD41" s="479"/>
      <c r="HSE41" s="479"/>
      <c r="HSF41" s="479"/>
      <c r="HSG41" s="479"/>
      <c r="HSH41" s="479"/>
      <c r="HSI41" s="479"/>
      <c r="HSJ41" s="479"/>
      <c r="HSK41" s="479"/>
      <c r="HSL41" s="479"/>
      <c r="HSM41" s="479"/>
      <c r="HSN41" s="479"/>
      <c r="HSO41" s="479"/>
      <c r="HSP41" s="479"/>
      <c r="HSQ41" s="479"/>
      <c r="HSR41" s="479"/>
      <c r="HSS41" s="479"/>
      <c r="HST41" s="479"/>
      <c r="HSU41" s="479"/>
      <c r="HSV41" s="479"/>
      <c r="HSW41" s="479"/>
      <c r="HSX41" s="479"/>
      <c r="HSY41" s="479"/>
      <c r="HSZ41" s="479"/>
      <c r="HTA41" s="479"/>
      <c r="HTB41" s="479"/>
      <c r="HTC41" s="479"/>
      <c r="HTD41" s="479"/>
      <c r="HTE41" s="479"/>
      <c r="HTF41" s="479"/>
      <c r="HTG41" s="479"/>
      <c r="HTH41" s="479"/>
      <c r="HTI41" s="479"/>
      <c r="HTJ41" s="479"/>
      <c r="HTK41" s="479"/>
      <c r="HTL41" s="479"/>
      <c r="HTM41" s="479"/>
      <c r="HTN41" s="479"/>
      <c r="HTO41" s="479"/>
      <c r="HTP41" s="479"/>
      <c r="HTQ41" s="479"/>
      <c r="HTR41" s="479"/>
      <c r="HTS41" s="479"/>
      <c r="HTT41" s="479"/>
      <c r="HTU41" s="479"/>
      <c r="HTV41" s="479"/>
      <c r="HTW41" s="479"/>
      <c r="HTX41" s="479"/>
      <c r="HTY41" s="479"/>
      <c r="HTZ41" s="479"/>
      <c r="HUA41" s="479"/>
      <c r="HUB41" s="479"/>
      <c r="HUC41" s="479"/>
      <c r="HUD41" s="479"/>
      <c r="HUE41" s="479"/>
      <c r="HUF41" s="479"/>
      <c r="HUG41" s="479"/>
      <c r="HUH41" s="479"/>
      <c r="HUI41" s="479"/>
      <c r="HUJ41" s="479"/>
      <c r="HUK41" s="479"/>
      <c r="HUL41" s="479"/>
      <c r="HUM41" s="479"/>
      <c r="HUN41" s="479"/>
      <c r="HUO41" s="479"/>
      <c r="HUP41" s="479"/>
      <c r="HUQ41" s="479"/>
      <c r="HUR41" s="479"/>
      <c r="HUS41" s="479"/>
      <c r="HUT41" s="479"/>
      <c r="HUU41" s="479"/>
      <c r="HUV41" s="479"/>
      <c r="HUW41" s="479"/>
      <c r="HUX41" s="479"/>
      <c r="HUY41" s="479"/>
      <c r="HUZ41" s="479"/>
      <c r="HVA41" s="479"/>
      <c r="HVB41" s="479"/>
      <c r="HVC41" s="479"/>
      <c r="HVD41" s="479"/>
      <c r="HVE41" s="479"/>
      <c r="HVF41" s="479"/>
      <c r="HVG41" s="479"/>
      <c r="HVH41" s="479"/>
      <c r="HVI41" s="479"/>
      <c r="HVJ41" s="479"/>
      <c r="HVK41" s="479"/>
      <c r="HVL41" s="479"/>
      <c r="HVM41" s="479"/>
      <c r="HVN41" s="479"/>
      <c r="HVO41" s="479"/>
      <c r="HVP41" s="479"/>
      <c r="HVQ41" s="479"/>
      <c r="HVR41" s="479"/>
      <c r="HVS41" s="479"/>
      <c r="HVT41" s="479"/>
      <c r="HVU41" s="479"/>
      <c r="HVV41" s="479"/>
      <c r="HVW41" s="479"/>
      <c r="HVX41" s="479"/>
      <c r="HVY41" s="479"/>
      <c r="HVZ41" s="479"/>
      <c r="HWA41" s="479"/>
      <c r="HWB41" s="479"/>
      <c r="HWC41" s="479"/>
      <c r="HWD41" s="479"/>
      <c r="HWE41" s="479"/>
      <c r="HWF41" s="479"/>
      <c r="HWG41" s="479"/>
      <c r="HWH41" s="479"/>
      <c r="HWI41" s="479"/>
      <c r="HWJ41" s="479"/>
      <c r="HWK41" s="479"/>
      <c r="HWL41" s="479"/>
      <c r="HWM41" s="479"/>
      <c r="HWN41" s="479"/>
      <c r="HWO41" s="479"/>
      <c r="HWP41" s="479"/>
      <c r="HWQ41" s="479"/>
      <c r="HWR41" s="479"/>
      <c r="HWS41" s="479"/>
      <c r="HWT41" s="479"/>
      <c r="HWU41" s="479"/>
      <c r="HWV41" s="479"/>
      <c r="HWW41" s="479"/>
      <c r="HWX41" s="479"/>
      <c r="HWY41" s="479"/>
      <c r="HWZ41" s="479"/>
      <c r="HXA41" s="479"/>
      <c r="HXB41" s="479"/>
      <c r="HXC41" s="479"/>
      <c r="HXD41" s="479"/>
      <c r="HXE41" s="479"/>
      <c r="HXF41" s="479"/>
      <c r="HXG41" s="479"/>
      <c r="HXH41" s="479"/>
      <c r="HXI41" s="479"/>
      <c r="HXJ41" s="479"/>
      <c r="HXK41" s="479"/>
      <c r="HXL41" s="479"/>
      <c r="HXM41" s="479"/>
      <c r="HXN41" s="479"/>
      <c r="HXO41" s="479"/>
      <c r="HXP41" s="479"/>
      <c r="HXQ41" s="479"/>
      <c r="HXR41" s="479"/>
      <c r="HXS41" s="479"/>
      <c r="HXT41" s="479"/>
      <c r="HXU41" s="479"/>
      <c r="HXV41" s="479"/>
      <c r="HXW41" s="479"/>
      <c r="HXX41" s="479"/>
      <c r="HXY41" s="479"/>
      <c r="HXZ41" s="479"/>
      <c r="HYA41" s="479"/>
      <c r="HYB41" s="479"/>
      <c r="HYC41" s="479"/>
      <c r="HYD41" s="479"/>
      <c r="HYE41" s="479"/>
      <c r="HYF41" s="479"/>
      <c r="HYG41" s="479"/>
      <c r="HYH41" s="479"/>
      <c r="HYI41" s="479"/>
      <c r="HYJ41" s="479"/>
      <c r="HYK41" s="479"/>
      <c r="HYL41" s="479"/>
      <c r="HYM41" s="479"/>
      <c r="HYN41" s="479"/>
      <c r="HYO41" s="479"/>
      <c r="HYP41" s="479"/>
      <c r="HYQ41" s="479"/>
      <c r="HYR41" s="479"/>
      <c r="HYS41" s="479"/>
      <c r="HYT41" s="479"/>
      <c r="HYU41" s="479"/>
      <c r="HYV41" s="479"/>
      <c r="HYW41" s="479"/>
      <c r="HYX41" s="479"/>
      <c r="HYY41" s="479"/>
      <c r="HYZ41" s="479"/>
      <c r="HZA41" s="479"/>
      <c r="HZB41" s="479"/>
      <c r="HZC41" s="479"/>
      <c r="HZD41" s="479"/>
      <c r="HZE41" s="479"/>
      <c r="HZF41" s="479"/>
      <c r="HZG41" s="479"/>
      <c r="HZH41" s="479"/>
      <c r="HZI41" s="479"/>
      <c r="HZJ41" s="479"/>
      <c r="HZK41" s="479"/>
      <c r="HZL41" s="479"/>
      <c r="HZM41" s="479"/>
      <c r="HZN41" s="479"/>
      <c r="HZO41" s="479"/>
      <c r="HZP41" s="479"/>
      <c r="HZQ41" s="479"/>
      <c r="HZR41" s="479"/>
      <c r="HZS41" s="479"/>
      <c r="HZT41" s="479"/>
      <c r="HZU41" s="479"/>
      <c r="HZV41" s="479"/>
      <c r="HZW41" s="479"/>
      <c r="HZX41" s="479"/>
      <c r="HZY41" s="479"/>
      <c r="HZZ41" s="479"/>
      <c r="IAA41" s="479"/>
      <c r="IAB41" s="479"/>
      <c r="IAC41" s="479"/>
      <c r="IAD41" s="479"/>
      <c r="IAE41" s="479"/>
      <c r="IAF41" s="479"/>
      <c r="IAG41" s="479"/>
      <c r="IAH41" s="479"/>
      <c r="IAI41" s="479"/>
      <c r="IAJ41" s="479"/>
      <c r="IAK41" s="479"/>
      <c r="IAL41" s="479"/>
      <c r="IAM41" s="479"/>
      <c r="IAN41" s="479"/>
      <c r="IAO41" s="479"/>
      <c r="IAP41" s="479"/>
      <c r="IAQ41" s="479"/>
      <c r="IAR41" s="479"/>
      <c r="IAS41" s="479"/>
      <c r="IAT41" s="479"/>
      <c r="IAU41" s="479"/>
      <c r="IAV41" s="479"/>
      <c r="IAW41" s="479"/>
      <c r="IAX41" s="479"/>
      <c r="IAY41" s="479"/>
      <c r="IAZ41" s="479"/>
      <c r="IBA41" s="479"/>
      <c r="IBB41" s="479"/>
      <c r="IBC41" s="479"/>
      <c r="IBD41" s="479"/>
      <c r="IBE41" s="479"/>
      <c r="IBF41" s="479"/>
      <c r="IBG41" s="479"/>
      <c r="IBH41" s="479"/>
      <c r="IBI41" s="479"/>
      <c r="IBJ41" s="479"/>
      <c r="IBK41" s="479"/>
      <c r="IBL41" s="479"/>
      <c r="IBM41" s="479"/>
      <c r="IBN41" s="479"/>
      <c r="IBO41" s="479"/>
      <c r="IBP41" s="479"/>
      <c r="IBQ41" s="479"/>
      <c r="IBR41" s="479"/>
      <c r="IBS41" s="479"/>
      <c r="IBT41" s="479"/>
      <c r="IBU41" s="479"/>
      <c r="IBV41" s="479"/>
      <c r="IBW41" s="479"/>
      <c r="IBX41" s="479"/>
      <c r="IBY41" s="479"/>
      <c r="IBZ41" s="479"/>
      <c r="ICA41" s="479"/>
      <c r="ICB41" s="479"/>
      <c r="ICC41" s="479"/>
      <c r="ICD41" s="479"/>
      <c r="ICE41" s="479"/>
      <c r="ICF41" s="479"/>
      <c r="ICG41" s="479"/>
      <c r="ICH41" s="479"/>
      <c r="ICI41" s="479"/>
      <c r="ICJ41" s="479"/>
      <c r="ICK41" s="479"/>
      <c r="ICL41" s="479"/>
      <c r="ICM41" s="479"/>
      <c r="ICN41" s="479"/>
      <c r="ICO41" s="479"/>
      <c r="ICP41" s="479"/>
      <c r="ICQ41" s="479"/>
      <c r="ICR41" s="479"/>
      <c r="ICS41" s="479"/>
      <c r="ICT41" s="479"/>
      <c r="ICU41" s="479"/>
      <c r="ICV41" s="479"/>
      <c r="ICW41" s="479"/>
      <c r="ICX41" s="479"/>
      <c r="ICY41" s="479"/>
      <c r="ICZ41" s="479"/>
      <c r="IDA41" s="479"/>
      <c r="IDB41" s="479"/>
      <c r="IDC41" s="479"/>
      <c r="IDD41" s="479"/>
      <c r="IDE41" s="479"/>
      <c r="IDF41" s="479"/>
      <c r="IDG41" s="479"/>
      <c r="IDH41" s="479"/>
      <c r="IDI41" s="479"/>
      <c r="IDJ41" s="479"/>
      <c r="IDK41" s="479"/>
      <c r="IDL41" s="479"/>
      <c r="IDM41" s="479"/>
      <c r="IDN41" s="479"/>
      <c r="IDO41" s="479"/>
      <c r="IDP41" s="479"/>
      <c r="IDQ41" s="479"/>
      <c r="IDR41" s="479"/>
      <c r="IDS41" s="479"/>
      <c r="IDT41" s="479"/>
      <c r="IDU41" s="479"/>
      <c r="IDV41" s="479"/>
      <c r="IDW41" s="479"/>
      <c r="IDX41" s="479"/>
      <c r="IDY41" s="479"/>
      <c r="IDZ41" s="479"/>
      <c r="IEA41" s="479"/>
      <c r="IEB41" s="479"/>
      <c r="IEC41" s="479"/>
      <c r="IED41" s="479"/>
      <c r="IEE41" s="479"/>
      <c r="IEF41" s="479"/>
      <c r="IEG41" s="479"/>
      <c r="IEH41" s="479"/>
      <c r="IEI41" s="479"/>
      <c r="IEJ41" s="479"/>
      <c r="IEK41" s="479"/>
      <c r="IEL41" s="479"/>
      <c r="IEM41" s="479"/>
      <c r="IEN41" s="479"/>
      <c r="IEO41" s="479"/>
      <c r="IEP41" s="479"/>
      <c r="IEQ41" s="479"/>
      <c r="IER41" s="479"/>
      <c r="IES41" s="479"/>
      <c r="IET41" s="479"/>
      <c r="IEU41" s="479"/>
      <c r="IEV41" s="479"/>
      <c r="IEW41" s="479"/>
      <c r="IEX41" s="479"/>
      <c r="IEY41" s="479"/>
      <c r="IEZ41" s="479"/>
      <c r="IFA41" s="479"/>
      <c r="IFB41" s="479"/>
      <c r="IFC41" s="479"/>
      <c r="IFD41" s="479"/>
      <c r="IFE41" s="479"/>
      <c r="IFF41" s="479"/>
      <c r="IFG41" s="479"/>
      <c r="IFH41" s="479"/>
      <c r="IFI41" s="479"/>
      <c r="IFJ41" s="479"/>
      <c r="IFK41" s="479"/>
      <c r="IFL41" s="479"/>
      <c r="IFM41" s="479"/>
      <c r="IFN41" s="479"/>
      <c r="IFO41" s="479"/>
      <c r="IFP41" s="479"/>
      <c r="IFQ41" s="479"/>
      <c r="IFR41" s="479"/>
      <c r="IFS41" s="479"/>
      <c r="IFT41" s="479"/>
      <c r="IFU41" s="479"/>
      <c r="IFV41" s="479"/>
      <c r="IFW41" s="479"/>
      <c r="IFX41" s="479"/>
      <c r="IFY41" s="479"/>
      <c r="IFZ41" s="479"/>
      <c r="IGA41" s="479"/>
      <c r="IGB41" s="479"/>
      <c r="IGC41" s="479"/>
      <c r="IGD41" s="479"/>
      <c r="IGE41" s="479"/>
      <c r="IGF41" s="479"/>
      <c r="IGG41" s="479"/>
      <c r="IGH41" s="479"/>
      <c r="IGI41" s="479"/>
      <c r="IGJ41" s="479"/>
      <c r="IGK41" s="479"/>
      <c r="IGL41" s="479"/>
      <c r="IGM41" s="479"/>
      <c r="IGN41" s="479"/>
      <c r="IGO41" s="479"/>
      <c r="IGP41" s="479"/>
      <c r="IGQ41" s="479"/>
      <c r="IGR41" s="479"/>
      <c r="IGS41" s="479"/>
      <c r="IGT41" s="479"/>
      <c r="IGU41" s="479"/>
      <c r="IGV41" s="479"/>
      <c r="IGW41" s="479"/>
      <c r="IGX41" s="479"/>
      <c r="IGY41" s="479"/>
      <c r="IGZ41" s="479"/>
      <c r="IHA41" s="479"/>
      <c r="IHB41" s="479"/>
      <c r="IHC41" s="479"/>
      <c r="IHD41" s="479"/>
      <c r="IHE41" s="479"/>
      <c r="IHF41" s="479"/>
      <c r="IHG41" s="479"/>
      <c r="IHH41" s="479"/>
      <c r="IHI41" s="479"/>
      <c r="IHJ41" s="479"/>
      <c r="IHK41" s="479"/>
      <c r="IHL41" s="479"/>
      <c r="IHM41" s="479"/>
      <c r="IHN41" s="479"/>
      <c r="IHO41" s="479"/>
      <c r="IHP41" s="479"/>
      <c r="IHQ41" s="479"/>
      <c r="IHR41" s="479"/>
      <c r="IHS41" s="479"/>
      <c r="IHT41" s="479"/>
      <c r="IHU41" s="479"/>
      <c r="IHV41" s="479"/>
      <c r="IHW41" s="479"/>
      <c r="IHX41" s="479"/>
      <c r="IHY41" s="479"/>
      <c r="IHZ41" s="479"/>
      <c r="IIA41" s="479"/>
      <c r="IIB41" s="479"/>
      <c r="IIC41" s="479"/>
      <c r="IID41" s="479"/>
      <c r="IIE41" s="479"/>
      <c r="IIF41" s="479"/>
      <c r="IIG41" s="479"/>
      <c r="IIH41" s="479"/>
      <c r="III41" s="479"/>
      <c r="IIJ41" s="479"/>
      <c r="IIK41" s="479"/>
      <c r="IIL41" s="479"/>
      <c r="IIM41" s="479"/>
      <c r="IIN41" s="479"/>
      <c r="IIO41" s="479"/>
      <c r="IIP41" s="479"/>
      <c r="IIQ41" s="479"/>
      <c r="IIR41" s="479"/>
      <c r="IIS41" s="479"/>
      <c r="IIT41" s="479"/>
      <c r="IIU41" s="479"/>
      <c r="IIV41" s="479"/>
      <c r="IIW41" s="479"/>
      <c r="IIX41" s="479"/>
      <c r="IIY41" s="479"/>
      <c r="IIZ41" s="479"/>
      <c r="IJA41" s="479"/>
      <c r="IJB41" s="479"/>
      <c r="IJC41" s="479"/>
      <c r="IJD41" s="479"/>
      <c r="IJE41" s="479"/>
      <c r="IJF41" s="479"/>
      <c r="IJG41" s="479"/>
      <c r="IJH41" s="479"/>
      <c r="IJI41" s="479"/>
      <c r="IJJ41" s="479"/>
      <c r="IJK41" s="479"/>
      <c r="IJL41" s="479"/>
      <c r="IJM41" s="479"/>
      <c r="IJN41" s="479"/>
      <c r="IJO41" s="479"/>
      <c r="IJP41" s="479"/>
      <c r="IJQ41" s="479"/>
      <c r="IJR41" s="479"/>
      <c r="IJS41" s="479"/>
      <c r="IJT41" s="479"/>
      <c r="IJU41" s="479"/>
      <c r="IJV41" s="479"/>
      <c r="IJW41" s="479"/>
      <c r="IJX41" s="479"/>
      <c r="IJY41" s="479"/>
      <c r="IJZ41" s="479"/>
      <c r="IKA41" s="479"/>
      <c r="IKB41" s="479"/>
      <c r="IKC41" s="479"/>
      <c r="IKD41" s="479"/>
      <c r="IKE41" s="479"/>
      <c r="IKF41" s="479"/>
      <c r="IKG41" s="479"/>
      <c r="IKH41" s="479"/>
      <c r="IKI41" s="479"/>
      <c r="IKJ41" s="479"/>
      <c r="IKK41" s="479"/>
      <c r="IKL41" s="479"/>
      <c r="IKM41" s="479"/>
      <c r="IKN41" s="479"/>
      <c r="IKO41" s="479"/>
      <c r="IKP41" s="479"/>
      <c r="IKQ41" s="479"/>
      <c r="IKR41" s="479"/>
      <c r="IKS41" s="479"/>
      <c r="IKT41" s="479"/>
      <c r="IKU41" s="479"/>
      <c r="IKV41" s="479"/>
      <c r="IKW41" s="479"/>
      <c r="IKX41" s="479"/>
      <c r="IKY41" s="479"/>
      <c r="IKZ41" s="479"/>
      <c r="ILA41" s="479"/>
      <c r="ILB41" s="479"/>
      <c r="ILC41" s="479"/>
      <c r="ILD41" s="479"/>
      <c r="ILE41" s="479"/>
      <c r="ILF41" s="479"/>
      <c r="ILG41" s="479"/>
      <c r="ILH41" s="479"/>
      <c r="ILI41" s="479"/>
      <c r="ILJ41" s="479"/>
      <c r="ILK41" s="479"/>
      <c r="ILL41" s="479"/>
      <c r="ILM41" s="479"/>
      <c r="ILN41" s="479"/>
      <c r="ILO41" s="479"/>
      <c r="ILP41" s="479"/>
      <c r="ILQ41" s="479"/>
      <c r="ILR41" s="479"/>
      <c r="ILS41" s="479"/>
      <c r="ILT41" s="479"/>
      <c r="ILU41" s="479"/>
      <c r="ILV41" s="479"/>
      <c r="ILW41" s="479"/>
      <c r="ILX41" s="479"/>
      <c r="ILY41" s="479"/>
      <c r="ILZ41" s="479"/>
      <c r="IMA41" s="479"/>
      <c r="IMB41" s="479"/>
      <c r="IMC41" s="479"/>
      <c r="IMD41" s="479"/>
      <c r="IME41" s="479"/>
      <c r="IMF41" s="479"/>
      <c r="IMG41" s="479"/>
      <c r="IMH41" s="479"/>
      <c r="IMI41" s="479"/>
      <c r="IMJ41" s="479"/>
      <c r="IMK41" s="479"/>
      <c r="IML41" s="479"/>
      <c r="IMM41" s="479"/>
      <c r="IMN41" s="479"/>
      <c r="IMO41" s="479"/>
      <c r="IMP41" s="479"/>
      <c r="IMQ41" s="479"/>
      <c r="IMR41" s="479"/>
      <c r="IMS41" s="479"/>
      <c r="IMT41" s="479"/>
      <c r="IMU41" s="479"/>
      <c r="IMV41" s="479"/>
      <c r="IMW41" s="479"/>
      <c r="IMX41" s="479"/>
      <c r="IMY41" s="479"/>
      <c r="IMZ41" s="479"/>
      <c r="INA41" s="479"/>
      <c r="INB41" s="479"/>
      <c r="INC41" s="479"/>
      <c r="IND41" s="479"/>
      <c r="INE41" s="479"/>
      <c r="INF41" s="479"/>
      <c r="ING41" s="479"/>
      <c r="INH41" s="479"/>
      <c r="INI41" s="479"/>
      <c r="INJ41" s="479"/>
      <c r="INK41" s="479"/>
      <c r="INL41" s="479"/>
      <c r="INM41" s="479"/>
      <c r="INN41" s="479"/>
      <c r="INO41" s="479"/>
      <c r="INP41" s="479"/>
      <c r="INQ41" s="479"/>
      <c r="INR41" s="479"/>
      <c r="INS41" s="479"/>
      <c r="INT41" s="479"/>
      <c r="INU41" s="479"/>
      <c r="INV41" s="479"/>
      <c r="INW41" s="479"/>
      <c r="INX41" s="479"/>
      <c r="INY41" s="479"/>
      <c r="INZ41" s="479"/>
      <c r="IOA41" s="479"/>
      <c r="IOB41" s="479"/>
      <c r="IOC41" s="479"/>
      <c r="IOD41" s="479"/>
      <c r="IOE41" s="479"/>
      <c r="IOF41" s="479"/>
      <c r="IOG41" s="479"/>
      <c r="IOH41" s="479"/>
      <c r="IOI41" s="479"/>
      <c r="IOJ41" s="479"/>
      <c r="IOK41" s="479"/>
      <c r="IOL41" s="479"/>
      <c r="IOM41" s="479"/>
      <c r="ION41" s="479"/>
      <c r="IOO41" s="479"/>
      <c r="IOP41" s="479"/>
      <c r="IOQ41" s="479"/>
      <c r="IOR41" s="479"/>
      <c r="IOS41" s="479"/>
      <c r="IOT41" s="479"/>
      <c r="IOU41" s="479"/>
      <c r="IOV41" s="479"/>
      <c r="IOW41" s="479"/>
      <c r="IOX41" s="479"/>
      <c r="IOY41" s="479"/>
      <c r="IOZ41" s="479"/>
      <c r="IPA41" s="479"/>
      <c r="IPB41" s="479"/>
      <c r="IPC41" s="479"/>
      <c r="IPD41" s="479"/>
      <c r="IPE41" s="479"/>
      <c r="IPF41" s="479"/>
      <c r="IPG41" s="479"/>
      <c r="IPH41" s="479"/>
      <c r="IPI41" s="479"/>
      <c r="IPJ41" s="479"/>
      <c r="IPK41" s="479"/>
      <c r="IPL41" s="479"/>
      <c r="IPM41" s="479"/>
      <c r="IPN41" s="479"/>
      <c r="IPO41" s="479"/>
      <c r="IPP41" s="479"/>
      <c r="IPQ41" s="479"/>
      <c r="IPR41" s="479"/>
      <c r="IPS41" s="479"/>
      <c r="IPT41" s="479"/>
      <c r="IPU41" s="479"/>
      <c r="IPV41" s="479"/>
      <c r="IPW41" s="479"/>
      <c r="IPX41" s="479"/>
      <c r="IPY41" s="479"/>
      <c r="IPZ41" s="479"/>
      <c r="IQA41" s="479"/>
      <c r="IQB41" s="479"/>
      <c r="IQC41" s="479"/>
      <c r="IQD41" s="479"/>
      <c r="IQE41" s="479"/>
      <c r="IQF41" s="479"/>
      <c r="IQG41" s="479"/>
      <c r="IQH41" s="479"/>
      <c r="IQI41" s="479"/>
      <c r="IQJ41" s="479"/>
      <c r="IQK41" s="479"/>
      <c r="IQL41" s="479"/>
      <c r="IQM41" s="479"/>
      <c r="IQN41" s="479"/>
      <c r="IQO41" s="479"/>
      <c r="IQP41" s="479"/>
      <c r="IQQ41" s="479"/>
      <c r="IQR41" s="479"/>
      <c r="IQS41" s="479"/>
      <c r="IQT41" s="479"/>
      <c r="IQU41" s="479"/>
      <c r="IQV41" s="479"/>
      <c r="IQW41" s="479"/>
      <c r="IQX41" s="479"/>
      <c r="IQY41" s="479"/>
      <c r="IQZ41" s="479"/>
      <c r="IRA41" s="479"/>
      <c r="IRB41" s="479"/>
      <c r="IRC41" s="479"/>
      <c r="IRD41" s="479"/>
      <c r="IRE41" s="479"/>
      <c r="IRF41" s="479"/>
      <c r="IRG41" s="479"/>
      <c r="IRH41" s="479"/>
      <c r="IRI41" s="479"/>
      <c r="IRJ41" s="479"/>
      <c r="IRK41" s="479"/>
      <c r="IRL41" s="479"/>
      <c r="IRM41" s="479"/>
      <c r="IRN41" s="479"/>
      <c r="IRO41" s="479"/>
      <c r="IRP41" s="479"/>
      <c r="IRQ41" s="479"/>
      <c r="IRR41" s="479"/>
      <c r="IRS41" s="479"/>
      <c r="IRT41" s="479"/>
      <c r="IRU41" s="479"/>
      <c r="IRV41" s="479"/>
      <c r="IRW41" s="479"/>
      <c r="IRX41" s="479"/>
      <c r="IRY41" s="479"/>
      <c r="IRZ41" s="479"/>
      <c r="ISA41" s="479"/>
      <c r="ISB41" s="479"/>
      <c r="ISC41" s="479"/>
      <c r="ISD41" s="479"/>
      <c r="ISE41" s="479"/>
      <c r="ISF41" s="479"/>
      <c r="ISG41" s="479"/>
      <c r="ISH41" s="479"/>
      <c r="ISI41" s="479"/>
      <c r="ISJ41" s="479"/>
      <c r="ISK41" s="479"/>
      <c r="ISL41" s="479"/>
      <c r="ISM41" s="479"/>
      <c r="ISN41" s="479"/>
      <c r="ISO41" s="479"/>
      <c r="ISP41" s="479"/>
      <c r="ISQ41" s="479"/>
      <c r="ISR41" s="479"/>
      <c r="ISS41" s="479"/>
      <c r="IST41" s="479"/>
      <c r="ISU41" s="479"/>
      <c r="ISV41" s="479"/>
      <c r="ISW41" s="479"/>
      <c r="ISX41" s="479"/>
      <c r="ISY41" s="479"/>
      <c r="ISZ41" s="479"/>
      <c r="ITA41" s="479"/>
      <c r="ITB41" s="479"/>
      <c r="ITC41" s="479"/>
      <c r="ITD41" s="479"/>
      <c r="ITE41" s="479"/>
      <c r="ITF41" s="479"/>
      <c r="ITG41" s="479"/>
      <c r="ITH41" s="479"/>
      <c r="ITI41" s="479"/>
      <c r="ITJ41" s="479"/>
      <c r="ITK41" s="479"/>
      <c r="ITL41" s="479"/>
      <c r="ITM41" s="479"/>
      <c r="ITN41" s="479"/>
      <c r="ITO41" s="479"/>
      <c r="ITP41" s="479"/>
      <c r="ITQ41" s="479"/>
      <c r="ITR41" s="479"/>
      <c r="ITS41" s="479"/>
      <c r="ITT41" s="479"/>
      <c r="ITU41" s="479"/>
      <c r="ITV41" s="479"/>
      <c r="ITW41" s="479"/>
      <c r="ITX41" s="479"/>
      <c r="ITY41" s="479"/>
      <c r="ITZ41" s="479"/>
      <c r="IUA41" s="479"/>
      <c r="IUB41" s="479"/>
      <c r="IUC41" s="479"/>
      <c r="IUD41" s="479"/>
      <c r="IUE41" s="479"/>
      <c r="IUF41" s="479"/>
      <c r="IUG41" s="479"/>
      <c r="IUH41" s="479"/>
      <c r="IUI41" s="479"/>
      <c r="IUJ41" s="479"/>
      <c r="IUK41" s="479"/>
      <c r="IUL41" s="479"/>
      <c r="IUM41" s="479"/>
      <c r="IUN41" s="479"/>
      <c r="IUO41" s="479"/>
      <c r="IUP41" s="479"/>
      <c r="IUQ41" s="479"/>
      <c r="IUR41" s="479"/>
      <c r="IUS41" s="479"/>
      <c r="IUT41" s="479"/>
      <c r="IUU41" s="479"/>
      <c r="IUV41" s="479"/>
      <c r="IUW41" s="479"/>
      <c r="IUX41" s="479"/>
      <c r="IUY41" s="479"/>
      <c r="IUZ41" s="479"/>
      <c r="IVA41" s="479"/>
      <c r="IVB41" s="479"/>
      <c r="IVC41" s="479"/>
      <c r="IVD41" s="479"/>
      <c r="IVE41" s="479"/>
      <c r="IVF41" s="479"/>
      <c r="IVG41" s="479"/>
      <c r="IVH41" s="479"/>
      <c r="IVI41" s="479"/>
      <c r="IVJ41" s="479"/>
      <c r="IVK41" s="479"/>
      <c r="IVL41" s="479"/>
      <c r="IVM41" s="479"/>
      <c r="IVN41" s="479"/>
      <c r="IVO41" s="479"/>
      <c r="IVP41" s="479"/>
      <c r="IVQ41" s="479"/>
      <c r="IVR41" s="479"/>
      <c r="IVS41" s="479"/>
      <c r="IVT41" s="479"/>
      <c r="IVU41" s="479"/>
      <c r="IVV41" s="479"/>
      <c r="IVW41" s="479"/>
      <c r="IVX41" s="479"/>
      <c r="IVY41" s="479"/>
      <c r="IVZ41" s="479"/>
      <c r="IWA41" s="479"/>
      <c r="IWB41" s="479"/>
      <c r="IWC41" s="479"/>
      <c r="IWD41" s="479"/>
      <c r="IWE41" s="479"/>
      <c r="IWF41" s="479"/>
      <c r="IWG41" s="479"/>
      <c r="IWH41" s="479"/>
      <c r="IWI41" s="479"/>
      <c r="IWJ41" s="479"/>
      <c r="IWK41" s="479"/>
      <c r="IWL41" s="479"/>
      <c r="IWM41" s="479"/>
      <c r="IWN41" s="479"/>
      <c r="IWO41" s="479"/>
      <c r="IWP41" s="479"/>
      <c r="IWQ41" s="479"/>
      <c r="IWR41" s="479"/>
      <c r="IWS41" s="479"/>
      <c r="IWT41" s="479"/>
      <c r="IWU41" s="479"/>
      <c r="IWV41" s="479"/>
      <c r="IWW41" s="479"/>
      <c r="IWX41" s="479"/>
      <c r="IWY41" s="479"/>
      <c r="IWZ41" s="479"/>
      <c r="IXA41" s="479"/>
      <c r="IXB41" s="479"/>
      <c r="IXC41" s="479"/>
      <c r="IXD41" s="479"/>
      <c r="IXE41" s="479"/>
      <c r="IXF41" s="479"/>
      <c r="IXG41" s="479"/>
      <c r="IXH41" s="479"/>
      <c r="IXI41" s="479"/>
      <c r="IXJ41" s="479"/>
      <c r="IXK41" s="479"/>
      <c r="IXL41" s="479"/>
      <c r="IXM41" s="479"/>
      <c r="IXN41" s="479"/>
      <c r="IXO41" s="479"/>
      <c r="IXP41" s="479"/>
      <c r="IXQ41" s="479"/>
      <c r="IXR41" s="479"/>
      <c r="IXS41" s="479"/>
      <c r="IXT41" s="479"/>
      <c r="IXU41" s="479"/>
      <c r="IXV41" s="479"/>
      <c r="IXW41" s="479"/>
      <c r="IXX41" s="479"/>
      <c r="IXY41" s="479"/>
      <c r="IXZ41" s="479"/>
      <c r="IYA41" s="479"/>
      <c r="IYB41" s="479"/>
      <c r="IYC41" s="479"/>
      <c r="IYD41" s="479"/>
      <c r="IYE41" s="479"/>
      <c r="IYF41" s="479"/>
      <c r="IYG41" s="479"/>
      <c r="IYH41" s="479"/>
      <c r="IYI41" s="479"/>
      <c r="IYJ41" s="479"/>
      <c r="IYK41" s="479"/>
      <c r="IYL41" s="479"/>
      <c r="IYM41" s="479"/>
      <c r="IYN41" s="479"/>
      <c r="IYO41" s="479"/>
      <c r="IYP41" s="479"/>
      <c r="IYQ41" s="479"/>
      <c r="IYR41" s="479"/>
      <c r="IYS41" s="479"/>
      <c r="IYT41" s="479"/>
      <c r="IYU41" s="479"/>
      <c r="IYV41" s="479"/>
      <c r="IYW41" s="479"/>
      <c r="IYX41" s="479"/>
      <c r="IYY41" s="479"/>
      <c r="IYZ41" s="479"/>
      <c r="IZA41" s="479"/>
      <c r="IZB41" s="479"/>
      <c r="IZC41" s="479"/>
      <c r="IZD41" s="479"/>
      <c r="IZE41" s="479"/>
      <c r="IZF41" s="479"/>
      <c r="IZG41" s="479"/>
      <c r="IZH41" s="479"/>
      <c r="IZI41" s="479"/>
      <c r="IZJ41" s="479"/>
      <c r="IZK41" s="479"/>
      <c r="IZL41" s="479"/>
      <c r="IZM41" s="479"/>
      <c r="IZN41" s="479"/>
      <c r="IZO41" s="479"/>
      <c r="IZP41" s="479"/>
      <c r="IZQ41" s="479"/>
      <c r="IZR41" s="479"/>
      <c r="IZS41" s="479"/>
      <c r="IZT41" s="479"/>
      <c r="IZU41" s="479"/>
      <c r="IZV41" s="479"/>
      <c r="IZW41" s="479"/>
      <c r="IZX41" s="479"/>
      <c r="IZY41" s="479"/>
      <c r="IZZ41" s="479"/>
      <c r="JAA41" s="479"/>
      <c r="JAB41" s="479"/>
      <c r="JAC41" s="479"/>
      <c r="JAD41" s="479"/>
      <c r="JAE41" s="479"/>
      <c r="JAF41" s="479"/>
      <c r="JAG41" s="479"/>
      <c r="JAH41" s="479"/>
      <c r="JAI41" s="479"/>
      <c r="JAJ41" s="479"/>
      <c r="JAK41" s="479"/>
      <c r="JAL41" s="479"/>
      <c r="JAM41" s="479"/>
      <c r="JAN41" s="479"/>
      <c r="JAO41" s="479"/>
      <c r="JAP41" s="479"/>
      <c r="JAQ41" s="479"/>
      <c r="JAR41" s="479"/>
      <c r="JAS41" s="479"/>
      <c r="JAT41" s="479"/>
      <c r="JAU41" s="479"/>
      <c r="JAV41" s="479"/>
      <c r="JAW41" s="479"/>
      <c r="JAX41" s="479"/>
      <c r="JAY41" s="479"/>
      <c r="JAZ41" s="479"/>
      <c r="JBA41" s="479"/>
      <c r="JBB41" s="479"/>
      <c r="JBC41" s="479"/>
      <c r="JBD41" s="479"/>
      <c r="JBE41" s="479"/>
      <c r="JBF41" s="479"/>
      <c r="JBG41" s="479"/>
      <c r="JBH41" s="479"/>
      <c r="JBI41" s="479"/>
      <c r="JBJ41" s="479"/>
      <c r="JBK41" s="479"/>
      <c r="JBL41" s="479"/>
      <c r="JBM41" s="479"/>
      <c r="JBN41" s="479"/>
      <c r="JBO41" s="479"/>
      <c r="JBP41" s="479"/>
      <c r="JBQ41" s="479"/>
      <c r="JBR41" s="479"/>
      <c r="JBS41" s="479"/>
      <c r="JBT41" s="479"/>
      <c r="JBU41" s="479"/>
      <c r="JBV41" s="479"/>
      <c r="JBW41" s="479"/>
      <c r="JBX41" s="479"/>
      <c r="JBY41" s="479"/>
      <c r="JBZ41" s="479"/>
      <c r="JCA41" s="479"/>
      <c r="JCB41" s="479"/>
      <c r="JCC41" s="479"/>
      <c r="JCD41" s="479"/>
      <c r="JCE41" s="479"/>
      <c r="JCF41" s="479"/>
      <c r="JCG41" s="479"/>
      <c r="JCH41" s="479"/>
      <c r="JCI41" s="479"/>
      <c r="JCJ41" s="479"/>
      <c r="JCK41" s="479"/>
      <c r="JCL41" s="479"/>
      <c r="JCM41" s="479"/>
      <c r="JCN41" s="479"/>
      <c r="JCO41" s="479"/>
      <c r="JCP41" s="479"/>
      <c r="JCQ41" s="479"/>
      <c r="JCR41" s="479"/>
      <c r="JCS41" s="479"/>
      <c r="JCT41" s="479"/>
      <c r="JCU41" s="479"/>
      <c r="JCV41" s="479"/>
      <c r="JCW41" s="479"/>
      <c r="JCX41" s="479"/>
      <c r="JCY41" s="479"/>
      <c r="JCZ41" s="479"/>
      <c r="JDA41" s="479"/>
      <c r="JDB41" s="479"/>
      <c r="JDC41" s="479"/>
      <c r="JDD41" s="479"/>
      <c r="JDE41" s="479"/>
      <c r="JDF41" s="479"/>
      <c r="JDG41" s="479"/>
      <c r="JDH41" s="479"/>
      <c r="JDI41" s="479"/>
      <c r="JDJ41" s="479"/>
      <c r="JDK41" s="479"/>
      <c r="JDL41" s="479"/>
      <c r="JDM41" s="479"/>
      <c r="JDN41" s="479"/>
      <c r="JDO41" s="479"/>
      <c r="JDP41" s="479"/>
      <c r="JDQ41" s="479"/>
      <c r="JDR41" s="479"/>
      <c r="JDS41" s="479"/>
      <c r="JDT41" s="479"/>
      <c r="JDU41" s="479"/>
      <c r="JDV41" s="479"/>
      <c r="JDW41" s="479"/>
      <c r="JDX41" s="479"/>
      <c r="JDY41" s="479"/>
      <c r="JDZ41" s="479"/>
      <c r="JEA41" s="479"/>
      <c r="JEB41" s="479"/>
      <c r="JEC41" s="479"/>
      <c r="JED41" s="479"/>
      <c r="JEE41" s="479"/>
      <c r="JEF41" s="479"/>
      <c r="JEG41" s="479"/>
      <c r="JEH41" s="479"/>
      <c r="JEI41" s="479"/>
      <c r="JEJ41" s="479"/>
      <c r="JEK41" s="479"/>
      <c r="JEL41" s="479"/>
      <c r="JEM41" s="479"/>
      <c r="JEN41" s="479"/>
      <c r="JEO41" s="479"/>
      <c r="JEP41" s="479"/>
      <c r="JEQ41" s="479"/>
      <c r="JER41" s="479"/>
      <c r="JES41" s="479"/>
      <c r="JET41" s="479"/>
      <c r="JEU41" s="479"/>
      <c r="JEV41" s="479"/>
      <c r="JEW41" s="479"/>
      <c r="JEX41" s="479"/>
      <c r="JEY41" s="479"/>
      <c r="JEZ41" s="479"/>
      <c r="JFA41" s="479"/>
      <c r="JFB41" s="479"/>
      <c r="JFC41" s="479"/>
      <c r="JFD41" s="479"/>
      <c r="JFE41" s="479"/>
      <c r="JFF41" s="479"/>
      <c r="JFG41" s="479"/>
      <c r="JFH41" s="479"/>
      <c r="JFI41" s="479"/>
      <c r="JFJ41" s="479"/>
      <c r="JFK41" s="479"/>
      <c r="JFL41" s="479"/>
      <c r="JFM41" s="479"/>
      <c r="JFN41" s="479"/>
      <c r="JFO41" s="479"/>
      <c r="JFP41" s="479"/>
      <c r="JFQ41" s="479"/>
      <c r="JFR41" s="479"/>
      <c r="JFS41" s="479"/>
      <c r="JFT41" s="479"/>
      <c r="JFU41" s="479"/>
      <c r="JFV41" s="479"/>
      <c r="JFW41" s="479"/>
      <c r="JFX41" s="479"/>
      <c r="JFY41" s="479"/>
      <c r="JFZ41" s="479"/>
      <c r="JGA41" s="479"/>
      <c r="JGB41" s="479"/>
      <c r="JGC41" s="479"/>
      <c r="JGD41" s="479"/>
      <c r="JGE41" s="479"/>
      <c r="JGF41" s="479"/>
      <c r="JGG41" s="479"/>
      <c r="JGH41" s="479"/>
      <c r="JGI41" s="479"/>
      <c r="JGJ41" s="479"/>
      <c r="JGK41" s="479"/>
      <c r="JGL41" s="479"/>
      <c r="JGM41" s="479"/>
      <c r="JGN41" s="479"/>
      <c r="JGO41" s="479"/>
      <c r="JGP41" s="479"/>
      <c r="JGQ41" s="479"/>
      <c r="JGR41" s="479"/>
      <c r="JGS41" s="479"/>
      <c r="JGT41" s="479"/>
      <c r="JGU41" s="479"/>
      <c r="JGV41" s="479"/>
      <c r="JGW41" s="479"/>
      <c r="JGX41" s="479"/>
      <c r="JGY41" s="479"/>
      <c r="JGZ41" s="479"/>
      <c r="JHA41" s="479"/>
      <c r="JHB41" s="479"/>
      <c r="JHC41" s="479"/>
      <c r="JHD41" s="479"/>
      <c r="JHE41" s="479"/>
      <c r="JHF41" s="479"/>
      <c r="JHG41" s="479"/>
      <c r="JHH41" s="479"/>
      <c r="JHI41" s="479"/>
      <c r="JHJ41" s="479"/>
      <c r="JHK41" s="479"/>
      <c r="JHL41" s="479"/>
      <c r="JHM41" s="479"/>
      <c r="JHN41" s="479"/>
      <c r="JHO41" s="479"/>
      <c r="JHP41" s="479"/>
      <c r="JHQ41" s="479"/>
      <c r="JHR41" s="479"/>
      <c r="JHS41" s="479"/>
      <c r="JHT41" s="479"/>
      <c r="JHU41" s="479"/>
      <c r="JHV41" s="479"/>
      <c r="JHW41" s="479"/>
      <c r="JHX41" s="479"/>
      <c r="JHY41" s="479"/>
      <c r="JHZ41" s="479"/>
      <c r="JIA41" s="479"/>
      <c r="JIB41" s="479"/>
      <c r="JIC41" s="479"/>
      <c r="JID41" s="479"/>
      <c r="JIE41" s="479"/>
      <c r="JIF41" s="479"/>
      <c r="JIG41" s="479"/>
      <c r="JIH41" s="479"/>
      <c r="JII41" s="479"/>
      <c r="JIJ41" s="479"/>
      <c r="JIK41" s="479"/>
      <c r="JIL41" s="479"/>
      <c r="JIM41" s="479"/>
      <c r="JIN41" s="479"/>
      <c r="JIO41" s="479"/>
      <c r="JIP41" s="479"/>
      <c r="JIQ41" s="479"/>
      <c r="JIR41" s="479"/>
      <c r="JIS41" s="479"/>
      <c r="JIT41" s="479"/>
      <c r="JIU41" s="479"/>
      <c r="JIV41" s="479"/>
      <c r="JIW41" s="479"/>
      <c r="JIX41" s="479"/>
      <c r="JIY41" s="479"/>
      <c r="JIZ41" s="479"/>
      <c r="JJA41" s="479"/>
      <c r="JJB41" s="479"/>
      <c r="JJC41" s="479"/>
      <c r="JJD41" s="479"/>
      <c r="JJE41" s="479"/>
      <c r="JJF41" s="479"/>
      <c r="JJG41" s="479"/>
      <c r="JJH41" s="479"/>
      <c r="JJI41" s="479"/>
      <c r="JJJ41" s="479"/>
      <c r="JJK41" s="479"/>
      <c r="JJL41" s="479"/>
      <c r="JJM41" s="479"/>
      <c r="JJN41" s="479"/>
      <c r="JJO41" s="479"/>
      <c r="JJP41" s="479"/>
      <c r="JJQ41" s="479"/>
      <c r="JJR41" s="479"/>
      <c r="JJS41" s="479"/>
      <c r="JJT41" s="479"/>
      <c r="JJU41" s="479"/>
      <c r="JJV41" s="479"/>
      <c r="JJW41" s="479"/>
      <c r="JJX41" s="479"/>
      <c r="JJY41" s="479"/>
      <c r="JJZ41" s="479"/>
      <c r="JKA41" s="479"/>
      <c r="JKB41" s="479"/>
      <c r="JKC41" s="479"/>
      <c r="JKD41" s="479"/>
      <c r="JKE41" s="479"/>
      <c r="JKF41" s="479"/>
      <c r="JKG41" s="479"/>
      <c r="JKH41" s="479"/>
      <c r="JKI41" s="479"/>
      <c r="JKJ41" s="479"/>
      <c r="JKK41" s="479"/>
      <c r="JKL41" s="479"/>
      <c r="JKM41" s="479"/>
      <c r="JKN41" s="479"/>
      <c r="JKO41" s="479"/>
      <c r="JKP41" s="479"/>
      <c r="JKQ41" s="479"/>
      <c r="JKR41" s="479"/>
      <c r="JKS41" s="479"/>
      <c r="JKT41" s="479"/>
      <c r="JKU41" s="479"/>
      <c r="JKV41" s="479"/>
      <c r="JKW41" s="479"/>
      <c r="JKX41" s="479"/>
      <c r="JKY41" s="479"/>
      <c r="JKZ41" s="479"/>
      <c r="JLA41" s="479"/>
      <c r="JLB41" s="479"/>
      <c r="JLC41" s="479"/>
      <c r="JLD41" s="479"/>
      <c r="JLE41" s="479"/>
      <c r="JLF41" s="479"/>
      <c r="JLG41" s="479"/>
      <c r="JLH41" s="479"/>
      <c r="JLI41" s="479"/>
      <c r="JLJ41" s="479"/>
      <c r="JLK41" s="479"/>
      <c r="JLL41" s="479"/>
      <c r="JLM41" s="479"/>
      <c r="JLN41" s="479"/>
      <c r="JLO41" s="479"/>
      <c r="JLP41" s="479"/>
      <c r="JLQ41" s="479"/>
      <c r="JLR41" s="479"/>
      <c r="JLS41" s="479"/>
      <c r="JLT41" s="479"/>
      <c r="JLU41" s="479"/>
      <c r="JLV41" s="479"/>
      <c r="JLW41" s="479"/>
      <c r="JLX41" s="479"/>
      <c r="JLY41" s="479"/>
      <c r="JLZ41" s="479"/>
      <c r="JMA41" s="479"/>
      <c r="JMB41" s="479"/>
      <c r="JMC41" s="479"/>
      <c r="JMD41" s="479"/>
      <c r="JME41" s="479"/>
      <c r="JMF41" s="479"/>
      <c r="JMG41" s="479"/>
      <c r="JMH41" s="479"/>
      <c r="JMI41" s="479"/>
      <c r="JMJ41" s="479"/>
      <c r="JMK41" s="479"/>
      <c r="JML41" s="479"/>
      <c r="JMM41" s="479"/>
      <c r="JMN41" s="479"/>
      <c r="JMO41" s="479"/>
      <c r="JMP41" s="479"/>
      <c r="JMQ41" s="479"/>
      <c r="JMR41" s="479"/>
      <c r="JMS41" s="479"/>
      <c r="JMT41" s="479"/>
      <c r="JMU41" s="479"/>
      <c r="JMV41" s="479"/>
      <c r="JMW41" s="479"/>
      <c r="JMX41" s="479"/>
      <c r="JMY41" s="479"/>
      <c r="JMZ41" s="479"/>
      <c r="JNA41" s="479"/>
      <c r="JNB41" s="479"/>
      <c r="JNC41" s="479"/>
      <c r="JND41" s="479"/>
      <c r="JNE41" s="479"/>
      <c r="JNF41" s="479"/>
      <c r="JNG41" s="479"/>
      <c r="JNH41" s="479"/>
      <c r="JNI41" s="479"/>
      <c r="JNJ41" s="479"/>
      <c r="JNK41" s="479"/>
      <c r="JNL41" s="479"/>
      <c r="JNM41" s="479"/>
      <c r="JNN41" s="479"/>
      <c r="JNO41" s="479"/>
      <c r="JNP41" s="479"/>
      <c r="JNQ41" s="479"/>
      <c r="JNR41" s="479"/>
      <c r="JNS41" s="479"/>
      <c r="JNT41" s="479"/>
      <c r="JNU41" s="479"/>
      <c r="JNV41" s="479"/>
      <c r="JNW41" s="479"/>
      <c r="JNX41" s="479"/>
      <c r="JNY41" s="479"/>
      <c r="JNZ41" s="479"/>
      <c r="JOA41" s="479"/>
      <c r="JOB41" s="479"/>
      <c r="JOC41" s="479"/>
      <c r="JOD41" s="479"/>
      <c r="JOE41" s="479"/>
      <c r="JOF41" s="479"/>
      <c r="JOG41" s="479"/>
      <c r="JOH41" s="479"/>
      <c r="JOI41" s="479"/>
      <c r="JOJ41" s="479"/>
      <c r="JOK41" s="479"/>
      <c r="JOL41" s="479"/>
      <c r="JOM41" s="479"/>
      <c r="JON41" s="479"/>
      <c r="JOO41" s="479"/>
      <c r="JOP41" s="479"/>
      <c r="JOQ41" s="479"/>
      <c r="JOR41" s="479"/>
      <c r="JOS41" s="479"/>
      <c r="JOT41" s="479"/>
      <c r="JOU41" s="479"/>
      <c r="JOV41" s="479"/>
      <c r="JOW41" s="479"/>
      <c r="JOX41" s="479"/>
      <c r="JOY41" s="479"/>
      <c r="JOZ41" s="479"/>
      <c r="JPA41" s="479"/>
      <c r="JPB41" s="479"/>
      <c r="JPC41" s="479"/>
      <c r="JPD41" s="479"/>
      <c r="JPE41" s="479"/>
      <c r="JPF41" s="479"/>
      <c r="JPG41" s="479"/>
      <c r="JPH41" s="479"/>
      <c r="JPI41" s="479"/>
      <c r="JPJ41" s="479"/>
      <c r="JPK41" s="479"/>
      <c r="JPL41" s="479"/>
      <c r="JPM41" s="479"/>
      <c r="JPN41" s="479"/>
      <c r="JPO41" s="479"/>
      <c r="JPP41" s="479"/>
      <c r="JPQ41" s="479"/>
      <c r="JPR41" s="479"/>
      <c r="JPS41" s="479"/>
      <c r="JPT41" s="479"/>
      <c r="JPU41" s="479"/>
      <c r="JPV41" s="479"/>
      <c r="JPW41" s="479"/>
      <c r="JPX41" s="479"/>
      <c r="JPY41" s="479"/>
      <c r="JPZ41" s="479"/>
      <c r="JQA41" s="479"/>
      <c r="JQB41" s="479"/>
      <c r="JQC41" s="479"/>
      <c r="JQD41" s="479"/>
      <c r="JQE41" s="479"/>
      <c r="JQF41" s="479"/>
      <c r="JQG41" s="479"/>
      <c r="JQH41" s="479"/>
      <c r="JQI41" s="479"/>
      <c r="JQJ41" s="479"/>
      <c r="JQK41" s="479"/>
      <c r="JQL41" s="479"/>
      <c r="JQM41" s="479"/>
      <c r="JQN41" s="479"/>
      <c r="JQO41" s="479"/>
      <c r="JQP41" s="479"/>
      <c r="JQQ41" s="479"/>
      <c r="JQR41" s="479"/>
      <c r="JQS41" s="479"/>
      <c r="JQT41" s="479"/>
      <c r="JQU41" s="479"/>
      <c r="JQV41" s="479"/>
      <c r="JQW41" s="479"/>
      <c r="JQX41" s="479"/>
      <c r="JQY41" s="479"/>
      <c r="JQZ41" s="479"/>
      <c r="JRA41" s="479"/>
      <c r="JRB41" s="479"/>
      <c r="JRC41" s="479"/>
      <c r="JRD41" s="479"/>
      <c r="JRE41" s="479"/>
      <c r="JRF41" s="479"/>
      <c r="JRG41" s="479"/>
      <c r="JRH41" s="479"/>
      <c r="JRI41" s="479"/>
      <c r="JRJ41" s="479"/>
      <c r="JRK41" s="479"/>
      <c r="JRL41" s="479"/>
      <c r="JRM41" s="479"/>
      <c r="JRN41" s="479"/>
      <c r="JRO41" s="479"/>
      <c r="JRP41" s="479"/>
      <c r="JRQ41" s="479"/>
      <c r="JRR41" s="479"/>
      <c r="JRS41" s="479"/>
      <c r="JRT41" s="479"/>
      <c r="JRU41" s="479"/>
      <c r="JRV41" s="479"/>
      <c r="JRW41" s="479"/>
      <c r="JRX41" s="479"/>
      <c r="JRY41" s="479"/>
      <c r="JRZ41" s="479"/>
      <c r="JSA41" s="479"/>
      <c r="JSB41" s="479"/>
      <c r="JSC41" s="479"/>
      <c r="JSD41" s="479"/>
      <c r="JSE41" s="479"/>
      <c r="JSF41" s="479"/>
      <c r="JSG41" s="479"/>
      <c r="JSH41" s="479"/>
      <c r="JSI41" s="479"/>
      <c r="JSJ41" s="479"/>
      <c r="JSK41" s="479"/>
      <c r="JSL41" s="479"/>
      <c r="JSM41" s="479"/>
      <c r="JSN41" s="479"/>
      <c r="JSO41" s="479"/>
      <c r="JSP41" s="479"/>
      <c r="JSQ41" s="479"/>
      <c r="JSR41" s="479"/>
      <c r="JSS41" s="479"/>
      <c r="JST41" s="479"/>
      <c r="JSU41" s="479"/>
      <c r="JSV41" s="479"/>
      <c r="JSW41" s="479"/>
      <c r="JSX41" s="479"/>
      <c r="JSY41" s="479"/>
      <c r="JSZ41" s="479"/>
      <c r="JTA41" s="479"/>
      <c r="JTB41" s="479"/>
      <c r="JTC41" s="479"/>
      <c r="JTD41" s="479"/>
      <c r="JTE41" s="479"/>
      <c r="JTF41" s="479"/>
      <c r="JTG41" s="479"/>
      <c r="JTH41" s="479"/>
      <c r="JTI41" s="479"/>
      <c r="JTJ41" s="479"/>
      <c r="JTK41" s="479"/>
      <c r="JTL41" s="479"/>
      <c r="JTM41" s="479"/>
      <c r="JTN41" s="479"/>
      <c r="JTO41" s="479"/>
      <c r="JTP41" s="479"/>
      <c r="JTQ41" s="479"/>
      <c r="JTR41" s="479"/>
      <c r="JTS41" s="479"/>
      <c r="JTT41" s="479"/>
      <c r="JTU41" s="479"/>
      <c r="JTV41" s="479"/>
      <c r="JTW41" s="479"/>
      <c r="JTX41" s="479"/>
      <c r="JTY41" s="479"/>
      <c r="JTZ41" s="479"/>
      <c r="JUA41" s="479"/>
      <c r="JUB41" s="479"/>
      <c r="JUC41" s="479"/>
      <c r="JUD41" s="479"/>
      <c r="JUE41" s="479"/>
      <c r="JUF41" s="479"/>
      <c r="JUG41" s="479"/>
      <c r="JUH41" s="479"/>
      <c r="JUI41" s="479"/>
      <c r="JUJ41" s="479"/>
      <c r="JUK41" s="479"/>
      <c r="JUL41" s="479"/>
      <c r="JUM41" s="479"/>
      <c r="JUN41" s="479"/>
      <c r="JUO41" s="479"/>
      <c r="JUP41" s="479"/>
      <c r="JUQ41" s="479"/>
      <c r="JUR41" s="479"/>
      <c r="JUS41" s="479"/>
      <c r="JUT41" s="479"/>
      <c r="JUU41" s="479"/>
      <c r="JUV41" s="479"/>
      <c r="JUW41" s="479"/>
      <c r="JUX41" s="479"/>
      <c r="JUY41" s="479"/>
      <c r="JUZ41" s="479"/>
      <c r="JVA41" s="479"/>
      <c r="JVB41" s="479"/>
      <c r="JVC41" s="479"/>
      <c r="JVD41" s="479"/>
      <c r="JVE41" s="479"/>
      <c r="JVF41" s="479"/>
      <c r="JVG41" s="479"/>
      <c r="JVH41" s="479"/>
      <c r="JVI41" s="479"/>
      <c r="JVJ41" s="479"/>
      <c r="JVK41" s="479"/>
      <c r="JVL41" s="479"/>
      <c r="JVM41" s="479"/>
      <c r="JVN41" s="479"/>
      <c r="JVO41" s="479"/>
      <c r="JVP41" s="479"/>
      <c r="JVQ41" s="479"/>
      <c r="JVR41" s="479"/>
      <c r="JVS41" s="479"/>
      <c r="JVT41" s="479"/>
      <c r="JVU41" s="479"/>
      <c r="JVV41" s="479"/>
      <c r="JVW41" s="479"/>
      <c r="JVX41" s="479"/>
      <c r="JVY41" s="479"/>
      <c r="JVZ41" s="479"/>
      <c r="JWA41" s="479"/>
      <c r="JWB41" s="479"/>
      <c r="JWC41" s="479"/>
      <c r="JWD41" s="479"/>
      <c r="JWE41" s="479"/>
      <c r="JWF41" s="479"/>
      <c r="JWG41" s="479"/>
      <c r="JWH41" s="479"/>
      <c r="JWI41" s="479"/>
      <c r="JWJ41" s="479"/>
      <c r="JWK41" s="479"/>
      <c r="JWL41" s="479"/>
      <c r="JWM41" s="479"/>
      <c r="JWN41" s="479"/>
      <c r="JWO41" s="479"/>
      <c r="JWP41" s="479"/>
      <c r="JWQ41" s="479"/>
      <c r="JWR41" s="479"/>
      <c r="JWS41" s="479"/>
      <c r="JWT41" s="479"/>
      <c r="JWU41" s="479"/>
      <c r="JWV41" s="479"/>
      <c r="JWW41" s="479"/>
      <c r="JWX41" s="479"/>
      <c r="JWY41" s="479"/>
      <c r="JWZ41" s="479"/>
      <c r="JXA41" s="479"/>
      <c r="JXB41" s="479"/>
      <c r="JXC41" s="479"/>
      <c r="JXD41" s="479"/>
      <c r="JXE41" s="479"/>
      <c r="JXF41" s="479"/>
      <c r="JXG41" s="479"/>
      <c r="JXH41" s="479"/>
      <c r="JXI41" s="479"/>
      <c r="JXJ41" s="479"/>
      <c r="JXK41" s="479"/>
      <c r="JXL41" s="479"/>
      <c r="JXM41" s="479"/>
      <c r="JXN41" s="479"/>
      <c r="JXO41" s="479"/>
      <c r="JXP41" s="479"/>
      <c r="JXQ41" s="479"/>
      <c r="JXR41" s="479"/>
      <c r="JXS41" s="479"/>
      <c r="JXT41" s="479"/>
      <c r="JXU41" s="479"/>
      <c r="JXV41" s="479"/>
      <c r="JXW41" s="479"/>
      <c r="JXX41" s="479"/>
      <c r="JXY41" s="479"/>
      <c r="JXZ41" s="479"/>
      <c r="JYA41" s="479"/>
      <c r="JYB41" s="479"/>
      <c r="JYC41" s="479"/>
      <c r="JYD41" s="479"/>
      <c r="JYE41" s="479"/>
      <c r="JYF41" s="479"/>
      <c r="JYG41" s="479"/>
      <c r="JYH41" s="479"/>
      <c r="JYI41" s="479"/>
      <c r="JYJ41" s="479"/>
      <c r="JYK41" s="479"/>
      <c r="JYL41" s="479"/>
      <c r="JYM41" s="479"/>
      <c r="JYN41" s="479"/>
      <c r="JYO41" s="479"/>
      <c r="JYP41" s="479"/>
      <c r="JYQ41" s="479"/>
      <c r="JYR41" s="479"/>
      <c r="JYS41" s="479"/>
      <c r="JYT41" s="479"/>
      <c r="JYU41" s="479"/>
      <c r="JYV41" s="479"/>
      <c r="JYW41" s="479"/>
      <c r="JYX41" s="479"/>
      <c r="JYY41" s="479"/>
      <c r="JYZ41" s="479"/>
      <c r="JZA41" s="479"/>
      <c r="JZB41" s="479"/>
      <c r="JZC41" s="479"/>
      <c r="JZD41" s="479"/>
      <c r="JZE41" s="479"/>
      <c r="JZF41" s="479"/>
      <c r="JZG41" s="479"/>
      <c r="JZH41" s="479"/>
      <c r="JZI41" s="479"/>
      <c r="JZJ41" s="479"/>
      <c r="JZK41" s="479"/>
      <c r="JZL41" s="479"/>
      <c r="JZM41" s="479"/>
      <c r="JZN41" s="479"/>
      <c r="JZO41" s="479"/>
      <c r="JZP41" s="479"/>
      <c r="JZQ41" s="479"/>
      <c r="JZR41" s="479"/>
      <c r="JZS41" s="479"/>
      <c r="JZT41" s="479"/>
      <c r="JZU41" s="479"/>
      <c r="JZV41" s="479"/>
      <c r="JZW41" s="479"/>
      <c r="JZX41" s="479"/>
      <c r="JZY41" s="479"/>
      <c r="JZZ41" s="479"/>
      <c r="KAA41" s="479"/>
      <c r="KAB41" s="479"/>
      <c r="KAC41" s="479"/>
      <c r="KAD41" s="479"/>
      <c r="KAE41" s="479"/>
      <c r="KAF41" s="479"/>
      <c r="KAG41" s="479"/>
      <c r="KAH41" s="479"/>
      <c r="KAI41" s="479"/>
      <c r="KAJ41" s="479"/>
      <c r="KAK41" s="479"/>
      <c r="KAL41" s="479"/>
      <c r="KAM41" s="479"/>
      <c r="KAN41" s="479"/>
      <c r="KAO41" s="479"/>
      <c r="KAP41" s="479"/>
      <c r="KAQ41" s="479"/>
      <c r="KAR41" s="479"/>
      <c r="KAS41" s="479"/>
      <c r="KAT41" s="479"/>
      <c r="KAU41" s="479"/>
      <c r="KAV41" s="479"/>
      <c r="KAW41" s="479"/>
      <c r="KAX41" s="479"/>
      <c r="KAY41" s="479"/>
      <c r="KAZ41" s="479"/>
      <c r="KBA41" s="479"/>
      <c r="KBB41" s="479"/>
      <c r="KBC41" s="479"/>
      <c r="KBD41" s="479"/>
      <c r="KBE41" s="479"/>
      <c r="KBF41" s="479"/>
      <c r="KBG41" s="479"/>
      <c r="KBH41" s="479"/>
      <c r="KBI41" s="479"/>
      <c r="KBJ41" s="479"/>
      <c r="KBK41" s="479"/>
      <c r="KBL41" s="479"/>
      <c r="KBM41" s="479"/>
      <c r="KBN41" s="479"/>
      <c r="KBO41" s="479"/>
      <c r="KBP41" s="479"/>
      <c r="KBQ41" s="479"/>
      <c r="KBR41" s="479"/>
      <c r="KBS41" s="479"/>
      <c r="KBT41" s="479"/>
      <c r="KBU41" s="479"/>
      <c r="KBV41" s="479"/>
      <c r="KBW41" s="479"/>
      <c r="KBX41" s="479"/>
      <c r="KBY41" s="479"/>
      <c r="KBZ41" s="479"/>
      <c r="KCA41" s="479"/>
      <c r="KCB41" s="479"/>
      <c r="KCC41" s="479"/>
      <c r="KCD41" s="479"/>
      <c r="KCE41" s="479"/>
      <c r="KCF41" s="479"/>
      <c r="KCG41" s="479"/>
      <c r="KCH41" s="479"/>
      <c r="KCI41" s="479"/>
      <c r="KCJ41" s="479"/>
      <c r="KCK41" s="479"/>
      <c r="KCL41" s="479"/>
      <c r="KCM41" s="479"/>
      <c r="KCN41" s="479"/>
      <c r="KCO41" s="479"/>
      <c r="KCP41" s="479"/>
      <c r="KCQ41" s="479"/>
      <c r="KCR41" s="479"/>
      <c r="KCS41" s="479"/>
      <c r="KCT41" s="479"/>
      <c r="KCU41" s="479"/>
      <c r="KCV41" s="479"/>
      <c r="KCW41" s="479"/>
      <c r="KCX41" s="479"/>
      <c r="KCY41" s="479"/>
      <c r="KCZ41" s="479"/>
      <c r="KDA41" s="479"/>
      <c r="KDB41" s="479"/>
      <c r="KDC41" s="479"/>
      <c r="KDD41" s="479"/>
      <c r="KDE41" s="479"/>
      <c r="KDF41" s="479"/>
      <c r="KDG41" s="479"/>
      <c r="KDH41" s="479"/>
      <c r="KDI41" s="479"/>
      <c r="KDJ41" s="479"/>
      <c r="KDK41" s="479"/>
      <c r="KDL41" s="479"/>
      <c r="KDM41" s="479"/>
      <c r="KDN41" s="479"/>
      <c r="KDO41" s="479"/>
      <c r="KDP41" s="479"/>
      <c r="KDQ41" s="479"/>
      <c r="KDR41" s="479"/>
      <c r="KDS41" s="479"/>
      <c r="KDT41" s="479"/>
      <c r="KDU41" s="479"/>
      <c r="KDV41" s="479"/>
      <c r="KDW41" s="479"/>
      <c r="KDX41" s="479"/>
      <c r="KDY41" s="479"/>
      <c r="KDZ41" s="479"/>
      <c r="KEA41" s="479"/>
      <c r="KEB41" s="479"/>
      <c r="KEC41" s="479"/>
      <c r="KED41" s="479"/>
      <c r="KEE41" s="479"/>
      <c r="KEF41" s="479"/>
      <c r="KEG41" s="479"/>
      <c r="KEH41" s="479"/>
      <c r="KEI41" s="479"/>
      <c r="KEJ41" s="479"/>
      <c r="KEK41" s="479"/>
      <c r="KEL41" s="479"/>
      <c r="KEM41" s="479"/>
      <c r="KEN41" s="479"/>
      <c r="KEO41" s="479"/>
      <c r="KEP41" s="479"/>
      <c r="KEQ41" s="479"/>
      <c r="KER41" s="479"/>
      <c r="KES41" s="479"/>
      <c r="KET41" s="479"/>
      <c r="KEU41" s="479"/>
      <c r="KEV41" s="479"/>
      <c r="KEW41" s="479"/>
      <c r="KEX41" s="479"/>
      <c r="KEY41" s="479"/>
      <c r="KEZ41" s="479"/>
      <c r="KFA41" s="479"/>
      <c r="KFB41" s="479"/>
      <c r="KFC41" s="479"/>
      <c r="KFD41" s="479"/>
      <c r="KFE41" s="479"/>
      <c r="KFF41" s="479"/>
      <c r="KFG41" s="479"/>
      <c r="KFH41" s="479"/>
      <c r="KFI41" s="479"/>
      <c r="KFJ41" s="479"/>
      <c r="KFK41" s="479"/>
      <c r="KFL41" s="479"/>
      <c r="KFM41" s="479"/>
      <c r="KFN41" s="479"/>
      <c r="KFO41" s="479"/>
      <c r="KFP41" s="479"/>
      <c r="KFQ41" s="479"/>
      <c r="KFR41" s="479"/>
      <c r="KFS41" s="479"/>
      <c r="KFT41" s="479"/>
      <c r="KFU41" s="479"/>
      <c r="KFV41" s="479"/>
      <c r="KFW41" s="479"/>
      <c r="KFX41" s="479"/>
      <c r="KFY41" s="479"/>
      <c r="KFZ41" s="479"/>
      <c r="KGA41" s="479"/>
      <c r="KGB41" s="479"/>
      <c r="KGC41" s="479"/>
      <c r="KGD41" s="479"/>
      <c r="KGE41" s="479"/>
      <c r="KGF41" s="479"/>
      <c r="KGG41" s="479"/>
      <c r="KGH41" s="479"/>
      <c r="KGI41" s="479"/>
      <c r="KGJ41" s="479"/>
      <c r="KGK41" s="479"/>
      <c r="KGL41" s="479"/>
      <c r="KGM41" s="479"/>
      <c r="KGN41" s="479"/>
      <c r="KGO41" s="479"/>
      <c r="KGP41" s="479"/>
      <c r="KGQ41" s="479"/>
      <c r="KGR41" s="479"/>
      <c r="KGS41" s="479"/>
      <c r="KGT41" s="479"/>
      <c r="KGU41" s="479"/>
      <c r="KGV41" s="479"/>
      <c r="KGW41" s="479"/>
      <c r="KGX41" s="479"/>
      <c r="KGY41" s="479"/>
      <c r="KGZ41" s="479"/>
      <c r="KHA41" s="479"/>
      <c r="KHB41" s="479"/>
      <c r="KHC41" s="479"/>
      <c r="KHD41" s="479"/>
      <c r="KHE41" s="479"/>
      <c r="KHF41" s="479"/>
      <c r="KHG41" s="479"/>
      <c r="KHH41" s="479"/>
      <c r="KHI41" s="479"/>
      <c r="KHJ41" s="479"/>
      <c r="KHK41" s="479"/>
      <c r="KHL41" s="479"/>
      <c r="KHM41" s="479"/>
      <c r="KHN41" s="479"/>
      <c r="KHO41" s="479"/>
      <c r="KHP41" s="479"/>
      <c r="KHQ41" s="479"/>
      <c r="KHR41" s="479"/>
      <c r="KHS41" s="479"/>
      <c r="KHT41" s="479"/>
      <c r="KHU41" s="479"/>
      <c r="KHV41" s="479"/>
      <c r="KHW41" s="479"/>
      <c r="KHX41" s="479"/>
      <c r="KHY41" s="479"/>
      <c r="KHZ41" s="479"/>
      <c r="KIA41" s="479"/>
      <c r="KIB41" s="479"/>
      <c r="KIC41" s="479"/>
      <c r="KID41" s="479"/>
      <c r="KIE41" s="479"/>
      <c r="KIF41" s="479"/>
      <c r="KIG41" s="479"/>
      <c r="KIH41" s="479"/>
      <c r="KII41" s="479"/>
      <c r="KIJ41" s="479"/>
      <c r="KIK41" s="479"/>
      <c r="KIL41" s="479"/>
      <c r="KIM41" s="479"/>
      <c r="KIN41" s="479"/>
      <c r="KIO41" s="479"/>
      <c r="KIP41" s="479"/>
      <c r="KIQ41" s="479"/>
      <c r="KIR41" s="479"/>
      <c r="KIS41" s="479"/>
      <c r="KIT41" s="479"/>
      <c r="KIU41" s="479"/>
      <c r="KIV41" s="479"/>
      <c r="KIW41" s="479"/>
      <c r="KIX41" s="479"/>
      <c r="KIY41" s="479"/>
      <c r="KIZ41" s="479"/>
      <c r="KJA41" s="479"/>
      <c r="KJB41" s="479"/>
      <c r="KJC41" s="479"/>
      <c r="KJD41" s="479"/>
      <c r="KJE41" s="479"/>
      <c r="KJF41" s="479"/>
      <c r="KJG41" s="479"/>
      <c r="KJH41" s="479"/>
      <c r="KJI41" s="479"/>
      <c r="KJJ41" s="479"/>
      <c r="KJK41" s="479"/>
      <c r="KJL41" s="479"/>
      <c r="KJM41" s="479"/>
      <c r="KJN41" s="479"/>
      <c r="KJO41" s="479"/>
      <c r="KJP41" s="479"/>
      <c r="KJQ41" s="479"/>
      <c r="KJR41" s="479"/>
      <c r="KJS41" s="479"/>
      <c r="KJT41" s="479"/>
      <c r="KJU41" s="479"/>
      <c r="KJV41" s="479"/>
      <c r="KJW41" s="479"/>
      <c r="KJX41" s="479"/>
      <c r="KJY41" s="479"/>
      <c r="KJZ41" s="479"/>
      <c r="KKA41" s="479"/>
      <c r="KKB41" s="479"/>
      <c r="KKC41" s="479"/>
      <c r="KKD41" s="479"/>
      <c r="KKE41" s="479"/>
      <c r="KKF41" s="479"/>
      <c r="KKG41" s="479"/>
      <c r="KKH41" s="479"/>
      <c r="KKI41" s="479"/>
      <c r="KKJ41" s="479"/>
      <c r="KKK41" s="479"/>
      <c r="KKL41" s="479"/>
      <c r="KKM41" s="479"/>
      <c r="KKN41" s="479"/>
      <c r="KKO41" s="479"/>
      <c r="KKP41" s="479"/>
      <c r="KKQ41" s="479"/>
      <c r="KKR41" s="479"/>
      <c r="KKS41" s="479"/>
      <c r="KKT41" s="479"/>
      <c r="KKU41" s="479"/>
      <c r="KKV41" s="479"/>
      <c r="KKW41" s="479"/>
      <c r="KKX41" s="479"/>
      <c r="KKY41" s="479"/>
      <c r="KKZ41" s="479"/>
      <c r="KLA41" s="479"/>
      <c r="KLB41" s="479"/>
      <c r="KLC41" s="479"/>
      <c r="KLD41" s="479"/>
      <c r="KLE41" s="479"/>
      <c r="KLF41" s="479"/>
      <c r="KLG41" s="479"/>
      <c r="KLH41" s="479"/>
      <c r="KLI41" s="479"/>
      <c r="KLJ41" s="479"/>
      <c r="KLK41" s="479"/>
      <c r="KLL41" s="479"/>
      <c r="KLM41" s="479"/>
      <c r="KLN41" s="479"/>
      <c r="KLO41" s="479"/>
      <c r="KLP41" s="479"/>
      <c r="KLQ41" s="479"/>
      <c r="KLR41" s="479"/>
      <c r="KLS41" s="479"/>
      <c r="KLT41" s="479"/>
      <c r="KLU41" s="479"/>
      <c r="KLV41" s="479"/>
      <c r="KLW41" s="479"/>
      <c r="KLX41" s="479"/>
      <c r="KLY41" s="479"/>
      <c r="KLZ41" s="479"/>
      <c r="KMA41" s="479"/>
      <c r="KMB41" s="479"/>
      <c r="KMC41" s="479"/>
      <c r="KMD41" s="479"/>
      <c r="KME41" s="479"/>
      <c r="KMF41" s="479"/>
      <c r="KMG41" s="479"/>
      <c r="KMH41" s="479"/>
      <c r="KMI41" s="479"/>
      <c r="KMJ41" s="479"/>
      <c r="KMK41" s="479"/>
      <c r="KML41" s="479"/>
      <c r="KMM41" s="479"/>
      <c r="KMN41" s="479"/>
      <c r="KMO41" s="479"/>
      <c r="KMP41" s="479"/>
      <c r="KMQ41" s="479"/>
      <c r="KMR41" s="479"/>
      <c r="KMS41" s="479"/>
      <c r="KMT41" s="479"/>
      <c r="KMU41" s="479"/>
      <c r="KMV41" s="479"/>
      <c r="KMW41" s="479"/>
      <c r="KMX41" s="479"/>
      <c r="KMY41" s="479"/>
      <c r="KMZ41" s="479"/>
      <c r="KNA41" s="479"/>
      <c r="KNB41" s="479"/>
      <c r="KNC41" s="479"/>
      <c r="KND41" s="479"/>
      <c r="KNE41" s="479"/>
      <c r="KNF41" s="479"/>
      <c r="KNG41" s="479"/>
      <c r="KNH41" s="479"/>
      <c r="KNI41" s="479"/>
      <c r="KNJ41" s="479"/>
      <c r="KNK41" s="479"/>
      <c r="KNL41" s="479"/>
      <c r="KNM41" s="479"/>
      <c r="KNN41" s="479"/>
      <c r="KNO41" s="479"/>
      <c r="KNP41" s="479"/>
      <c r="KNQ41" s="479"/>
      <c r="KNR41" s="479"/>
      <c r="KNS41" s="479"/>
      <c r="KNT41" s="479"/>
      <c r="KNU41" s="479"/>
      <c r="KNV41" s="479"/>
      <c r="KNW41" s="479"/>
      <c r="KNX41" s="479"/>
      <c r="KNY41" s="479"/>
      <c r="KNZ41" s="479"/>
      <c r="KOA41" s="479"/>
      <c r="KOB41" s="479"/>
      <c r="KOC41" s="479"/>
      <c r="KOD41" s="479"/>
      <c r="KOE41" s="479"/>
      <c r="KOF41" s="479"/>
      <c r="KOG41" s="479"/>
      <c r="KOH41" s="479"/>
      <c r="KOI41" s="479"/>
      <c r="KOJ41" s="479"/>
      <c r="KOK41" s="479"/>
      <c r="KOL41" s="479"/>
      <c r="KOM41" s="479"/>
      <c r="KON41" s="479"/>
      <c r="KOO41" s="479"/>
      <c r="KOP41" s="479"/>
      <c r="KOQ41" s="479"/>
      <c r="KOR41" s="479"/>
      <c r="KOS41" s="479"/>
      <c r="KOT41" s="479"/>
      <c r="KOU41" s="479"/>
      <c r="KOV41" s="479"/>
      <c r="KOW41" s="479"/>
      <c r="KOX41" s="479"/>
      <c r="KOY41" s="479"/>
      <c r="KOZ41" s="479"/>
      <c r="KPA41" s="479"/>
      <c r="KPB41" s="479"/>
      <c r="KPC41" s="479"/>
      <c r="KPD41" s="479"/>
      <c r="KPE41" s="479"/>
      <c r="KPF41" s="479"/>
      <c r="KPG41" s="479"/>
      <c r="KPH41" s="479"/>
      <c r="KPI41" s="479"/>
      <c r="KPJ41" s="479"/>
      <c r="KPK41" s="479"/>
      <c r="KPL41" s="479"/>
      <c r="KPM41" s="479"/>
      <c r="KPN41" s="479"/>
      <c r="KPO41" s="479"/>
      <c r="KPP41" s="479"/>
      <c r="KPQ41" s="479"/>
      <c r="KPR41" s="479"/>
      <c r="KPS41" s="479"/>
      <c r="KPT41" s="479"/>
      <c r="KPU41" s="479"/>
      <c r="KPV41" s="479"/>
      <c r="KPW41" s="479"/>
      <c r="KPX41" s="479"/>
      <c r="KPY41" s="479"/>
      <c r="KPZ41" s="479"/>
      <c r="KQA41" s="479"/>
      <c r="KQB41" s="479"/>
      <c r="KQC41" s="479"/>
      <c r="KQD41" s="479"/>
      <c r="KQE41" s="479"/>
      <c r="KQF41" s="479"/>
      <c r="KQG41" s="479"/>
      <c r="KQH41" s="479"/>
      <c r="KQI41" s="479"/>
      <c r="KQJ41" s="479"/>
      <c r="KQK41" s="479"/>
      <c r="KQL41" s="479"/>
      <c r="KQM41" s="479"/>
      <c r="KQN41" s="479"/>
      <c r="KQO41" s="479"/>
      <c r="KQP41" s="479"/>
      <c r="KQQ41" s="479"/>
      <c r="KQR41" s="479"/>
      <c r="KQS41" s="479"/>
      <c r="KQT41" s="479"/>
      <c r="KQU41" s="479"/>
      <c r="KQV41" s="479"/>
      <c r="KQW41" s="479"/>
      <c r="KQX41" s="479"/>
      <c r="KQY41" s="479"/>
      <c r="KQZ41" s="479"/>
      <c r="KRA41" s="479"/>
      <c r="KRB41" s="479"/>
      <c r="KRC41" s="479"/>
      <c r="KRD41" s="479"/>
      <c r="KRE41" s="479"/>
      <c r="KRF41" s="479"/>
      <c r="KRG41" s="479"/>
      <c r="KRH41" s="479"/>
      <c r="KRI41" s="479"/>
      <c r="KRJ41" s="479"/>
      <c r="KRK41" s="479"/>
      <c r="KRL41" s="479"/>
      <c r="KRM41" s="479"/>
      <c r="KRN41" s="479"/>
      <c r="KRO41" s="479"/>
      <c r="KRP41" s="479"/>
      <c r="KRQ41" s="479"/>
      <c r="KRR41" s="479"/>
      <c r="KRS41" s="479"/>
      <c r="KRT41" s="479"/>
      <c r="KRU41" s="479"/>
      <c r="KRV41" s="479"/>
      <c r="KRW41" s="479"/>
      <c r="KRX41" s="479"/>
      <c r="KRY41" s="479"/>
      <c r="KRZ41" s="479"/>
      <c r="KSA41" s="479"/>
      <c r="KSB41" s="479"/>
      <c r="KSC41" s="479"/>
      <c r="KSD41" s="479"/>
      <c r="KSE41" s="479"/>
      <c r="KSF41" s="479"/>
      <c r="KSG41" s="479"/>
      <c r="KSH41" s="479"/>
      <c r="KSI41" s="479"/>
      <c r="KSJ41" s="479"/>
      <c r="KSK41" s="479"/>
      <c r="KSL41" s="479"/>
      <c r="KSM41" s="479"/>
      <c r="KSN41" s="479"/>
      <c r="KSO41" s="479"/>
      <c r="KSP41" s="479"/>
      <c r="KSQ41" s="479"/>
      <c r="KSR41" s="479"/>
      <c r="KSS41" s="479"/>
      <c r="KST41" s="479"/>
      <c r="KSU41" s="479"/>
      <c r="KSV41" s="479"/>
      <c r="KSW41" s="479"/>
      <c r="KSX41" s="479"/>
      <c r="KSY41" s="479"/>
      <c r="KSZ41" s="479"/>
      <c r="KTA41" s="479"/>
      <c r="KTB41" s="479"/>
      <c r="KTC41" s="479"/>
      <c r="KTD41" s="479"/>
      <c r="KTE41" s="479"/>
      <c r="KTF41" s="479"/>
      <c r="KTG41" s="479"/>
      <c r="KTH41" s="479"/>
      <c r="KTI41" s="479"/>
      <c r="KTJ41" s="479"/>
      <c r="KTK41" s="479"/>
      <c r="KTL41" s="479"/>
      <c r="KTM41" s="479"/>
      <c r="KTN41" s="479"/>
      <c r="KTO41" s="479"/>
      <c r="KTP41" s="479"/>
      <c r="KTQ41" s="479"/>
      <c r="KTR41" s="479"/>
      <c r="KTS41" s="479"/>
      <c r="KTT41" s="479"/>
      <c r="KTU41" s="479"/>
      <c r="KTV41" s="479"/>
      <c r="KTW41" s="479"/>
      <c r="KTX41" s="479"/>
      <c r="KTY41" s="479"/>
      <c r="KTZ41" s="479"/>
      <c r="KUA41" s="479"/>
      <c r="KUB41" s="479"/>
      <c r="KUC41" s="479"/>
      <c r="KUD41" s="479"/>
      <c r="KUE41" s="479"/>
      <c r="KUF41" s="479"/>
      <c r="KUG41" s="479"/>
      <c r="KUH41" s="479"/>
      <c r="KUI41" s="479"/>
      <c r="KUJ41" s="479"/>
      <c r="KUK41" s="479"/>
      <c r="KUL41" s="479"/>
      <c r="KUM41" s="479"/>
      <c r="KUN41" s="479"/>
      <c r="KUO41" s="479"/>
      <c r="KUP41" s="479"/>
      <c r="KUQ41" s="479"/>
      <c r="KUR41" s="479"/>
      <c r="KUS41" s="479"/>
      <c r="KUT41" s="479"/>
      <c r="KUU41" s="479"/>
      <c r="KUV41" s="479"/>
      <c r="KUW41" s="479"/>
      <c r="KUX41" s="479"/>
      <c r="KUY41" s="479"/>
      <c r="KUZ41" s="479"/>
      <c r="KVA41" s="479"/>
      <c r="KVB41" s="479"/>
      <c r="KVC41" s="479"/>
      <c r="KVD41" s="479"/>
      <c r="KVE41" s="479"/>
      <c r="KVF41" s="479"/>
      <c r="KVG41" s="479"/>
      <c r="KVH41" s="479"/>
      <c r="KVI41" s="479"/>
      <c r="KVJ41" s="479"/>
      <c r="KVK41" s="479"/>
      <c r="KVL41" s="479"/>
      <c r="KVM41" s="479"/>
      <c r="KVN41" s="479"/>
      <c r="KVO41" s="479"/>
      <c r="KVP41" s="479"/>
      <c r="KVQ41" s="479"/>
      <c r="KVR41" s="479"/>
      <c r="KVS41" s="479"/>
      <c r="KVT41" s="479"/>
      <c r="KVU41" s="479"/>
      <c r="KVV41" s="479"/>
      <c r="KVW41" s="479"/>
      <c r="KVX41" s="479"/>
      <c r="KVY41" s="479"/>
      <c r="KVZ41" s="479"/>
      <c r="KWA41" s="479"/>
      <c r="KWB41" s="479"/>
      <c r="KWC41" s="479"/>
      <c r="KWD41" s="479"/>
      <c r="KWE41" s="479"/>
      <c r="KWF41" s="479"/>
      <c r="KWG41" s="479"/>
      <c r="KWH41" s="479"/>
      <c r="KWI41" s="479"/>
      <c r="KWJ41" s="479"/>
      <c r="KWK41" s="479"/>
      <c r="KWL41" s="479"/>
      <c r="KWM41" s="479"/>
      <c r="KWN41" s="479"/>
      <c r="KWO41" s="479"/>
      <c r="KWP41" s="479"/>
      <c r="KWQ41" s="479"/>
      <c r="KWR41" s="479"/>
      <c r="KWS41" s="479"/>
      <c r="KWT41" s="479"/>
      <c r="KWU41" s="479"/>
      <c r="KWV41" s="479"/>
      <c r="KWW41" s="479"/>
      <c r="KWX41" s="479"/>
      <c r="KWY41" s="479"/>
      <c r="KWZ41" s="479"/>
      <c r="KXA41" s="479"/>
      <c r="KXB41" s="479"/>
      <c r="KXC41" s="479"/>
      <c r="KXD41" s="479"/>
      <c r="KXE41" s="479"/>
      <c r="KXF41" s="479"/>
      <c r="KXG41" s="479"/>
      <c r="KXH41" s="479"/>
      <c r="KXI41" s="479"/>
      <c r="KXJ41" s="479"/>
      <c r="KXK41" s="479"/>
      <c r="KXL41" s="479"/>
      <c r="KXM41" s="479"/>
      <c r="KXN41" s="479"/>
      <c r="KXO41" s="479"/>
      <c r="KXP41" s="479"/>
      <c r="KXQ41" s="479"/>
      <c r="KXR41" s="479"/>
      <c r="KXS41" s="479"/>
      <c r="KXT41" s="479"/>
      <c r="KXU41" s="479"/>
      <c r="KXV41" s="479"/>
      <c r="KXW41" s="479"/>
      <c r="KXX41" s="479"/>
      <c r="KXY41" s="479"/>
      <c r="KXZ41" s="479"/>
      <c r="KYA41" s="479"/>
      <c r="KYB41" s="479"/>
      <c r="KYC41" s="479"/>
      <c r="KYD41" s="479"/>
      <c r="KYE41" s="479"/>
      <c r="KYF41" s="479"/>
      <c r="KYG41" s="479"/>
      <c r="KYH41" s="479"/>
      <c r="KYI41" s="479"/>
      <c r="KYJ41" s="479"/>
      <c r="KYK41" s="479"/>
      <c r="KYL41" s="479"/>
      <c r="KYM41" s="479"/>
      <c r="KYN41" s="479"/>
      <c r="KYO41" s="479"/>
      <c r="KYP41" s="479"/>
      <c r="KYQ41" s="479"/>
      <c r="KYR41" s="479"/>
      <c r="KYS41" s="479"/>
      <c r="KYT41" s="479"/>
      <c r="KYU41" s="479"/>
      <c r="KYV41" s="479"/>
      <c r="KYW41" s="479"/>
      <c r="KYX41" s="479"/>
      <c r="KYY41" s="479"/>
      <c r="KYZ41" s="479"/>
      <c r="KZA41" s="479"/>
      <c r="KZB41" s="479"/>
      <c r="KZC41" s="479"/>
      <c r="KZD41" s="479"/>
      <c r="KZE41" s="479"/>
      <c r="KZF41" s="479"/>
      <c r="KZG41" s="479"/>
      <c r="KZH41" s="479"/>
      <c r="KZI41" s="479"/>
      <c r="KZJ41" s="479"/>
      <c r="KZK41" s="479"/>
      <c r="KZL41" s="479"/>
      <c r="KZM41" s="479"/>
      <c r="KZN41" s="479"/>
      <c r="KZO41" s="479"/>
      <c r="KZP41" s="479"/>
      <c r="KZQ41" s="479"/>
      <c r="KZR41" s="479"/>
      <c r="KZS41" s="479"/>
      <c r="KZT41" s="479"/>
      <c r="KZU41" s="479"/>
      <c r="KZV41" s="479"/>
      <c r="KZW41" s="479"/>
      <c r="KZX41" s="479"/>
      <c r="KZY41" s="479"/>
      <c r="KZZ41" s="479"/>
      <c r="LAA41" s="479"/>
      <c r="LAB41" s="479"/>
      <c r="LAC41" s="479"/>
      <c r="LAD41" s="479"/>
      <c r="LAE41" s="479"/>
      <c r="LAF41" s="479"/>
      <c r="LAG41" s="479"/>
      <c r="LAH41" s="479"/>
      <c r="LAI41" s="479"/>
      <c r="LAJ41" s="479"/>
      <c r="LAK41" s="479"/>
      <c r="LAL41" s="479"/>
      <c r="LAM41" s="479"/>
      <c r="LAN41" s="479"/>
      <c r="LAO41" s="479"/>
      <c r="LAP41" s="479"/>
      <c r="LAQ41" s="479"/>
      <c r="LAR41" s="479"/>
      <c r="LAS41" s="479"/>
      <c r="LAT41" s="479"/>
      <c r="LAU41" s="479"/>
      <c r="LAV41" s="479"/>
      <c r="LAW41" s="479"/>
      <c r="LAX41" s="479"/>
      <c r="LAY41" s="479"/>
      <c r="LAZ41" s="479"/>
      <c r="LBA41" s="479"/>
      <c r="LBB41" s="479"/>
      <c r="LBC41" s="479"/>
      <c r="LBD41" s="479"/>
      <c r="LBE41" s="479"/>
      <c r="LBF41" s="479"/>
      <c r="LBG41" s="479"/>
      <c r="LBH41" s="479"/>
      <c r="LBI41" s="479"/>
      <c r="LBJ41" s="479"/>
      <c r="LBK41" s="479"/>
      <c r="LBL41" s="479"/>
      <c r="LBM41" s="479"/>
      <c r="LBN41" s="479"/>
      <c r="LBO41" s="479"/>
      <c r="LBP41" s="479"/>
      <c r="LBQ41" s="479"/>
      <c r="LBR41" s="479"/>
      <c r="LBS41" s="479"/>
      <c r="LBT41" s="479"/>
      <c r="LBU41" s="479"/>
      <c r="LBV41" s="479"/>
      <c r="LBW41" s="479"/>
      <c r="LBX41" s="479"/>
      <c r="LBY41" s="479"/>
      <c r="LBZ41" s="479"/>
      <c r="LCA41" s="479"/>
      <c r="LCB41" s="479"/>
      <c r="LCC41" s="479"/>
      <c r="LCD41" s="479"/>
      <c r="LCE41" s="479"/>
      <c r="LCF41" s="479"/>
      <c r="LCG41" s="479"/>
      <c r="LCH41" s="479"/>
      <c r="LCI41" s="479"/>
      <c r="LCJ41" s="479"/>
      <c r="LCK41" s="479"/>
      <c r="LCL41" s="479"/>
      <c r="LCM41" s="479"/>
      <c r="LCN41" s="479"/>
      <c r="LCO41" s="479"/>
      <c r="LCP41" s="479"/>
      <c r="LCQ41" s="479"/>
      <c r="LCR41" s="479"/>
      <c r="LCS41" s="479"/>
      <c r="LCT41" s="479"/>
      <c r="LCU41" s="479"/>
      <c r="LCV41" s="479"/>
      <c r="LCW41" s="479"/>
      <c r="LCX41" s="479"/>
      <c r="LCY41" s="479"/>
      <c r="LCZ41" s="479"/>
      <c r="LDA41" s="479"/>
      <c r="LDB41" s="479"/>
      <c r="LDC41" s="479"/>
      <c r="LDD41" s="479"/>
      <c r="LDE41" s="479"/>
      <c r="LDF41" s="479"/>
      <c r="LDG41" s="479"/>
      <c r="LDH41" s="479"/>
      <c r="LDI41" s="479"/>
      <c r="LDJ41" s="479"/>
      <c r="LDK41" s="479"/>
      <c r="LDL41" s="479"/>
      <c r="LDM41" s="479"/>
      <c r="LDN41" s="479"/>
      <c r="LDO41" s="479"/>
      <c r="LDP41" s="479"/>
      <c r="LDQ41" s="479"/>
      <c r="LDR41" s="479"/>
      <c r="LDS41" s="479"/>
      <c r="LDT41" s="479"/>
      <c r="LDU41" s="479"/>
      <c r="LDV41" s="479"/>
      <c r="LDW41" s="479"/>
      <c r="LDX41" s="479"/>
      <c r="LDY41" s="479"/>
      <c r="LDZ41" s="479"/>
      <c r="LEA41" s="479"/>
      <c r="LEB41" s="479"/>
      <c r="LEC41" s="479"/>
      <c r="LED41" s="479"/>
      <c r="LEE41" s="479"/>
      <c r="LEF41" s="479"/>
      <c r="LEG41" s="479"/>
      <c r="LEH41" s="479"/>
      <c r="LEI41" s="479"/>
      <c r="LEJ41" s="479"/>
      <c r="LEK41" s="479"/>
      <c r="LEL41" s="479"/>
      <c r="LEM41" s="479"/>
      <c r="LEN41" s="479"/>
      <c r="LEO41" s="479"/>
      <c r="LEP41" s="479"/>
      <c r="LEQ41" s="479"/>
      <c r="LER41" s="479"/>
      <c r="LES41" s="479"/>
      <c r="LET41" s="479"/>
      <c r="LEU41" s="479"/>
      <c r="LEV41" s="479"/>
      <c r="LEW41" s="479"/>
      <c r="LEX41" s="479"/>
      <c r="LEY41" s="479"/>
      <c r="LEZ41" s="479"/>
      <c r="LFA41" s="479"/>
      <c r="LFB41" s="479"/>
      <c r="LFC41" s="479"/>
      <c r="LFD41" s="479"/>
      <c r="LFE41" s="479"/>
      <c r="LFF41" s="479"/>
      <c r="LFG41" s="479"/>
      <c r="LFH41" s="479"/>
      <c r="LFI41" s="479"/>
      <c r="LFJ41" s="479"/>
      <c r="LFK41" s="479"/>
      <c r="LFL41" s="479"/>
      <c r="LFM41" s="479"/>
      <c r="LFN41" s="479"/>
      <c r="LFO41" s="479"/>
      <c r="LFP41" s="479"/>
      <c r="LFQ41" s="479"/>
      <c r="LFR41" s="479"/>
      <c r="LFS41" s="479"/>
      <c r="LFT41" s="479"/>
      <c r="LFU41" s="479"/>
      <c r="LFV41" s="479"/>
      <c r="LFW41" s="479"/>
      <c r="LFX41" s="479"/>
      <c r="LFY41" s="479"/>
      <c r="LFZ41" s="479"/>
      <c r="LGA41" s="479"/>
      <c r="LGB41" s="479"/>
      <c r="LGC41" s="479"/>
      <c r="LGD41" s="479"/>
      <c r="LGE41" s="479"/>
      <c r="LGF41" s="479"/>
      <c r="LGG41" s="479"/>
      <c r="LGH41" s="479"/>
      <c r="LGI41" s="479"/>
      <c r="LGJ41" s="479"/>
      <c r="LGK41" s="479"/>
      <c r="LGL41" s="479"/>
      <c r="LGM41" s="479"/>
      <c r="LGN41" s="479"/>
      <c r="LGO41" s="479"/>
      <c r="LGP41" s="479"/>
      <c r="LGQ41" s="479"/>
      <c r="LGR41" s="479"/>
      <c r="LGS41" s="479"/>
      <c r="LGT41" s="479"/>
      <c r="LGU41" s="479"/>
      <c r="LGV41" s="479"/>
      <c r="LGW41" s="479"/>
      <c r="LGX41" s="479"/>
      <c r="LGY41" s="479"/>
      <c r="LGZ41" s="479"/>
      <c r="LHA41" s="479"/>
      <c r="LHB41" s="479"/>
      <c r="LHC41" s="479"/>
      <c r="LHD41" s="479"/>
      <c r="LHE41" s="479"/>
      <c r="LHF41" s="479"/>
      <c r="LHG41" s="479"/>
      <c r="LHH41" s="479"/>
      <c r="LHI41" s="479"/>
      <c r="LHJ41" s="479"/>
      <c r="LHK41" s="479"/>
      <c r="LHL41" s="479"/>
      <c r="LHM41" s="479"/>
      <c r="LHN41" s="479"/>
      <c r="LHO41" s="479"/>
      <c r="LHP41" s="479"/>
      <c r="LHQ41" s="479"/>
      <c r="LHR41" s="479"/>
      <c r="LHS41" s="479"/>
      <c r="LHT41" s="479"/>
      <c r="LHU41" s="479"/>
      <c r="LHV41" s="479"/>
      <c r="LHW41" s="479"/>
      <c r="LHX41" s="479"/>
      <c r="LHY41" s="479"/>
      <c r="LHZ41" s="479"/>
      <c r="LIA41" s="479"/>
      <c r="LIB41" s="479"/>
      <c r="LIC41" s="479"/>
      <c r="LID41" s="479"/>
      <c r="LIE41" s="479"/>
      <c r="LIF41" s="479"/>
      <c r="LIG41" s="479"/>
      <c r="LIH41" s="479"/>
      <c r="LII41" s="479"/>
      <c r="LIJ41" s="479"/>
      <c r="LIK41" s="479"/>
      <c r="LIL41" s="479"/>
      <c r="LIM41" s="479"/>
      <c r="LIN41" s="479"/>
      <c r="LIO41" s="479"/>
      <c r="LIP41" s="479"/>
      <c r="LIQ41" s="479"/>
      <c r="LIR41" s="479"/>
      <c r="LIS41" s="479"/>
      <c r="LIT41" s="479"/>
      <c r="LIU41" s="479"/>
      <c r="LIV41" s="479"/>
      <c r="LIW41" s="479"/>
      <c r="LIX41" s="479"/>
      <c r="LIY41" s="479"/>
      <c r="LIZ41" s="479"/>
      <c r="LJA41" s="479"/>
      <c r="LJB41" s="479"/>
      <c r="LJC41" s="479"/>
      <c r="LJD41" s="479"/>
      <c r="LJE41" s="479"/>
      <c r="LJF41" s="479"/>
      <c r="LJG41" s="479"/>
      <c r="LJH41" s="479"/>
      <c r="LJI41" s="479"/>
      <c r="LJJ41" s="479"/>
      <c r="LJK41" s="479"/>
      <c r="LJL41" s="479"/>
      <c r="LJM41" s="479"/>
      <c r="LJN41" s="479"/>
      <c r="LJO41" s="479"/>
      <c r="LJP41" s="479"/>
      <c r="LJQ41" s="479"/>
      <c r="LJR41" s="479"/>
      <c r="LJS41" s="479"/>
      <c r="LJT41" s="479"/>
      <c r="LJU41" s="479"/>
      <c r="LJV41" s="479"/>
      <c r="LJW41" s="479"/>
      <c r="LJX41" s="479"/>
      <c r="LJY41" s="479"/>
      <c r="LJZ41" s="479"/>
      <c r="LKA41" s="479"/>
      <c r="LKB41" s="479"/>
      <c r="LKC41" s="479"/>
      <c r="LKD41" s="479"/>
      <c r="LKE41" s="479"/>
      <c r="LKF41" s="479"/>
      <c r="LKG41" s="479"/>
      <c r="LKH41" s="479"/>
      <c r="LKI41" s="479"/>
      <c r="LKJ41" s="479"/>
      <c r="LKK41" s="479"/>
      <c r="LKL41" s="479"/>
      <c r="LKM41" s="479"/>
      <c r="LKN41" s="479"/>
      <c r="LKO41" s="479"/>
      <c r="LKP41" s="479"/>
      <c r="LKQ41" s="479"/>
      <c r="LKR41" s="479"/>
      <c r="LKS41" s="479"/>
      <c r="LKT41" s="479"/>
      <c r="LKU41" s="479"/>
      <c r="LKV41" s="479"/>
      <c r="LKW41" s="479"/>
      <c r="LKX41" s="479"/>
      <c r="LKY41" s="479"/>
      <c r="LKZ41" s="479"/>
      <c r="LLA41" s="479"/>
      <c r="LLB41" s="479"/>
      <c r="LLC41" s="479"/>
      <c r="LLD41" s="479"/>
      <c r="LLE41" s="479"/>
      <c r="LLF41" s="479"/>
      <c r="LLG41" s="479"/>
      <c r="LLH41" s="479"/>
      <c r="LLI41" s="479"/>
      <c r="LLJ41" s="479"/>
      <c r="LLK41" s="479"/>
      <c r="LLL41" s="479"/>
      <c r="LLM41" s="479"/>
      <c r="LLN41" s="479"/>
      <c r="LLO41" s="479"/>
      <c r="LLP41" s="479"/>
      <c r="LLQ41" s="479"/>
      <c r="LLR41" s="479"/>
      <c r="LLS41" s="479"/>
      <c r="LLT41" s="479"/>
      <c r="LLU41" s="479"/>
      <c r="LLV41" s="479"/>
      <c r="LLW41" s="479"/>
      <c r="LLX41" s="479"/>
      <c r="LLY41" s="479"/>
      <c r="LLZ41" s="479"/>
      <c r="LMA41" s="479"/>
      <c r="LMB41" s="479"/>
      <c r="LMC41" s="479"/>
      <c r="LMD41" s="479"/>
      <c r="LME41" s="479"/>
      <c r="LMF41" s="479"/>
      <c r="LMG41" s="479"/>
      <c r="LMH41" s="479"/>
      <c r="LMI41" s="479"/>
      <c r="LMJ41" s="479"/>
      <c r="LMK41" s="479"/>
      <c r="LML41" s="479"/>
      <c r="LMM41" s="479"/>
      <c r="LMN41" s="479"/>
      <c r="LMO41" s="479"/>
      <c r="LMP41" s="479"/>
      <c r="LMQ41" s="479"/>
      <c r="LMR41" s="479"/>
      <c r="LMS41" s="479"/>
      <c r="LMT41" s="479"/>
      <c r="LMU41" s="479"/>
      <c r="LMV41" s="479"/>
      <c r="LMW41" s="479"/>
      <c r="LMX41" s="479"/>
      <c r="LMY41" s="479"/>
      <c r="LMZ41" s="479"/>
      <c r="LNA41" s="479"/>
      <c r="LNB41" s="479"/>
      <c r="LNC41" s="479"/>
      <c r="LND41" s="479"/>
      <c r="LNE41" s="479"/>
      <c r="LNF41" s="479"/>
      <c r="LNG41" s="479"/>
      <c r="LNH41" s="479"/>
      <c r="LNI41" s="479"/>
      <c r="LNJ41" s="479"/>
      <c r="LNK41" s="479"/>
      <c r="LNL41" s="479"/>
      <c r="LNM41" s="479"/>
      <c r="LNN41" s="479"/>
      <c r="LNO41" s="479"/>
      <c r="LNP41" s="479"/>
      <c r="LNQ41" s="479"/>
      <c r="LNR41" s="479"/>
      <c r="LNS41" s="479"/>
      <c r="LNT41" s="479"/>
      <c r="LNU41" s="479"/>
      <c r="LNV41" s="479"/>
      <c r="LNW41" s="479"/>
      <c r="LNX41" s="479"/>
      <c r="LNY41" s="479"/>
      <c r="LNZ41" s="479"/>
      <c r="LOA41" s="479"/>
      <c r="LOB41" s="479"/>
      <c r="LOC41" s="479"/>
      <c r="LOD41" s="479"/>
      <c r="LOE41" s="479"/>
      <c r="LOF41" s="479"/>
      <c r="LOG41" s="479"/>
      <c r="LOH41" s="479"/>
      <c r="LOI41" s="479"/>
      <c r="LOJ41" s="479"/>
      <c r="LOK41" s="479"/>
      <c r="LOL41" s="479"/>
      <c r="LOM41" s="479"/>
      <c r="LON41" s="479"/>
      <c r="LOO41" s="479"/>
      <c r="LOP41" s="479"/>
      <c r="LOQ41" s="479"/>
      <c r="LOR41" s="479"/>
      <c r="LOS41" s="479"/>
      <c r="LOT41" s="479"/>
      <c r="LOU41" s="479"/>
      <c r="LOV41" s="479"/>
      <c r="LOW41" s="479"/>
      <c r="LOX41" s="479"/>
      <c r="LOY41" s="479"/>
      <c r="LOZ41" s="479"/>
      <c r="LPA41" s="479"/>
      <c r="LPB41" s="479"/>
      <c r="LPC41" s="479"/>
      <c r="LPD41" s="479"/>
      <c r="LPE41" s="479"/>
      <c r="LPF41" s="479"/>
      <c r="LPG41" s="479"/>
      <c r="LPH41" s="479"/>
      <c r="LPI41" s="479"/>
      <c r="LPJ41" s="479"/>
      <c r="LPK41" s="479"/>
      <c r="LPL41" s="479"/>
      <c r="LPM41" s="479"/>
      <c r="LPN41" s="479"/>
      <c r="LPO41" s="479"/>
      <c r="LPP41" s="479"/>
      <c r="LPQ41" s="479"/>
      <c r="LPR41" s="479"/>
      <c r="LPS41" s="479"/>
      <c r="LPT41" s="479"/>
      <c r="LPU41" s="479"/>
      <c r="LPV41" s="479"/>
      <c r="LPW41" s="479"/>
      <c r="LPX41" s="479"/>
      <c r="LPY41" s="479"/>
      <c r="LPZ41" s="479"/>
      <c r="LQA41" s="479"/>
      <c r="LQB41" s="479"/>
      <c r="LQC41" s="479"/>
      <c r="LQD41" s="479"/>
      <c r="LQE41" s="479"/>
      <c r="LQF41" s="479"/>
      <c r="LQG41" s="479"/>
      <c r="LQH41" s="479"/>
      <c r="LQI41" s="479"/>
      <c r="LQJ41" s="479"/>
      <c r="LQK41" s="479"/>
      <c r="LQL41" s="479"/>
      <c r="LQM41" s="479"/>
      <c r="LQN41" s="479"/>
      <c r="LQO41" s="479"/>
      <c r="LQP41" s="479"/>
      <c r="LQQ41" s="479"/>
      <c r="LQR41" s="479"/>
      <c r="LQS41" s="479"/>
      <c r="LQT41" s="479"/>
      <c r="LQU41" s="479"/>
      <c r="LQV41" s="479"/>
      <c r="LQW41" s="479"/>
      <c r="LQX41" s="479"/>
      <c r="LQY41" s="479"/>
      <c r="LQZ41" s="479"/>
      <c r="LRA41" s="479"/>
      <c r="LRB41" s="479"/>
      <c r="LRC41" s="479"/>
      <c r="LRD41" s="479"/>
      <c r="LRE41" s="479"/>
      <c r="LRF41" s="479"/>
      <c r="LRG41" s="479"/>
      <c r="LRH41" s="479"/>
      <c r="LRI41" s="479"/>
      <c r="LRJ41" s="479"/>
      <c r="LRK41" s="479"/>
      <c r="LRL41" s="479"/>
      <c r="LRM41" s="479"/>
      <c r="LRN41" s="479"/>
      <c r="LRO41" s="479"/>
      <c r="LRP41" s="479"/>
      <c r="LRQ41" s="479"/>
      <c r="LRR41" s="479"/>
      <c r="LRS41" s="479"/>
      <c r="LRT41" s="479"/>
      <c r="LRU41" s="479"/>
      <c r="LRV41" s="479"/>
      <c r="LRW41" s="479"/>
      <c r="LRX41" s="479"/>
      <c r="LRY41" s="479"/>
      <c r="LRZ41" s="479"/>
      <c r="LSA41" s="479"/>
      <c r="LSB41" s="479"/>
      <c r="LSC41" s="479"/>
      <c r="LSD41" s="479"/>
      <c r="LSE41" s="479"/>
      <c r="LSF41" s="479"/>
      <c r="LSG41" s="479"/>
      <c r="LSH41" s="479"/>
      <c r="LSI41" s="479"/>
      <c r="LSJ41" s="479"/>
      <c r="LSK41" s="479"/>
      <c r="LSL41" s="479"/>
      <c r="LSM41" s="479"/>
      <c r="LSN41" s="479"/>
      <c r="LSO41" s="479"/>
      <c r="LSP41" s="479"/>
      <c r="LSQ41" s="479"/>
      <c r="LSR41" s="479"/>
      <c r="LSS41" s="479"/>
      <c r="LST41" s="479"/>
      <c r="LSU41" s="479"/>
      <c r="LSV41" s="479"/>
      <c r="LSW41" s="479"/>
      <c r="LSX41" s="479"/>
      <c r="LSY41" s="479"/>
      <c r="LSZ41" s="479"/>
      <c r="LTA41" s="479"/>
      <c r="LTB41" s="479"/>
      <c r="LTC41" s="479"/>
      <c r="LTD41" s="479"/>
      <c r="LTE41" s="479"/>
      <c r="LTF41" s="479"/>
      <c r="LTG41" s="479"/>
      <c r="LTH41" s="479"/>
      <c r="LTI41" s="479"/>
      <c r="LTJ41" s="479"/>
      <c r="LTK41" s="479"/>
      <c r="LTL41" s="479"/>
      <c r="LTM41" s="479"/>
      <c r="LTN41" s="479"/>
      <c r="LTO41" s="479"/>
      <c r="LTP41" s="479"/>
      <c r="LTQ41" s="479"/>
      <c r="LTR41" s="479"/>
      <c r="LTS41" s="479"/>
      <c r="LTT41" s="479"/>
      <c r="LTU41" s="479"/>
      <c r="LTV41" s="479"/>
      <c r="LTW41" s="479"/>
      <c r="LTX41" s="479"/>
      <c r="LTY41" s="479"/>
      <c r="LTZ41" s="479"/>
      <c r="LUA41" s="479"/>
      <c r="LUB41" s="479"/>
      <c r="LUC41" s="479"/>
      <c r="LUD41" s="479"/>
      <c r="LUE41" s="479"/>
      <c r="LUF41" s="479"/>
      <c r="LUG41" s="479"/>
      <c r="LUH41" s="479"/>
      <c r="LUI41" s="479"/>
      <c r="LUJ41" s="479"/>
      <c r="LUK41" s="479"/>
      <c r="LUL41" s="479"/>
      <c r="LUM41" s="479"/>
      <c r="LUN41" s="479"/>
      <c r="LUO41" s="479"/>
      <c r="LUP41" s="479"/>
      <c r="LUQ41" s="479"/>
      <c r="LUR41" s="479"/>
      <c r="LUS41" s="479"/>
      <c r="LUT41" s="479"/>
      <c r="LUU41" s="479"/>
      <c r="LUV41" s="479"/>
      <c r="LUW41" s="479"/>
      <c r="LUX41" s="479"/>
      <c r="LUY41" s="479"/>
      <c r="LUZ41" s="479"/>
      <c r="LVA41" s="479"/>
      <c r="LVB41" s="479"/>
      <c r="LVC41" s="479"/>
      <c r="LVD41" s="479"/>
      <c r="LVE41" s="479"/>
      <c r="LVF41" s="479"/>
      <c r="LVG41" s="479"/>
      <c r="LVH41" s="479"/>
      <c r="LVI41" s="479"/>
      <c r="LVJ41" s="479"/>
      <c r="LVK41" s="479"/>
      <c r="LVL41" s="479"/>
      <c r="LVM41" s="479"/>
      <c r="LVN41" s="479"/>
      <c r="LVO41" s="479"/>
      <c r="LVP41" s="479"/>
      <c r="LVQ41" s="479"/>
      <c r="LVR41" s="479"/>
      <c r="LVS41" s="479"/>
      <c r="LVT41" s="479"/>
      <c r="LVU41" s="479"/>
      <c r="LVV41" s="479"/>
      <c r="LVW41" s="479"/>
      <c r="LVX41" s="479"/>
      <c r="LVY41" s="479"/>
      <c r="LVZ41" s="479"/>
      <c r="LWA41" s="479"/>
      <c r="LWB41" s="479"/>
      <c r="LWC41" s="479"/>
      <c r="LWD41" s="479"/>
      <c r="LWE41" s="479"/>
      <c r="LWF41" s="479"/>
      <c r="LWG41" s="479"/>
      <c r="LWH41" s="479"/>
      <c r="LWI41" s="479"/>
      <c r="LWJ41" s="479"/>
      <c r="LWK41" s="479"/>
      <c r="LWL41" s="479"/>
      <c r="LWM41" s="479"/>
      <c r="LWN41" s="479"/>
      <c r="LWO41" s="479"/>
      <c r="LWP41" s="479"/>
      <c r="LWQ41" s="479"/>
      <c r="LWR41" s="479"/>
      <c r="LWS41" s="479"/>
      <c r="LWT41" s="479"/>
      <c r="LWU41" s="479"/>
      <c r="LWV41" s="479"/>
      <c r="LWW41" s="479"/>
      <c r="LWX41" s="479"/>
      <c r="LWY41" s="479"/>
      <c r="LWZ41" s="479"/>
      <c r="LXA41" s="479"/>
      <c r="LXB41" s="479"/>
      <c r="LXC41" s="479"/>
      <c r="LXD41" s="479"/>
      <c r="LXE41" s="479"/>
      <c r="LXF41" s="479"/>
      <c r="LXG41" s="479"/>
      <c r="LXH41" s="479"/>
      <c r="LXI41" s="479"/>
      <c r="LXJ41" s="479"/>
      <c r="LXK41" s="479"/>
      <c r="LXL41" s="479"/>
      <c r="LXM41" s="479"/>
      <c r="LXN41" s="479"/>
      <c r="LXO41" s="479"/>
      <c r="LXP41" s="479"/>
      <c r="LXQ41" s="479"/>
      <c r="LXR41" s="479"/>
      <c r="LXS41" s="479"/>
      <c r="LXT41" s="479"/>
      <c r="LXU41" s="479"/>
      <c r="LXV41" s="479"/>
      <c r="LXW41" s="479"/>
      <c r="LXX41" s="479"/>
      <c r="LXY41" s="479"/>
      <c r="LXZ41" s="479"/>
      <c r="LYA41" s="479"/>
      <c r="LYB41" s="479"/>
      <c r="LYC41" s="479"/>
      <c r="LYD41" s="479"/>
      <c r="LYE41" s="479"/>
      <c r="LYF41" s="479"/>
      <c r="LYG41" s="479"/>
      <c r="LYH41" s="479"/>
      <c r="LYI41" s="479"/>
      <c r="LYJ41" s="479"/>
      <c r="LYK41" s="479"/>
      <c r="LYL41" s="479"/>
      <c r="LYM41" s="479"/>
      <c r="LYN41" s="479"/>
      <c r="LYO41" s="479"/>
      <c r="LYP41" s="479"/>
      <c r="LYQ41" s="479"/>
      <c r="LYR41" s="479"/>
      <c r="LYS41" s="479"/>
      <c r="LYT41" s="479"/>
      <c r="LYU41" s="479"/>
      <c r="LYV41" s="479"/>
      <c r="LYW41" s="479"/>
      <c r="LYX41" s="479"/>
      <c r="LYY41" s="479"/>
      <c r="LYZ41" s="479"/>
      <c r="LZA41" s="479"/>
      <c r="LZB41" s="479"/>
      <c r="LZC41" s="479"/>
      <c r="LZD41" s="479"/>
      <c r="LZE41" s="479"/>
      <c r="LZF41" s="479"/>
      <c r="LZG41" s="479"/>
      <c r="LZH41" s="479"/>
      <c r="LZI41" s="479"/>
      <c r="LZJ41" s="479"/>
      <c r="LZK41" s="479"/>
      <c r="LZL41" s="479"/>
      <c r="LZM41" s="479"/>
      <c r="LZN41" s="479"/>
      <c r="LZO41" s="479"/>
      <c r="LZP41" s="479"/>
      <c r="LZQ41" s="479"/>
      <c r="LZR41" s="479"/>
      <c r="LZS41" s="479"/>
      <c r="LZT41" s="479"/>
      <c r="LZU41" s="479"/>
      <c r="LZV41" s="479"/>
      <c r="LZW41" s="479"/>
      <c r="LZX41" s="479"/>
      <c r="LZY41" s="479"/>
      <c r="LZZ41" s="479"/>
      <c r="MAA41" s="479"/>
      <c r="MAB41" s="479"/>
      <c r="MAC41" s="479"/>
      <c r="MAD41" s="479"/>
      <c r="MAE41" s="479"/>
      <c r="MAF41" s="479"/>
      <c r="MAG41" s="479"/>
      <c r="MAH41" s="479"/>
      <c r="MAI41" s="479"/>
      <c r="MAJ41" s="479"/>
      <c r="MAK41" s="479"/>
      <c r="MAL41" s="479"/>
      <c r="MAM41" s="479"/>
      <c r="MAN41" s="479"/>
      <c r="MAO41" s="479"/>
      <c r="MAP41" s="479"/>
      <c r="MAQ41" s="479"/>
      <c r="MAR41" s="479"/>
      <c r="MAS41" s="479"/>
      <c r="MAT41" s="479"/>
      <c r="MAU41" s="479"/>
      <c r="MAV41" s="479"/>
      <c r="MAW41" s="479"/>
      <c r="MAX41" s="479"/>
      <c r="MAY41" s="479"/>
      <c r="MAZ41" s="479"/>
      <c r="MBA41" s="479"/>
      <c r="MBB41" s="479"/>
      <c r="MBC41" s="479"/>
      <c r="MBD41" s="479"/>
      <c r="MBE41" s="479"/>
      <c r="MBF41" s="479"/>
      <c r="MBG41" s="479"/>
      <c r="MBH41" s="479"/>
      <c r="MBI41" s="479"/>
      <c r="MBJ41" s="479"/>
      <c r="MBK41" s="479"/>
      <c r="MBL41" s="479"/>
      <c r="MBM41" s="479"/>
      <c r="MBN41" s="479"/>
      <c r="MBO41" s="479"/>
      <c r="MBP41" s="479"/>
      <c r="MBQ41" s="479"/>
      <c r="MBR41" s="479"/>
      <c r="MBS41" s="479"/>
      <c r="MBT41" s="479"/>
      <c r="MBU41" s="479"/>
      <c r="MBV41" s="479"/>
      <c r="MBW41" s="479"/>
      <c r="MBX41" s="479"/>
      <c r="MBY41" s="479"/>
      <c r="MBZ41" s="479"/>
      <c r="MCA41" s="479"/>
      <c r="MCB41" s="479"/>
      <c r="MCC41" s="479"/>
      <c r="MCD41" s="479"/>
      <c r="MCE41" s="479"/>
      <c r="MCF41" s="479"/>
      <c r="MCG41" s="479"/>
      <c r="MCH41" s="479"/>
      <c r="MCI41" s="479"/>
      <c r="MCJ41" s="479"/>
      <c r="MCK41" s="479"/>
      <c r="MCL41" s="479"/>
      <c r="MCM41" s="479"/>
      <c r="MCN41" s="479"/>
      <c r="MCO41" s="479"/>
      <c r="MCP41" s="479"/>
      <c r="MCQ41" s="479"/>
      <c r="MCR41" s="479"/>
      <c r="MCS41" s="479"/>
      <c r="MCT41" s="479"/>
      <c r="MCU41" s="479"/>
      <c r="MCV41" s="479"/>
      <c r="MCW41" s="479"/>
      <c r="MCX41" s="479"/>
      <c r="MCY41" s="479"/>
      <c r="MCZ41" s="479"/>
      <c r="MDA41" s="479"/>
      <c r="MDB41" s="479"/>
      <c r="MDC41" s="479"/>
      <c r="MDD41" s="479"/>
      <c r="MDE41" s="479"/>
      <c r="MDF41" s="479"/>
      <c r="MDG41" s="479"/>
      <c r="MDH41" s="479"/>
      <c r="MDI41" s="479"/>
      <c r="MDJ41" s="479"/>
      <c r="MDK41" s="479"/>
      <c r="MDL41" s="479"/>
      <c r="MDM41" s="479"/>
      <c r="MDN41" s="479"/>
      <c r="MDO41" s="479"/>
      <c r="MDP41" s="479"/>
      <c r="MDQ41" s="479"/>
      <c r="MDR41" s="479"/>
      <c r="MDS41" s="479"/>
      <c r="MDT41" s="479"/>
      <c r="MDU41" s="479"/>
      <c r="MDV41" s="479"/>
      <c r="MDW41" s="479"/>
      <c r="MDX41" s="479"/>
      <c r="MDY41" s="479"/>
      <c r="MDZ41" s="479"/>
      <c r="MEA41" s="479"/>
      <c r="MEB41" s="479"/>
      <c r="MEC41" s="479"/>
      <c r="MED41" s="479"/>
      <c r="MEE41" s="479"/>
      <c r="MEF41" s="479"/>
      <c r="MEG41" s="479"/>
      <c r="MEH41" s="479"/>
      <c r="MEI41" s="479"/>
      <c r="MEJ41" s="479"/>
      <c r="MEK41" s="479"/>
      <c r="MEL41" s="479"/>
      <c r="MEM41" s="479"/>
      <c r="MEN41" s="479"/>
      <c r="MEO41" s="479"/>
      <c r="MEP41" s="479"/>
      <c r="MEQ41" s="479"/>
      <c r="MER41" s="479"/>
      <c r="MES41" s="479"/>
      <c r="MET41" s="479"/>
      <c r="MEU41" s="479"/>
      <c r="MEV41" s="479"/>
      <c r="MEW41" s="479"/>
      <c r="MEX41" s="479"/>
      <c r="MEY41" s="479"/>
      <c r="MEZ41" s="479"/>
      <c r="MFA41" s="479"/>
      <c r="MFB41" s="479"/>
      <c r="MFC41" s="479"/>
      <c r="MFD41" s="479"/>
      <c r="MFE41" s="479"/>
      <c r="MFF41" s="479"/>
      <c r="MFG41" s="479"/>
      <c r="MFH41" s="479"/>
      <c r="MFI41" s="479"/>
      <c r="MFJ41" s="479"/>
      <c r="MFK41" s="479"/>
      <c r="MFL41" s="479"/>
      <c r="MFM41" s="479"/>
      <c r="MFN41" s="479"/>
      <c r="MFO41" s="479"/>
      <c r="MFP41" s="479"/>
      <c r="MFQ41" s="479"/>
      <c r="MFR41" s="479"/>
      <c r="MFS41" s="479"/>
      <c r="MFT41" s="479"/>
      <c r="MFU41" s="479"/>
      <c r="MFV41" s="479"/>
      <c r="MFW41" s="479"/>
      <c r="MFX41" s="479"/>
      <c r="MFY41" s="479"/>
      <c r="MFZ41" s="479"/>
      <c r="MGA41" s="479"/>
      <c r="MGB41" s="479"/>
      <c r="MGC41" s="479"/>
      <c r="MGD41" s="479"/>
      <c r="MGE41" s="479"/>
      <c r="MGF41" s="479"/>
      <c r="MGG41" s="479"/>
      <c r="MGH41" s="479"/>
      <c r="MGI41" s="479"/>
      <c r="MGJ41" s="479"/>
      <c r="MGK41" s="479"/>
      <c r="MGL41" s="479"/>
      <c r="MGM41" s="479"/>
      <c r="MGN41" s="479"/>
      <c r="MGO41" s="479"/>
      <c r="MGP41" s="479"/>
      <c r="MGQ41" s="479"/>
      <c r="MGR41" s="479"/>
      <c r="MGS41" s="479"/>
      <c r="MGT41" s="479"/>
      <c r="MGU41" s="479"/>
      <c r="MGV41" s="479"/>
      <c r="MGW41" s="479"/>
      <c r="MGX41" s="479"/>
      <c r="MGY41" s="479"/>
      <c r="MGZ41" s="479"/>
      <c r="MHA41" s="479"/>
      <c r="MHB41" s="479"/>
      <c r="MHC41" s="479"/>
      <c r="MHD41" s="479"/>
      <c r="MHE41" s="479"/>
      <c r="MHF41" s="479"/>
      <c r="MHG41" s="479"/>
      <c r="MHH41" s="479"/>
      <c r="MHI41" s="479"/>
      <c r="MHJ41" s="479"/>
      <c r="MHK41" s="479"/>
      <c r="MHL41" s="479"/>
      <c r="MHM41" s="479"/>
      <c r="MHN41" s="479"/>
      <c r="MHO41" s="479"/>
      <c r="MHP41" s="479"/>
      <c r="MHQ41" s="479"/>
      <c r="MHR41" s="479"/>
      <c r="MHS41" s="479"/>
      <c r="MHT41" s="479"/>
      <c r="MHU41" s="479"/>
      <c r="MHV41" s="479"/>
      <c r="MHW41" s="479"/>
      <c r="MHX41" s="479"/>
      <c r="MHY41" s="479"/>
      <c r="MHZ41" s="479"/>
      <c r="MIA41" s="479"/>
      <c r="MIB41" s="479"/>
      <c r="MIC41" s="479"/>
      <c r="MID41" s="479"/>
      <c r="MIE41" s="479"/>
      <c r="MIF41" s="479"/>
      <c r="MIG41" s="479"/>
      <c r="MIH41" s="479"/>
      <c r="MII41" s="479"/>
      <c r="MIJ41" s="479"/>
      <c r="MIK41" s="479"/>
      <c r="MIL41" s="479"/>
      <c r="MIM41" s="479"/>
      <c r="MIN41" s="479"/>
      <c r="MIO41" s="479"/>
      <c r="MIP41" s="479"/>
      <c r="MIQ41" s="479"/>
      <c r="MIR41" s="479"/>
      <c r="MIS41" s="479"/>
      <c r="MIT41" s="479"/>
      <c r="MIU41" s="479"/>
      <c r="MIV41" s="479"/>
      <c r="MIW41" s="479"/>
      <c r="MIX41" s="479"/>
      <c r="MIY41" s="479"/>
      <c r="MIZ41" s="479"/>
      <c r="MJA41" s="479"/>
      <c r="MJB41" s="479"/>
      <c r="MJC41" s="479"/>
      <c r="MJD41" s="479"/>
      <c r="MJE41" s="479"/>
      <c r="MJF41" s="479"/>
      <c r="MJG41" s="479"/>
      <c r="MJH41" s="479"/>
      <c r="MJI41" s="479"/>
      <c r="MJJ41" s="479"/>
      <c r="MJK41" s="479"/>
      <c r="MJL41" s="479"/>
      <c r="MJM41" s="479"/>
      <c r="MJN41" s="479"/>
      <c r="MJO41" s="479"/>
      <c r="MJP41" s="479"/>
      <c r="MJQ41" s="479"/>
      <c r="MJR41" s="479"/>
      <c r="MJS41" s="479"/>
      <c r="MJT41" s="479"/>
      <c r="MJU41" s="479"/>
      <c r="MJV41" s="479"/>
      <c r="MJW41" s="479"/>
      <c r="MJX41" s="479"/>
      <c r="MJY41" s="479"/>
      <c r="MJZ41" s="479"/>
      <c r="MKA41" s="479"/>
      <c r="MKB41" s="479"/>
      <c r="MKC41" s="479"/>
      <c r="MKD41" s="479"/>
      <c r="MKE41" s="479"/>
      <c r="MKF41" s="479"/>
      <c r="MKG41" s="479"/>
      <c r="MKH41" s="479"/>
      <c r="MKI41" s="479"/>
      <c r="MKJ41" s="479"/>
      <c r="MKK41" s="479"/>
      <c r="MKL41" s="479"/>
      <c r="MKM41" s="479"/>
      <c r="MKN41" s="479"/>
      <c r="MKO41" s="479"/>
      <c r="MKP41" s="479"/>
      <c r="MKQ41" s="479"/>
      <c r="MKR41" s="479"/>
      <c r="MKS41" s="479"/>
      <c r="MKT41" s="479"/>
      <c r="MKU41" s="479"/>
      <c r="MKV41" s="479"/>
      <c r="MKW41" s="479"/>
      <c r="MKX41" s="479"/>
      <c r="MKY41" s="479"/>
      <c r="MKZ41" s="479"/>
      <c r="MLA41" s="479"/>
      <c r="MLB41" s="479"/>
      <c r="MLC41" s="479"/>
      <c r="MLD41" s="479"/>
      <c r="MLE41" s="479"/>
      <c r="MLF41" s="479"/>
      <c r="MLG41" s="479"/>
      <c r="MLH41" s="479"/>
      <c r="MLI41" s="479"/>
      <c r="MLJ41" s="479"/>
      <c r="MLK41" s="479"/>
      <c r="MLL41" s="479"/>
      <c r="MLM41" s="479"/>
      <c r="MLN41" s="479"/>
      <c r="MLO41" s="479"/>
      <c r="MLP41" s="479"/>
      <c r="MLQ41" s="479"/>
      <c r="MLR41" s="479"/>
      <c r="MLS41" s="479"/>
      <c r="MLT41" s="479"/>
      <c r="MLU41" s="479"/>
      <c r="MLV41" s="479"/>
      <c r="MLW41" s="479"/>
      <c r="MLX41" s="479"/>
      <c r="MLY41" s="479"/>
      <c r="MLZ41" s="479"/>
      <c r="MMA41" s="479"/>
      <c r="MMB41" s="479"/>
      <c r="MMC41" s="479"/>
      <c r="MMD41" s="479"/>
      <c r="MME41" s="479"/>
      <c r="MMF41" s="479"/>
      <c r="MMG41" s="479"/>
      <c r="MMH41" s="479"/>
      <c r="MMI41" s="479"/>
      <c r="MMJ41" s="479"/>
      <c r="MMK41" s="479"/>
      <c r="MML41" s="479"/>
      <c r="MMM41" s="479"/>
      <c r="MMN41" s="479"/>
      <c r="MMO41" s="479"/>
      <c r="MMP41" s="479"/>
      <c r="MMQ41" s="479"/>
      <c r="MMR41" s="479"/>
      <c r="MMS41" s="479"/>
      <c r="MMT41" s="479"/>
      <c r="MMU41" s="479"/>
      <c r="MMV41" s="479"/>
      <c r="MMW41" s="479"/>
      <c r="MMX41" s="479"/>
      <c r="MMY41" s="479"/>
      <c r="MMZ41" s="479"/>
      <c r="MNA41" s="479"/>
      <c r="MNB41" s="479"/>
      <c r="MNC41" s="479"/>
      <c r="MND41" s="479"/>
      <c r="MNE41" s="479"/>
      <c r="MNF41" s="479"/>
      <c r="MNG41" s="479"/>
      <c r="MNH41" s="479"/>
      <c r="MNI41" s="479"/>
      <c r="MNJ41" s="479"/>
      <c r="MNK41" s="479"/>
      <c r="MNL41" s="479"/>
      <c r="MNM41" s="479"/>
      <c r="MNN41" s="479"/>
      <c r="MNO41" s="479"/>
      <c r="MNP41" s="479"/>
      <c r="MNQ41" s="479"/>
      <c r="MNR41" s="479"/>
      <c r="MNS41" s="479"/>
      <c r="MNT41" s="479"/>
      <c r="MNU41" s="479"/>
      <c r="MNV41" s="479"/>
      <c r="MNW41" s="479"/>
      <c r="MNX41" s="479"/>
      <c r="MNY41" s="479"/>
      <c r="MNZ41" s="479"/>
      <c r="MOA41" s="479"/>
      <c r="MOB41" s="479"/>
      <c r="MOC41" s="479"/>
      <c r="MOD41" s="479"/>
      <c r="MOE41" s="479"/>
      <c r="MOF41" s="479"/>
      <c r="MOG41" s="479"/>
      <c r="MOH41" s="479"/>
      <c r="MOI41" s="479"/>
      <c r="MOJ41" s="479"/>
      <c r="MOK41" s="479"/>
      <c r="MOL41" s="479"/>
      <c r="MOM41" s="479"/>
      <c r="MON41" s="479"/>
      <c r="MOO41" s="479"/>
      <c r="MOP41" s="479"/>
      <c r="MOQ41" s="479"/>
      <c r="MOR41" s="479"/>
      <c r="MOS41" s="479"/>
      <c r="MOT41" s="479"/>
      <c r="MOU41" s="479"/>
      <c r="MOV41" s="479"/>
      <c r="MOW41" s="479"/>
      <c r="MOX41" s="479"/>
      <c r="MOY41" s="479"/>
      <c r="MOZ41" s="479"/>
      <c r="MPA41" s="479"/>
      <c r="MPB41" s="479"/>
      <c r="MPC41" s="479"/>
      <c r="MPD41" s="479"/>
      <c r="MPE41" s="479"/>
      <c r="MPF41" s="479"/>
      <c r="MPG41" s="479"/>
      <c r="MPH41" s="479"/>
      <c r="MPI41" s="479"/>
      <c r="MPJ41" s="479"/>
      <c r="MPK41" s="479"/>
      <c r="MPL41" s="479"/>
      <c r="MPM41" s="479"/>
      <c r="MPN41" s="479"/>
      <c r="MPO41" s="479"/>
      <c r="MPP41" s="479"/>
      <c r="MPQ41" s="479"/>
      <c r="MPR41" s="479"/>
      <c r="MPS41" s="479"/>
      <c r="MPT41" s="479"/>
      <c r="MPU41" s="479"/>
      <c r="MPV41" s="479"/>
      <c r="MPW41" s="479"/>
      <c r="MPX41" s="479"/>
      <c r="MPY41" s="479"/>
      <c r="MPZ41" s="479"/>
      <c r="MQA41" s="479"/>
      <c r="MQB41" s="479"/>
      <c r="MQC41" s="479"/>
      <c r="MQD41" s="479"/>
      <c r="MQE41" s="479"/>
      <c r="MQF41" s="479"/>
      <c r="MQG41" s="479"/>
      <c r="MQH41" s="479"/>
      <c r="MQI41" s="479"/>
      <c r="MQJ41" s="479"/>
      <c r="MQK41" s="479"/>
      <c r="MQL41" s="479"/>
      <c r="MQM41" s="479"/>
      <c r="MQN41" s="479"/>
      <c r="MQO41" s="479"/>
      <c r="MQP41" s="479"/>
      <c r="MQQ41" s="479"/>
      <c r="MQR41" s="479"/>
      <c r="MQS41" s="479"/>
      <c r="MQT41" s="479"/>
      <c r="MQU41" s="479"/>
      <c r="MQV41" s="479"/>
      <c r="MQW41" s="479"/>
      <c r="MQX41" s="479"/>
      <c r="MQY41" s="479"/>
      <c r="MQZ41" s="479"/>
      <c r="MRA41" s="479"/>
      <c r="MRB41" s="479"/>
      <c r="MRC41" s="479"/>
      <c r="MRD41" s="479"/>
      <c r="MRE41" s="479"/>
      <c r="MRF41" s="479"/>
      <c r="MRG41" s="479"/>
      <c r="MRH41" s="479"/>
      <c r="MRI41" s="479"/>
      <c r="MRJ41" s="479"/>
      <c r="MRK41" s="479"/>
      <c r="MRL41" s="479"/>
      <c r="MRM41" s="479"/>
      <c r="MRN41" s="479"/>
      <c r="MRO41" s="479"/>
      <c r="MRP41" s="479"/>
      <c r="MRQ41" s="479"/>
      <c r="MRR41" s="479"/>
      <c r="MRS41" s="479"/>
      <c r="MRT41" s="479"/>
      <c r="MRU41" s="479"/>
      <c r="MRV41" s="479"/>
      <c r="MRW41" s="479"/>
      <c r="MRX41" s="479"/>
      <c r="MRY41" s="479"/>
      <c r="MRZ41" s="479"/>
      <c r="MSA41" s="479"/>
      <c r="MSB41" s="479"/>
      <c r="MSC41" s="479"/>
      <c r="MSD41" s="479"/>
      <c r="MSE41" s="479"/>
      <c r="MSF41" s="479"/>
      <c r="MSG41" s="479"/>
      <c r="MSH41" s="479"/>
      <c r="MSI41" s="479"/>
      <c r="MSJ41" s="479"/>
      <c r="MSK41" s="479"/>
      <c r="MSL41" s="479"/>
      <c r="MSM41" s="479"/>
      <c r="MSN41" s="479"/>
      <c r="MSO41" s="479"/>
      <c r="MSP41" s="479"/>
      <c r="MSQ41" s="479"/>
      <c r="MSR41" s="479"/>
      <c r="MSS41" s="479"/>
      <c r="MST41" s="479"/>
      <c r="MSU41" s="479"/>
      <c r="MSV41" s="479"/>
      <c r="MSW41" s="479"/>
      <c r="MSX41" s="479"/>
      <c r="MSY41" s="479"/>
      <c r="MSZ41" s="479"/>
      <c r="MTA41" s="479"/>
      <c r="MTB41" s="479"/>
      <c r="MTC41" s="479"/>
      <c r="MTD41" s="479"/>
      <c r="MTE41" s="479"/>
      <c r="MTF41" s="479"/>
      <c r="MTG41" s="479"/>
      <c r="MTH41" s="479"/>
      <c r="MTI41" s="479"/>
      <c r="MTJ41" s="479"/>
      <c r="MTK41" s="479"/>
      <c r="MTL41" s="479"/>
      <c r="MTM41" s="479"/>
      <c r="MTN41" s="479"/>
      <c r="MTO41" s="479"/>
      <c r="MTP41" s="479"/>
      <c r="MTQ41" s="479"/>
      <c r="MTR41" s="479"/>
      <c r="MTS41" s="479"/>
      <c r="MTT41" s="479"/>
      <c r="MTU41" s="479"/>
      <c r="MTV41" s="479"/>
      <c r="MTW41" s="479"/>
      <c r="MTX41" s="479"/>
      <c r="MTY41" s="479"/>
      <c r="MTZ41" s="479"/>
      <c r="MUA41" s="479"/>
      <c r="MUB41" s="479"/>
      <c r="MUC41" s="479"/>
      <c r="MUD41" s="479"/>
      <c r="MUE41" s="479"/>
      <c r="MUF41" s="479"/>
      <c r="MUG41" s="479"/>
      <c r="MUH41" s="479"/>
      <c r="MUI41" s="479"/>
      <c r="MUJ41" s="479"/>
      <c r="MUK41" s="479"/>
      <c r="MUL41" s="479"/>
      <c r="MUM41" s="479"/>
      <c r="MUN41" s="479"/>
      <c r="MUO41" s="479"/>
      <c r="MUP41" s="479"/>
      <c r="MUQ41" s="479"/>
      <c r="MUR41" s="479"/>
      <c r="MUS41" s="479"/>
      <c r="MUT41" s="479"/>
      <c r="MUU41" s="479"/>
      <c r="MUV41" s="479"/>
      <c r="MUW41" s="479"/>
      <c r="MUX41" s="479"/>
      <c r="MUY41" s="479"/>
      <c r="MUZ41" s="479"/>
      <c r="MVA41" s="479"/>
      <c r="MVB41" s="479"/>
      <c r="MVC41" s="479"/>
      <c r="MVD41" s="479"/>
      <c r="MVE41" s="479"/>
      <c r="MVF41" s="479"/>
      <c r="MVG41" s="479"/>
      <c r="MVH41" s="479"/>
      <c r="MVI41" s="479"/>
      <c r="MVJ41" s="479"/>
      <c r="MVK41" s="479"/>
      <c r="MVL41" s="479"/>
      <c r="MVM41" s="479"/>
      <c r="MVN41" s="479"/>
      <c r="MVO41" s="479"/>
      <c r="MVP41" s="479"/>
      <c r="MVQ41" s="479"/>
      <c r="MVR41" s="479"/>
      <c r="MVS41" s="479"/>
      <c r="MVT41" s="479"/>
      <c r="MVU41" s="479"/>
      <c r="MVV41" s="479"/>
      <c r="MVW41" s="479"/>
      <c r="MVX41" s="479"/>
      <c r="MVY41" s="479"/>
      <c r="MVZ41" s="479"/>
      <c r="MWA41" s="479"/>
      <c r="MWB41" s="479"/>
      <c r="MWC41" s="479"/>
      <c r="MWD41" s="479"/>
      <c r="MWE41" s="479"/>
      <c r="MWF41" s="479"/>
      <c r="MWG41" s="479"/>
      <c r="MWH41" s="479"/>
      <c r="MWI41" s="479"/>
      <c r="MWJ41" s="479"/>
      <c r="MWK41" s="479"/>
      <c r="MWL41" s="479"/>
      <c r="MWM41" s="479"/>
      <c r="MWN41" s="479"/>
      <c r="MWO41" s="479"/>
      <c r="MWP41" s="479"/>
      <c r="MWQ41" s="479"/>
      <c r="MWR41" s="479"/>
      <c r="MWS41" s="479"/>
      <c r="MWT41" s="479"/>
      <c r="MWU41" s="479"/>
      <c r="MWV41" s="479"/>
      <c r="MWW41" s="479"/>
      <c r="MWX41" s="479"/>
      <c r="MWY41" s="479"/>
      <c r="MWZ41" s="479"/>
      <c r="MXA41" s="479"/>
      <c r="MXB41" s="479"/>
      <c r="MXC41" s="479"/>
      <c r="MXD41" s="479"/>
      <c r="MXE41" s="479"/>
      <c r="MXF41" s="479"/>
      <c r="MXG41" s="479"/>
      <c r="MXH41" s="479"/>
      <c r="MXI41" s="479"/>
      <c r="MXJ41" s="479"/>
      <c r="MXK41" s="479"/>
      <c r="MXL41" s="479"/>
      <c r="MXM41" s="479"/>
      <c r="MXN41" s="479"/>
      <c r="MXO41" s="479"/>
      <c r="MXP41" s="479"/>
      <c r="MXQ41" s="479"/>
      <c r="MXR41" s="479"/>
      <c r="MXS41" s="479"/>
      <c r="MXT41" s="479"/>
      <c r="MXU41" s="479"/>
      <c r="MXV41" s="479"/>
      <c r="MXW41" s="479"/>
      <c r="MXX41" s="479"/>
      <c r="MXY41" s="479"/>
      <c r="MXZ41" s="479"/>
      <c r="MYA41" s="479"/>
      <c r="MYB41" s="479"/>
      <c r="MYC41" s="479"/>
      <c r="MYD41" s="479"/>
      <c r="MYE41" s="479"/>
      <c r="MYF41" s="479"/>
      <c r="MYG41" s="479"/>
      <c r="MYH41" s="479"/>
      <c r="MYI41" s="479"/>
      <c r="MYJ41" s="479"/>
      <c r="MYK41" s="479"/>
      <c r="MYL41" s="479"/>
      <c r="MYM41" s="479"/>
      <c r="MYN41" s="479"/>
      <c r="MYO41" s="479"/>
      <c r="MYP41" s="479"/>
      <c r="MYQ41" s="479"/>
      <c r="MYR41" s="479"/>
      <c r="MYS41" s="479"/>
      <c r="MYT41" s="479"/>
      <c r="MYU41" s="479"/>
      <c r="MYV41" s="479"/>
      <c r="MYW41" s="479"/>
      <c r="MYX41" s="479"/>
      <c r="MYY41" s="479"/>
      <c r="MYZ41" s="479"/>
      <c r="MZA41" s="479"/>
      <c r="MZB41" s="479"/>
      <c r="MZC41" s="479"/>
      <c r="MZD41" s="479"/>
      <c r="MZE41" s="479"/>
      <c r="MZF41" s="479"/>
      <c r="MZG41" s="479"/>
      <c r="MZH41" s="479"/>
      <c r="MZI41" s="479"/>
      <c r="MZJ41" s="479"/>
      <c r="MZK41" s="479"/>
      <c r="MZL41" s="479"/>
      <c r="MZM41" s="479"/>
      <c r="MZN41" s="479"/>
      <c r="MZO41" s="479"/>
      <c r="MZP41" s="479"/>
      <c r="MZQ41" s="479"/>
      <c r="MZR41" s="479"/>
      <c r="MZS41" s="479"/>
      <c r="MZT41" s="479"/>
      <c r="MZU41" s="479"/>
      <c r="MZV41" s="479"/>
      <c r="MZW41" s="479"/>
      <c r="MZX41" s="479"/>
      <c r="MZY41" s="479"/>
      <c r="MZZ41" s="479"/>
      <c r="NAA41" s="479"/>
      <c r="NAB41" s="479"/>
      <c r="NAC41" s="479"/>
      <c r="NAD41" s="479"/>
      <c r="NAE41" s="479"/>
      <c r="NAF41" s="479"/>
      <c r="NAG41" s="479"/>
      <c r="NAH41" s="479"/>
      <c r="NAI41" s="479"/>
      <c r="NAJ41" s="479"/>
      <c r="NAK41" s="479"/>
      <c r="NAL41" s="479"/>
      <c r="NAM41" s="479"/>
      <c r="NAN41" s="479"/>
      <c r="NAO41" s="479"/>
      <c r="NAP41" s="479"/>
      <c r="NAQ41" s="479"/>
      <c r="NAR41" s="479"/>
      <c r="NAS41" s="479"/>
      <c r="NAT41" s="479"/>
      <c r="NAU41" s="479"/>
      <c r="NAV41" s="479"/>
      <c r="NAW41" s="479"/>
      <c r="NAX41" s="479"/>
      <c r="NAY41" s="479"/>
      <c r="NAZ41" s="479"/>
      <c r="NBA41" s="479"/>
      <c r="NBB41" s="479"/>
      <c r="NBC41" s="479"/>
      <c r="NBD41" s="479"/>
      <c r="NBE41" s="479"/>
      <c r="NBF41" s="479"/>
      <c r="NBG41" s="479"/>
      <c r="NBH41" s="479"/>
      <c r="NBI41" s="479"/>
      <c r="NBJ41" s="479"/>
      <c r="NBK41" s="479"/>
      <c r="NBL41" s="479"/>
      <c r="NBM41" s="479"/>
      <c r="NBN41" s="479"/>
      <c r="NBO41" s="479"/>
      <c r="NBP41" s="479"/>
      <c r="NBQ41" s="479"/>
      <c r="NBR41" s="479"/>
      <c r="NBS41" s="479"/>
      <c r="NBT41" s="479"/>
      <c r="NBU41" s="479"/>
      <c r="NBV41" s="479"/>
      <c r="NBW41" s="479"/>
      <c r="NBX41" s="479"/>
      <c r="NBY41" s="479"/>
      <c r="NBZ41" s="479"/>
      <c r="NCA41" s="479"/>
      <c r="NCB41" s="479"/>
      <c r="NCC41" s="479"/>
      <c r="NCD41" s="479"/>
      <c r="NCE41" s="479"/>
      <c r="NCF41" s="479"/>
      <c r="NCG41" s="479"/>
      <c r="NCH41" s="479"/>
      <c r="NCI41" s="479"/>
      <c r="NCJ41" s="479"/>
      <c r="NCK41" s="479"/>
      <c r="NCL41" s="479"/>
      <c r="NCM41" s="479"/>
      <c r="NCN41" s="479"/>
      <c r="NCO41" s="479"/>
      <c r="NCP41" s="479"/>
      <c r="NCQ41" s="479"/>
      <c r="NCR41" s="479"/>
      <c r="NCS41" s="479"/>
      <c r="NCT41" s="479"/>
      <c r="NCU41" s="479"/>
      <c r="NCV41" s="479"/>
      <c r="NCW41" s="479"/>
      <c r="NCX41" s="479"/>
      <c r="NCY41" s="479"/>
      <c r="NCZ41" s="479"/>
      <c r="NDA41" s="479"/>
      <c r="NDB41" s="479"/>
      <c r="NDC41" s="479"/>
      <c r="NDD41" s="479"/>
      <c r="NDE41" s="479"/>
      <c r="NDF41" s="479"/>
      <c r="NDG41" s="479"/>
      <c r="NDH41" s="479"/>
      <c r="NDI41" s="479"/>
      <c r="NDJ41" s="479"/>
      <c r="NDK41" s="479"/>
      <c r="NDL41" s="479"/>
      <c r="NDM41" s="479"/>
      <c r="NDN41" s="479"/>
      <c r="NDO41" s="479"/>
      <c r="NDP41" s="479"/>
      <c r="NDQ41" s="479"/>
      <c r="NDR41" s="479"/>
      <c r="NDS41" s="479"/>
      <c r="NDT41" s="479"/>
      <c r="NDU41" s="479"/>
      <c r="NDV41" s="479"/>
      <c r="NDW41" s="479"/>
      <c r="NDX41" s="479"/>
      <c r="NDY41" s="479"/>
      <c r="NDZ41" s="479"/>
      <c r="NEA41" s="479"/>
      <c r="NEB41" s="479"/>
      <c r="NEC41" s="479"/>
      <c r="NED41" s="479"/>
      <c r="NEE41" s="479"/>
      <c r="NEF41" s="479"/>
      <c r="NEG41" s="479"/>
      <c r="NEH41" s="479"/>
      <c r="NEI41" s="479"/>
      <c r="NEJ41" s="479"/>
      <c r="NEK41" s="479"/>
      <c r="NEL41" s="479"/>
      <c r="NEM41" s="479"/>
      <c r="NEN41" s="479"/>
      <c r="NEO41" s="479"/>
      <c r="NEP41" s="479"/>
      <c r="NEQ41" s="479"/>
      <c r="NER41" s="479"/>
      <c r="NES41" s="479"/>
      <c r="NET41" s="479"/>
      <c r="NEU41" s="479"/>
      <c r="NEV41" s="479"/>
      <c r="NEW41" s="479"/>
      <c r="NEX41" s="479"/>
      <c r="NEY41" s="479"/>
      <c r="NEZ41" s="479"/>
      <c r="NFA41" s="479"/>
      <c r="NFB41" s="479"/>
      <c r="NFC41" s="479"/>
      <c r="NFD41" s="479"/>
      <c r="NFE41" s="479"/>
      <c r="NFF41" s="479"/>
      <c r="NFG41" s="479"/>
      <c r="NFH41" s="479"/>
      <c r="NFI41" s="479"/>
      <c r="NFJ41" s="479"/>
      <c r="NFK41" s="479"/>
      <c r="NFL41" s="479"/>
      <c r="NFM41" s="479"/>
      <c r="NFN41" s="479"/>
      <c r="NFO41" s="479"/>
      <c r="NFP41" s="479"/>
      <c r="NFQ41" s="479"/>
      <c r="NFR41" s="479"/>
      <c r="NFS41" s="479"/>
      <c r="NFT41" s="479"/>
      <c r="NFU41" s="479"/>
      <c r="NFV41" s="479"/>
      <c r="NFW41" s="479"/>
      <c r="NFX41" s="479"/>
      <c r="NFY41" s="479"/>
      <c r="NFZ41" s="479"/>
      <c r="NGA41" s="479"/>
      <c r="NGB41" s="479"/>
      <c r="NGC41" s="479"/>
      <c r="NGD41" s="479"/>
      <c r="NGE41" s="479"/>
      <c r="NGF41" s="479"/>
      <c r="NGG41" s="479"/>
      <c r="NGH41" s="479"/>
      <c r="NGI41" s="479"/>
      <c r="NGJ41" s="479"/>
      <c r="NGK41" s="479"/>
      <c r="NGL41" s="479"/>
      <c r="NGM41" s="479"/>
      <c r="NGN41" s="479"/>
      <c r="NGO41" s="479"/>
      <c r="NGP41" s="479"/>
      <c r="NGQ41" s="479"/>
      <c r="NGR41" s="479"/>
      <c r="NGS41" s="479"/>
      <c r="NGT41" s="479"/>
      <c r="NGU41" s="479"/>
      <c r="NGV41" s="479"/>
      <c r="NGW41" s="479"/>
      <c r="NGX41" s="479"/>
      <c r="NGY41" s="479"/>
      <c r="NGZ41" s="479"/>
      <c r="NHA41" s="479"/>
      <c r="NHB41" s="479"/>
      <c r="NHC41" s="479"/>
      <c r="NHD41" s="479"/>
      <c r="NHE41" s="479"/>
      <c r="NHF41" s="479"/>
      <c r="NHG41" s="479"/>
      <c r="NHH41" s="479"/>
      <c r="NHI41" s="479"/>
      <c r="NHJ41" s="479"/>
      <c r="NHK41" s="479"/>
      <c r="NHL41" s="479"/>
      <c r="NHM41" s="479"/>
      <c r="NHN41" s="479"/>
      <c r="NHO41" s="479"/>
      <c r="NHP41" s="479"/>
      <c r="NHQ41" s="479"/>
      <c r="NHR41" s="479"/>
      <c r="NHS41" s="479"/>
      <c r="NHT41" s="479"/>
      <c r="NHU41" s="479"/>
      <c r="NHV41" s="479"/>
      <c r="NHW41" s="479"/>
      <c r="NHX41" s="479"/>
      <c r="NHY41" s="479"/>
      <c r="NHZ41" s="479"/>
      <c r="NIA41" s="479"/>
      <c r="NIB41" s="479"/>
      <c r="NIC41" s="479"/>
      <c r="NID41" s="479"/>
      <c r="NIE41" s="479"/>
      <c r="NIF41" s="479"/>
      <c r="NIG41" s="479"/>
      <c r="NIH41" s="479"/>
      <c r="NII41" s="479"/>
      <c r="NIJ41" s="479"/>
      <c r="NIK41" s="479"/>
      <c r="NIL41" s="479"/>
      <c r="NIM41" s="479"/>
      <c r="NIN41" s="479"/>
      <c r="NIO41" s="479"/>
      <c r="NIP41" s="479"/>
      <c r="NIQ41" s="479"/>
      <c r="NIR41" s="479"/>
      <c r="NIS41" s="479"/>
      <c r="NIT41" s="479"/>
      <c r="NIU41" s="479"/>
      <c r="NIV41" s="479"/>
      <c r="NIW41" s="479"/>
      <c r="NIX41" s="479"/>
      <c r="NIY41" s="479"/>
      <c r="NIZ41" s="479"/>
      <c r="NJA41" s="479"/>
      <c r="NJB41" s="479"/>
      <c r="NJC41" s="479"/>
      <c r="NJD41" s="479"/>
      <c r="NJE41" s="479"/>
      <c r="NJF41" s="479"/>
      <c r="NJG41" s="479"/>
      <c r="NJH41" s="479"/>
      <c r="NJI41" s="479"/>
      <c r="NJJ41" s="479"/>
      <c r="NJK41" s="479"/>
      <c r="NJL41" s="479"/>
      <c r="NJM41" s="479"/>
      <c r="NJN41" s="479"/>
      <c r="NJO41" s="479"/>
      <c r="NJP41" s="479"/>
      <c r="NJQ41" s="479"/>
      <c r="NJR41" s="479"/>
      <c r="NJS41" s="479"/>
      <c r="NJT41" s="479"/>
      <c r="NJU41" s="479"/>
      <c r="NJV41" s="479"/>
      <c r="NJW41" s="479"/>
      <c r="NJX41" s="479"/>
      <c r="NJY41" s="479"/>
      <c r="NJZ41" s="479"/>
      <c r="NKA41" s="479"/>
      <c r="NKB41" s="479"/>
      <c r="NKC41" s="479"/>
      <c r="NKD41" s="479"/>
      <c r="NKE41" s="479"/>
      <c r="NKF41" s="479"/>
      <c r="NKG41" s="479"/>
      <c r="NKH41" s="479"/>
      <c r="NKI41" s="479"/>
      <c r="NKJ41" s="479"/>
      <c r="NKK41" s="479"/>
      <c r="NKL41" s="479"/>
      <c r="NKM41" s="479"/>
      <c r="NKN41" s="479"/>
      <c r="NKO41" s="479"/>
      <c r="NKP41" s="479"/>
      <c r="NKQ41" s="479"/>
      <c r="NKR41" s="479"/>
      <c r="NKS41" s="479"/>
      <c r="NKT41" s="479"/>
      <c r="NKU41" s="479"/>
      <c r="NKV41" s="479"/>
      <c r="NKW41" s="479"/>
      <c r="NKX41" s="479"/>
      <c r="NKY41" s="479"/>
      <c r="NKZ41" s="479"/>
      <c r="NLA41" s="479"/>
      <c r="NLB41" s="479"/>
      <c r="NLC41" s="479"/>
      <c r="NLD41" s="479"/>
      <c r="NLE41" s="479"/>
      <c r="NLF41" s="479"/>
      <c r="NLG41" s="479"/>
      <c r="NLH41" s="479"/>
      <c r="NLI41" s="479"/>
      <c r="NLJ41" s="479"/>
      <c r="NLK41" s="479"/>
      <c r="NLL41" s="479"/>
      <c r="NLM41" s="479"/>
      <c r="NLN41" s="479"/>
      <c r="NLO41" s="479"/>
      <c r="NLP41" s="479"/>
      <c r="NLQ41" s="479"/>
      <c r="NLR41" s="479"/>
      <c r="NLS41" s="479"/>
      <c r="NLT41" s="479"/>
      <c r="NLU41" s="479"/>
      <c r="NLV41" s="479"/>
      <c r="NLW41" s="479"/>
      <c r="NLX41" s="479"/>
      <c r="NLY41" s="479"/>
      <c r="NLZ41" s="479"/>
      <c r="NMA41" s="479"/>
      <c r="NMB41" s="479"/>
      <c r="NMC41" s="479"/>
      <c r="NMD41" s="479"/>
      <c r="NME41" s="479"/>
      <c r="NMF41" s="479"/>
      <c r="NMG41" s="479"/>
      <c r="NMH41" s="479"/>
      <c r="NMI41" s="479"/>
      <c r="NMJ41" s="479"/>
      <c r="NMK41" s="479"/>
      <c r="NML41" s="479"/>
      <c r="NMM41" s="479"/>
      <c r="NMN41" s="479"/>
      <c r="NMO41" s="479"/>
      <c r="NMP41" s="479"/>
      <c r="NMQ41" s="479"/>
      <c r="NMR41" s="479"/>
      <c r="NMS41" s="479"/>
      <c r="NMT41" s="479"/>
      <c r="NMU41" s="479"/>
      <c r="NMV41" s="479"/>
      <c r="NMW41" s="479"/>
      <c r="NMX41" s="479"/>
      <c r="NMY41" s="479"/>
      <c r="NMZ41" s="479"/>
      <c r="NNA41" s="479"/>
      <c r="NNB41" s="479"/>
      <c r="NNC41" s="479"/>
      <c r="NND41" s="479"/>
      <c r="NNE41" s="479"/>
      <c r="NNF41" s="479"/>
      <c r="NNG41" s="479"/>
      <c r="NNH41" s="479"/>
      <c r="NNI41" s="479"/>
      <c r="NNJ41" s="479"/>
      <c r="NNK41" s="479"/>
      <c r="NNL41" s="479"/>
      <c r="NNM41" s="479"/>
      <c r="NNN41" s="479"/>
      <c r="NNO41" s="479"/>
      <c r="NNP41" s="479"/>
      <c r="NNQ41" s="479"/>
      <c r="NNR41" s="479"/>
      <c r="NNS41" s="479"/>
      <c r="NNT41" s="479"/>
      <c r="NNU41" s="479"/>
      <c r="NNV41" s="479"/>
      <c r="NNW41" s="479"/>
      <c r="NNX41" s="479"/>
      <c r="NNY41" s="479"/>
      <c r="NNZ41" s="479"/>
      <c r="NOA41" s="479"/>
      <c r="NOB41" s="479"/>
      <c r="NOC41" s="479"/>
      <c r="NOD41" s="479"/>
      <c r="NOE41" s="479"/>
      <c r="NOF41" s="479"/>
      <c r="NOG41" s="479"/>
      <c r="NOH41" s="479"/>
      <c r="NOI41" s="479"/>
      <c r="NOJ41" s="479"/>
      <c r="NOK41" s="479"/>
      <c r="NOL41" s="479"/>
      <c r="NOM41" s="479"/>
      <c r="NON41" s="479"/>
      <c r="NOO41" s="479"/>
      <c r="NOP41" s="479"/>
      <c r="NOQ41" s="479"/>
      <c r="NOR41" s="479"/>
      <c r="NOS41" s="479"/>
      <c r="NOT41" s="479"/>
      <c r="NOU41" s="479"/>
      <c r="NOV41" s="479"/>
      <c r="NOW41" s="479"/>
      <c r="NOX41" s="479"/>
      <c r="NOY41" s="479"/>
      <c r="NOZ41" s="479"/>
      <c r="NPA41" s="479"/>
      <c r="NPB41" s="479"/>
      <c r="NPC41" s="479"/>
      <c r="NPD41" s="479"/>
      <c r="NPE41" s="479"/>
      <c r="NPF41" s="479"/>
      <c r="NPG41" s="479"/>
      <c r="NPH41" s="479"/>
      <c r="NPI41" s="479"/>
      <c r="NPJ41" s="479"/>
      <c r="NPK41" s="479"/>
      <c r="NPL41" s="479"/>
      <c r="NPM41" s="479"/>
      <c r="NPN41" s="479"/>
      <c r="NPO41" s="479"/>
      <c r="NPP41" s="479"/>
      <c r="NPQ41" s="479"/>
      <c r="NPR41" s="479"/>
      <c r="NPS41" s="479"/>
      <c r="NPT41" s="479"/>
      <c r="NPU41" s="479"/>
      <c r="NPV41" s="479"/>
      <c r="NPW41" s="479"/>
      <c r="NPX41" s="479"/>
      <c r="NPY41" s="479"/>
      <c r="NPZ41" s="479"/>
      <c r="NQA41" s="479"/>
      <c r="NQB41" s="479"/>
      <c r="NQC41" s="479"/>
      <c r="NQD41" s="479"/>
      <c r="NQE41" s="479"/>
      <c r="NQF41" s="479"/>
      <c r="NQG41" s="479"/>
      <c r="NQH41" s="479"/>
      <c r="NQI41" s="479"/>
      <c r="NQJ41" s="479"/>
      <c r="NQK41" s="479"/>
      <c r="NQL41" s="479"/>
      <c r="NQM41" s="479"/>
      <c r="NQN41" s="479"/>
      <c r="NQO41" s="479"/>
      <c r="NQP41" s="479"/>
      <c r="NQQ41" s="479"/>
      <c r="NQR41" s="479"/>
      <c r="NQS41" s="479"/>
      <c r="NQT41" s="479"/>
      <c r="NQU41" s="479"/>
      <c r="NQV41" s="479"/>
      <c r="NQW41" s="479"/>
      <c r="NQX41" s="479"/>
      <c r="NQY41" s="479"/>
      <c r="NQZ41" s="479"/>
      <c r="NRA41" s="479"/>
      <c r="NRB41" s="479"/>
      <c r="NRC41" s="479"/>
      <c r="NRD41" s="479"/>
      <c r="NRE41" s="479"/>
      <c r="NRF41" s="479"/>
      <c r="NRG41" s="479"/>
      <c r="NRH41" s="479"/>
      <c r="NRI41" s="479"/>
      <c r="NRJ41" s="479"/>
      <c r="NRK41" s="479"/>
      <c r="NRL41" s="479"/>
      <c r="NRM41" s="479"/>
      <c r="NRN41" s="479"/>
      <c r="NRO41" s="479"/>
      <c r="NRP41" s="479"/>
      <c r="NRQ41" s="479"/>
      <c r="NRR41" s="479"/>
      <c r="NRS41" s="479"/>
      <c r="NRT41" s="479"/>
      <c r="NRU41" s="479"/>
      <c r="NRV41" s="479"/>
      <c r="NRW41" s="479"/>
      <c r="NRX41" s="479"/>
      <c r="NRY41" s="479"/>
      <c r="NRZ41" s="479"/>
      <c r="NSA41" s="479"/>
      <c r="NSB41" s="479"/>
      <c r="NSC41" s="479"/>
      <c r="NSD41" s="479"/>
      <c r="NSE41" s="479"/>
      <c r="NSF41" s="479"/>
      <c r="NSG41" s="479"/>
      <c r="NSH41" s="479"/>
      <c r="NSI41" s="479"/>
      <c r="NSJ41" s="479"/>
      <c r="NSK41" s="479"/>
      <c r="NSL41" s="479"/>
      <c r="NSM41" s="479"/>
      <c r="NSN41" s="479"/>
      <c r="NSO41" s="479"/>
      <c r="NSP41" s="479"/>
      <c r="NSQ41" s="479"/>
      <c r="NSR41" s="479"/>
      <c r="NSS41" s="479"/>
      <c r="NST41" s="479"/>
      <c r="NSU41" s="479"/>
      <c r="NSV41" s="479"/>
      <c r="NSW41" s="479"/>
      <c r="NSX41" s="479"/>
      <c r="NSY41" s="479"/>
      <c r="NSZ41" s="479"/>
      <c r="NTA41" s="479"/>
      <c r="NTB41" s="479"/>
      <c r="NTC41" s="479"/>
      <c r="NTD41" s="479"/>
      <c r="NTE41" s="479"/>
      <c r="NTF41" s="479"/>
      <c r="NTG41" s="479"/>
      <c r="NTH41" s="479"/>
      <c r="NTI41" s="479"/>
      <c r="NTJ41" s="479"/>
      <c r="NTK41" s="479"/>
      <c r="NTL41" s="479"/>
      <c r="NTM41" s="479"/>
      <c r="NTN41" s="479"/>
      <c r="NTO41" s="479"/>
      <c r="NTP41" s="479"/>
      <c r="NTQ41" s="479"/>
      <c r="NTR41" s="479"/>
      <c r="NTS41" s="479"/>
      <c r="NTT41" s="479"/>
      <c r="NTU41" s="479"/>
      <c r="NTV41" s="479"/>
      <c r="NTW41" s="479"/>
      <c r="NTX41" s="479"/>
      <c r="NTY41" s="479"/>
      <c r="NTZ41" s="479"/>
      <c r="NUA41" s="479"/>
      <c r="NUB41" s="479"/>
      <c r="NUC41" s="479"/>
      <c r="NUD41" s="479"/>
      <c r="NUE41" s="479"/>
      <c r="NUF41" s="479"/>
      <c r="NUG41" s="479"/>
      <c r="NUH41" s="479"/>
      <c r="NUI41" s="479"/>
      <c r="NUJ41" s="479"/>
      <c r="NUK41" s="479"/>
      <c r="NUL41" s="479"/>
      <c r="NUM41" s="479"/>
      <c r="NUN41" s="479"/>
      <c r="NUO41" s="479"/>
      <c r="NUP41" s="479"/>
      <c r="NUQ41" s="479"/>
      <c r="NUR41" s="479"/>
      <c r="NUS41" s="479"/>
      <c r="NUT41" s="479"/>
      <c r="NUU41" s="479"/>
      <c r="NUV41" s="479"/>
      <c r="NUW41" s="479"/>
      <c r="NUX41" s="479"/>
      <c r="NUY41" s="479"/>
      <c r="NUZ41" s="479"/>
      <c r="NVA41" s="479"/>
      <c r="NVB41" s="479"/>
      <c r="NVC41" s="479"/>
      <c r="NVD41" s="479"/>
      <c r="NVE41" s="479"/>
      <c r="NVF41" s="479"/>
      <c r="NVG41" s="479"/>
      <c r="NVH41" s="479"/>
      <c r="NVI41" s="479"/>
      <c r="NVJ41" s="479"/>
      <c r="NVK41" s="479"/>
      <c r="NVL41" s="479"/>
      <c r="NVM41" s="479"/>
      <c r="NVN41" s="479"/>
      <c r="NVO41" s="479"/>
      <c r="NVP41" s="479"/>
      <c r="NVQ41" s="479"/>
      <c r="NVR41" s="479"/>
      <c r="NVS41" s="479"/>
      <c r="NVT41" s="479"/>
      <c r="NVU41" s="479"/>
      <c r="NVV41" s="479"/>
      <c r="NVW41" s="479"/>
      <c r="NVX41" s="479"/>
      <c r="NVY41" s="479"/>
      <c r="NVZ41" s="479"/>
      <c r="NWA41" s="479"/>
      <c r="NWB41" s="479"/>
      <c r="NWC41" s="479"/>
      <c r="NWD41" s="479"/>
      <c r="NWE41" s="479"/>
      <c r="NWF41" s="479"/>
      <c r="NWG41" s="479"/>
      <c r="NWH41" s="479"/>
      <c r="NWI41" s="479"/>
      <c r="NWJ41" s="479"/>
      <c r="NWK41" s="479"/>
      <c r="NWL41" s="479"/>
      <c r="NWM41" s="479"/>
      <c r="NWN41" s="479"/>
      <c r="NWO41" s="479"/>
      <c r="NWP41" s="479"/>
      <c r="NWQ41" s="479"/>
      <c r="NWR41" s="479"/>
      <c r="NWS41" s="479"/>
      <c r="NWT41" s="479"/>
      <c r="NWU41" s="479"/>
      <c r="NWV41" s="479"/>
      <c r="NWW41" s="479"/>
      <c r="NWX41" s="479"/>
      <c r="NWY41" s="479"/>
      <c r="NWZ41" s="479"/>
      <c r="NXA41" s="479"/>
      <c r="NXB41" s="479"/>
      <c r="NXC41" s="479"/>
      <c r="NXD41" s="479"/>
      <c r="NXE41" s="479"/>
      <c r="NXF41" s="479"/>
      <c r="NXG41" s="479"/>
      <c r="NXH41" s="479"/>
      <c r="NXI41" s="479"/>
      <c r="NXJ41" s="479"/>
      <c r="NXK41" s="479"/>
      <c r="NXL41" s="479"/>
      <c r="NXM41" s="479"/>
      <c r="NXN41" s="479"/>
      <c r="NXO41" s="479"/>
      <c r="NXP41" s="479"/>
      <c r="NXQ41" s="479"/>
      <c r="NXR41" s="479"/>
      <c r="NXS41" s="479"/>
      <c r="NXT41" s="479"/>
      <c r="NXU41" s="479"/>
      <c r="NXV41" s="479"/>
      <c r="NXW41" s="479"/>
      <c r="NXX41" s="479"/>
      <c r="NXY41" s="479"/>
      <c r="NXZ41" s="479"/>
      <c r="NYA41" s="479"/>
      <c r="NYB41" s="479"/>
      <c r="NYC41" s="479"/>
      <c r="NYD41" s="479"/>
      <c r="NYE41" s="479"/>
      <c r="NYF41" s="479"/>
      <c r="NYG41" s="479"/>
      <c r="NYH41" s="479"/>
      <c r="NYI41" s="479"/>
      <c r="NYJ41" s="479"/>
      <c r="NYK41" s="479"/>
      <c r="NYL41" s="479"/>
      <c r="NYM41" s="479"/>
      <c r="NYN41" s="479"/>
      <c r="NYO41" s="479"/>
      <c r="NYP41" s="479"/>
      <c r="NYQ41" s="479"/>
      <c r="NYR41" s="479"/>
      <c r="NYS41" s="479"/>
      <c r="NYT41" s="479"/>
      <c r="NYU41" s="479"/>
      <c r="NYV41" s="479"/>
      <c r="NYW41" s="479"/>
      <c r="NYX41" s="479"/>
      <c r="NYY41" s="479"/>
      <c r="NYZ41" s="479"/>
      <c r="NZA41" s="479"/>
      <c r="NZB41" s="479"/>
      <c r="NZC41" s="479"/>
      <c r="NZD41" s="479"/>
      <c r="NZE41" s="479"/>
      <c r="NZF41" s="479"/>
      <c r="NZG41" s="479"/>
      <c r="NZH41" s="479"/>
      <c r="NZI41" s="479"/>
      <c r="NZJ41" s="479"/>
      <c r="NZK41" s="479"/>
      <c r="NZL41" s="479"/>
      <c r="NZM41" s="479"/>
      <c r="NZN41" s="479"/>
      <c r="NZO41" s="479"/>
      <c r="NZP41" s="479"/>
      <c r="NZQ41" s="479"/>
      <c r="NZR41" s="479"/>
      <c r="NZS41" s="479"/>
      <c r="NZT41" s="479"/>
      <c r="NZU41" s="479"/>
      <c r="NZV41" s="479"/>
      <c r="NZW41" s="479"/>
      <c r="NZX41" s="479"/>
      <c r="NZY41" s="479"/>
      <c r="NZZ41" s="479"/>
      <c r="OAA41" s="479"/>
      <c r="OAB41" s="479"/>
      <c r="OAC41" s="479"/>
      <c r="OAD41" s="479"/>
      <c r="OAE41" s="479"/>
      <c r="OAF41" s="479"/>
      <c r="OAG41" s="479"/>
      <c r="OAH41" s="479"/>
      <c r="OAI41" s="479"/>
      <c r="OAJ41" s="479"/>
      <c r="OAK41" s="479"/>
      <c r="OAL41" s="479"/>
      <c r="OAM41" s="479"/>
      <c r="OAN41" s="479"/>
      <c r="OAO41" s="479"/>
      <c r="OAP41" s="479"/>
      <c r="OAQ41" s="479"/>
      <c r="OAR41" s="479"/>
      <c r="OAS41" s="479"/>
      <c r="OAT41" s="479"/>
      <c r="OAU41" s="479"/>
      <c r="OAV41" s="479"/>
      <c r="OAW41" s="479"/>
      <c r="OAX41" s="479"/>
      <c r="OAY41" s="479"/>
      <c r="OAZ41" s="479"/>
      <c r="OBA41" s="479"/>
      <c r="OBB41" s="479"/>
      <c r="OBC41" s="479"/>
      <c r="OBD41" s="479"/>
      <c r="OBE41" s="479"/>
      <c r="OBF41" s="479"/>
      <c r="OBG41" s="479"/>
      <c r="OBH41" s="479"/>
      <c r="OBI41" s="479"/>
      <c r="OBJ41" s="479"/>
      <c r="OBK41" s="479"/>
      <c r="OBL41" s="479"/>
      <c r="OBM41" s="479"/>
      <c r="OBN41" s="479"/>
      <c r="OBO41" s="479"/>
      <c r="OBP41" s="479"/>
      <c r="OBQ41" s="479"/>
      <c r="OBR41" s="479"/>
      <c r="OBS41" s="479"/>
      <c r="OBT41" s="479"/>
      <c r="OBU41" s="479"/>
      <c r="OBV41" s="479"/>
      <c r="OBW41" s="479"/>
      <c r="OBX41" s="479"/>
      <c r="OBY41" s="479"/>
      <c r="OBZ41" s="479"/>
      <c r="OCA41" s="479"/>
      <c r="OCB41" s="479"/>
      <c r="OCC41" s="479"/>
      <c r="OCD41" s="479"/>
      <c r="OCE41" s="479"/>
      <c r="OCF41" s="479"/>
      <c r="OCG41" s="479"/>
      <c r="OCH41" s="479"/>
      <c r="OCI41" s="479"/>
      <c r="OCJ41" s="479"/>
      <c r="OCK41" s="479"/>
      <c r="OCL41" s="479"/>
      <c r="OCM41" s="479"/>
      <c r="OCN41" s="479"/>
      <c r="OCO41" s="479"/>
      <c r="OCP41" s="479"/>
      <c r="OCQ41" s="479"/>
      <c r="OCR41" s="479"/>
      <c r="OCS41" s="479"/>
      <c r="OCT41" s="479"/>
      <c r="OCU41" s="479"/>
      <c r="OCV41" s="479"/>
      <c r="OCW41" s="479"/>
      <c r="OCX41" s="479"/>
      <c r="OCY41" s="479"/>
      <c r="OCZ41" s="479"/>
      <c r="ODA41" s="479"/>
      <c r="ODB41" s="479"/>
      <c r="ODC41" s="479"/>
      <c r="ODD41" s="479"/>
      <c r="ODE41" s="479"/>
      <c r="ODF41" s="479"/>
      <c r="ODG41" s="479"/>
      <c r="ODH41" s="479"/>
      <c r="ODI41" s="479"/>
      <c r="ODJ41" s="479"/>
      <c r="ODK41" s="479"/>
      <c r="ODL41" s="479"/>
      <c r="ODM41" s="479"/>
      <c r="ODN41" s="479"/>
      <c r="ODO41" s="479"/>
      <c r="ODP41" s="479"/>
      <c r="ODQ41" s="479"/>
      <c r="ODR41" s="479"/>
      <c r="ODS41" s="479"/>
      <c r="ODT41" s="479"/>
      <c r="ODU41" s="479"/>
      <c r="ODV41" s="479"/>
      <c r="ODW41" s="479"/>
      <c r="ODX41" s="479"/>
      <c r="ODY41" s="479"/>
      <c r="ODZ41" s="479"/>
      <c r="OEA41" s="479"/>
      <c r="OEB41" s="479"/>
      <c r="OEC41" s="479"/>
      <c r="OED41" s="479"/>
      <c r="OEE41" s="479"/>
      <c r="OEF41" s="479"/>
      <c r="OEG41" s="479"/>
      <c r="OEH41" s="479"/>
      <c r="OEI41" s="479"/>
      <c r="OEJ41" s="479"/>
      <c r="OEK41" s="479"/>
      <c r="OEL41" s="479"/>
      <c r="OEM41" s="479"/>
      <c r="OEN41" s="479"/>
      <c r="OEO41" s="479"/>
      <c r="OEP41" s="479"/>
      <c r="OEQ41" s="479"/>
      <c r="OER41" s="479"/>
      <c r="OES41" s="479"/>
      <c r="OET41" s="479"/>
      <c r="OEU41" s="479"/>
      <c r="OEV41" s="479"/>
      <c r="OEW41" s="479"/>
      <c r="OEX41" s="479"/>
      <c r="OEY41" s="479"/>
      <c r="OEZ41" s="479"/>
      <c r="OFA41" s="479"/>
      <c r="OFB41" s="479"/>
      <c r="OFC41" s="479"/>
      <c r="OFD41" s="479"/>
      <c r="OFE41" s="479"/>
      <c r="OFF41" s="479"/>
      <c r="OFG41" s="479"/>
      <c r="OFH41" s="479"/>
      <c r="OFI41" s="479"/>
      <c r="OFJ41" s="479"/>
      <c r="OFK41" s="479"/>
      <c r="OFL41" s="479"/>
      <c r="OFM41" s="479"/>
      <c r="OFN41" s="479"/>
      <c r="OFO41" s="479"/>
      <c r="OFP41" s="479"/>
      <c r="OFQ41" s="479"/>
      <c r="OFR41" s="479"/>
      <c r="OFS41" s="479"/>
      <c r="OFT41" s="479"/>
      <c r="OFU41" s="479"/>
      <c r="OFV41" s="479"/>
      <c r="OFW41" s="479"/>
      <c r="OFX41" s="479"/>
      <c r="OFY41" s="479"/>
      <c r="OFZ41" s="479"/>
      <c r="OGA41" s="479"/>
      <c r="OGB41" s="479"/>
      <c r="OGC41" s="479"/>
      <c r="OGD41" s="479"/>
      <c r="OGE41" s="479"/>
      <c r="OGF41" s="479"/>
      <c r="OGG41" s="479"/>
      <c r="OGH41" s="479"/>
      <c r="OGI41" s="479"/>
      <c r="OGJ41" s="479"/>
      <c r="OGK41" s="479"/>
      <c r="OGL41" s="479"/>
      <c r="OGM41" s="479"/>
      <c r="OGN41" s="479"/>
      <c r="OGO41" s="479"/>
      <c r="OGP41" s="479"/>
      <c r="OGQ41" s="479"/>
      <c r="OGR41" s="479"/>
      <c r="OGS41" s="479"/>
      <c r="OGT41" s="479"/>
      <c r="OGU41" s="479"/>
      <c r="OGV41" s="479"/>
      <c r="OGW41" s="479"/>
      <c r="OGX41" s="479"/>
      <c r="OGY41" s="479"/>
      <c r="OGZ41" s="479"/>
      <c r="OHA41" s="479"/>
      <c r="OHB41" s="479"/>
      <c r="OHC41" s="479"/>
      <c r="OHD41" s="479"/>
      <c r="OHE41" s="479"/>
      <c r="OHF41" s="479"/>
      <c r="OHG41" s="479"/>
      <c r="OHH41" s="479"/>
      <c r="OHI41" s="479"/>
      <c r="OHJ41" s="479"/>
      <c r="OHK41" s="479"/>
      <c r="OHL41" s="479"/>
      <c r="OHM41" s="479"/>
      <c r="OHN41" s="479"/>
      <c r="OHO41" s="479"/>
      <c r="OHP41" s="479"/>
      <c r="OHQ41" s="479"/>
      <c r="OHR41" s="479"/>
      <c r="OHS41" s="479"/>
      <c r="OHT41" s="479"/>
      <c r="OHU41" s="479"/>
      <c r="OHV41" s="479"/>
      <c r="OHW41" s="479"/>
      <c r="OHX41" s="479"/>
      <c r="OHY41" s="479"/>
      <c r="OHZ41" s="479"/>
      <c r="OIA41" s="479"/>
      <c r="OIB41" s="479"/>
      <c r="OIC41" s="479"/>
      <c r="OID41" s="479"/>
      <c r="OIE41" s="479"/>
      <c r="OIF41" s="479"/>
      <c r="OIG41" s="479"/>
      <c r="OIH41" s="479"/>
      <c r="OII41" s="479"/>
      <c r="OIJ41" s="479"/>
      <c r="OIK41" s="479"/>
      <c r="OIL41" s="479"/>
      <c r="OIM41" s="479"/>
      <c r="OIN41" s="479"/>
      <c r="OIO41" s="479"/>
      <c r="OIP41" s="479"/>
      <c r="OIQ41" s="479"/>
      <c r="OIR41" s="479"/>
      <c r="OIS41" s="479"/>
      <c r="OIT41" s="479"/>
      <c r="OIU41" s="479"/>
      <c r="OIV41" s="479"/>
      <c r="OIW41" s="479"/>
      <c r="OIX41" s="479"/>
      <c r="OIY41" s="479"/>
      <c r="OIZ41" s="479"/>
      <c r="OJA41" s="479"/>
      <c r="OJB41" s="479"/>
      <c r="OJC41" s="479"/>
      <c r="OJD41" s="479"/>
      <c r="OJE41" s="479"/>
      <c r="OJF41" s="479"/>
      <c r="OJG41" s="479"/>
      <c r="OJH41" s="479"/>
      <c r="OJI41" s="479"/>
      <c r="OJJ41" s="479"/>
      <c r="OJK41" s="479"/>
      <c r="OJL41" s="479"/>
      <c r="OJM41" s="479"/>
      <c r="OJN41" s="479"/>
      <c r="OJO41" s="479"/>
      <c r="OJP41" s="479"/>
      <c r="OJQ41" s="479"/>
      <c r="OJR41" s="479"/>
      <c r="OJS41" s="479"/>
      <c r="OJT41" s="479"/>
      <c r="OJU41" s="479"/>
      <c r="OJV41" s="479"/>
      <c r="OJW41" s="479"/>
      <c r="OJX41" s="479"/>
      <c r="OJY41" s="479"/>
      <c r="OJZ41" s="479"/>
      <c r="OKA41" s="479"/>
      <c r="OKB41" s="479"/>
      <c r="OKC41" s="479"/>
      <c r="OKD41" s="479"/>
      <c r="OKE41" s="479"/>
      <c r="OKF41" s="479"/>
      <c r="OKG41" s="479"/>
      <c r="OKH41" s="479"/>
      <c r="OKI41" s="479"/>
      <c r="OKJ41" s="479"/>
      <c r="OKK41" s="479"/>
      <c r="OKL41" s="479"/>
      <c r="OKM41" s="479"/>
      <c r="OKN41" s="479"/>
      <c r="OKO41" s="479"/>
      <c r="OKP41" s="479"/>
      <c r="OKQ41" s="479"/>
      <c r="OKR41" s="479"/>
      <c r="OKS41" s="479"/>
      <c r="OKT41" s="479"/>
      <c r="OKU41" s="479"/>
      <c r="OKV41" s="479"/>
      <c r="OKW41" s="479"/>
      <c r="OKX41" s="479"/>
      <c r="OKY41" s="479"/>
      <c r="OKZ41" s="479"/>
      <c r="OLA41" s="479"/>
      <c r="OLB41" s="479"/>
      <c r="OLC41" s="479"/>
      <c r="OLD41" s="479"/>
      <c r="OLE41" s="479"/>
      <c r="OLF41" s="479"/>
      <c r="OLG41" s="479"/>
      <c r="OLH41" s="479"/>
      <c r="OLI41" s="479"/>
      <c r="OLJ41" s="479"/>
      <c r="OLK41" s="479"/>
      <c r="OLL41" s="479"/>
      <c r="OLM41" s="479"/>
      <c r="OLN41" s="479"/>
      <c r="OLO41" s="479"/>
      <c r="OLP41" s="479"/>
      <c r="OLQ41" s="479"/>
      <c r="OLR41" s="479"/>
      <c r="OLS41" s="479"/>
      <c r="OLT41" s="479"/>
      <c r="OLU41" s="479"/>
      <c r="OLV41" s="479"/>
      <c r="OLW41" s="479"/>
      <c r="OLX41" s="479"/>
      <c r="OLY41" s="479"/>
      <c r="OLZ41" s="479"/>
      <c r="OMA41" s="479"/>
      <c r="OMB41" s="479"/>
      <c r="OMC41" s="479"/>
      <c r="OMD41" s="479"/>
      <c r="OME41" s="479"/>
      <c r="OMF41" s="479"/>
      <c r="OMG41" s="479"/>
      <c r="OMH41" s="479"/>
      <c r="OMI41" s="479"/>
      <c r="OMJ41" s="479"/>
      <c r="OMK41" s="479"/>
      <c r="OML41" s="479"/>
      <c r="OMM41" s="479"/>
      <c r="OMN41" s="479"/>
      <c r="OMO41" s="479"/>
      <c r="OMP41" s="479"/>
      <c r="OMQ41" s="479"/>
      <c r="OMR41" s="479"/>
      <c r="OMS41" s="479"/>
      <c r="OMT41" s="479"/>
      <c r="OMU41" s="479"/>
      <c r="OMV41" s="479"/>
      <c r="OMW41" s="479"/>
      <c r="OMX41" s="479"/>
      <c r="OMY41" s="479"/>
      <c r="OMZ41" s="479"/>
      <c r="ONA41" s="479"/>
      <c r="ONB41" s="479"/>
      <c r="ONC41" s="479"/>
      <c r="OND41" s="479"/>
      <c r="ONE41" s="479"/>
      <c r="ONF41" s="479"/>
      <c r="ONG41" s="479"/>
      <c r="ONH41" s="479"/>
      <c r="ONI41" s="479"/>
      <c r="ONJ41" s="479"/>
      <c r="ONK41" s="479"/>
      <c r="ONL41" s="479"/>
      <c r="ONM41" s="479"/>
      <c r="ONN41" s="479"/>
      <c r="ONO41" s="479"/>
      <c r="ONP41" s="479"/>
      <c r="ONQ41" s="479"/>
      <c r="ONR41" s="479"/>
      <c r="ONS41" s="479"/>
      <c r="ONT41" s="479"/>
      <c r="ONU41" s="479"/>
      <c r="ONV41" s="479"/>
      <c r="ONW41" s="479"/>
      <c r="ONX41" s="479"/>
      <c r="ONY41" s="479"/>
      <c r="ONZ41" s="479"/>
      <c r="OOA41" s="479"/>
      <c r="OOB41" s="479"/>
      <c r="OOC41" s="479"/>
      <c r="OOD41" s="479"/>
      <c r="OOE41" s="479"/>
      <c r="OOF41" s="479"/>
      <c r="OOG41" s="479"/>
      <c r="OOH41" s="479"/>
      <c r="OOI41" s="479"/>
      <c r="OOJ41" s="479"/>
      <c r="OOK41" s="479"/>
      <c r="OOL41" s="479"/>
      <c r="OOM41" s="479"/>
      <c r="OON41" s="479"/>
      <c r="OOO41" s="479"/>
      <c r="OOP41" s="479"/>
      <c r="OOQ41" s="479"/>
      <c r="OOR41" s="479"/>
      <c r="OOS41" s="479"/>
      <c r="OOT41" s="479"/>
      <c r="OOU41" s="479"/>
      <c r="OOV41" s="479"/>
      <c r="OOW41" s="479"/>
      <c r="OOX41" s="479"/>
      <c r="OOY41" s="479"/>
      <c r="OOZ41" s="479"/>
      <c r="OPA41" s="479"/>
      <c r="OPB41" s="479"/>
      <c r="OPC41" s="479"/>
      <c r="OPD41" s="479"/>
      <c r="OPE41" s="479"/>
      <c r="OPF41" s="479"/>
      <c r="OPG41" s="479"/>
      <c r="OPH41" s="479"/>
      <c r="OPI41" s="479"/>
      <c r="OPJ41" s="479"/>
      <c r="OPK41" s="479"/>
      <c r="OPL41" s="479"/>
      <c r="OPM41" s="479"/>
      <c r="OPN41" s="479"/>
      <c r="OPO41" s="479"/>
      <c r="OPP41" s="479"/>
      <c r="OPQ41" s="479"/>
      <c r="OPR41" s="479"/>
      <c r="OPS41" s="479"/>
      <c r="OPT41" s="479"/>
      <c r="OPU41" s="479"/>
      <c r="OPV41" s="479"/>
      <c r="OPW41" s="479"/>
      <c r="OPX41" s="479"/>
      <c r="OPY41" s="479"/>
      <c r="OPZ41" s="479"/>
      <c r="OQA41" s="479"/>
      <c r="OQB41" s="479"/>
      <c r="OQC41" s="479"/>
      <c r="OQD41" s="479"/>
      <c r="OQE41" s="479"/>
      <c r="OQF41" s="479"/>
      <c r="OQG41" s="479"/>
      <c r="OQH41" s="479"/>
      <c r="OQI41" s="479"/>
      <c r="OQJ41" s="479"/>
      <c r="OQK41" s="479"/>
      <c r="OQL41" s="479"/>
      <c r="OQM41" s="479"/>
      <c r="OQN41" s="479"/>
      <c r="OQO41" s="479"/>
      <c r="OQP41" s="479"/>
      <c r="OQQ41" s="479"/>
      <c r="OQR41" s="479"/>
      <c r="OQS41" s="479"/>
      <c r="OQT41" s="479"/>
      <c r="OQU41" s="479"/>
      <c r="OQV41" s="479"/>
      <c r="OQW41" s="479"/>
      <c r="OQX41" s="479"/>
      <c r="OQY41" s="479"/>
      <c r="OQZ41" s="479"/>
      <c r="ORA41" s="479"/>
      <c r="ORB41" s="479"/>
      <c r="ORC41" s="479"/>
      <c r="ORD41" s="479"/>
      <c r="ORE41" s="479"/>
      <c r="ORF41" s="479"/>
      <c r="ORG41" s="479"/>
      <c r="ORH41" s="479"/>
      <c r="ORI41" s="479"/>
      <c r="ORJ41" s="479"/>
      <c r="ORK41" s="479"/>
      <c r="ORL41" s="479"/>
      <c r="ORM41" s="479"/>
      <c r="ORN41" s="479"/>
      <c r="ORO41" s="479"/>
      <c r="ORP41" s="479"/>
      <c r="ORQ41" s="479"/>
      <c r="ORR41" s="479"/>
      <c r="ORS41" s="479"/>
      <c r="ORT41" s="479"/>
      <c r="ORU41" s="479"/>
      <c r="ORV41" s="479"/>
      <c r="ORW41" s="479"/>
      <c r="ORX41" s="479"/>
      <c r="ORY41" s="479"/>
      <c r="ORZ41" s="479"/>
      <c r="OSA41" s="479"/>
      <c r="OSB41" s="479"/>
      <c r="OSC41" s="479"/>
      <c r="OSD41" s="479"/>
      <c r="OSE41" s="479"/>
      <c r="OSF41" s="479"/>
      <c r="OSG41" s="479"/>
      <c r="OSH41" s="479"/>
      <c r="OSI41" s="479"/>
      <c r="OSJ41" s="479"/>
      <c r="OSK41" s="479"/>
      <c r="OSL41" s="479"/>
      <c r="OSM41" s="479"/>
      <c r="OSN41" s="479"/>
      <c r="OSO41" s="479"/>
      <c r="OSP41" s="479"/>
      <c r="OSQ41" s="479"/>
      <c r="OSR41" s="479"/>
      <c r="OSS41" s="479"/>
      <c r="OST41" s="479"/>
      <c r="OSU41" s="479"/>
      <c r="OSV41" s="479"/>
      <c r="OSW41" s="479"/>
      <c r="OSX41" s="479"/>
      <c r="OSY41" s="479"/>
      <c r="OSZ41" s="479"/>
      <c r="OTA41" s="479"/>
      <c r="OTB41" s="479"/>
      <c r="OTC41" s="479"/>
      <c r="OTD41" s="479"/>
      <c r="OTE41" s="479"/>
      <c r="OTF41" s="479"/>
      <c r="OTG41" s="479"/>
      <c r="OTH41" s="479"/>
      <c r="OTI41" s="479"/>
      <c r="OTJ41" s="479"/>
      <c r="OTK41" s="479"/>
      <c r="OTL41" s="479"/>
      <c r="OTM41" s="479"/>
      <c r="OTN41" s="479"/>
      <c r="OTO41" s="479"/>
      <c r="OTP41" s="479"/>
      <c r="OTQ41" s="479"/>
      <c r="OTR41" s="479"/>
      <c r="OTS41" s="479"/>
      <c r="OTT41" s="479"/>
      <c r="OTU41" s="479"/>
      <c r="OTV41" s="479"/>
      <c r="OTW41" s="479"/>
      <c r="OTX41" s="479"/>
      <c r="OTY41" s="479"/>
      <c r="OTZ41" s="479"/>
      <c r="OUA41" s="479"/>
      <c r="OUB41" s="479"/>
      <c r="OUC41" s="479"/>
      <c r="OUD41" s="479"/>
      <c r="OUE41" s="479"/>
      <c r="OUF41" s="479"/>
      <c r="OUG41" s="479"/>
      <c r="OUH41" s="479"/>
      <c r="OUI41" s="479"/>
      <c r="OUJ41" s="479"/>
      <c r="OUK41" s="479"/>
      <c r="OUL41" s="479"/>
      <c r="OUM41" s="479"/>
      <c r="OUN41" s="479"/>
      <c r="OUO41" s="479"/>
      <c r="OUP41" s="479"/>
      <c r="OUQ41" s="479"/>
      <c r="OUR41" s="479"/>
      <c r="OUS41" s="479"/>
      <c r="OUT41" s="479"/>
      <c r="OUU41" s="479"/>
      <c r="OUV41" s="479"/>
      <c r="OUW41" s="479"/>
      <c r="OUX41" s="479"/>
      <c r="OUY41" s="479"/>
      <c r="OUZ41" s="479"/>
      <c r="OVA41" s="479"/>
      <c r="OVB41" s="479"/>
      <c r="OVC41" s="479"/>
      <c r="OVD41" s="479"/>
      <c r="OVE41" s="479"/>
      <c r="OVF41" s="479"/>
      <c r="OVG41" s="479"/>
      <c r="OVH41" s="479"/>
      <c r="OVI41" s="479"/>
      <c r="OVJ41" s="479"/>
      <c r="OVK41" s="479"/>
      <c r="OVL41" s="479"/>
      <c r="OVM41" s="479"/>
      <c r="OVN41" s="479"/>
      <c r="OVO41" s="479"/>
      <c r="OVP41" s="479"/>
      <c r="OVQ41" s="479"/>
      <c r="OVR41" s="479"/>
      <c r="OVS41" s="479"/>
      <c r="OVT41" s="479"/>
      <c r="OVU41" s="479"/>
      <c r="OVV41" s="479"/>
      <c r="OVW41" s="479"/>
      <c r="OVX41" s="479"/>
      <c r="OVY41" s="479"/>
      <c r="OVZ41" s="479"/>
      <c r="OWA41" s="479"/>
      <c r="OWB41" s="479"/>
      <c r="OWC41" s="479"/>
      <c r="OWD41" s="479"/>
      <c r="OWE41" s="479"/>
      <c r="OWF41" s="479"/>
      <c r="OWG41" s="479"/>
      <c r="OWH41" s="479"/>
      <c r="OWI41" s="479"/>
      <c r="OWJ41" s="479"/>
      <c r="OWK41" s="479"/>
      <c r="OWL41" s="479"/>
      <c r="OWM41" s="479"/>
      <c r="OWN41" s="479"/>
      <c r="OWO41" s="479"/>
      <c r="OWP41" s="479"/>
      <c r="OWQ41" s="479"/>
      <c r="OWR41" s="479"/>
      <c r="OWS41" s="479"/>
      <c r="OWT41" s="479"/>
      <c r="OWU41" s="479"/>
      <c r="OWV41" s="479"/>
      <c r="OWW41" s="479"/>
      <c r="OWX41" s="479"/>
      <c r="OWY41" s="479"/>
      <c r="OWZ41" s="479"/>
      <c r="OXA41" s="479"/>
      <c r="OXB41" s="479"/>
      <c r="OXC41" s="479"/>
      <c r="OXD41" s="479"/>
      <c r="OXE41" s="479"/>
      <c r="OXF41" s="479"/>
      <c r="OXG41" s="479"/>
      <c r="OXH41" s="479"/>
      <c r="OXI41" s="479"/>
      <c r="OXJ41" s="479"/>
      <c r="OXK41" s="479"/>
      <c r="OXL41" s="479"/>
      <c r="OXM41" s="479"/>
      <c r="OXN41" s="479"/>
      <c r="OXO41" s="479"/>
      <c r="OXP41" s="479"/>
      <c r="OXQ41" s="479"/>
      <c r="OXR41" s="479"/>
      <c r="OXS41" s="479"/>
      <c r="OXT41" s="479"/>
      <c r="OXU41" s="479"/>
      <c r="OXV41" s="479"/>
      <c r="OXW41" s="479"/>
      <c r="OXX41" s="479"/>
      <c r="OXY41" s="479"/>
      <c r="OXZ41" s="479"/>
      <c r="OYA41" s="479"/>
      <c r="OYB41" s="479"/>
      <c r="OYC41" s="479"/>
      <c r="OYD41" s="479"/>
      <c r="OYE41" s="479"/>
      <c r="OYF41" s="479"/>
      <c r="OYG41" s="479"/>
      <c r="OYH41" s="479"/>
      <c r="OYI41" s="479"/>
      <c r="OYJ41" s="479"/>
      <c r="OYK41" s="479"/>
      <c r="OYL41" s="479"/>
      <c r="OYM41" s="479"/>
      <c r="OYN41" s="479"/>
      <c r="OYO41" s="479"/>
      <c r="OYP41" s="479"/>
      <c r="OYQ41" s="479"/>
      <c r="OYR41" s="479"/>
      <c r="OYS41" s="479"/>
      <c r="OYT41" s="479"/>
      <c r="OYU41" s="479"/>
      <c r="OYV41" s="479"/>
      <c r="OYW41" s="479"/>
      <c r="OYX41" s="479"/>
      <c r="OYY41" s="479"/>
      <c r="OYZ41" s="479"/>
      <c r="OZA41" s="479"/>
      <c r="OZB41" s="479"/>
      <c r="OZC41" s="479"/>
      <c r="OZD41" s="479"/>
      <c r="OZE41" s="479"/>
      <c r="OZF41" s="479"/>
      <c r="OZG41" s="479"/>
      <c r="OZH41" s="479"/>
      <c r="OZI41" s="479"/>
      <c r="OZJ41" s="479"/>
      <c r="OZK41" s="479"/>
      <c r="OZL41" s="479"/>
      <c r="OZM41" s="479"/>
      <c r="OZN41" s="479"/>
      <c r="OZO41" s="479"/>
      <c r="OZP41" s="479"/>
      <c r="OZQ41" s="479"/>
      <c r="OZR41" s="479"/>
      <c r="OZS41" s="479"/>
      <c r="OZT41" s="479"/>
      <c r="OZU41" s="479"/>
      <c r="OZV41" s="479"/>
      <c r="OZW41" s="479"/>
      <c r="OZX41" s="479"/>
      <c r="OZY41" s="479"/>
      <c r="OZZ41" s="479"/>
      <c r="PAA41" s="479"/>
      <c r="PAB41" s="479"/>
      <c r="PAC41" s="479"/>
      <c r="PAD41" s="479"/>
      <c r="PAE41" s="479"/>
      <c r="PAF41" s="479"/>
      <c r="PAG41" s="479"/>
      <c r="PAH41" s="479"/>
      <c r="PAI41" s="479"/>
      <c r="PAJ41" s="479"/>
      <c r="PAK41" s="479"/>
      <c r="PAL41" s="479"/>
      <c r="PAM41" s="479"/>
      <c r="PAN41" s="479"/>
      <c r="PAO41" s="479"/>
      <c r="PAP41" s="479"/>
      <c r="PAQ41" s="479"/>
      <c r="PAR41" s="479"/>
      <c r="PAS41" s="479"/>
      <c r="PAT41" s="479"/>
      <c r="PAU41" s="479"/>
      <c r="PAV41" s="479"/>
      <c r="PAW41" s="479"/>
      <c r="PAX41" s="479"/>
      <c r="PAY41" s="479"/>
      <c r="PAZ41" s="479"/>
      <c r="PBA41" s="479"/>
      <c r="PBB41" s="479"/>
      <c r="PBC41" s="479"/>
      <c r="PBD41" s="479"/>
      <c r="PBE41" s="479"/>
      <c r="PBF41" s="479"/>
      <c r="PBG41" s="479"/>
      <c r="PBH41" s="479"/>
      <c r="PBI41" s="479"/>
      <c r="PBJ41" s="479"/>
      <c r="PBK41" s="479"/>
      <c r="PBL41" s="479"/>
      <c r="PBM41" s="479"/>
      <c r="PBN41" s="479"/>
      <c r="PBO41" s="479"/>
      <c r="PBP41" s="479"/>
      <c r="PBQ41" s="479"/>
      <c r="PBR41" s="479"/>
      <c r="PBS41" s="479"/>
      <c r="PBT41" s="479"/>
      <c r="PBU41" s="479"/>
      <c r="PBV41" s="479"/>
      <c r="PBW41" s="479"/>
      <c r="PBX41" s="479"/>
      <c r="PBY41" s="479"/>
      <c r="PBZ41" s="479"/>
      <c r="PCA41" s="479"/>
      <c r="PCB41" s="479"/>
      <c r="PCC41" s="479"/>
      <c r="PCD41" s="479"/>
      <c r="PCE41" s="479"/>
      <c r="PCF41" s="479"/>
      <c r="PCG41" s="479"/>
      <c r="PCH41" s="479"/>
      <c r="PCI41" s="479"/>
      <c r="PCJ41" s="479"/>
      <c r="PCK41" s="479"/>
      <c r="PCL41" s="479"/>
      <c r="PCM41" s="479"/>
      <c r="PCN41" s="479"/>
      <c r="PCO41" s="479"/>
      <c r="PCP41" s="479"/>
      <c r="PCQ41" s="479"/>
      <c r="PCR41" s="479"/>
      <c r="PCS41" s="479"/>
      <c r="PCT41" s="479"/>
      <c r="PCU41" s="479"/>
      <c r="PCV41" s="479"/>
      <c r="PCW41" s="479"/>
      <c r="PCX41" s="479"/>
      <c r="PCY41" s="479"/>
      <c r="PCZ41" s="479"/>
      <c r="PDA41" s="479"/>
      <c r="PDB41" s="479"/>
      <c r="PDC41" s="479"/>
      <c r="PDD41" s="479"/>
      <c r="PDE41" s="479"/>
      <c r="PDF41" s="479"/>
      <c r="PDG41" s="479"/>
      <c r="PDH41" s="479"/>
      <c r="PDI41" s="479"/>
      <c r="PDJ41" s="479"/>
      <c r="PDK41" s="479"/>
      <c r="PDL41" s="479"/>
      <c r="PDM41" s="479"/>
      <c r="PDN41" s="479"/>
      <c r="PDO41" s="479"/>
      <c r="PDP41" s="479"/>
      <c r="PDQ41" s="479"/>
      <c r="PDR41" s="479"/>
      <c r="PDS41" s="479"/>
      <c r="PDT41" s="479"/>
      <c r="PDU41" s="479"/>
      <c r="PDV41" s="479"/>
      <c r="PDW41" s="479"/>
      <c r="PDX41" s="479"/>
      <c r="PDY41" s="479"/>
      <c r="PDZ41" s="479"/>
      <c r="PEA41" s="479"/>
      <c r="PEB41" s="479"/>
      <c r="PEC41" s="479"/>
      <c r="PED41" s="479"/>
      <c r="PEE41" s="479"/>
      <c r="PEF41" s="479"/>
      <c r="PEG41" s="479"/>
      <c r="PEH41" s="479"/>
      <c r="PEI41" s="479"/>
      <c r="PEJ41" s="479"/>
      <c r="PEK41" s="479"/>
      <c r="PEL41" s="479"/>
      <c r="PEM41" s="479"/>
      <c r="PEN41" s="479"/>
      <c r="PEO41" s="479"/>
      <c r="PEP41" s="479"/>
      <c r="PEQ41" s="479"/>
      <c r="PER41" s="479"/>
      <c r="PES41" s="479"/>
      <c r="PET41" s="479"/>
      <c r="PEU41" s="479"/>
      <c r="PEV41" s="479"/>
      <c r="PEW41" s="479"/>
      <c r="PEX41" s="479"/>
      <c r="PEY41" s="479"/>
      <c r="PEZ41" s="479"/>
      <c r="PFA41" s="479"/>
      <c r="PFB41" s="479"/>
      <c r="PFC41" s="479"/>
      <c r="PFD41" s="479"/>
      <c r="PFE41" s="479"/>
      <c r="PFF41" s="479"/>
      <c r="PFG41" s="479"/>
      <c r="PFH41" s="479"/>
      <c r="PFI41" s="479"/>
      <c r="PFJ41" s="479"/>
      <c r="PFK41" s="479"/>
      <c r="PFL41" s="479"/>
      <c r="PFM41" s="479"/>
      <c r="PFN41" s="479"/>
      <c r="PFO41" s="479"/>
      <c r="PFP41" s="479"/>
      <c r="PFQ41" s="479"/>
      <c r="PFR41" s="479"/>
      <c r="PFS41" s="479"/>
      <c r="PFT41" s="479"/>
      <c r="PFU41" s="479"/>
      <c r="PFV41" s="479"/>
      <c r="PFW41" s="479"/>
      <c r="PFX41" s="479"/>
      <c r="PFY41" s="479"/>
      <c r="PFZ41" s="479"/>
      <c r="PGA41" s="479"/>
      <c r="PGB41" s="479"/>
      <c r="PGC41" s="479"/>
      <c r="PGD41" s="479"/>
      <c r="PGE41" s="479"/>
      <c r="PGF41" s="479"/>
      <c r="PGG41" s="479"/>
      <c r="PGH41" s="479"/>
      <c r="PGI41" s="479"/>
      <c r="PGJ41" s="479"/>
      <c r="PGK41" s="479"/>
      <c r="PGL41" s="479"/>
      <c r="PGM41" s="479"/>
      <c r="PGN41" s="479"/>
      <c r="PGO41" s="479"/>
      <c r="PGP41" s="479"/>
      <c r="PGQ41" s="479"/>
      <c r="PGR41" s="479"/>
      <c r="PGS41" s="479"/>
      <c r="PGT41" s="479"/>
      <c r="PGU41" s="479"/>
      <c r="PGV41" s="479"/>
      <c r="PGW41" s="479"/>
      <c r="PGX41" s="479"/>
      <c r="PGY41" s="479"/>
      <c r="PGZ41" s="479"/>
      <c r="PHA41" s="479"/>
      <c r="PHB41" s="479"/>
      <c r="PHC41" s="479"/>
      <c r="PHD41" s="479"/>
      <c r="PHE41" s="479"/>
      <c r="PHF41" s="479"/>
      <c r="PHG41" s="479"/>
      <c r="PHH41" s="479"/>
      <c r="PHI41" s="479"/>
      <c r="PHJ41" s="479"/>
      <c r="PHK41" s="479"/>
      <c r="PHL41" s="479"/>
      <c r="PHM41" s="479"/>
      <c r="PHN41" s="479"/>
      <c r="PHO41" s="479"/>
      <c r="PHP41" s="479"/>
      <c r="PHQ41" s="479"/>
      <c r="PHR41" s="479"/>
      <c r="PHS41" s="479"/>
      <c r="PHT41" s="479"/>
      <c r="PHU41" s="479"/>
      <c r="PHV41" s="479"/>
      <c r="PHW41" s="479"/>
      <c r="PHX41" s="479"/>
      <c r="PHY41" s="479"/>
      <c r="PHZ41" s="479"/>
      <c r="PIA41" s="479"/>
      <c r="PIB41" s="479"/>
      <c r="PIC41" s="479"/>
      <c r="PID41" s="479"/>
      <c r="PIE41" s="479"/>
      <c r="PIF41" s="479"/>
      <c r="PIG41" s="479"/>
      <c r="PIH41" s="479"/>
      <c r="PII41" s="479"/>
      <c r="PIJ41" s="479"/>
      <c r="PIK41" s="479"/>
      <c r="PIL41" s="479"/>
      <c r="PIM41" s="479"/>
      <c r="PIN41" s="479"/>
      <c r="PIO41" s="479"/>
      <c r="PIP41" s="479"/>
      <c r="PIQ41" s="479"/>
      <c r="PIR41" s="479"/>
      <c r="PIS41" s="479"/>
      <c r="PIT41" s="479"/>
      <c r="PIU41" s="479"/>
      <c r="PIV41" s="479"/>
      <c r="PIW41" s="479"/>
      <c r="PIX41" s="479"/>
      <c r="PIY41" s="479"/>
      <c r="PIZ41" s="479"/>
      <c r="PJA41" s="479"/>
      <c r="PJB41" s="479"/>
      <c r="PJC41" s="479"/>
      <c r="PJD41" s="479"/>
      <c r="PJE41" s="479"/>
      <c r="PJF41" s="479"/>
      <c r="PJG41" s="479"/>
      <c r="PJH41" s="479"/>
      <c r="PJI41" s="479"/>
      <c r="PJJ41" s="479"/>
      <c r="PJK41" s="479"/>
      <c r="PJL41" s="479"/>
      <c r="PJM41" s="479"/>
      <c r="PJN41" s="479"/>
      <c r="PJO41" s="479"/>
      <c r="PJP41" s="479"/>
      <c r="PJQ41" s="479"/>
      <c r="PJR41" s="479"/>
      <c r="PJS41" s="479"/>
      <c r="PJT41" s="479"/>
      <c r="PJU41" s="479"/>
      <c r="PJV41" s="479"/>
      <c r="PJW41" s="479"/>
      <c r="PJX41" s="479"/>
      <c r="PJY41" s="479"/>
      <c r="PJZ41" s="479"/>
      <c r="PKA41" s="479"/>
      <c r="PKB41" s="479"/>
      <c r="PKC41" s="479"/>
      <c r="PKD41" s="479"/>
      <c r="PKE41" s="479"/>
      <c r="PKF41" s="479"/>
      <c r="PKG41" s="479"/>
      <c r="PKH41" s="479"/>
      <c r="PKI41" s="479"/>
      <c r="PKJ41" s="479"/>
      <c r="PKK41" s="479"/>
      <c r="PKL41" s="479"/>
      <c r="PKM41" s="479"/>
      <c r="PKN41" s="479"/>
      <c r="PKO41" s="479"/>
      <c r="PKP41" s="479"/>
      <c r="PKQ41" s="479"/>
      <c r="PKR41" s="479"/>
      <c r="PKS41" s="479"/>
      <c r="PKT41" s="479"/>
      <c r="PKU41" s="479"/>
      <c r="PKV41" s="479"/>
      <c r="PKW41" s="479"/>
      <c r="PKX41" s="479"/>
      <c r="PKY41" s="479"/>
      <c r="PKZ41" s="479"/>
      <c r="PLA41" s="479"/>
      <c r="PLB41" s="479"/>
      <c r="PLC41" s="479"/>
      <c r="PLD41" s="479"/>
      <c r="PLE41" s="479"/>
      <c r="PLF41" s="479"/>
      <c r="PLG41" s="479"/>
      <c r="PLH41" s="479"/>
      <c r="PLI41" s="479"/>
      <c r="PLJ41" s="479"/>
      <c r="PLK41" s="479"/>
      <c r="PLL41" s="479"/>
      <c r="PLM41" s="479"/>
      <c r="PLN41" s="479"/>
      <c r="PLO41" s="479"/>
      <c r="PLP41" s="479"/>
      <c r="PLQ41" s="479"/>
      <c r="PLR41" s="479"/>
      <c r="PLS41" s="479"/>
      <c r="PLT41" s="479"/>
      <c r="PLU41" s="479"/>
      <c r="PLV41" s="479"/>
      <c r="PLW41" s="479"/>
      <c r="PLX41" s="479"/>
      <c r="PLY41" s="479"/>
      <c r="PLZ41" s="479"/>
      <c r="PMA41" s="479"/>
      <c r="PMB41" s="479"/>
      <c r="PMC41" s="479"/>
      <c r="PMD41" s="479"/>
      <c r="PME41" s="479"/>
      <c r="PMF41" s="479"/>
      <c r="PMG41" s="479"/>
      <c r="PMH41" s="479"/>
      <c r="PMI41" s="479"/>
      <c r="PMJ41" s="479"/>
      <c r="PMK41" s="479"/>
      <c r="PML41" s="479"/>
      <c r="PMM41" s="479"/>
      <c r="PMN41" s="479"/>
      <c r="PMO41" s="479"/>
      <c r="PMP41" s="479"/>
      <c r="PMQ41" s="479"/>
      <c r="PMR41" s="479"/>
      <c r="PMS41" s="479"/>
      <c r="PMT41" s="479"/>
      <c r="PMU41" s="479"/>
      <c r="PMV41" s="479"/>
      <c r="PMW41" s="479"/>
      <c r="PMX41" s="479"/>
      <c r="PMY41" s="479"/>
      <c r="PMZ41" s="479"/>
      <c r="PNA41" s="479"/>
      <c r="PNB41" s="479"/>
      <c r="PNC41" s="479"/>
      <c r="PND41" s="479"/>
      <c r="PNE41" s="479"/>
      <c r="PNF41" s="479"/>
      <c r="PNG41" s="479"/>
      <c r="PNH41" s="479"/>
      <c r="PNI41" s="479"/>
      <c r="PNJ41" s="479"/>
      <c r="PNK41" s="479"/>
      <c r="PNL41" s="479"/>
      <c r="PNM41" s="479"/>
      <c r="PNN41" s="479"/>
      <c r="PNO41" s="479"/>
      <c r="PNP41" s="479"/>
      <c r="PNQ41" s="479"/>
      <c r="PNR41" s="479"/>
      <c r="PNS41" s="479"/>
      <c r="PNT41" s="479"/>
      <c r="PNU41" s="479"/>
      <c r="PNV41" s="479"/>
      <c r="PNW41" s="479"/>
      <c r="PNX41" s="479"/>
      <c r="PNY41" s="479"/>
      <c r="PNZ41" s="479"/>
      <c r="POA41" s="479"/>
      <c r="POB41" s="479"/>
      <c r="POC41" s="479"/>
      <c r="POD41" s="479"/>
      <c r="POE41" s="479"/>
      <c r="POF41" s="479"/>
      <c r="POG41" s="479"/>
      <c r="POH41" s="479"/>
      <c r="POI41" s="479"/>
      <c r="POJ41" s="479"/>
      <c r="POK41" s="479"/>
      <c r="POL41" s="479"/>
      <c r="POM41" s="479"/>
      <c r="PON41" s="479"/>
      <c r="POO41" s="479"/>
      <c r="POP41" s="479"/>
      <c r="POQ41" s="479"/>
      <c r="POR41" s="479"/>
      <c r="POS41" s="479"/>
      <c r="POT41" s="479"/>
      <c r="POU41" s="479"/>
      <c r="POV41" s="479"/>
      <c r="POW41" s="479"/>
      <c r="POX41" s="479"/>
      <c r="POY41" s="479"/>
      <c r="POZ41" s="479"/>
      <c r="PPA41" s="479"/>
      <c r="PPB41" s="479"/>
      <c r="PPC41" s="479"/>
      <c r="PPD41" s="479"/>
      <c r="PPE41" s="479"/>
      <c r="PPF41" s="479"/>
      <c r="PPG41" s="479"/>
      <c r="PPH41" s="479"/>
      <c r="PPI41" s="479"/>
      <c r="PPJ41" s="479"/>
      <c r="PPK41" s="479"/>
      <c r="PPL41" s="479"/>
      <c r="PPM41" s="479"/>
      <c r="PPN41" s="479"/>
      <c r="PPO41" s="479"/>
      <c r="PPP41" s="479"/>
      <c r="PPQ41" s="479"/>
      <c r="PPR41" s="479"/>
      <c r="PPS41" s="479"/>
      <c r="PPT41" s="479"/>
      <c r="PPU41" s="479"/>
      <c r="PPV41" s="479"/>
      <c r="PPW41" s="479"/>
      <c r="PPX41" s="479"/>
      <c r="PPY41" s="479"/>
      <c r="PPZ41" s="479"/>
      <c r="PQA41" s="479"/>
      <c r="PQB41" s="479"/>
      <c r="PQC41" s="479"/>
      <c r="PQD41" s="479"/>
      <c r="PQE41" s="479"/>
      <c r="PQF41" s="479"/>
      <c r="PQG41" s="479"/>
      <c r="PQH41" s="479"/>
      <c r="PQI41" s="479"/>
      <c r="PQJ41" s="479"/>
      <c r="PQK41" s="479"/>
      <c r="PQL41" s="479"/>
      <c r="PQM41" s="479"/>
      <c r="PQN41" s="479"/>
      <c r="PQO41" s="479"/>
      <c r="PQP41" s="479"/>
      <c r="PQQ41" s="479"/>
      <c r="PQR41" s="479"/>
      <c r="PQS41" s="479"/>
      <c r="PQT41" s="479"/>
      <c r="PQU41" s="479"/>
      <c r="PQV41" s="479"/>
      <c r="PQW41" s="479"/>
      <c r="PQX41" s="479"/>
      <c r="PQY41" s="479"/>
      <c r="PQZ41" s="479"/>
      <c r="PRA41" s="479"/>
      <c r="PRB41" s="479"/>
      <c r="PRC41" s="479"/>
      <c r="PRD41" s="479"/>
      <c r="PRE41" s="479"/>
      <c r="PRF41" s="479"/>
      <c r="PRG41" s="479"/>
      <c r="PRH41" s="479"/>
      <c r="PRI41" s="479"/>
      <c r="PRJ41" s="479"/>
      <c r="PRK41" s="479"/>
      <c r="PRL41" s="479"/>
      <c r="PRM41" s="479"/>
      <c r="PRN41" s="479"/>
      <c r="PRO41" s="479"/>
      <c r="PRP41" s="479"/>
      <c r="PRQ41" s="479"/>
      <c r="PRR41" s="479"/>
      <c r="PRS41" s="479"/>
      <c r="PRT41" s="479"/>
      <c r="PRU41" s="479"/>
      <c r="PRV41" s="479"/>
      <c r="PRW41" s="479"/>
      <c r="PRX41" s="479"/>
      <c r="PRY41" s="479"/>
      <c r="PRZ41" s="479"/>
      <c r="PSA41" s="479"/>
      <c r="PSB41" s="479"/>
      <c r="PSC41" s="479"/>
      <c r="PSD41" s="479"/>
      <c r="PSE41" s="479"/>
      <c r="PSF41" s="479"/>
      <c r="PSG41" s="479"/>
      <c r="PSH41" s="479"/>
      <c r="PSI41" s="479"/>
      <c r="PSJ41" s="479"/>
      <c r="PSK41" s="479"/>
      <c r="PSL41" s="479"/>
      <c r="PSM41" s="479"/>
      <c r="PSN41" s="479"/>
      <c r="PSO41" s="479"/>
      <c r="PSP41" s="479"/>
      <c r="PSQ41" s="479"/>
      <c r="PSR41" s="479"/>
      <c r="PSS41" s="479"/>
      <c r="PST41" s="479"/>
      <c r="PSU41" s="479"/>
      <c r="PSV41" s="479"/>
      <c r="PSW41" s="479"/>
      <c r="PSX41" s="479"/>
      <c r="PSY41" s="479"/>
      <c r="PSZ41" s="479"/>
      <c r="PTA41" s="479"/>
      <c r="PTB41" s="479"/>
      <c r="PTC41" s="479"/>
      <c r="PTD41" s="479"/>
      <c r="PTE41" s="479"/>
      <c r="PTF41" s="479"/>
      <c r="PTG41" s="479"/>
      <c r="PTH41" s="479"/>
      <c r="PTI41" s="479"/>
      <c r="PTJ41" s="479"/>
      <c r="PTK41" s="479"/>
      <c r="PTL41" s="479"/>
      <c r="PTM41" s="479"/>
      <c r="PTN41" s="479"/>
      <c r="PTO41" s="479"/>
      <c r="PTP41" s="479"/>
      <c r="PTQ41" s="479"/>
      <c r="PTR41" s="479"/>
      <c r="PTS41" s="479"/>
      <c r="PTT41" s="479"/>
      <c r="PTU41" s="479"/>
      <c r="PTV41" s="479"/>
      <c r="PTW41" s="479"/>
      <c r="PTX41" s="479"/>
      <c r="PTY41" s="479"/>
      <c r="PTZ41" s="479"/>
      <c r="PUA41" s="479"/>
      <c r="PUB41" s="479"/>
      <c r="PUC41" s="479"/>
      <c r="PUD41" s="479"/>
      <c r="PUE41" s="479"/>
      <c r="PUF41" s="479"/>
      <c r="PUG41" s="479"/>
      <c r="PUH41" s="479"/>
      <c r="PUI41" s="479"/>
      <c r="PUJ41" s="479"/>
      <c r="PUK41" s="479"/>
      <c r="PUL41" s="479"/>
      <c r="PUM41" s="479"/>
      <c r="PUN41" s="479"/>
      <c r="PUO41" s="479"/>
      <c r="PUP41" s="479"/>
      <c r="PUQ41" s="479"/>
      <c r="PUR41" s="479"/>
      <c r="PUS41" s="479"/>
      <c r="PUT41" s="479"/>
      <c r="PUU41" s="479"/>
      <c r="PUV41" s="479"/>
      <c r="PUW41" s="479"/>
      <c r="PUX41" s="479"/>
      <c r="PUY41" s="479"/>
      <c r="PUZ41" s="479"/>
      <c r="PVA41" s="479"/>
      <c r="PVB41" s="479"/>
      <c r="PVC41" s="479"/>
      <c r="PVD41" s="479"/>
      <c r="PVE41" s="479"/>
      <c r="PVF41" s="479"/>
      <c r="PVG41" s="479"/>
      <c r="PVH41" s="479"/>
      <c r="PVI41" s="479"/>
      <c r="PVJ41" s="479"/>
      <c r="PVK41" s="479"/>
      <c r="PVL41" s="479"/>
      <c r="PVM41" s="479"/>
      <c r="PVN41" s="479"/>
      <c r="PVO41" s="479"/>
      <c r="PVP41" s="479"/>
      <c r="PVQ41" s="479"/>
      <c r="PVR41" s="479"/>
      <c r="PVS41" s="479"/>
      <c r="PVT41" s="479"/>
      <c r="PVU41" s="479"/>
      <c r="PVV41" s="479"/>
      <c r="PVW41" s="479"/>
      <c r="PVX41" s="479"/>
      <c r="PVY41" s="479"/>
      <c r="PVZ41" s="479"/>
      <c r="PWA41" s="479"/>
      <c r="PWB41" s="479"/>
      <c r="PWC41" s="479"/>
      <c r="PWD41" s="479"/>
      <c r="PWE41" s="479"/>
      <c r="PWF41" s="479"/>
      <c r="PWG41" s="479"/>
      <c r="PWH41" s="479"/>
      <c r="PWI41" s="479"/>
      <c r="PWJ41" s="479"/>
      <c r="PWK41" s="479"/>
      <c r="PWL41" s="479"/>
      <c r="PWM41" s="479"/>
      <c r="PWN41" s="479"/>
      <c r="PWO41" s="479"/>
      <c r="PWP41" s="479"/>
      <c r="PWQ41" s="479"/>
      <c r="PWR41" s="479"/>
      <c r="PWS41" s="479"/>
      <c r="PWT41" s="479"/>
      <c r="PWU41" s="479"/>
      <c r="PWV41" s="479"/>
      <c r="PWW41" s="479"/>
      <c r="PWX41" s="479"/>
      <c r="PWY41" s="479"/>
      <c r="PWZ41" s="479"/>
      <c r="PXA41" s="479"/>
      <c r="PXB41" s="479"/>
      <c r="PXC41" s="479"/>
      <c r="PXD41" s="479"/>
      <c r="PXE41" s="479"/>
      <c r="PXF41" s="479"/>
      <c r="PXG41" s="479"/>
      <c r="PXH41" s="479"/>
      <c r="PXI41" s="479"/>
      <c r="PXJ41" s="479"/>
      <c r="PXK41" s="479"/>
      <c r="PXL41" s="479"/>
      <c r="PXM41" s="479"/>
      <c r="PXN41" s="479"/>
      <c r="PXO41" s="479"/>
      <c r="PXP41" s="479"/>
      <c r="PXQ41" s="479"/>
      <c r="PXR41" s="479"/>
      <c r="PXS41" s="479"/>
      <c r="PXT41" s="479"/>
      <c r="PXU41" s="479"/>
      <c r="PXV41" s="479"/>
      <c r="PXW41" s="479"/>
      <c r="PXX41" s="479"/>
      <c r="PXY41" s="479"/>
      <c r="PXZ41" s="479"/>
      <c r="PYA41" s="479"/>
      <c r="PYB41" s="479"/>
      <c r="PYC41" s="479"/>
      <c r="PYD41" s="479"/>
      <c r="PYE41" s="479"/>
      <c r="PYF41" s="479"/>
      <c r="PYG41" s="479"/>
      <c r="PYH41" s="479"/>
      <c r="PYI41" s="479"/>
      <c r="PYJ41" s="479"/>
      <c r="PYK41" s="479"/>
      <c r="PYL41" s="479"/>
      <c r="PYM41" s="479"/>
      <c r="PYN41" s="479"/>
      <c r="PYO41" s="479"/>
      <c r="PYP41" s="479"/>
      <c r="PYQ41" s="479"/>
      <c r="PYR41" s="479"/>
      <c r="PYS41" s="479"/>
      <c r="PYT41" s="479"/>
      <c r="PYU41" s="479"/>
      <c r="PYV41" s="479"/>
      <c r="PYW41" s="479"/>
      <c r="PYX41" s="479"/>
      <c r="PYY41" s="479"/>
      <c r="PYZ41" s="479"/>
      <c r="PZA41" s="479"/>
      <c r="PZB41" s="479"/>
      <c r="PZC41" s="479"/>
      <c r="PZD41" s="479"/>
      <c r="PZE41" s="479"/>
      <c r="PZF41" s="479"/>
      <c r="PZG41" s="479"/>
      <c r="PZH41" s="479"/>
      <c r="PZI41" s="479"/>
      <c r="PZJ41" s="479"/>
      <c r="PZK41" s="479"/>
      <c r="PZL41" s="479"/>
      <c r="PZM41" s="479"/>
      <c r="PZN41" s="479"/>
      <c r="PZO41" s="479"/>
      <c r="PZP41" s="479"/>
      <c r="PZQ41" s="479"/>
      <c r="PZR41" s="479"/>
      <c r="PZS41" s="479"/>
      <c r="PZT41" s="479"/>
      <c r="PZU41" s="479"/>
      <c r="PZV41" s="479"/>
      <c r="PZW41" s="479"/>
      <c r="PZX41" s="479"/>
      <c r="PZY41" s="479"/>
      <c r="PZZ41" s="479"/>
      <c r="QAA41" s="479"/>
      <c r="QAB41" s="479"/>
      <c r="QAC41" s="479"/>
      <c r="QAD41" s="479"/>
      <c r="QAE41" s="479"/>
      <c r="QAF41" s="479"/>
      <c r="QAG41" s="479"/>
      <c r="QAH41" s="479"/>
      <c r="QAI41" s="479"/>
      <c r="QAJ41" s="479"/>
      <c r="QAK41" s="479"/>
      <c r="QAL41" s="479"/>
      <c r="QAM41" s="479"/>
      <c r="QAN41" s="479"/>
      <c r="QAO41" s="479"/>
      <c r="QAP41" s="479"/>
      <c r="QAQ41" s="479"/>
      <c r="QAR41" s="479"/>
      <c r="QAS41" s="479"/>
      <c r="QAT41" s="479"/>
      <c r="QAU41" s="479"/>
      <c r="QAV41" s="479"/>
      <c r="QAW41" s="479"/>
      <c r="QAX41" s="479"/>
      <c r="QAY41" s="479"/>
      <c r="QAZ41" s="479"/>
      <c r="QBA41" s="479"/>
      <c r="QBB41" s="479"/>
      <c r="QBC41" s="479"/>
      <c r="QBD41" s="479"/>
      <c r="QBE41" s="479"/>
      <c r="QBF41" s="479"/>
      <c r="QBG41" s="479"/>
      <c r="QBH41" s="479"/>
      <c r="QBI41" s="479"/>
      <c r="QBJ41" s="479"/>
      <c r="QBK41" s="479"/>
      <c r="QBL41" s="479"/>
      <c r="QBM41" s="479"/>
      <c r="QBN41" s="479"/>
      <c r="QBO41" s="479"/>
      <c r="QBP41" s="479"/>
      <c r="QBQ41" s="479"/>
      <c r="QBR41" s="479"/>
      <c r="QBS41" s="479"/>
      <c r="QBT41" s="479"/>
      <c r="QBU41" s="479"/>
      <c r="QBV41" s="479"/>
      <c r="QBW41" s="479"/>
      <c r="QBX41" s="479"/>
      <c r="QBY41" s="479"/>
      <c r="QBZ41" s="479"/>
      <c r="QCA41" s="479"/>
      <c r="QCB41" s="479"/>
      <c r="QCC41" s="479"/>
      <c r="QCD41" s="479"/>
      <c r="QCE41" s="479"/>
      <c r="QCF41" s="479"/>
      <c r="QCG41" s="479"/>
      <c r="QCH41" s="479"/>
      <c r="QCI41" s="479"/>
      <c r="QCJ41" s="479"/>
      <c r="QCK41" s="479"/>
      <c r="QCL41" s="479"/>
      <c r="QCM41" s="479"/>
      <c r="QCN41" s="479"/>
      <c r="QCO41" s="479"/>
      <c r="QCP41" s="479"/>
      <c r="QCQ41" s="479"/>
      <c r="QCR41" s="479"/>
      <c r="QCS41" s="479"/>
      <c r="QCT41" s="479"/>
      <c r="QCU41" s="479"/>
      <c r="QCV41" s="479"/>
      <c r="QCW41" s="479"/>
      <c r="QCX41" s="479"/>
      <c r="QCY41" s="479"/>
      <c r="QCZ41" s="479"/>
      <c r="QDA41" s="479"/>
      <c r="QDB41" s="479"/>
      <c r="QDC41" s="479"/>
      <c r="QDD41" s="479"/>
      <c r="QDE41" s="479"/>
      <c r="QDF41" s="479"/>
      <c r="QDG41" s="479"/>
      <c r="QDH41" s="479"/>
      <c r="QDI41" s="479"/>
      <c r="QDJ41" s="479"/>
      <c r="QDK41" s="479"/>
      <c r="QDL41" s="479"/>
      <c r="QDM41" s="479"/>
      <c r="QDN41" s="479"/>
      <c r="QDO41" s="479"/>
      <c r="QDP41" s="479"/>
      <c r="QDQ41" s="479"/>
      <c r="QDR41" s="479"/>
      <c r="QDS41" s="479"/>
      <c r="QDT41" s="479"/>
      <c r="QDU41" s="479"/>
      <c r="QDV41" s="479"/>
      <c r="QDW41" s="479"/>
      <c r="QDX41" s="479"/>
      <c r="QDY41" s="479"/>
      <c r="QDZ41" s="479"/>
      <c r="QEA41" s="479"/>
      <c r="QEB41" s="479"/>
      <c r="QEC41" s="479"/>
      <c r="QED41" s="479"/>
      <c r="QEE41" s="479"/>
      <c r="QEF41" s="479"/>
      <c r="QEG41" s="479"/>
      <c r="QEH41" s="479"/>
      <c r="QEI41" s="479"/>
      <c r="QEJ41" s="479"/>
      <c r="QEK41" s="479"/>
      <c r="QEL41" s="479"/>
      <c r="QEM41" s="479"/>
      <c r="QEN41" s="479"/>
      <c r="QEO41" s="479"/>
      <c r="QEP41" s="479"/>
      <c r="QEQ41" s="479"/>
      <c r="QER41" s="479"/>
      <c r="QES41" s="479"/>
      <c r="QET41" s="479"/>
      <c r="QEU41" s="479"/>
      <c r="QEV41" s="479"/>
      <c r="QEW41" s="479"/>
      <c r="QEX41" s="479"/>
      <c r="QEY41" s="479"/>
      <c r="QEZ41" s="479"/>
      <c r="QFA41" s="479"/>
      <c r="QFB41" s="479"/>
      <c r="QFC41" s="479"/>
      <c r="QFD41" s="479"/>
      <c r="QFE41" s="479"/>
      <c r="QFF41" s="479"/>
      <c r="QFG41" s="479"/>
      <c r="QFH41" s="479"/>
      <c r="QFI41" s="479"/>
      <c r="QFJ41" s="479"/>
      <c r="QFK41" s="479"/>
      <c r="QFL41" s="479"/>
      <c r="QFM41" s="479"/>
      <c r="QFN41" s="479"/>
      <c r="QFO41" s="479"/>
      <c r="QFP41" s="479"/>
      <c r="QFQ41" s="479"/>
      <c r="QFR41" s="479"/>
      <c r="QFS41" s="479"/>
      <c r="QFT41" s="479"/>
      <c r="QFU41" s="479"/>
      <c r="QFV41" s="479"/>
      <c r="QFW41" s="479"/>
      <c r="QFX41" s="479"/>
      <c r="QFY41" s="479"/>
      <c r="QFZ41" s="479"/>
      <c r="QGA41" s="479"/>
      <c r="QGB41" s="479"/>
      <c r="QGC41" s="479"/>
      <c r="QGD41" s="479"/>
      <c r="QGE41" s="479"/>
      <c r="QGF41" s="479"/>
      <c r="QGG41" s="479"/>
      <c r="QGH41" s="479"/>
      <c r="QGI41" s="479"/>
      <c r="QGJ41" s="479"/>
      <c r="QGK41" s="479"/>
      <c r="QGL41" s="479"/>
      <c r="QGM41" s="479"/>
      <c r="QGN41" s="479"/>
      <c r="QGO41" s="479"/>
      <c r="QGP41" s="479"/>
      <c r="QGQ41" s="479"/>
      <c r="QGR41" s="479"/>
      <c r="QGS41" s="479"/>
      <c r="QGT41" s="479"/>
      <c r="QGU41" s="479"/>
      <c r="QGV41" s="479"/>
      <c r="QGW41" s="479"/>
      <c r="QGX41" s="479"/>
      <c r="QGY41" s="479"/>
      <c r="QGZ41" s="479"/>
      <c r="QHA41" s="479"/>
      <c r="QHB41" s="479"/>
      <c r="QHC41" s="479"/>
      <c r="QHD41" s="479"/>
      <c r="QHE41" s="479"/>
      <c r="QHF41" s="479"/>
      <c r="QHG41" s="479"/>
      <c r="QHH41" s="479"/>
      <c r="QHI41" s="479"/>
      <c r="QHJ41" s="479"/>
      <c r="QHK41" s="479"/>
      <c r="QHL41" s="479"/>
      <c r="QHM41" s="479"/>
      <c r="QHN41" s="479"/>
      <c r="QHO41" s="479"/>
      <c r="QHP41" s="479"/>
      <c r="QHQ41" s="479"/>
      <c r="QHR41" s="479"/>
      <c r="QHS41" s="479"/>
      <c r="QHT41" s="479"/>
      <c r="QHU41" s="479"/>
      <c r="QHV41" s="479"/>
      <c r="QHW41" s="479"/>
      <c r="QHX41" s="479"/>
      <c r="QHY41" s="479"/>
      <c r="QHZ41" s="479"/>
      <c r="QIA41" s="479"/>
      <c r="QIB41" s="479"/>
      <c r="QIC41" s="479"/>
      <c r="QID41" s="479"/>
      <c r="QIE41" s="479"/>
      <c r="QIF41" s="479"/>
      <c r="QIG41" s="479"/>
      <c r="QIH41" s="479"/>
      <c r="QII41" s="479"/>
      <c r="QIJ41" s="479"/>
      <c r="QIK41" s="479"/>
      <c r="QIL41" s="479"/>
      <c r="QIM41" s="479"/>
      <c r="QIN41" s="479"/>
      <c r="QIO41" s="479"/>
      <c r="QIP41" s="479"/>
      <c r="QIQ41" s="479"/>
      <c r="QIR41" s="479"/>
      <c r="QIS41" s="479"/>
      <c r="QIT41" s="479"/>
      <c r="QIU41" s="479"/>
      <c r="QIV41" s="479"/>
      <c r="QIW41" s="479"/>
      <c r="QIX41" s="479"/>
      <c r="QIY41" s="479"/>
      <c r="QIZ41" s="479"/>
      <c r="QJA41" s="479"/>
      <c r="QJB41" s="479"/>
      <c r="QJC41" s="479"/>
      <c r="QJD41" s="479"/>
      <c r="QJE41" s="479"/>
      <c r="QJF41" s="479"/>
      <c r="QJG41" s="479"/>
      <c r="QJH41" s="479"/>
      <c r="QJI41" s="479"/>
      <c r="QJJ41" s="479"/>
      <c r="QJK41" s="479"/>
      <c r="QJL41" s="479"/>
      <c r="QJM41" s="479"/>
      <c r="QJN41" s="479"/>
      <c r="QJO41" s="479"/>
      <c r="QJP41" s="479"/>
      <c r="QJQ41" s="479"/>
      <c r="QJR41" s="479"/>
      <c r="QJS41" s="479"/>
      <c r="QJT41" s="479"/>
      <c r="QJU41" s="479"/>
      <c r="QJV41" s="479"/>
      <c r="QJW41" s="479"/>
      <c r="QJX41" s="479"/>
      <c r="QJY41" s="479"/>
      <c r="QJZ41" s="479"/>
      <c r="QKA41" s="479"/>
      <c r="QKB41" s="479"/>
      <c r="QKC41" s="479"/>
      <c r="QKD41" s="479"/>
      <c r="QKE41" s="479"/>
      <c r="QKF41" s="479"/>
      <c r="QKG41" s="479"/>
      <c r="QKH41" s="479"/>
      <c r="QKI41" s="479"/>
      <c r="QKJ41" s="479"/>
      <c r="QKK41" s="479"/>
      <c r="QKL41" s="479"/>
      <c r="QKM41" s="479"/>
      <c r="QKN41" s="479"/>
      <c r="QKO41" s="479"/>
      <c r="QKP41" s="479"/>
      <c r="QKQ41" s="479"/>
      <c r="QKR41" s="479"/>
      <c r="QKS41" s="479"/>
      <c r="QKT41" s="479"/>
      <c r="QKU41" s="479"/>
      <c r="QKV41" s="479"/>
      <c r="QKW41" s="479"/>
      <c r="QKX41" s="479"/>
      <c r="QKY41" s="479"/>
      <c r="QKZ41" s="479"/>
      <c r="QLA41" s="479"/>
      <c r="QLB41" s="479"/>
      <c r="QLC41" s="479"/>
      <c r="QLD41" s="479"/>
      <c r="QLE41" s="479"/>
      <c r="QLF41" s="479"/>
      <c r="QLG41" s="479"/>
      <c r="QLH41" s="479"/>
      <c r="QLI41" s="479"/>
      <c r="QLJ41" s="479"/>
      <c r="QLK41" s="479"/>
      <c r="QLL41" s="479"/>
      <c r="QLM41" s="479"/>
      <c r="QLN41" s="479"/>
      <c r="QLO41" s="479"/>
      <c r="QLP41" s="479"/>
      <c r="QLQ41" s="479"/>
      <c r="QLR41" s="479"/>
      <c r="QLS41" s="479"/>
      <c r="QLT41" s="479"/>
      <c r="QLU41" s="479"/>
      <c r="QLV41" s="479"/>
      <c r="QLW41" s="479"/>
      <c r="QLX41" s="479"/>
      <c r="QLY41" s="479"/>
      <c r="QLZ41" s="479"/>
      <c r="QMA41" s="479"/>
      <c r="QMB41" s="479"/>
      <c r="QMC41" s="479"/>
      <c r="QMD41" s="479"/>
      <c r="QME41" s="479"/>
      <c r="QMF41" s="479"/>
      <c r="QMG41" s="479"/>
      <c r="QMH41" s="479"/>
      <c r="QMI41" s="479"/>
      <c r="QMJ41" s="479"/>
      <c r="QMK41" s="479"/>
      <c r="QML41" s="479"/>
      <c r="QMM41" s="479"/>
      <c r="QMN41" s="479"/>
      <c r="QMO41" s="479"/>
      <c r="QMP41" s="479"/>
      <c r="QMQ41" s="479"/>
      <c r="QMR41" s="479"/>
      <c r="QMS41" s="479"/>
      <c r="QMT41" s="479"/>
      <c r="QMU41" s="479"/>
      <c r="QMV41" s="479"/>
      <c r="QMW41" s="479"/>
      <c r="QMX41" s="479"/>
      <c r="QMY41" s="479"/>
      <c r="QMZ41" s="479"/>
      <c r="QNA41" s="479"/>
      <c r="QNB41" s="479"/>
      <c r="QNC41" s="479"/>
      <c r="QND41" s="479"/>
      <c r="QNE41" s="479"/>
      <c r="QNF41" s="479"/>
      <c r="QNG41" s="479"/>
      <c r="QNH41" s="479"/>
      <c r="QNI41" s="479"/>
      <c r="QNJ41" s="479"/>
      <c r="QNK41" s="479"/>
      <c r="QNL41" s="479"/>
      <c r="QNM41" s="479"/>
      <c r="QNN41" s="479"/>
      <c r="QNO41" s="479"/>
      <c r="QNP41" s="479"/>
      <c r="QNQ41" s="479"/>
      <c r="QNR41" s="479"/>
      <c r="QNS41" s="479"/>
      <c r="QNT41" s="479"/>
      <c r="QNU41" s="479"/>
      <c r="QNV41" s="479"/>
      <c r="QNW41" s="479"/>
      <c r="QNX41" s="479"/>
      <c r="QNY41" s="479"/>
      <c r="QNZ41" s="479"/>
      <c r="QOA41" s="479"/>
      <c r="QOB41" s="479"/>
      <c r="QOC41" s="479"/>
      <c r="QOD41" s="479"/>
      <c r="QOE41" s="479"/>
      <c r="QOF41" s="479"/>
      <c r="QOG41" s="479"/>
      <c r="QOH41" s="479"/>
      <c r="QOI41" s="479"/>
      <c r="QOJ41" s="479"/>
      <c r="QOK41" s="479"/>
      <c r="QOL41" s="479"/>
      <c r="QOM41" s="479"/>
      <c r="QON41" s="479"/>
      <c r="QOO41" s="479"/>
      <c r="QOP41" s="479"/>
      <c r="QOQ41" s="479"/>
      <c r="QOR41" s="479"/>
      <c r="QOS41" s="479"/>
      <c r="QOT41" s="479"/>
      <c r="QOU41" s="479"/>
      <c r="QOV41" s="479"/>
      <c r="QOW41" s="479"/>
      <c r="QOX41" s="479"/>
      <c r="QOY41" s="479"/>
      <c r="QOZ41" s="479"/>
      <c r="QPA41" s="479"/>
      <c r="QPB41" s="479"/>
      <c r="QPC41" s="479"/>
      <c r="QPD41" s="479"/>
      <c r="QPE41" s="479"/>
      <c r="QPF41" s="479"/>
      <c r="QPG41" s="479"/>
      <c r="QPH41" s="479"/>
      <c r="QPI41" s="479"/>
      <c r="QPJ41" s="479"/>
      <c r="QPK41" s="479"/>
      <c r="QPL41" s="479"/>
      <c r="QPM41" s="479"/>
      <c r="QPN41" s="479"/>
      <c r="QPO41" s="479"/>
      <c r="QPP41" s="479"/>
      <c r="QPQ41" s="479"/>
      <c r="QPR41" s="479"/>
      <c r="QPS41" s="479"/>
      <c r="QPT41" s="479"/>
      <c r="QPU41" s="479"/>
      <c r="QPV41" s="479"/>
      <c r="QPW41" s="479"/>
      <c r="QPX41" s="479"/>
      <c r="QPY41" s="479"/>
      <c r="QPZ41" s="479"/>
      <c r="QQA41" s="479"/>
      <c r="QQB41" s="479"/>
      <c r="QQC41" s="479"/>
      <c r="QQD41" s="479"/>
      <c r="QQE41" s="479"/>
      <c r="QQF41" s="479"/>
      <c r="QQG41" s="479"/>
      <c r="QQH41" s="479"/>
      <c r="QQI41" s="479"/>
      <c r="QQJ41" s="479"/>
      <c r="QQK41" s="479"/>
      <c r="QQL41" s="479"/>
      <c r="QQM41" s="479"/>
      <c r="QQN41" s="479"/>
      <c r="QQO41" s="479"/>
      <c r="QQP41" s="479"/>
      <c r="QQQ41" s="479"/>
      <c r="QQR41" s="479"/>
      <c r="QQS41" s="479"/>
      <c r="QQT41" s="479"/>
      <c r="QQU41" s="479"/>
      <c r="QQV41" s="479"/>
      <c r="QQW41" s="479"/>
      <c r="QQX41" s="479"/>
      <c r="QQY41" s="479"/>
      <c r="QQZ41" s="479"/>
      <c r="QRA41" s="479"/>
      <c r="QRB41" s="479"/>
      <c r="QRC41" s="479"/>
      <c r="QRD41" s="479"/>
      <c r="QRE41" s="479"/>
      <c r="QRF41" s="479"/>
      <c r="QRG41" s="479"/>
      <c r="QRH41" s="479"/>
      <c r="QRI41" s="479"/>
      <c r="QRJ41" s="479"/>
      <c r="QRK41" s="479"/>
      <c r="QRL41" s="479"/>
      <c r="QRM41" s="479"/>
      <c r="QRN41" s="479"/>
      <c r="QRO41" s="479"/>
      <c r="QRP41" s="479"/>
      <c r="QRQ41" s="479"/>
      <c r="QRR41" s="479"/>
      <c r="QRS41" s="479"/>
      <c r="QRT41" s="479"/>
      <c r="QRU41" s="479"/>
      <c r="QRV41" s="479"/>
      <c r="QRW41" s="479"/>
      <c r="QRX41" s="479"/>
      <c r="QRY41" s="479"/>
      <c r="QRZ41" s="479"/>
      <c r="QSA41" s="479"/>
      <c r="QSB41" s="479"/>
      <c r="QSC41" s="479"/>
      <c r="QSD41" s="479"/>
      <c r="QSE41" s="479"/>
      <c r="QSF41" s="479"/>
      <c r="QSG41" s="479"/>
      <c r="QSH41" s="479"/>
      <c r="QSI41" s="479"/>
      <c r="QSJ41" s="479"/>
      <c r="QSK41" s="479"/>
      <c r="QSL41" s="479"/>
      <c r="QSM41" s="479"/>
      <c r="QSN41" s="479"/>
      <c r="QSO41" s="479"/>
      <c r="QSP41" s="479"/>
      <c r="QSQ41" s="479"/>
      <c r="QSR41" s="479"/>
      <c r="QSS41" s="479"/>
      <c r="QST41" s="479"/>
      <c r="QSU41" s="479"/>
      <c r="QSV41" s="479"/>
      <c r="QSW41" s="479"/>
      <c r="QSX41" s="479"/>
      <c r="QSY41" s="479"/>
      <c r="QSZ41" s="479"/>
      <c r="QTA41" s="479"/>
      <c r="QTB41" s="479"/>
      <c r="QTC41" s="479"/>
      <c r="QTD41" s="479"/>
      <c r="QTE41" s="479"/>
      <c r="QTF41" s="479"/>
      <c r="QTG41" s="479"/>
      <c r="QTH41" s="479"/>
      <c r="QTI41" s="479"/>
      <c r="QTJ41" s="479"/>
      <c r="QTK41" s="479"/>
      <c r="QTL41" s="479"/>
      <c r="QTM41" s="479"/>
      <c r="QTN41" s="479"/>
      <c r="QTO41" s="479"/>
      <c r="QTP41" s="479"/>
      <c r="QTQ41" s="479"/>
      <c r="QTR41" s="479"/>
      <c r="QTS41" s="479"/>
      <c r="QTT41" s="479"/>
      <c r="QTU41" s="479"/>
      <c r="QTV41" s="479"/>
      <c r="QTW41" s="479"/>
      <c r="QTX41" s="479"/>
      <c r="QTY41" s="479"/>
      <c r="QTZ41" s="479"/>
      <c r="QUA41" s="479"/>
      <c r="QUB41" s="479"/>
      <c r="QUC41" s="479"/>
      <c r="QUD41" s="479"/>
      <c r="QUE41" s="479"/>
      <c r="QUF41" s="479"/>
      <c r="QUG41" s="479"/>
      <c r="QUH41" s="479"/>
      <c r="QUI41" s="479"/>
      <c r="QUJ41" s="479"/>
      <c r="QUK41" s="479"/>
      <c r="QUL41" s="479"/>
      <c r="QUM41" s="479"/>
      <c r="QUN41" s="479"/>
      <c r="QUO41" s="479"/>
      <c r="QUP41" s="479"/>
      <c r="QUQ41" s="479"/>
      <c r="QUR41" s="479"/>
      <c r="QUS41" s="479"/>
      <c r="QUT41" s="479"/>
      <c r="QUU41" s="479"/>
      <c r="QUV41" s="479"/>
      <c r="QUW41" s="479"/>
      <c r="QUX41" s="479"/>
      <c r="QUY41" s="479"/>
      <c r="QUZ41" s="479"/>
      <c r="QVA41" s="479"/>
      <c r="QVB41" s="479"/>
      <c r="QVC41" s="479"/>
      <c r="QVD41" s="479"/>
      <c r="QVE41" s="479"/>
      <c r="QVF41" s="479"/>
      <c r="QVG41" s="479"/>
      <c r="QVH41" s="479"/>
      <c r="QVI41" s="479"/>
      <c r="QVJ41" s="479"/>
      <c r="QVK41" s="479"/>
      <c r="QVL41" s="479"/>
      <c r="QVM41" s="479"/>
      <c r="QVN41" s="479"/>
      <c r="QVO41" s="479"/>
      <c r="QVP41" s="479"/>
      <c r="QVQ41" s="479"/>
      <c r="QVR41" s="479"/>
      <c r="QVS41" s="479"/>
      <c r="QVT41" s="479"/>
      <c r="QVU41" s="479"/>
      <c r="QVV41" s="479"/>
      <c r="QVW41" s="479"/>
      <c r="QVX41" s="479"/>
      <c r="QVY41" s="479"/>
      <c r="QVZ41" s="479"/>
      <c r="QWA41" s="479"/>
      <c r="QWB41" s="479"/>
      <c r="QWC41" s="479"/>
      <c r="QWD41" s="479"/>
      <c r="QWE41" s="479"/>
      <c r="QWF41" s="479"/>
      <c r="QWG41" s="479"/>
      <c r="QWH41" s="479"/>
      <c r="QWI41" s="479"/>
      <c r="QWJ41" s="479"/>
      <c r="QWK41" s="479"/>
      <c r="QWL41" s="479"/>
      <c r="QWM41" s="479"/>
      <c r="QWN41" s="479"/>
      <c r="QWO41" s="479"/>
      <c r="QWP41" s="479"/>
      <c r="QWQ41" s="479"/>
      <c r="QWR41" s="479"/>
      <c r="QWS41" s="479"/>
      <c r="QWT41" s="479"/>
      <c r="QWU41" s="479"/>
      <c r="QWV41" s="479"/>
      <c r="QWW41" s="479"/>
      <c r="QWX41" s="479"/>
      <c r="QWY41" s="479"/>
      <c r="QWZ41" s="479"/>
      <c r="QXA41" s="479"/>
      <c r="QXB41" s="479"/>
      <c r="QXC41" s="479"/>
      <c r="QXD41" s="479"/>
      <c r="QXE41" s="479"/>
      <c r="QXF41" s="479"/>
      <c r="QXG41" s="479"/>
      <c r="QXH41" s="479"/>
      <c r="QXI41" s="479"/>
      <c r="QXJ41" s="479"/>
      <c r="QXK41" s="479"/>
      <c r="QXL41" s="479"/>
      <c r="QXM41" s="479"/>
      <c r="QXN41" s="479"/>
      <c r="QXO41" s="479"/>
      <c r="QXP41" s="479"/>
      <c r="QXQ41" s="479"/>
      <c r="QXR41" s="479"/>
      <c r="QXS41" s="479"/>
      <c r="QXT41" s="479"/>
      <c r="QXU41" s="479"/>
      <c r="QXV41" s="479"/>
      <c r="QXW41" s="479"/>
      <c r="QXX41" s="479"/>
      <c r="QXY41" s="479"/>
      <c r="QXZ41" s="479"/>
      <c r="QYA41" s="479"/>
      <c r="QYB41" s="479"/>
      <c r="QYC41" s="479"/>
      <c r="QYD41" s="479"/>
      <c r="QYE41" s="479"/>
      <c r="QYF41" s="479"/>
      <c r="QYG41" s="479"/>
      <c r="QYH41" s="479"/>
      <c r="QYI41" s="479"/>
      <c r="QYJ41" s="479"/>
      <c r="QYK41" s="479"/>
      <c r="QYL41" s="479"/>
      <c r="QYM41" s="479"/>
      <c r="QYN41" s="479"/>
      <c r="QYO41" s="479"/>
      <c r="QYP41" s="479"/>
      <c r="QYQ41" s="479"/>
      <c r="QYR41" s="479"/>
      <c r="QYS41" s="479"/>
      <c r="QYT41" s="479"/>
      <c r="QYU41" s="479"/>
      <c r="QYV41" s="479"/>
      <c r="QYW41" s="479"/>
      <c r="QYX41" s="479"/>
      <c r="QYY41" s="479"/>
      <c r="QYZ41" s="479"/>
      <c r="QZA41" s="479"/>
      <c r="QZB41" s="479"/>
      <c r="QZC41" s="479"/>
      <c r="QZD41" s="479"/>
      <c r="QZE41" s="479"/>
      <c r="QZF41" s="479"/>
      <c r="QZG41" s="479"/>
      <c r="QZH41" s="479"/>
      <c r="QZI41" s="479"/>
      <c r="QZJ41" s="479"/>
      <c r="QZK41" s="479"/>
      <c r="QZL41" s="479"/>
      <c r="QZM41" s="479"/>
      <c r="QZN41" s="479"/>
      <c r="QZO41" s="479"/>
      <c r="QZP41" s="479"/>
      <c r="QZQ41" s="479"/>
      <c r="QZR41" s="479"/>
      <c r="QZS41" s="479"/>
      <c r="QZT41" s="479"/>
      <c r="QZU41" s="479"/>
      <c r="QZV41" s="479"/>
      <c r="QZW41" s="479"/>
      <c r="QZX41" s="479"/>
      <c r="QZY41" s="479"/>
      <c r="QZZ41" s="479"/>
      <c r="RAA41" s="479"/>
      <c r="RAB41" s="479"/>
      <c r="RAC41" s="479"/>
      <c r="RAD41" s="479"/>
      <c r="RAE41" s="479"/>
      <c r="RAF41" s="479"/>
      <c r="RAG41" s="479"/>
      <c r="RAH41" s="479"/>
      <c r="RAI41" s="479"/>
      <c r="RAJ41" s="479"/>
      <c r="RAK41" s="479"/>
      <c r="RAL41" s="479"/>
      <c r="RAM41" s="479"/>
      <c r="RAN41" s="479"/>
      <c r="RAO41" s="479"/>
      <c r="RAP41" s="479"/>
      <c r="RAQ41" s="479"/>
      <c r="RAR41" s="479"/>
      <c r="RAS41" s="479"/>
      <c r="RAT41" s="479"/>
      <c r="RAU41" s="479"/>
      <c r="RAV41" s="479"/>
      <c r="RAW41" s="479"/>
      <c r="RAX41" s="479"/>
      <c r="RAY41" s="479"/>
      <c r="RAZ41" s="479"/>
      <c r="RBA41" s="479"/>
      <c r="RBB41" s="479"/>
      <c r="RBC41" s="479"/>
      <c r="RBD41" s="479"/>
      <c r="RBE41" s="479"/>
      <c r="RBF41" s="479"/>
      <c r="RBG41" s="479"/>
      <c r="RBH41" s="479"/>
      <c r="RBI41" s="479"/>
      <c r="RBJ41" s="479"/>
      <c r="RBK41" s="479"/>
      <c r="RBL41" s="479"/>
      <c r="RBM41" s="479"/>
      <c r="RBN41" s="479"/>
      <c r="RBO41" s="479"/>
      <c r="RBP41" s="479"/>
      <c r="RBQ41" s="479"/>
      <c r="RBR41" s="479"/>
      <c r="RBS41" s="479"/>
      <c r="RBT41" s="479"/>
      <c r="RBU41" s="479"/>
      <c r="RBV41" s="479"/>
      <c r="RBW41" s="479"/>
      <c r="RBX41" s="479"/>
      <c r="RBY41" s="479"/>
      <c r="RBZ41" s="479"/>
      <c r="RCA41" s="479"/>
      <c r="RCB41" s="479"/>
      <c r="RCC41" s="479"/>
      <c r="RCD41" s="479"/>
      <c r="RCE41" s="479"/>
      <c r="RCF41" s="479"/>
      <c r="RCG41" s="479"/>
      <c r="RCH41" s="479"/>
      <c r="RCI41" s="479"/>
      <c r="RCJ41" s="479"/>
      <c r="RCK41" s="479"/>
      <c r="RCL41" s="479"/>
      <c r="RCM41" s="479"/>
      <c r="RCN41" s="479"/>
      <c r="RCO41" s="479"/>
      <c r="RCP41" s="479"/>
      <c r="RCQ41" s="479"/>
      <c r="RCR41" s="479"/>
      <c r="RCS41" s="479"/>
      <c r="RCT41" s="479"/>
      <c r="RCU41" s="479"/>
      <c r="RCV41" s="479"/>
      <c r="RCW41" s="479"/>
      <c r="RCX41" s="479"/>
      <c r="RCY41" s="479"/>
      <c r="RCZ41" s="479"/>
      <c r="RDA41" s="479"/>
      <c r="RDB41" s="479"/>
      <c r="RDC41" s="479"/>
      <c r="RDD41" s="479"/>
      <c r="RDE41" s="479"/>
      <c r="RDF41" s="479"/>
      <c r="RDG41" s="479"/>
      <c r="RDH41" s="479"/>
      <c r="RDI41" s="479"/>
      <c r="RDJ41" s="479"/>
      <c r="RDK41" s="479"/>
      <c r="RDL41" s="479"/>
      <c r="RDM41" s="479"/>
      <c r="RDN41" s="479"/>
      <c r="RDO41" s="479"/>
      <c r="RDP41" s="479"/>
      <c r="RDQ41" s="479"/>
      <c r="RDR41" s="479"/>
      <c r="RDS41" s="479"/>
      <c r="RDT41" s="479"/>
      <c r="RDU41" s="479"/>
      <c r="RDV41" s="479"/>
      <c r="RDW41" s="479"/>
      <c r="RDX41" s="479"/>
      <c r="RDY41" s="479"/>
      <c r="RDZ41" s="479"/>
      <c r="REA41" s="479"/>
      <c r="REB41" s="479"/>
      <c r="REC41" s="479"/>
      <c r="RED41" s="479"/>
      <c r="REE41" s="479"/>
      <c r="REF41" s="479"/>
      <c r="REG41" s="479"/>
      <c r="REH41" s="479"/>
      <c r="REI41" s="479"/>
      <c r="REJ41" s="479"/>
      <c r="REK41" s="479"/>
      <c r="REL41" s="479"/>
      <c r="REM41" s="479"/>
      <c r="REN41" s="479"/>
      <c r="REO41" s="479"/>
      <c r="REP41" s="479"/>
      <c r="REQ41" s="479"/>
      <c r="RER41" s="479"/>
      <c r="RES41" s="479"/>
      <c r="RET41" s="479"/>
      <c r="REU41" s="479"/>
      <c r="REV41" s="479"/>
      <c r="REW41" s="479"/>
      <c r="REX41" s="479"/>
      <c r="REY41" s="479"/>
      <c r="REZ41" s="479"/>
      <c r="RFA41" s="479"/>
      <c r="RFB41" s="479"/>
      <c r="RFC41" s="479"/>
      <c r="RFD41" s="479"/>
      <c r="RFE41" s="479"/>
      <c r="RFF41" s="479"/>
      <c r="RFG41" s="479"/>
      <c r="RFH41" s="479"/>
      <c r="RFI41" s="479"/>
      <c r="RFJ41" s="479"/>
      <c r="RFK41" s="479"/>
      <c r="RFL41" s="479"/>
      <c r="RFM41" s="479"/>
      <c r="RFN41" s="479"/>
      <c r="RFO41" s="479"/>
      <c r="RFP41" s="479"/>
      <c r="RFQ41" s="479"/>
      <c r="RFR41" s="479"/>
      <c r="RFS41" s="479"/>
      <c r="RFT41" s="479"/>
      <c r="RFU41" s="479"/>
      <c r="RFV41" s="479"/>
      <c r="RFW41" s="479"/>
      <c r="RFX41" s="479"/>
      <c r="RFY41" s="479"/>
      <c r="RFZ41" s="479"/>
      <c r="RGA41" s="479"/>
      <c r="RGB41" s="479"/>
      <c r="RGC41" s="479"/>
      <c r="RGD41" s="479"/>
      <c r="RGE41" s="479"/>
      <c r="RGF41" s="479"/>
      <c r="RGG41" s="479"/>
      <c r="RGH41" s="479"/>
      <c r="RGI41" s="479"/>
      <c r="RGJ41" s="479"/>
      <c r="RGK41" s="479"/>
      <c r="RGL41" s="479"/>
      <c r="RGM41" s="479"/>
      <c r="RGN41" s="479"/>
      <c r="RGO41" s="479"/>
      <c r="RGP41" s="479"/>
      <c r="RGQ41" s="479"/>
      <c r="RGR41" s="479"/>
      <c r="RGS41" s="479"/>
      <c r="RGT41" s="479"/>
      <c r="RGU41" s="479"/>
      <c r="RGV41" s="479"/>
      <c r="RGW41" s="479"/>
      <c r="RGX41" s="479"/>
      <c r="RGY41" s="479"/>
      <c r="RGZ41" s="479"/>
      <c r="RHA41" s="479"/>
      <c r="RHB41" s="479"/>
      <c r="RHC41" s="479"/>
      <c r="RHD41" s="479"/>
      <c r="RHE41" s="479"/>
      <c r="RHF41" s="479"/>
      <c r="RHG41" s="479"/>
      <c r="RHH41" s="479"/>
      <c r="RHI41" s="479"/>
      <c r="RHJ41" s="479"/>
      <c r="RHK41" s="479"/>
      <c r="RHL41" s="479"/>
      <c r="RHM41" s="479"/>
      <c r="RHN41" s="479"/>
      <c r="RHO41" s="479"/>
      <c r="RHP41" s="479"/>
      <c r="RHQ41" s="479"/>
      <c r="RHR41" s="479"/>
      <c r="RHS41" s="479"/>
      <c r="RHT41" s="479"/>
      <c r="RHU41" s="479"/>
      <c r="RHV41" s="479"/>
      <c r="RHW41" s="479"/>
      <c r="RHX41" s="479"/>
      <c r="RHY41" s="479"/>
      <c r="RHZ41" s="479"/>
      <c r="RIA41" s="479"/>
      <c r="RIB41" s="479"/>
      <c r="RIC41" s="479"/>
      <c r="RID41" s="479"/>
      <c r="RIE41" s="479"/>
      <c r="RIF41" s="479"/>
      <c r="RIG41" s="479"/>
      <c r="RIH41" s="479"/>
      <c r="RII41" s="479"/>
      <c r="RIJ41" s="479"/>
      <c r="RIK41" s="479"/>
      <c r="RIL41" s="479"/>
      <c r="RIM41" s="479"/>
      <c r="RIN41" s="479"/>
      <c r="RIO41" s="479"/>
      <c r="RIP41" s="479"/>
      <c r="RIQ41" s="479"/>
      <c r="RIR41" s="479"/>
      <c r="RIS41" s="479"/>
      <c r="RIT41" s="479"/>
      <c r="RIU41" s="479"/>
      <c r="RIV41" s="479"/>
      <c r="RIW41" s="479"/>
      <c r="RIX41" s="479"/>
      <c r="RIY41" s="479"/>
      <c r="RIZ41" s="479"/>
      <c r="RJA41" s="479"/>
      <c r="RJB41" s="479"/>
      <c r="RJC41" s="479"/>
      <c r="RJD41" s="479"/>
      <c r="RJE41" s="479"/>
      <c r="RJF41" s="479"/>
      <c r="RJG41" s="479"/>
      <c r="RJH41" s="479"/>
      <c r="RJI41" s="479"/>
      <c r="RJJ41" s="479"/>
      <c r="RJK41" s="479"/>
      <c r="RJL41" s="479"/>
      <c r="RJM41" s="479"/>
      <c r="RJN41" s="479"/>
      <c r="RJO41" s="479"/>
      <c r="RJP41" s="479"/>
      <c r="RJQ41" s="479"/>
      <c r="RJR41" s="479"/>
      <c r="RJS41" s="479"/>
      <c r="RJT41" s="479"/>
      <c r="RJU41" s="479"/>
      <c r="RJV41" s="479"/>
      <c r="RJW41" s="479"/>
      <c r="RJX41" s="479"/>
      <c r="RJY41" s="479"/>
      <c r="RJZ41" s="479"/>
      <c r="RKA41" s="479"/>
      <c r="RKB41" s="479"/>
      <c r="RKC41" s="479"/>
      <c r="RKD41" s="479"/>
      <c r="RKE41" s="479"/>
      <c r="RKF41" s="479"/>
      <c r="RKG41" s="479"/>
      <c r="RKH41" s="479"/>
      <c r="RKI41" s="479"/>
      <c r="RKJ41" s="479"/>
      <c r="RKK41" s="479"/>
      <c r="RKL41" s="479"/>
      <c r="RKM41" s="479"/>
      <c r="RKN41" s="479"/>
      <c r="RKO41" s="479"/>
      <c r="RKP41" s="479"/>
      <c r="RKQ41" s="479"/>
      <c r="RKR41" s="479"/>
      <c r="RKS41" s="479"/>
      <c r="RKT41" s="479"/>
      <c r="RKU41" s="479"/>
      <c r="RKV41" s="479"/>
      <c r="RKW41" s="479"/>
      <c r="RKX41" s="479"/>
      <c r="RKY41" s="479"/>
      <c r="RKZ41" s="479"/>
      <c r="RLA41" s="479"/>
      <c r="RLB41" s="479"/>
      <c r="RLC41" s="479"/>
      <c r="RLD41" s="479"/>
      <c r="RLE41" s="479"/>
      <c r="RLF41" s="479"/>
      <c r="RLG41" s="479"/>
      <c r="RLH41" s="479"/>
      <c r="RLI41" s="479"/>
      <c r="RLJ41" s="479"/>
      <c r="RLK41" s="479"/>
      <c r="RLL41" s="479"/>
      <c r="RLM41" s="479"/>
      <c r="RLN41" s="479"/>
      <c r="RLO41" s="479"/>
      <c r="RLP41" s="479"/>
      <c r="RLQ41" s="479"/>
      <c r="RLR41" s="479"/>
      <c r="RLS41" s="479"/>
      <c r="RLT41" s="479"/>
      <c r="RLU41" s="479"/>
      <c r="RLV41" s="479"/>
      <c r="RLW41" s="479"/>
      <c r="RLX41" s="479"/>
      <c r="RLY41" s="479"/>
      <c r="RLZ41" s="479"/>
      <c r="RMA41" s="479"/>
      <c r="RMB41" s="479"/>
      <c r="RMC41" s="479"/>
      <c r="RMD41" s="479"/>
      <c r="RME41" s="479"/>
      <c r="RMF41" s="479"/>
      <c r="RMG41" s="479"/>
      <c r="RMH41" s="479"/>
      <c r="RMI41" s="479"/>
      <c r="RMJ41" s="479"/>
      <c r="RMK41" s="479"/>
      <c r="RML41" s="479"/>
      <c r="RMM41" s="479"/>
      <c r="RMN41" s="479"/>
      <c r="RMO41" s="479"/>
      <c r="RMP41" s="479"/>
      <c r="RMQ41" s="479"/>
      <c r="RMR41" s="479"/>
      <c r="RMS41" s="479"/>
      <c r="RMT41" s="479"/>
      <c r="RMU41" s="479"/>
      <c r="RMV41" s="479"/>
      <c r="RMW41" s="479"/>
      <c r="RMX41" s="479"/>
      <c r="RMY41" s="479"/>
      <c r="RMZ41" s="479"/>
      <c r="RNA41" s="479"/>
      <c r="RNB41" s="479"/>
      <c r="RNC41" s="479"/>
      <c r="RND41" s="479"/>
      <c r="RNE41" s="479"/>
      <c r="RNF41" s="479"/>
      <c r="RNG41" s="479"/>
      <c r="RNH41" s="479"/>
      <c r="RNI41" s="479"/>
      <c r="RNJ41" s="479"/>
      <c r="RNK41" s="479"/>
      <c r="RNL41" s="479"/>
      <c r="RNM41" s="479"/>
      <c r="RNN41" s="479"/>
      <c r="RNO41" s="479"/>
      <c r="RNP41" s="479"/>
      <c r="RNQ41" s="479"/>
      <c r="RNR41" s="479"/>
      <c r="RNS41" s="479"/>
      <c r="RNT41" s="479"/>
      <c r="RNU41" s="479"/>
      <c r="RNV41" s="479"/>
      <c r="RNW41" s="479"/>
      <c r="RNX41" s="479"/>
      <c r="RNY41" s="479"/>
      <c r="RNZ41" s="479"/>
      <c r="ROA41" s="479"/>
      <c r="ROB41" s="479"/>
      <c r="ROC41" s="479"/>
      <c r="ROD41" s="479"/>
      <c r="ROE41" s="479"/>
      <c r="ROF41" s="479"/>
      <c r="ROG41" s="479"/>
      <c r="ROH41" s="479"/>
      <c r="ROI41" s="479"/>
      <c r="ROJ41" s="479"/>
      <c r="ROK41" s="479"/>
      <c r="ROL41" s="479"/>
      <c r="ROM41" s="479"/>
      <c r="RON41" s="479"/>
      <c r="ROO41" s="479"/>
      <c r="ROP41" s="479"/>
      <c r="ROQ41" s="479"/>
      <c r="ROR41" s="479"/>
      <c r="ROS41" s="479"/>
      <c r="ROT41" s="479"/>
      <c r="ROU41" s="479"/>
      <c r="ROV41" s="479"/>
      <c r="ROW41" s="479"/>
      <c r="ROX41" s="479"/>
      <c r="ROY41" s="479"/>
      <c r="ROZ41" s="479"/>
      <c r="RPA41" s="479"/>
      <c r="RPB41" s="479"/>
      <c r="RPC41" s="479"/>
      <c r="RPD41" s="479"/>
      <c r="RPE41" s="479"/>
      <c r="RPF41" s="479"/>
      <c r="RPG41" s="479"/>
      <c r="RPH41" s="479"/>
      <c r="RPI41" s="479"/>
      <c r="RPJ41" s="479"/>
      <c r="RPK41" s="479"/>
      <c r="RPL41" s="479"/>
      <c r="RPM41" s="479"/>
      <c r="RPN41" s="479"/>
      <c r="RPO41" s="479"/>
      <c r="RPP41" s="479"/>
      <c r="RPQ41" s="479"/>
      <c r="RPR41" s="479"/>
      <c r="RPS41" s="479"/>
      <c r="RPT41" s="479"/>
      <c r="RPU41" s="479"/>
      <c r="RPV41" s="479"/>
      <c r="RPW41" s="479"/>
      <c r="RPX41" s="479"/>
      <c r="RPY41" s="479"/>
      <c r="RPZ41" s="479"/>
      <c r="RQA41" s="479"/>
      <c r="RQB41" s="479"/>
      <c r="RQC41" s="479"/>
      <c r="RQD41" s="479"/>
      <c r="RQE41" s="479"/>
      <c r="RQF41" s="479"/>
      <c r="RQG41" s="479"/>
      <c r="RQH41" s="479"/>
      <c r="RQI41" s="479"/>
      <c r="RQJ41" s="479"/>
      <c r="RQK41" s="479"/>
      <c r="RQL41" s="479"/>
      <c r="RQM41" s="479"/>
      <c r="RQN41" s="479"/>
      <c r="RQO41" s="479"/>
      <c r="RQP41" s="479"/>
      <c r="RQQ41" s="479"/>
      <c r="RQR41" s="479"/>
      <c r="RQS41" s="479"/>
      <c r="RQT41" s="479"/>
      <c r="RQU41" s="479"/>
      <c r="RQV41" s="479"/>
      <c r="RQW41" s="479"/>
      <c r="RQX41" s="479"/>
      <c r="RQY41" s="479"/>
      <c r="RQZ41" s="479"/>
      <c r="RRA41" s="479"/>
      <c r="RRB41" s="479"/>
      <c r="RRC41" s="479"/>
      <c r="RRD41" s="479"/>
      <c r="RRE41" s="479"/>
      <c r="RRF41" s="479"/>
      <c r="RRG41" s="479"/>
      <c r="RRH41" s="479"/>
      <c r="RRI41" s="479"/>
      <c r="RRJ41" s="479"/>
      <c r="RRK41" s="479"/>
      <c r="RRL41" s="479"/>
      <c r="RRM41" s="479"/>
      <c r="RRN41" s="479"/>
      <c r="RRO41" s="479"/>
      <c r="RRP41" s="479"/>
      <c r="RRQ41" s="479"/>
      <c r="RRR41" s="479"/>
      <c r="RRS41" s="479"/>
      <c r="RRT41" s="479"/>
      <c r="RRU41" s="479"/>
      <c r="RRV41" s="479"/>
      <c r="RRW41" s="479"/>
      <c r="RRX41" s="479"/>
      <c r="RRY41" s="479"/>
      <c r="RRZ41" s="479"/>
      <c r="RSA41" s="479"/>
      <c r="RSB41" s="479"/>
      <c r="RSC41" s="479"/>
      <c r="RSD41" s="479"/>
      <c r="RSE41" s="479"/>
      <c r="RSF41" s="479"/>
      <c r="RSG41" s="479"/>
      <c r="RSH41" s="479"/>
      <c r="RSI41" s="479"/>
      <c r="RSJ41" s="479"/>
      <c r="RSK41" s="479"/>
      <c r="RSL41" s="479"/>
      <c r="RSM41" s="479"/>
      <c r="RSN41" s="479"/>
      <c r="RSO41" s="479"/>
      <c r="RSP41" s="479"/>
      <c r="RSQ41" s="479"/>
      <c r="RSR41" s="479"/>
      <c r="RSS41" s="479"/>
      <c r="RST41" s="479"/>
      <c r="RSU41" s="479"/>
      <c r="RSV41" s="479"/>
      <c r="RSW41" s="479"/>
      <c r="RSX41" s="479"/>
      <c r="RSY41" s="479"/>
      <c r="RSZ41" s="479"/>
      <c r="RTA41" s="479"/>
      <c r="RTB41" s="479"/>
      <c r="RTC41" s="479"/>
      <c r="RTD41" s="479"/>
      <c r="RTE41" s="479"/>
      <c r="RTF41" s="479"/>
      <c r="RTG41" s="479"/>
      <c r="RTH41" s="479"/>
      <c r="RTI41" s="479"/>
      <c r="RTJ41" s="479"/>
      <c r="RTK41" s="479"/>
      <c r="RTL41" s="479"/>
      <c r="RTM41" s="479"/>
      <c r="RTN41" s="479"/>
      <c r="RTO41" s="479"/>
      <c r="RTP41" s="479"/>
      <c r="RTQ41" s="479"/>
      <c r="RTR41" s="479"/>
      <c r="RTS41" s="479"/>
      <c r="RTT41" s="479"/>
      <c r="RTU41" s="479"/>
      <c r="RTV41" s="479"/>
      <c r="RTW41" s="479"/>
      <c r="RTX41" s="479"/>
      <c r="RTY41" s="479"/>
      <c r="RTZ41" s="479"/>
      <c r="RUA41" s="479"/>
      <c r="RUB41" s="479"/>
      <c r="RUC41" s="479"/>
      <c r="RUD41" s="479"/>
      <c r="RUE41" s="479"/>
      <c r="RUF41" s="479"/>
      <c r="RUG41" s="479"/>
      <c r="RUH41" s="479"/>
      <c r="RUI41" s="479"/>
      <c r="RUJ41" s="479"/>
      <c r="RUK41" s="479"/>
      <c r="RUL41" s="479"/>
      <c r="RUM41" s="479"/>
      <c r="RUN41" s="479"/>
      <c r="RUO41" s="479"/>
      <c r="RUP41" s="479"/>
      <c r="RUQ41" s="479"/>
      <c r="RUR41" s="479"/>
      <c r="RUS41" s="479"/>
      <c r="RUT41" s="479"/>
      <c r="RUU41" s="479"/>
      <c r="RUV41" s="479"/>
      <c r="RUW41" s="479"/>
      <c r="RUX41" s="479"/>
      <c r="RUY41" s="479"/>
      <c r="RUZ41" s="479"/>
      <c r="RVA41" s="479"/>
      <c r="RVB41" s="479"/>
      <c r="RVC41" s="479"/>
      <c r="RVD41" s="479"/>
      <c r="RVE41" s="479"/>
      <c r="RVF41" s="479"/>
      <c r="RVG41" s="479"/>
      <c r="RVH41" s="479"/>
      <c r="RVI41" s="479"/>
      <c r="RVJ41" s="479"/>
      <c r="RVK41" s="479"/>
      <c r="RVL41" s="479"/>
      <c r="RVM41" s="479"/>
      <c r="RVN41" s="479"/>
      <c r="RVO41" s="479"/>
      <c r="RVP41" s="479"/>
      <c r="RVQ41" s="479"/>
      <c r="RVR41" s="479"/>
      <c r="RVS41" s="479"/>
      <c r="RVT41" s="479"/>
      <c r="RVU41" s="479"/>
      <c r="RVV41" s="479"/>
      <c r="RVW41" s="479"/>
      <c r="RVX41" s="479"/>
      <c r="RVY41" s="479"/>
      <c r="RVZ41" s="479"/>
      <c r="RWA41" s="479"/>
      <c r="RWB41" s="479"/>
      <c r="RWC41" s="479"/>
      <c r="RWD41" s="479"/>
      <c r="RWE41" s="479"/>
      <c r="RWF41" s="479"/>
      <c r="RWG41" s="479"/>
      <c r="RWH41" s="479"/>
      <c r="RWI41" s="479"/>
      <c r="RWJ41" s="479"/>
      <c r="RWK41" s="479"/>
      <c r="RWL41" s="479"/>
      <c r="RWM41" s="479"/>
      <c r="RWN41" s="479"/>
      <c r="RWO41" s="479"/>
      <c r="RWP41" s="479"/>
      <c r="RWQ41" s="479"/>
      <c r="RWR41" s="479"/>
      <c r="RWS41" s="479"/>
      <c r="RWT41" s="479"/>
      <c r="RWU41" s="479"/>
      <c r="RWV41" s="479"/>
      <c r="RWW41" s="479"/>
      <c r="RWX41" s="479"/>
      <c r="RWY41" s="479"/>
      <c r="RWZ41" s="479"/>
      <c r="RXA41" s="479"/>
      <c r="RXB41" s="479"/>
      <c r="RXC41" s="479"/>
      <c r="RXD41" s="479"/>
      <c r="RXE41" s="479"/>
      <c r="RXF41" s="479"/>
      <c r="RXG41" s="479"/>
      <c r="RXH41" s="479"/>
      <c r="RXI41" s="479"/>
      <c r="RXJ41" s="479"/>
      <c r="RXK41" s="479"/>
      <c r="RXL41" s="479"/>
      <c r="RXM41" s="479"/>
      <c r="RXN41" s="479"/>
      <c r="RXO41" s="479"/>
      <c r="RXP41" s="479"/>
      <c r="RXQ41" s="479"/>
      <c r="RXR41" s="479"/>
      <c r="RXS41" s="479"/>
      <c r="RXT41" s="479"/>
      <c r="RXU41" s="479"/>
      <c r="RXV41" s="479"/>
      <c r="RXW41" s="479"/>
      <c r="RXX41" s="479"/>
      <c r="RXY41" s="479"/>
      <c r="RXZ41" s="479"/>
      <c r="RYA41" s="479"/>
      <c r="RYB41" s="479"/>
      <c r="RYC41" s="479"/>
      <c r="RYD41" s="479"/>
      <c r="RYE41" s="479"/>
      <c r="RYF41" s="479"/>
      <c r="RYG41" s="479"/>
      <c r="RYH41" s="479"/>
      <c r="RYI41" s="479"/>
      <c r="RYJ41" s="479"/>
      <c r="RYK41" s="479"/>
      <c r="RYL41" s="479"/>
      <c r="RYM41" s="479"/>
      <c r="RYN41" s="479"/>
      <c r="RYO41" s="479"/>
      <c r="RYP41" s="479"/>
      <c r="RYQ41" s="479"/>
      <c r="RYR41" s="479"/>
      <c r="RYS41" s="479"/>
      <c r="RYT41" s="479"/>
      <c r="RYU41" s="479"/>
      <c r="RYV41" s="479"/>
      <c r="RYW41" s="479"/>
      <c r="RYX41" s="479"/>
      <c r="RYY41" s="479"/>
      <c r="RYZ41" s="479"/>
      <c r="RZA41" s="479"/>
      <c r="RZB41" s="479"/>
      <c r="RZC41" s="479"/>
      <c r="RZD41" s="479"/>
      <c r="RZE41" s="479"/>
      <c r="RZF41" s="479"/>
      <c r="RZG41" s="479"/>
      <c r="RZH41" s="479"/>
      <c r="RZI41" s="479"/>
      <c r="RZJ41" s="479"/>
      <c r="RZK41" s="479"/>
      <c r="RZL41" s="479"/>
      <c r="RZM41" s="479"/>
      <c r="RZN41" s="479"/>
      <c r="RZO41" s="479"/>
      <c r="RZP41" s="479"/>
      <c r="RZQ41" s="479"/>
      <c r="RZR41" s="479"/>
      <c r="RZS41" s="479"/>
      <c r="RZT41" s="479"/>
      <c r="RZU41" s="479"/>
      <c r="RZV41" s="479"/>
      <c r="RZW41" s="479"/>
      <c r="RZX41" s="479"/>
      <c r="RZY41" s="479"/>
      <c r="RZZ41" s="479"/>
      <c r="SAA41" s="479"/>
      <c r="SAB41" s="479"/>
      <c r="SAC41" s="479"/>
      <c r="SAD41" s="479"/>
      <c r="SAE41" s="479"/>
      <c r="SAF41" s="479"/>
      <c r="SAG41" s="479"/>
      <c r="SAH41" s="479"/>
      <c r="SAI41" s="479"/>
      <c r="SAJ41" s="479"/>
      <c r="SAK41" s="479"/>
      <c r="SAL41" s="479"/>
      <c r="SAM41" s="479"/>
      <c r="SAN41" s="479"/>
      <c r="SAO41" s="479"/>
      <c r="SAP41" s="479"/>
      <c r="SAQ41" s="479"/>
      <c r="SAR41" s="479"/>
      <c r="SAS41" s="479"/>
      <c r="SAT41" s="479"/>
      <c r="SAU41" s="479"/>
      <c r="SAV41" s="479"/>
      <c r="SAW41" s="479"/>
      <c r="SAX41" s="479"/>
      <c r="SAY41" s="479"/>
      <c r="SAZ41" s="479"/>
      <c r="SBA41" s="479"/>
      <c r="SBB41" s="479"/>
      <c r="SBC41" s="479"/>
      <c r="SBD41" s="479"/>
      <c r="SBE41" s="479"/>
      <c r="SBF41" s="479"/>
      <c r="SBG41" s="479"/>
      <c r="SBH41" s="479"/>
      <c r="SBI41" s="479"/>
      <c r="SBJ41" s="479"/>
      <c r="SBK41" s="479"/>
      <c r="SBL41" s="479"/>
      <c r="SBM41" s="479"/>
      <c r="SBN41" s="479"/>
      <c r="SBO41" s="479"/>
      <c r="SBP41" s="479"/>
      <c r="SBQ41" s="479"/>
      <c r="SBR41" s="479"/>
      <c r="SBS41" s="479"/>
      <c r="SBT41" s="479"/>
      <c r="SBU41" s="479"/>
      <c r="SBV41" s="479"/>
      <c r="SBW41" s="479"/>
      <c r="SBX41" s="479"/>
      <c r="SBY41" s="479"/>
      <c r="SBZ41" s="479"/>
      <c r="SCA41" s="479"/>
      <c r="SCB41" s="479"/>
      <c r="SCC41" s="479"/>
      <c r="SCD41" s="479"/>
      <c r="SCE41" s="479"/>
      <c r="SCF41" s="479"/>
      <c r="SCG41" s="479"/>
      <c r="SCH41" s="479"/>
      <c r="SCI41" s="479"/>
      <c r="SCJ41" s="479"/>
      <c r="SCK41" s="479"/>
      <c r="SCL41" s="479"/>
      <c r="SCM41" s="479"/>
      <c r="SCN41" s="479"/>
      <c r="SCO41" s="479"/>
      <c r="SCP41" s="479"/>
      <c r="SCQ41" s="479"/>
      <c r="SCR41" s="479"/>
      <c r="SCS41" s="479"/>
      <c r="SCT41" s="479"/>
      <c r="SCU41" s="479"/>
      <c r="SCV41" s="479"/>
      <c r="SCW41" s="479"/>
      <c r="SCX41" s="479"/>
      <c r="SCY41" s="479"/>
      <c r="SCZ41" s="479"/>
      <c r="SDA41" s="479"/>
      <c r="SDB41" s="479"/>
      <c r="SDC41" s="479"/>
      <c r="SDD41" s="479"/>
      <c r="SDE41" s="479"/>
      <c r="SDF41" s="479"/>
      <c r="SDG41" s="479"/>
      <c r="SDH41" s="479"/>
      <c r="SDI41" s="479"/>
      <c r="SDJ41" s="479"/>
      <c r="SDK41" s="479"/>
      <c r="SDL41" s="479"/>
      <c r="SDM41" s="479"/>
      <c r="SDN41" s="479"/>
      <c r="SDO41" s="479"/>
      <c r="SDP41" s="479"/>
      <c r="SDQ41" s="479"/>
      <c r="SDR41" s="479"/>
      <c r="SDS41" s="479"/>
      <c r="SDT41" s="479"/>
      <c r="SDU41" s="479"/>
      <c r="SDV41" s="479"/>
      <c r="SDW41" s="479"/>
      <c r="SDX41" s="479"/>
      <c r="SDY41" s="479"/>
      <c r="SDZ41" s="479"/>
      <c r="SEA41" s="479"/>
      <c r="SEB41" s="479"/>
      <c r="SEC41" s="479"/>
      <c r="SED41" s="479"/>
      <c r="SEE41" s="479"/>
      <c r="SEF41" s="479"/>
      <c r="SEG41" s="479"/>
      <c r="SEH41" s="479"/>
      <c r="SEI41" s="479"/>
      <c r="SEJ41" s="479"/>
      <c r="SEK41" s="479"/>
      <c r="SEL41" s="479"/>
      <c r="SEM41" s="479"/>
      <c r="SEN41" s="479"/>
      <c r="SEO41" s="479"/>
      <c r="SEP41" s="479"/>
      <c r="SEQ41" s="479"/>
      <c r="SER41" s="479"/>
      <c r="SES41" s="479"/>
      <c r="SET41" s="479"/>
      <c r="SEU41" s="479"/>
      <c r="SEV41" s="479"/>
      <c r="SEW41" s="479"/>
      <c r="SEX41" s="479"/>
      <c r="SEY41" s="479"/>
      <c r="SEZ41" s="479"/>
      <c r="SFA41" s="479"/>
      <c r="SFB41" s="479"/>
      <c r="SFC41" s="479"/>
      <c r="SFD41" s="479"/>
      <c r="SFE41" s="479"/>
      <c r="SFF41" s="479"/>
      <c r="SFG41" s="479"/>
      <c r="SFH41" s="479"/>
      <c r="SFI41" s="479"/>
      <c r="SFJ41" s="479"/>
      <c r="SFK41" s="479"/>
      <c r="SFL41" s="479"/>
      <c r="SFM41" s="479"/>
      <c r="SFN41" s="479"/>
      <c r="SFO41" s="479"/>
      <c r="SFP41" s="479"/>
      <c r="SFQ41" s="479"/>
      <c r="SFR41" s="479"/>
      <c r="SFS41" s="479"/>
      <c r="SFT41" s="479"/>
      <c r="SFU41" s="479"/>
      <c r="SFV41" s="479"/>
      <c r="SFW41" s="479"/>
      <c r="SFX41" s="479"/>
      <c r="SFY41" s="479"/>
      <c r="SFZ41" s="479"/>
      <c r="SGA41" s="479"/>
      <c r="SGB41" s="479"/>
      <c r="SGC41" s="479"/>
      <c r="SGD41" s="479"/>
      <c r="SGE41" s="479"/>
      <c r="SGF41" s="479"/>
      <c r="SGG41" s="479"/>
      <c r="SGH41" s="479"/>
      <c r="SGI41" s="479"/>
      <c r="SGJ41" s="479"/>
      <c r="SGK41" s="479"/>
      <c r="SGL41" s="479"/>
      <c r="SGM41" s="479"/>
      <c r="SGN41" s="479"/>
      <c r="SGO41" s="479"/>
      <c r="SGP41" s="479"/>
      <c r="SGQ41" s="479"/>
      <c r="SGR41" s="479"/>
      <c r="SGS41" s="479"/>
      <c r="SGT41" s="479"/>
      <c r="SGU41" s="479"/>
      <c r="SGV41" s="479"/>
      <c r="SGW41" s="479"/>
      <c r="SGX41" s="479"/>
      <c r="SGY41" s="479"/>
      <c r="SGZ41" s="479"/>
      <c r="SHA41" s="479"/>
      <c r="SHB41" s="479"/>
      <c r="SHC41" s="479"/>
      <c r="SHD41" s="479"/>
      <c r="SHE41" s="479"/>
      <c r="SHF41" s="479"/>
      <c r="SHG41" s="479"/>
      <c r="SHH41" s="479"/>
      <c r="SHI41" s="479"/>
      <c r="SHJ41" s="479"/>
      <c r="SHK41" s="479"/>
      <c r="SHL41" s="479"/>
      <c r="SHM41" s="479"/>
      <c r="SHN41" s="479"/>
      <c r="SHO41" s="479"/>
      <c r="SHP41" s="479"/>
      <c r="SHQ41" s="479"/>
      <c r="SHR41" s="479"/>
      <c r="SHS41" s="479"/>
      <c r="SHT41" s="479"/>
      <c r="SHU41" s="479"/>
      <c r="SHV41" s="479"/>
      <c r="SHW41" s="479"/>
      <c r="SHX41" s="479"/>
      <c r="SHY41" s="479"/>
      <c r="SHZ41" s="479"/>
      <c r="SIA41" s="479"/>
      <c r="SIB41" s="479"/>
      <c r="SIC41" s="479"/>
      <c r="SID41" s="479"/>
      <c r="SIE41" s="479"/>
      <c r="SIF41" s="479"/>
      <c r="SIG41" s="479"/>
      <c r="SIH41" s="479"/>
      <c r="SII41" s="479"/>
      <c r="SIJ41" s="479"/>
      <c r="SIK41" s="479"/>
      <c r="SIL41" s="479"/>
      <c r="SIM41" s="479"/>
      <c r="SIN41" s="479"/>
      <c r="SIO41" s="479"/>
      <c r="SIP41" s="479"/>
      <c r="SIQ41" s="479"/>
      <c r="SIR41" s="479"/>
      <c r="SIS41" s="479"/>
      <c r="SIT41" s="479"/>
      <c r="SIU41" s="479"/>
      <c r="SIV41" s="479"/>
      <c r="SIW41" s="479"/>
      <c r="SIX41" s="479"/>
      <c r="SIY41" s="479"/>
      <c r="SIZ41" s="479"/>
      <c r="SJA41" s="479"/>
      <c r="SJB41" s="479"/>
      <c r="SJC41" s="479"/>
      <c r="SJD41" s="479"/>
      <c r="SJE41" s="479"/>
      <c r="SJF41" s="479"/>
      <c r="SJG41" s="479"/>
      <c r="SJH41" s="479"/>
      <c r="SJI41" s="479"/>
      <c r="SJJ41" s="479"/>
      <c r="SJK41" s="479"/>
      <c r="SJL41" s="479"/>
      <c r="SJM41" s="479"/>
      <c r="SJN41" s="479"/>
      <c r="SJO41" s="479"/>
      <c r="SJP41" s="479"/>
      <c r="SJQ41" s="479"/>
      <c r="SJR41" s="479"/>
      <c r="SJS41" s="479"/>
      <c r="SJT41" s="479"/>
      <c r="SJU41" s="479"/>
      <c r="SJV41" s="479"/>
      <c r="SJW41" s="479"/>
      <c r="SJX41" s="479"/>
      <c r="SJY41" s="479"/>
      <c r="SJZ41" s="479"/>
      <c r="SKA41" s="479"/>
      <c r="SKB41" s="479"/>
      <c r="SKC41" s="479"/>
      <c r="SKD41" s="479"/>
      <c r="SKE41" s="479"/>
      <c r="SKF41" s="479"/>
      <c r="SKG41" s="479"/>
      <c r="SKH41" s="479"/>
      <c r="SKI41" s="479"/>
      <c r="SKJ41" s="479"/>
      <c r="SKK41" s="479"/>
      <c r="SKL41" s="479"/>
      <c r="SKM41" s="479"/>
      <c r="SKN41" s="479"/>
      <c r="SKO41" s="479"/>
      <c r="SKP41" s="479"/>
      <c r="SKQ41" s="479"/>
      <c r="SKR41" s="479"/>
      <c r="SKS41" s="479"/>
      <c r="SKT41" s="479"/>
      <c r="SKU41" s="479"/>
      <c r="SKV41" s="479"/>
      <c r="SKW41" s="479"/>
      <c r="SKX41" s="479"/>
      <c r="SKY41" s="479"/>
      <c r="SKZ41" s="479"/>
      <c r="SLA41" s="479"/>
      <c r="SLB41" s="479"/>
      <c r="SLC41" s="479"/>
      <c r="SLD41" s="479"/>
      <c r="SLE41" s="479"/>
      <c r="SLF41" s="479"/>
      <c r="SLG41" s="479"/>
      <c r="SLH41" s="479"/>
      <c r="SLI41" s="479"/>
      <c r="SLJ41" s="479"/>
      <c r="SLK41" s="479"/>
      <c r="SLL41" s="479"/>
      <c r="SLM41" s="479"/>
      <c r="SLN41" s="479"/>
      <c r="SLO41" s="479"/>
      <c r="SLP41" s="479"/>
      <c r="SLQ41" s="479"/>
      <c r="SLR41" s="479"/>
      <c r="SLS41" s="479"/>
      <c r="SLT41" s="479"/>
      <c r="SLU41" s="479"/>
      <c r="SLV41" s="479"/>
      <c r="SLW41" s="479"/>
      <c r="SLX41" s="479"/>
      <c r="SLY41" s="479"/>
      <c r="SLZ41" s="479"/>
      <c r="SMA41" s="479"/>
      <c r="SMB41" s="479"/>
      <c r="SMC41" s="479"/>
      <c r="SMD41" s="479"/>
      <c r="SME41" s="479"/>
      <c r="SMF41" s="479"/>
      <c r="SMG41" s="479"/>
      <c r="SMH41" s="479"/>
      <c r="SMI41" s="479"/>
      <c r="SMJ41" s="479"/>
      <c r="SMK41" s="479"/>
      <c r="SML41" s="479"/>
      <c r="SMM41" s="479"/>
      <c r="SMN41" s="479"/>
      <c r="SMO41" s="479"/>
      <c r="SMP41" s="479"/>
      <c r="SMQ41" s="479"/>
      <c r="SMR41" s="479"/>
      <c r="SMS41" s="479"/>
      <c r="SMT41" s="479"/>
      <c r="SMU41" s="479"/>
      <c r="SMV41" s="479"/>
      <c r="SMW41" s="479"/>
      <c r="SMX41" s="479"/>
      <c r="SMY41" s="479"/>
      <c r="SMZ41" s="479"/>
      <c r="SNA41" s="479"/>
      <c r="SNB41" s="479"/>
      <c r="SNC41" s="479"/>
      <c r="SND41" s="479"/>
      <c r="SNE41" s="479"/>
      <c r="SNF41" s="479"/>
      <c r="SNG41" s="479"/>
      <c r="SNH41" s="479"/>
      <c r="SNI41" s="479"/>
      <c r="SNJ41" s="479"/>
      <c r="SNK41" s="479"/>
      <c r="SNL41" s="479"/>
      <c r="SNM41" s="479"/>
      <c r="SNN41" s="479"/>
      <c r="SNO41" s="479"/>
      <c r="SNP41" s="479"/>
      <c r="SNQ41" s="479"/>
      <c r="SNR41" s="479"/>
      <c r="SNS41" s="479"/>
      <c r="SNT41" s="479"/>
      <c r="SNU41" s="479"/>
      <c r="SNV41" s="479"/>
      <c r="SNW41" s="479"/>
      <c r="SNX41" s="479"/>
      <c r="SNY41" s="479"/>
      <c r="SNZ41" s="479"/>
      <c r="SOA41" s="479"/>
      <c r="SOB41" s="479"/>
      <c r="SOC41" s="479"/>
      <c r="SOD41" s="479"/>
      <c r="SOE41" s="479"/>
      <c r="SOF41" s="479"/>
      <c r="SOG41" s="479"/>
      <c r="SOH41" s="479"/>
      <c r="SOI41" s="479"/>
      <c r="SOJ41" s="479"/>
      <c r="SOK41" s="479"/>
      <c r="SOL41" s="479"/>
      <c r="SOM41" s="479"/>
      <c r="SON41" s="479"/>
      <c r="SOO41" s="479"/>
      <c r="SOP41" s="479"/>
      <c r="SOQ41" s="479"/>
      <c r="SOR41" s="479"/>
      <c r="SOS41" s="479"/>
      <c r="SOT41" s="479"/>
      <c r="SOU41" s="479"/>
      <c r="SOV41" s="479"/>
      <c r="SOW41" s="479"/>
      <c r="SOX41" s="479"/>
      <c r="SOY41" s="479"/>
      <c r="SOZ41" s="479"/>
      <c r="SPA41" s="479"/>
      <c r="SPB41" s="479"/>
      <c r="SPC41" s="479"/>
      <c r="SPD41" s="479"/>
      <c r="SPE41" s="479"/>
      <c r="SPF41" s="479"/>
      <c r="SPG41" s="479"/>
      <c r="SPH41" s="479"/>
      <c r="SPI41" s="479"/>
      <c r="SPJ41" s="479"/>
      <c r="SPK41" s="479"/>
      <c r="SPL41" s="479"/>
      <c r="SPM41" s="479"/>
      <c r="SPN41" s="479"/>
      <c r="SPO41" s="479"/>
      <c r="SPP41" s="479"/>
      <c r="SPQ41" s="479"/>
      <c r="SPR41" s="479"/>
      <c r="SPS41" s="479"/>
      <c r="SPT41" s="479"/>
      <c r="SPU41" s="479"/>
      <c r="SPV41" s="479"/>
      <c r="SPW41" s="479"/>
      <c r="SPX41" s="479"/>
      <c r="SPY41" s="479"/>
      <c r="SPZ41" s="479"/>
      <c r="SQA41" s="479"/>
      <c r="SQB41" s="479"/>
      <c r="SQC41" s="479"/>
      <c r="SQD41" s="479"/>
      <c r="SQE41" s="479"/>
      <c r="SQF41" s="479"/>
      <c r="SQG41" s="479"/>
      <c r="SQH41" s="479"/>
      <c r="SQI41" s="479"/>
      <c r="SQJ41" s="479"/>
      <c r="SQK41" s="479"/>
      <c r="SQL41" s="479"/>
      <c r="SQM41" s="479"/>
      <c r="SQN41" s="479"/>
      <c r="SQO41" s="479"/>
      <c r="SQP41" s="479"/>
      <c r="SQQ41" s="479"/>
      <c r="SQR41" s="479"/>
      <c r="SQS41" s="479"/>
      <c r="SQT41" s="479"/>
      <c r="SQU41" s="479"/>
      <c r="SQV41" s="479"/>
      <c r="SQW41" s="479"/>
      <c r="SQX41" s="479"/>
      <c r="SQY41" s="479"/>
      <c r="SQZ41" s="479"/>
      <c r="SRA41" s="479"/>
      <c r="SRB41" s="479"/>
      <c r="SRC41" s="479"/>
      <c r="SRD41" s="479"/>
      <c r="SRE41" s="479"/>
      <c r="SRF41" s="479"/>
      <c r="SRG41" s="479"/>
      <c r="SRH41" s="479"/>
      <c r="SRI41" s="479"/>
      <c r="SRJ41" s="479"/>
      <c r="SRK41" s="479"/>
      <c r="SRL41" s="479"/>
      <c r="SRM41" s="479"/>
      <c r="SRN41" s="479"/>
      <c r="SRO41" s="479"/>
      <c r="SRP41" s="479"/>
      <c r="SRQ41" s="479"/>
      <c r="SRR41" s="479"/>
      <c r="SRS41" s="479"/>
      <c r="SRT41" s="479"/>
      <c r="SRU41" s="479"/>
      <c r="SRV41" s="479"/>
      <c r="SRW41" s="479"/>
      <c r="SRX41" s="479"/>
      <c r="SRY41" s="479"/>
      <c r="SRZ41" s="479"/>
      <c r="SSA41" s="479"/>
      <c r="SSB41" s="479"/>
      <c r="SSC41" s="479"/>
      <c r="SSD41" s="479"/>
      <c r="SSE41" s="479"/>
      <c r="SSF41" s="479"/>
      <c r="SSG41" s="479"/>
      <c r="SSH41" s="479"/>
      <c r="SSI41" s="479"/>
      <c r="SSJ41" s="479"/>
      <c r="SSK41" s="479"/>
      <c r="SSL41" s="479"/>
      <c r="SSM41" s="479"/>
      <c r="SSN41" s="479"/>
      <c r="SSO41" s="479"/>
      <c r="SSP41" s="479"/>
      <c r="SSQ41" s="479"/>
      <c r="SSR41" s="479"/>
      <c r="SSS41" s="479"/>
      <c r="SST41" s="479"/>
      <c r="SSU41" s="479"/>
      <c r="SSV41" s="479"/>
      <c r="SSW41" s="479"/>
      <c r="SSX41" s="479"/>
      <c r="SSY41" s="479"/>
      <c r="SSZ41" s="479"/>
      <c r="STA41" s="479"/>
      <c r="STB41" s="479"/>
      <c r="STC41" s="479"/>
      <c r="STD41" s="479"/>
      <c r="STE41" s="479"/>
      <c r="STF41" s="479"/>
      <c r="STG41" s="479"/>
      <c r="STH41" s="479"/>
      <c r="STI41" s="479"/>
      <c r="STJ41" s="479"/>
      <c r="STK41" s="479"/>
      <c r="STL41" s="479"/>
      <c r="STM41" s="479"/>
      <c r="STN41" s="479"/>
      <c r="STO41" s="479"/>
      <c r="STP41" s="479"/>
      <c r="STQ41" s="479"/>
      <c r="STR41" s="479"/>
      <c r="STS41" s="479"/>
      <c r="STT41" s="479"/>
      <c r="STU41" s="479"/>
      <c r="STV41" s="479"/>
      <c r="STW41" s="479"/>
      <c r="STX41" s="479"/>
      <c r="STY41" s="479"/>
      <c r="STZ41" s="479"/>
      <c r="SUA41" s="479"/>
      <c r="SUB41" s="479"/>
      <c r="SUC41" s="479"/>
      <c r="SUD41" s="479"/>
      <c r="SUE41" s="479"/>
      <c r="SUF41" s="479"/>
      <c r="SUG41" s="479"/>
      <c r="SUH41" s="479"/>
      <c r="SUI41" s="479"/>
      <c r="SUJ41" s="479"/>
      <c r="SUK41" s="479"/>
      <c r="SUL41" s="479"/>
      <c r="SUM41" s="479"/>
      <c r="SUN41" s="479"/>
      <c r="SUO41" s="479"/>
      <c r="SUP41" s="479"/>
      <c r="SUQ41" s="479"/>
      <c r="SUR41" s="479"/>
      <c r="SUS41" s="479"/>
      <c r="SUT41" s="479"/>
      <c r="SUU41" s="479"/>
      <c r="SUV41" s="479"/>
      <c r="SUW41" s="479"/>
      <c r="SUX41" s="479"/>
      <c r="SUY41" s="479"/>
      <c r="SUZ41" s="479"/>
      <c r="SVA41" s="479"/>
      <c r="SVB41" s="479"/>
      <c r="SVC41" s="479"/>
      <c r="SVD41" s="479"/>
      <c r="SVE41" s="479"/>
      <c r="SVF41" s="479"/>
      <c r="SVG41" s="479"/>
      <c r="SVH41" s="479"/>
      <c r="SVI41" s="479"/>
      <c r="SVJ41" s="479"/>
      <c r="SVK41" s="479"/>
      <c r="SVL41" s="479"/>
      <c r="SVM41" s="479"/>
      <c r="SVN41" s="479"/>
      <c r="SVO41" s="479"/>
      <c r="SVP41" s="479"/>
      <c r="SVQ41" s="479"/>
      <c r="SVR41" s="479"/>
      <c r="SVS41" s="479"/>
      <c r="SVT41" s="479"/>
      <c r="SVU41" s="479"/>
      <c r="SVV41" s="479"/>
      <c r="SVW41" s="479"/>
      <c r="SVX41" s="479"/>
      <c r="SVY41" s="479"/>
      <c r="SVZ41" s="479"/>
      <c r="SWA41" s="479"/>
      <c r="SWB41" s="479"/>
      <c r="SWC41" s="479"/>
      <c r="SWD41" s="479"/>
      <c r="SWE41" s="479"/>
      <c r="SWF41" s="479"/>
      <c r="SWG41" s="479"/>
      <c r="SWH41" s="479"/>
      <c r="SWI41" s="479"/>
      <c r="SWJ41" s="479"/>
      <c r="SWK41" s="479"/>
      <c r="SWL41" s="479"/>
      <c r="SWM41" s="479"/>
      <c r="SWN41" s="479"/>
      <c r="SWO41" s="479"/>
      <c r="SWP41" s="479"/>
      <c r="SWQ41" s="479"/>
      <c r="SWR41" s="479"/>
      <c r="SWS41" s="479"/>
      <c r="SWT41" s="479"/>
      <c r="SWU41" s="479"/>
      <c r="SWV41" s="479"/>
      <c r="SWW41" s="479"/>
      <c r="SWX41" s="479"/>
      <c r="SWY41" s="479"/>
      <c r="SWZ41" s="479"/>
      <c r="SXA41" s="479"/>
      <c r="SXB41" s="479"/>
      <c r="SXC41" s="479"/>
      <c r="SXD41" s="479"/>
      <c r="SXE41" s="479"/>
      <c r="SXF41" s="479"/>
      <c r="SXG41" s="479"/>
      <c r="SXH41" s="479"/>
      <c r="SXI41" s="479"/>
      <c r="SXJ41" s="479"/>
      <c r="SXK41" s="479"/>
      <c r="SXL41" s="479"/>
      <c r="SXM41" s="479"/>
      <c r="SXN41" s="479"/>
      <c r="SXO41" s="479"/>
      <c r="SXP41" s="479"/>
      <c r="SXQ41" s="479"/>
      <c r="SXR41" s="479"/>
      <c r="SXS41" s="479"/>
      <c r="SXT41" s="479"/>
      <c r="SXU41" s="479"/>
      <c r="SXV41" s="479"/>
      <c r="SXW41" s="479"/>
      <c r="SXX41" s="479"/>
      <c r="SXY41" s="479"/>
      <c r="SXZ41" s="479"/>
      <c r="SYA41" s="479"/>
      <c r="SYB41" s="479"/>
      <c r="SYC41" s="479"/>
      <c r="SYD41" s="479"/>
      <c r="SYE41" s="479"/>
      <c r="SYF41" s="479"/>
      <c r="SYG41" s="479"/>
      <c r="SYH41" s="479"/>
      <c r="SYI41" s="479"/>
      <c r="SYJ41" s="479"/>
      <c r="SYK41" s="479"/>
      <c r="SYL41" s="479"/>
      <c r="SYM41" s="479"/>
      <c r="SYN41" s="479"/>
      <c r="SYO41" s="479"/>
      <c r="SYP41" s="479"/>
      <c r="SYQ41" s="479"/>
      <c r="SYR41" s="479"/>
      <c r="SYS41" s="479"/>
      <c r="SYT41" s="479"/>
      <c r="SYU41" s="479"/>
      <c r="SYV41" s="479"/>
      <c r="SYW41" s="479"/>
      <c r="SYX41" s="479"/>
      <c r="SYY41" s="479"/>
      <c r="SYZ41" s="479"/>
      <c r="SZA41" s="479"/>
      <c r="SZB41" s="479"/>
      <c r="SZC41" s="479"/>
      <c r="SZD41" s="479"/>
      <c r="SZE41" s="479"/>
      <c r="SZF41" s="479"/>
      <c r="SZG41" s="479"/>
      <c r="SZH41" s="479"/>
      <c r="SZI41" s="479"/>
      <c r="SZJ41" s="479"/>
      <c r="SZK41" s="479"/>
      <c r="SZL41" s="479"/>
      <c r="SZM41" s="479"/>
      <c r="SZN41" s="479"/>
      <c r="SZO41" s="479"/>
      <c r="SZP41" s="479"/>
      <c r="SZQ41" s="479"/>
      <c r="SZR41" s="479"/>
      <c r="SZS41" s="479"/>
      <c r="SZT41" s="479"/>
      <c r="SZU41" s="479"/>
      <c r="SZV41" s="479"/>
      <c r="SZW41" s="479"/>
      <c r="SZX41" s="479"/>
      <c r="SZY41" s="479"/>
      <c r="SZZ41" s="479"/>
      <c r="TAA41" s="479"/>
      <c r="TAB41" s="479"/>
      <c r="TAC41" s="479"/>
      <c r="TAD41" s="479"/>
      <c r="TAE41" s="479"/>
      <c r="TAF41" s="479"/>
      <c r="TAG41" s="479"/>
      <c r="TAH41" s="479"/>
      <c r="TAI41" s="479"/>
      <c r="TAJ41" s="479"/>
      <c r="TAK41" s="479"/>
      <c r="TAL41" s="479"/>
      <c r="TAM41" s="479"/>
      <c r="TAN41" s="479"/>
      <c r="TAO41" s="479"/>
      <c r="TAP41" s="479"/>
      <c r="TAQ41" s="479"/>
      <c r="TAR41" s="479"/>
      <c r="TAS41" s="479"/>
      <c r="TAT41" s="479"/>
      <c r="TAU41" s="479"/>
      <c r="TAV41" s="479"/>
      <c r="TAW41" s="479"/>
      <c r="TAX41" s="479"/>
      <c r="TAY41" s="479"/>
      <c r="TAZ41" s="479"/>
      <c r="TBA41" s="479"/>
      <c r="TBB41" s="479"/>
      <c r="TBC41" s="479"/>
      <c r="TBD41" s="479"/>
      <c r="TBE41" s="479"/>
      <c r="TBF41" s="479"/>
      <c r="TBG41" s="479"/>
      <c r="TBH41" s="479"/>
      <c r="TBI41" s="479"/>
      <c r="TBJ41" s="479"/>
      <c r="TBK41" s="479"/>
      <c r="TBL41" s="479"/>
      <c r="TBM41" s="479"/>
      <c r="TBN41" s="479"/>
      <c r="TBO41" s="479"/>
      <c r="TBP41" s="479"/>
      <c r="TBQ41" s="479"/>
      <c r="TBR41" s="479"/>
      <c r="TBS41" s="479"/>
      <c r="TBT41" s="479"/>
      <c r="TBU41" s="479"/>
      <c r="TBV41" s="479"/>
      <c r="TBW41" s="479"/>
      <c r="TBX41" s="479"/>
      <c r="TBY41" s="479"/>
      <c r="TBZ41" s="479"/>
      <c r="TCA41" s="479"/>
      <c r="TCB41" s="479"/>
      <c r="TCC41" s="479"/>
      <c r="TCD41" s="479"/>
      <c r="TCE41" s="479"/>
      <c r="TCF41" s="479"/>
      <c r="TCG41" s="479"/>
      <c r="TCH41" s="479"/>
      <c r="TCI41" s="479"/>
      <c r="TCJ41" s="479"/>
      <c r="TCK41" s="479"/>
      <c r="TCL41" s="479"/>
      <c r="TCM41" s="479"/>
      <c r="TCN41" s="479"/>
      <c r="TCO41" s="479"/>
      <c r="TCP41" s="479"/>
      <c r="TCQ41" s="479"/>
      <c r="TCR41" s="479"/>
      <c r="TCS41" s="479"/>
      <c r="TCT41" s="479"/>
      <c r="TCU41" s="479"/>
      <c r="TCV41" s="479"/>
      <c r="TCW41" s="479"/>
      <c r="TCX41" s="479"/>
      <c r="TCY41" s="479"/>
      <c r="TCZ41" s="479"/>
      <c r="TDA41" s="479"/>
      <c r="TDB41" s="479"/>
      <c r="TDC41" s="479"/>
      <c r="TDD41" s="479"/>
      <c r="TDE41" s="479"/>
      <c r="TDF41" s="479"/>
      <c r="TDG41" s="479"/>
      <c r="TDH41" s="479"/>
      <c r="TDI41" s="479"/>
      <c r="TDJ41" s="479"/>
      <c r="TDK41" s="479"/>
      <c r="TDL41" s="479"/>
      <c r="TDM41" s="479"/>
      <c r="TDN41" s="479"/>
      <c r="TDO41" s="479"/>
      <c r="TDP41" s="479"/>
      <c r="TDQ41" s="479"/>
      <c r="TDR41" s="479"/>
      <c r="TDS41" s="479"/>
      <c r="TDT41" s="479"/>
      <c r="TDU41" s="479"/>
      <c r="TDV41" s="479"/>
      <c r="TDW41" s="479"/>
      <c r="TDX41" s="479"/>
      <c r="TDY41" s="479"/>
      <c r="TDZ41" s="479"/>
      <c r="TEA41" s="479"/>
      <c r="TEB41" s="479"/>
      <c r="TEC41" s="479"/>
      <c r="TED41" s="479"/>
      <c r="TEE41" s="479"/>
      <c r="TEF41" s="479"/>
      <c r="TEG41" s="479"/>
      <c r="TEH41" s="479"/>
      <c r="TEI41" s="479"/>
      <c r="TEJ41" s="479"/>
      <c r="TEK41" s="479"/>
      <c r="TEL41" s="479"/>
      <c r="TEM41" s="479"/>
      <c r="TEN41" s="479"/>
      <c r="TEO41" s="479"/>
      <c r="TEP41" s="479"/>
      <c r="TEQ41" s="479"/>
      <c r="TER41" s="479"/>
      <c r="TES41" s="479"/>
      <c r="TET41" s="479"/>
      <c r="TEU41" s="479"/>
      <c r="TEV41" s="479"/>
      <c r="TEW41" s="479"/>
      <c r="TEX41" s="479"/>
      <c r="TEY41" s="479"/>
      <c r="TEZ41" s="479"/>
      <c r="TFA41" s="479"/>
      <c r="TFB41" s="479"/>
      <c r="TFC41" s="479"/>
      <c r="TFD41" s="479"/>
      <c r="TFE41" s="479"/>
      <c r="TFF41" s="479"/>
      <c r="TFG41" s="479"/>
      <c r="TFH41" s="479"/>
      <c r="TFI41" s="479"/>
      <c r="TFJ41" s="479"/>
      <c r="TFK41" s="479"/>
      <c r="TFL41" s="479"/>
      <c r="TFM41" s="479"/>
      <c r="TFN41" s="479"/>
      <c r="TFO41" s="479"/>
      <c r="TFP41" s="479"/>
      <c r="TFQ41" s="479"/>
      <c r="TFR41" s="479"/>
      <c r="TFS41" s="479"/>
      <c r="TFT41" s="479"/>
      <c r="TFU41" s="479"/>
      <c r="TFV41" s="479"/>
      <c r="TFW41" s="479"/>
      <c r="TFX41" s="479"/>
      <c r="TFY41" s="479"/>
      <c r="TFZ41" s="479"/>
      <c r="TGA41" s="479"/>
      <c r="TGB41" s="479"/>
      <c r="TGC41" s="479"/>
      <c r="TGD41" s="479"/>
      <c r="TGE41" s="479"/>
      <c r="TGF41" s="479"/>
      <c r="TGG41" s="479"/>
      <c r="TGH41" s="479"/>
      <c r="TGI41" s="479"/>
      <c r="TGJ41" s="479"/>
      <c r="TGK41" s="479"/>
      <c r="TGL41" s="479"/>
      <c r="TGM41" s="479"/>
      <c r="TGN41" s="479"/>
      <c r="TGO41" s="479"/>
      <c r="TGP41" s="479"/>
      <c r="TGQ41" s="479"/>
      <c r="TGR41" s="479"/>
      <c r="TGS41" s="479"/>
      <c r="TGT41" s="479"/>
      <c r="TGU41" s="479"/>
      <c r="TGV41" s="479"/>
      <c r="TGW41" s="479"/>
      <c r="TGX41" s="479"/>
      <c r="TGY41" s="479"/>
      <c r="TGZ41" s="479"/>
      <c r="THA41" s="479"/>
      <c r="THB41" s="479"/>
      <c r="THC41" s="479"/>
      <c r="THD41" s="479"/>
      <c r="THE41" s="479"/>
      <c r="THF41" s="479"/>
      <c r="THG41" s="479"/>
      <c r="THH41" s="479"/>
      <c r="THI41" s="479"/>
      <c r="THJ41" s="479"/>
      <c r="THK41" s="479"/>
      <c r="THL41" s="479"/>
      <c r="THM41" s="479"/>
      <c r="THN41" s="479"/>
      <c r="THO41" s="479"/>
      <c r="THP41" s="479"/>
      <c r="THQ41" s="479"/>
      <c r="THR41" s="479"/>
      <c r="THS41" s="479"/>
      <c r="THT41" s="479"/>
      <c r="THU41" s="479"/>
      <c r="THV41" s="479"/>
      <c r="THW41" s="479"/>
      <c r="THX41" s="479"/>
      <c r="THY41" s="479"/>
      <c r="THZ41" s="479"/>
      <c r="TIA41" s="479"/>
      <c r="TIB41" s="479"/>
      <c r="TIC41" s="479"/>
      <c r="TID41" s="479"/>
      <c r="TIE41" s="479"/>
      <c r="TIF41" s="479"/>
      <c r="TIG41" s="479"/>
      <c r="TIH41" s="479"/>
      <c r="TII41" s="479"/>
      <c r="TIJ41" s="479"/>
      <c r="TIK41" s="479"/>
      <c r="TIL41" s="479"/>
      <c r="TIM41" s="479"/>
      <c r="TIN41" s="479"/>
      <c r="TIO41" s="479"/>
      <c r="TIP41" s="479"/>
      <c r="TIQ41" s="479"/>
      <c r="TIR41" s="479"/>
      <c r="TIS41" s="479"/>
      <c r="TIT41" s="479"/>
      <c r="TIU41" s="479"/>
      <c r="TIV41" s="479"/>
      <c r="TIW41" s="479"/>
      <c r="TIX41" s="479"/>
      <c r="TIY41" s="479"/>
      <c r="TIZ41" s="479"/>
      <c r="TJA41" s="479"/>
      <c r="TJB41" s="479"/>
      <c r="TJC41" s="479"/>
      <c r="TJD41" s="479"/>
      <c r="TJE41" s="479"/>
      <c r="TJF41" s="479"/>
      <c r="TJG41" s="479"/>
      <c r="TJH41" s="479"/>
      <c r="TJI41" s="479"/>
      <c r="TJJ41" s="479"/>
      <c r="TJK41" s="479"/>
      <c r="TJL41" s="479"/>
      <c r="TJM41" s="479"/>
      <c r="TJN41" s="479"/>
      <c r="TJO41" s="479"/>
      <c r="TJP41" s="479"/>
      <c r="TJQ41" s="479"/>
      <c r="TJR41" s="479"/>
      <c r="TJS41" s="479"/>
      <c r="TJT41" s="479"/>
      <c r="TJU41" s="479"/>
      <c r="TJV41" s="479"/>
      <c r="TJW41" s="479"/>
      <c r="TJX41" s="479"/>
      <c r="TJY41" s="479"/>
      <c r="TJZ41" s="479"/>
      <c r="TKA41" s="479"/>
      <c r="TKB41" s="479"/>
      <c r="TKC41" s="479"/>
      <c r="TKD41" s="479"/>
      <c r="TKE41" s="479"/>
      <c r="TKF41" s="479"/>
      <c r="TKG41" s="479"/>
      <c r="TKH41" s="479"/>
      <c r="TKI41" s="479"/>
      <c r="TKJ41" s="479"/>
      <c r="TKK41" s="479"/>
      <c r="TKL41" s="479"/>
      <c r="TKM41" s="479"/>
      <c r="TKN41" s="479"/>
      <c r="TKO41" s="479"/>
      <c r="TKP41" s="479"/>
      <c r="TKQ41" s="479"/>
      <c r="TKR41" s="479"/>
      <c r="TKS41" s="479"/>
      <c r="TKT41" s="479"/>
      <c r="TKU41" s="479"/>
      <c r="TKV41" s="479"/>
      <c r="TKW41" s="479"/>
      <c r="TKX41" s="479"/>
      <c r="TKY41" s="479"/>
      <c r="TKZ41" s="479"/>
      <c r="TLA41" s="479"/>
      <c r="TLB41" s="479"/>
      <c r="TLC41" s="479"/>
      <c r="TLD41" s="479"/>
      <c r="TLE41" s="479"/>
      <c r="TLF41" s="479"/>
      <c r="TLG41" s="479"/>
      <c r="TLH41" s="479"/>
      <c r="TLI41" s="479"/>
      <c r="TLJ41" s="479"/>
      <c r="TLK41" s="479"/>
      <c r="TLL41" s="479"/>
      <c r="TLM41" s="479"/>
      <c r="TLN41" s="479"/>
      <c r="TLO41" s="479"/>
      <c r="TLP41" s="479"/>
      <c r="TLQ41" s="479"/>
      <c r="TLR41" s="479"/>
      <c r="TLS41" s="479"/>
      <c r="TLT41" s="479"/>
      <c r="TLU41" s="479"/>
      <c r="TLV41" s="479"/>
      <c r="TLW41" s="479"/>
      <c r="TLX41" s="479"/>
      <c r="TLY41" s="479"/>
      <c r="TLZ41" s="479"/>
      <c r="TMA41" s="479"/>
      <c r="TMB41" s="479"/>
      <c r="TMC41" s="479"/>
      <c r="TMD41" s="479"/>
      <c r="TME41" s="479"/>
      <c r="TMF41" s="479"/>
      <c r="TMG41" s="479"/>
      <c r="TMH41" s="479"/>
      <c r="TMI41" s="479"/>
      <c r="TMJ41" s="479"/>
      <c r="TMK41" s="479"/>
      <c r="TML41" s="479"/>
      <c r="TMM41" s="479"/>
      <c r="TMN41" s="479"/>
      <c r="TMO41" s="479"/>
      <c r="TMP41" s="479"/>
      <c r="TMQ41" s="479"/>
      <c r="TMR41" s="479"/>
      <c r="TMS41" s="479"/>
      <c r="TMT41" s="479"/>
      <c r="TMU41" s="479"/>
      <c r="TMV41" s="479"/>
      <c r="TMW41" s="479"/>
      <c r="TMX41" s="479"/>
      <c r="TMY41" s="479"/>
      <c r="TMZ41" s="479"/>
      <c r="TNA41" s="479"/>
      <c r="TNB41" s="479"/>
      <c r="TNC41" s="479"/>
      <c r="TND41" s="479"/>
      <c r="TNE41" s="479"/>
      <c r="TNF41" s="479"/>
      <c r="TNG41" s="479"/>
      <c r="TNH41" s="479"/>
      <c r="TNI41" s="479"/>
      <c r="TNJ41" s="479"/>
      <c r="TNK41" s="479"/>
      <c r="TNL41" s="479"/>
      <c r="TNM41" s="479"/>
      <c r="TNN41" s="479"/>
      <c r="TNO41" s="479"/>
      <c r="TNP41" s="479"/>
      <c r="TNQ41" s="479"/>
      <c r="TNR41" s="479"/>
      <c r="TNS41" s="479"/>
      <c r="TNT41" s="479"/>
      <c r="TNU41" s="479"/>
      <c r="TNV41" s="479"/>
      <c r="TNW41" s="479"/>
      <c r="TNX41" s="479"/>
      <c r="TNY41" s="479"/>
      <c r="TNZ41" s="479"/>
      <c r="TOA41" s="479"/>
      <c r="TOB41" s="479"/>
      <c r="TOC41" s="479"/>
      <c r="TOD41" s="479"/>
      <c r="TOE41" s="479"/>
      <c r="TOF41" s="479"/>
      <c r="TOG41" s="479"/>
      <c r="TOH41" s="479"/>
      <c r="TOI41" s="479"/>
      <c r="TOJ41" s="479"/>
      <c r="TOK41" s="479"/>
      <c r="TOL41" s="479"/>
      <c r="TOM41" s="479"/>
      <c r="TON41" s="479"/>
      <c r="TOO41" s="479"/>
      <c r="TOP41" s="479"/>
      <c r="TOQ41" s="479"/>
      <c r="TOR41" s="479"/>
      <c r="TOS41" s="479"/>
      <c r="TOT41" s="479"/>
      <c r="TOU41" s="479"/>
      <c r="TOV41" s="479"/>
      <c r="TOW41" s="479"/>
      <c r="TOX41" s="479"/>
      <c r="TOY41" s="479"/>
      <c r="TOZ41" s="479"/>
      <c r="TPA41" s="479"/>
      <c r="TPB41" s="479"/>
      <c r="TPC41" s="479"/>
      <c r="TPD41" s="479"/>
      <c r="TPE41" s="479"/>
      <c r="TPF41" s="479"/>
      <c r="TPG41" s="479"/>
      <c r="TPH41" s="479"/>
      <c r="TPI41" s="479"/>
      <c r="TPJ41" s="479"/>
      <c r="TPK41" s="479"/>
      <c r="TPL41" s="479"/>
      <c r="TPM41" s="479"/>
      <c r="TPN41" s="479"/>
      <c r="TPO41" s="479"/>
      <c r="TPP41" s="479"/>
      <c r="TPQ41" s="479"/>
      <c r="TPR41" s="479"/>
      <c r="TPS41" s="479"/>
      <c r="TPT41" s="479"/>
      <c r="TPU41" s="479"/>
      <c r="TPV41" s="479"/>
      <c r="TPW41" s="479"/>
      <c r="TPX41" s="479"/>
      <c r="TPY41" s="479"/>
      <c r="TPZ41" s="479"/>
      <c r="TQA41" s="479"/>
      <c r="TQB41" s="479"/>
      <c r="TQC41" s="479"/>
      <c r="TQD41" s="479"/>
      <c r="TQE41" s="479"/>
      <c r="TQF41" s="479"/>
      <c r="TQG41" s="479"/>
      <c r="TQH41" s="479"/>
      <c r="TQI41" s="479"/>
      <c r="TQJ41" s="479"/>
      <c r="TQK41" s="479"/>
      <c r="TQL41" s="479"/>
      <c r="TQM41" s="479"/>
      <c r="TQN41" s="479"/>
      <c r="TQO41" s="479"/>
      <c r="TQP41" s="479"/>
      <c r="TQQ41" s="479"/>
      <c r="TQR41" s="479"/>
      <c r="TQS41" s="479"/>
      <c r="TQT41" s="479"/>
      <c r="TQU41" s="479"/>
      <c r="TQV41" s="479"/>
      <c r="TQW41" s="479"/>
      <c r="TQX41" s="479"/>
      <c r="TQY41" s="479"/>
      <c r="TQZ41" s="479"/>
      <c r="TRA41" s="479"/>
      <c r="TRB41" s="479"/>
      <c r="TRC41" s="479"/>
      <c r="TRD41" s="479"/>
      <c r="TRE41" s="479"/>
      <c r="TRF41" s="479"/>
      <c r="TRG41" s="479"/>
      <c r="TRH41" s="479"/>
      <c r="TRI41" s="479"/>
      <c r="TRJ41" s="479"/>
      <c r="TRK41" s="479"/>
      <c r="TRL41" s="479"/>
      <c r="TRM41" s="479"/>
      <c r="TRN41" s="479"/>
      <c r="TRO41" s="479"/>
      <c r="TRP41" s="479"/>
      <c r="TRQ41" s="479"/>
      <c r="TRR41" s="479"/>
      <c r="TRS41" s="479"/>
      <c r="TRT41" s="479"/>
      <c r="TRU41" s="479"/>
      <c r="TRV41" s="479"/>
      <c r="TRW41" s="479"/>
      <c r="TRX41" s="479"/>
      <c r="TRY41" s="479"/>
      <c r="TRZ41" s="479"/>
      <c r="TSA41" s="479"/>
      <c r="TSB41" s="479"/>
      <c r="TSC41" s="479"/>
      <c r="TSD41" s="479"/>
      <c r="TSE41" s="479"/>
      <c r="TSF41" s="479"/>
      <c r="TSG41" s="479"/>
      <c r="TSH41" s="479"/>
      <c r="TSI41" s="479"/>
      <c r="TSJ41" s="479"/>
      <c r="TSK41" s="479"/>
      <c r="TSL41" s="479"/>
      <c r="TSM41" s="479"/>
      <c r="TSN41" s="479"/>
      <c r="TSO41" s="479"/>
      <c r="TSP41" s="479"/>
      <c r="TSQ41" s="479"/>
      <c r="TSR41" s="479"/>
      <c r="TSS41" s="479"/>
      <c r="TST41" s="479"/>
      <c r="TSU41" s="479"/>
      <c r="TSV41" s="479"/>
      <c r="TSW41" s="479"/>
      <c r="TSX41" s="479"/>
      <c r="TSY41" s="479"/>
      <c r="TSZ41" s="479"/>
      <c r="TTA41" s="479"/>
      <c r="TTB41" s="479"/>
      <c r="TTC41" s="479"/>
      <c r="TTD41" s="479"/>
      <c r="TTE41" s="479"/>
      <c r="TTF41" s="479"/>
      <c r="TTG41" s="479"/>
      <c r="TTH41" s="479"/>
      <c r="TTI41" s="479"/>
      <c r="TTJ41" s="479"/>
      <c r="TTK41" s="479"/>
      <c r="TTL41" s="479"/>
      <c r="TTM41" s="479"/>
      <c r="TTN41" s="479"/>
      <c r="TTO41" s="479"/>
      <c r="TTP41" s="479"/>
      <c r="TTQ41" s="479"/>
      <c r="TTR41" s="479"/>
      <c r="TTS41" s="479"/>
      <c r="TTT41" s="479"/>
      <c r="TTU41" s="479"/>
      <c r="TTV41" s="479"/>
      <c r="TTW41" s="479"/>
      <c r="TTX41" s="479"/>
      <c r="TTY41" s="479"/>
      <c r="TTZ41" s="479"/>
      <c r="TUA41" s="479"/>
      <c r="TUB41" s="479"/>
      <c r="TUC41" s="479"/>
      <c r="TUD41" s="479"/>
      <c r="TUE41" s="479"/>
      <c r="TUF41" s="479"/>
      <c r="TUG41" s="479"/>
      <c r="TUH41" s="479"/>
      <c r="TUI41" s="479"/>
      <c r="TUJ41" s="479"/>
      <c r="TUK41" s="479"/>
      <c r="TUL41" s="479"/>
      <c r="TUM41" s="479"/>
      <c r="TUN41" s="479"/>
      <c r="TUO41" s="479"/>
      <c r="TUP41" s="479"/>
      <c r="TUQ41" s="479"/>
      <c r="TUR41" s="479"/>
      <c r="TUS41" s="479"/>
      <c r="TUT41" s="479"/>
      <c r="TUU41" s="479"/>
      <c r="TUV41" s="479"/>
      <c r="TUW41" s="479"/>
      <c r="TUX41" s="479"/>
      <c r="TUY41" s="479"/>
      <c r="TUZ41" s="479"/>
      <c r="TVA41" s="479"/>
      <c r="TVB41" s="479"/>
      <c r="TVC41" s="479"/>
      <c r="TVD41" s="479"/>
      <c r="TVE41" s="479"/>
      <c r="TVF41" s="479"/>
      <c r="TVG41" s="479"/>
      <c r="TVH41" s="479"/>
      <c r="TVI41" s="479"/>
      <c r="TVJ41" s="479"/>
      <c r="TVK41" s="479"/>
      <c r="TVL41" s="479"/>
      <c r="TVM41" s="479"/>
      <c r="TVN41" s="479"/>
      <c r="TVO41" s="479"/>
      <c r="TVP41" s="479"/>
      <c r="TVQ41" s="479"/>
      <c r="TVR41" s="479"/>
      <c r="TVS41" s="479"/>
      <c r="TVT41" s="479"/>
      <c r="TVU41" s="479"/>
      <c r="TVV41" s="479"/>
      <c r="TVW41" s="479"/>
      <c r="TVX41" s="479"/>
      <c r="TVY41" s="479"/>
      <c r="TVZ41" s="479"/>
      <c r="TWA41" s="479"/>
      <c r="TWB41" s="479"/>
      <c r="TWC41" s="479"/>
      <c r="TWD41" s="479"/>
      <c r="TWE41" s="479"/>
      <c r="TWF41" s="479"/>
      <c r="TWG41" s="479"/>
      <c r="TWH41" s="479"/>
      <c r="TWI41" s="479"/>
      <c r="TWJ41" s="479"/>
      <c r="TWK41" s="479"/>
      <c r="TWL41" s="479"/>
      <c r="TWM41" s="479"/>
      <c r="TWN41" s="479"/>
      <c r="TWO41" s="479"/>
      <c r="TWP41" s="479"/>
      <c r="TWQ41" s="479"/>
      <c r="TWR41" s="479"/>
      <c r="TWS41" s="479"/>
      <c r="TWT41" s="479"/>
      <c r="TWU41" s="479"/>
      <c r="TWV41" s="479"/>
      <c r="TWW41" s="479"/>
      <c r="TWX41" s="479"/>
      <c r="TWY41" s="479"/>
      <c r="TWZ41" s="479"/>
      <c r="TXA41" s="479"/>
      <c r="TXB41" s="479"/>
      <c r="TXC41" s="479"/>
      <c r="TXD41" s="479"/>
      <c r="TXE41" s="479"/>
      <c r="TXF41" s="479"/>
      <c r="TXG41" s="479"/>
      <c r="TXH41" s="479"/>
      <c r="TXI41" s="479"/>
      <c r="TXJ41" s="479"/>
      <c r="TXK41" s="479"/>
      <c r="TXL41" s="479"/>
      <c r="TXM41" s="479"/>
      <c r="TXN41" s="479"/>
      <c r="TXO41" s="479"/>
      <c r="TXP41" s="479"/>
      <c r="TXQ41" s="479"/>
      <c r="TXR41" s="479"/>
      <c r="TXS41" s="479"/>
      <c r="TXT41" s="479"/>
      <c r="TXU41" s="479"/>
      <c r="TXV41" s="479"/>
      <c r="TXW41" s="479"/>
      <c r="TXX41" s="479"/>
      <c r="TXY41" s="479"/>
      <c r="TXZ41" s="479"/>
      <c r="TYA41" s="479"/>
      <c r="TYB41" s="479"/>
      <c r="TYC41" s="479"/>
      <c r="TYD41" s="479"/>
      <c r="TYE41" s="479"/>
      <c r="TYF41" s="479"/>
      <c r="TYG41" s="479"/>
      <c r="TYH41" s="479"/>
      <c r="TYI41" s="479"/>
      <c r="TYJ41" s="479"/>
      <c r="TYK41" s="479"/>
      <c r="TYL41" s="479"/>
      <c r="TYM41" s="479"/>
      <c r="TYN41" s="479"/>
      <c r="TYO41" s="479"/>
      <c r="TYP41" s="479"/>
      <c r="TYQ41" s="479"/>
      <c r="TYR41" s="479"/>
      <c r="TYS41" s="479"/>
      <c r="TYT41" s="479"/>
      <c r="TYU41" s="479"/>
      <c r="TYV41" s="479"/>
      <c r="TYW41" s="479"/>
      <c r="TYX41" s="479"/>
      <c r="TYY41" s="479"/>
      <c r="TYZ41" s="479"/>
      <c r="TZA41" s="479"/>
      <c r="TZB41" s="479"/>
      <c r="TZC41" s="479"/>
      <c r="TZD41" s="479"/>
      <c r="TZE41" s="479"/>
      <c r="TZF41" s="479"/>
      <c r="TZG41" s="479"/>
      <c r="TZH41" s="479"/>
      <c r="TZI41" s="479"/>
      <c r="TZJ41" s="479"/>
      <c r="TZK41" s="479"/>
      <c r="TZL41" s="479"/>
      <c r="TZM41" s="479"/>
      <c r="TZN41" s="479"/>
      <c r="TZO41" s="479"/>
      <c r="TZP41" s="479"/>
      <c r="TZQ41" s="479"/>
      <c r="TZR41" s="479"/>
      <c r="TZS41" s="479"/>
      <c r="TZT41" s="479"/>
      <c r="TZU41" s="479"/>
      <c r="TZV41" s="479"/>
      <c r="TZW41" s="479"/>
      <c r="TZX41" s="479"/>
      <c r="TZY41" s="479"/>
      <c r="TZZ41" s="479"/>
      <c r="UAA41" s="479"/>
      <c r="UAB41" s="479"/>
      <c r="UAC41" s="479"/>
      <c r="UAD41" s="479"/>
      <c r="UAE41" s="479"/>
      <c r="UAF41" s="479"/>
      <c r="UAG41" s="479"/>
      <c r="UAH41" s="479"/>
      <c r="UAI41" s="479"/>
      <c r="UAJ41" s="479"/>
      <c r="UAK41" s="479"/>
      <c r="UAL41" s="479"/>
      <c r="UAM41" s="479"/>
      <c r="UAN41" s="479"/>
      <c r="UAO41" s="479"/>
      <c r="UAP41" s="479"/>
      <c r="UAQ41" s="479"/>
      <c r="UAR41" s="479"/>
      <c r="UAS41" s="479"/>
      <c r="UAT41" s="479"/>
      <c r="UAU41" s="479"/>
      <c r="UAV41" s="479"/>
      <c r="UAW41" s="479"/>
      <c r="UAX41" s="479"/>
      <c r="UAY41" s="479"/>
      <c r="UAZ41" s="479"/>
      <c r="UBA41" s="479"/>
      <c r="UBB41" s="479"/>
      <c r="UBC41" s="479"/>
      <c r="UBD41" s="479"/>
      <c r="UBE41" s="479"/>
      <c r="UBF41" s="479"/>
      <c r="UBG41" s="479"/>
      <c r="UBH41" s="479"/>
      <c r="UBI41" s="479"/>
      <c r="UBJ41" s="479"/>
      <c r="UBK41" s="479"/>
      <c r="UBL41" s="479"/>
      <c r="UBM41" s="479"/>
      <c r="UBN41" s="479"/>
      <c r="UBO41" s="479"/>
      <c r="UBP41" s="479"/>
      <c r="UBQ41" s="479"/>
      <c r="UBR41" s="479"/>
      <c r="UBS41" s="479"/>
      <c r="UBT41" s="479"/>
      <c r="UBU41" s="479"/>
      <c r="UBV41" s="479"/>
      <c r="UBW41" s="479"/>
      <c r="UBX41" s="479"/>
      <c r="UBY41" s="479"/>
      <c r="UBZ41" s="479"/>
      <c r="UCA41" s="479"/>
      <c r="UCB41" s="479"/>
      <c r="UCC41" s="479"/>
      <c r="UCD41" s="479"/>
      <c r="UCE41" s="479"/>
      <c r="UCF41" s="479"/>
      <c r="UCG41" s="479"/>
      <c r="UCH41" s="479"/>
      <c r="UCI41" s="479"/>
      <c r="UCJ41" s="479"/>
      <c r="UCK41" s="479"/>
      <c r="UCL41" s="479"/>
      <c r="UCM41" s="479"/>
      <c r="UCN41" s="479"/>
      <c r="UCO41" s="479"/>
      <c r="UCP41" s="479"/>
      <c r="UCQ41" s="479"/>
      <c r="UCR41" s="479"/>
      <c r="UCS41" s="479"/>
      <c r="UCT41" s="479"/>
      <c r="UCU41" s="479"/>
      <c r="UCV41" s="479"/>
      <c r="UCW41" s="479"/>
      <c r="UCX41" s="479"/>
      <c r="UCY41" s="479"/>
      <c r="UCZ41" s="479"/>
      <c r="UDA41" s="479"/>
      <c r="UDB41" s="479"/>
      <c r="UDC41" s="479"/>
      <c r="UDD41" s="479"/>
      <c r="UDE41" s="479"/>
      <c r="UDF41" s="479"/>
      <c r="UDG41" s="479"/>
      <c r="UDH41" s="479"/>
      <c r="UDI41" s="479"/>
      <c r="UDJ41" s="479"/>
      <c r="UDK41" s="479"/>
      <c r="UDL41" s="479"/>
      <c r="UDM41" s="479"/>
      <c r="UDN41" s="479"/>
      <c r="UDO41" s="479"/>
      <c r="UDP41" s="479"/>
      <c r="UDQ41" s="479"/>
      <c r="UDR41" s="479"/>
      <c r="UDS41" s="479"/>
      <c r="UDT41" s="479"/>
      <c r="UDU41" s="479"/>
      <c r="UDV41" s="479"/>
      <c r="UDW41" s="479"/>
      <c r="UDX41" s="479"/>
      <c r="UDY41" s="479"/>
      <c r="UDZ41" s="479"/>
      <c r="UEA41" s="479"/>
      <c r="UEB41" s="479"/>
      <c r="UEC41" s="479"/>
      <c r="UED41" s="479"/>
      <c r="UEE41" s="479"/>
      <c r="UEF41" s="479"/>
      <c r="UEG41" s="479"/>
      <c r="UEH41" s="479"/>
      <c r="UEI41" s="479"/>
      <c r="UEJ41" s="479"/>
      <c r="UEK41" s="479"/>
      <c r="UEL41" s="479"/>
      <c r="UEM41" s="479"/>
      <c r="UEN41" s="479"/>
      <c r="UEO41" s="479"/>
      <c r="UEP41" s="479"/>
      <c r="UEQ41" s="479"/>
      <c r="UER41" s="479"/>
      <c r="UES41" s="479"/>
      <c r="UET41" s="479"/>
      <c r="UEU41" s="479"/>
      <c r="UEV41" s="479"/>
      <c r="UEW41" s="479"/>
      <c r="UEX41" s="479"/>
      <c r="UEY41" s="479"/>
      <c r="UEZ41" s="479"/>
      <c r="UFA41" s="479"/>
      <c r="UFB41" s="479"/>
      <c r="UFC41" s="479"/>
      <c r="UFD41" s="479"/>
      <c r="UFE41" s="479"/>
      <c r="UFF41" s="479"/>
      <c r="UFG41" s="479"/>
      <c r="UFH41" s="479"/>
      <c r="UFI41" s="479"/>
      <c r="UFJ41" s="479"/>
      <c r="UFK41" s="479"/>
      <c r="UFL41" s="479"/>
      <c r="UFM41" s="479"/>
      <c r="UFN41" s="479"/>
      <c r="UFO41" s="479"/>
      <c r="UFP41" s="479"/>
      <c r="UFQ41" s="479"/>
      <c r="UFR41" s="479"/>
      <c r="UFS41" s="479"/>
      <c r="UFT41" s="479"/>
      <c r="UFU41" s="479"/>
      <c r="UFV41" s="479"/>
      <c r="UFW41" s="479"/>
      <c r="UFX41" s="479"/>
      <c r="UFY41" s="479"/>
      <c r="UFZ41" s="479"/>
      <c r="UGA41" s="479"/>
      <c r="UGB41" s="479"/>
      <c r="UGC41" s="479"/>
      <c r="UGD41" s="479"/>
      <c r="UGE41" s="479"/>
      <c r="UGF41" s="479"/>
      <c r="UGG41" s="479"/>
      <c r="UGH41" s="479"/>
      <c r="UGI41" s="479"/>
      <c r="UGJ41" s="479"/>
      <c r="UGK41" s="479"/>
      <c r="UGL41" s="479"/>
      <c r="UGM41" s="479"/>
      <c r="UGN41" s="479"/>
      <c r="UGO41" s="479"/>
      <c r="UGP41" s="479"/>
      <c r="UGQ41" s="479"/>
      <c r="UGR41" s="479"/>
      <c r="UGS41" s="479"/>
      <c r="UGT41" s="479"/>
      <c r="UGU41" s="479"/>
      <c r="UGV41" s="479"/>
      <c r="UGW41" s="479"/>
      <c r="UGX41" s="479"/>
      <c r="UGY41" s="479"/>
      <c r="UGZ41" s="479"/>
      <c r="UHA41" s="479"/>
      <c r="UHB41" s="479"/>
      <c r="UHC41" s="479"/>
      <c r="UHD41" s="479"/>
      <c r="UHE41" s="479"/>
      <c r="UHF41" s="479"/>
      <c r="UHG41" s="479"/>
      <c r="UHH41" s="479"/>
      <c r="UHI41" s="479"/>
      <c r="UHJ41" s="479"/>
      <c r="UHK41" s="479"/>
      <c r="UHL41" s="479"/>
      <c r="UHM41" s="479"/>
      <c r="UHN41" s="479"/>
      <c r="UHO41" s="479"/>
      <c r="UHP41" s="479"/>
      <c r="UHQ41" s="479"/>
      <c r="UHR41" s="479"/>
      <c r="UHS41" s="479"/>
      <c r="UHT41" s="479"/>
      <c r="UHU41" s="479"/>
      <c r="UHV41" s="479"/>
      <c r="UHW41" s="479"/>
      <c r="UHX41" s="479"/>
      <c r="UHY41" s="479"/>
      <c r="UHZ41" s="479"/>
      <c r="UIA41" s="479"/>
      <c r="UIB41" s="479"/>
      <c r="UIC41" s="479"/>
      <c r="UID41" s="479"/>
      <c r="UIE41" s="479"/>
      <c r="UIF41" s="479"/>
      <c r="UIG41" s="479"/>
      <c r="UIH41" s="479"/>
      <c r="UII41" s="479"/>
      <c r="UIJ41" s="479"/>
      <c r="UIK41" s="479"/>
      <c r="UIL41" s="479"/>
      <c r="UIM41" s="479"/>
      <c r="UIN41" s="479"/>
      <c r="UIO41" s="479"/>
      <c r="UIP41" s="479"/>
      <c r="UIQ41" s="479"/>
      <c r="UIR41" s="479"/>
      <c r="UIS41" s="479"/>
      <c r="UIT41" s="479"/>
      <c r="UIU41" s="479"/>
      <c r="UIV41" s="479"/>
      <c r="UIW41" s="479"/>
      <c r="UIX41" s="479"/>
      <c r="UIY41" s="479"/>
      <c r="UIZ41" s="479"/>
      <c r="UJA41" s="479"/>
      <c r="UJB41" s="479"/>
      <c r="UJC41" s="479"/>
      <c r="UJD41" s="479"/>
      <c r="UJE41" s="479"/>
      <c r="UJF41" s="479"/>
      <c r="UJG41" s="479"/>
      <c r="UJH41" s="479"/>
      <c r="UJI41" s="479"/>
      <c r="UJJ41" s="479"/>
      <c r="UJK41" s="479"/>
      <c r="UJL41" s="479"/>
      <c r="UJM41" s="479"/>
      <c r="UJN41" s="479"/>
      <c r="UJO41" s="479"/>
      <c r="UJP41" s="479"/>
      <c r="UJQ41" s="479"/>
      <c r="UJR41" s="479"/>
      <c r="UJS41" s="479"/>
      <c r="UJT41" s="479"/>
      <c r="UJU41" s="479"/>
      <c r="UJV41" s="479"/>
      <c r="UJW41" s="479"/>
      <c r="UJX41" s="479"/>
      <c r="UJY41" s="479"/>
      <c r="UJZ41" s="479"/>
      <c r="UKA41" s="479"/>
      <c r="UKB41" s="479"/>
      <c r="UKC41" s="479"/>
      <c r="UKD41" s="479"/>
      <c r="UKE41" s="479"/>
      <c r="UKF41" s="479"/>
      <c r="UKG41" s="479"/>
      <c r="UKH41" s="479"/>
      <c r="UKI41" s="479"/>
      <c r="UKJ41" s="479"/>
      <c r="UKK41" s="479"/>
      <c r="UKL41" s="479"/>
      <c r="UKM41" s="479"/>
      <c r="UKN41" s="479"/>
      <c r="UKO41" s="479"/>
      <c r="UKP41" s="479"/>
      <c r="UKQ41" s="479"/>
      <c r="UKR41" s="479"/>
      <c r="UKS41" s="479"/>
      <c r="UKT41" s="479"/>
      <c r="UKU41" s="479"/>
      <c r="UKV41" s="479"/>
      <c r="UKW41" s="479"/>
      <c r="UKX41" s="479"/>
      <c r="UKY41" s="479"/>
      <c r="UKZ41" s="479"/>
      <c r="ULA41" s="479"/>
      <c r="ULB41" s="479"/>
      <c r="ULC41" s="479"/>
      <c r="ULD41" s="479"/>
      <c r="ULE41" s="479"/>
      <c r="ULF41" s="479"/>
      <c r="ULG41" s="479"/>
      <c r="ULH41" s="479"/>
      <c r="ULI41" s="479"/>
      <c r="ULJ41" s="479"/>
      <c r="ULK41" s="479"/>
      <c r="ULL41" s="479"/>
      <c r="ULM41" s="479"/>
      <c r="ULN41" s="479"/>
      <c r="ULO41" s="479"/>
      <c r="ULP41" s="479"/>
      <c r="ULQ41" s="479"/>
      <c r="ULR41" s="479"/>
      <c r="ULS41" s="479"/>
      <c r="ULT41" s="479"/>
      <c r="ULU41" s="479"/>
      <c r="ULV41" s="479"/>
      <c r="ULW41" s="479"/>
      <c r="ULX41" s="479"/>
      <c r="ULY41" s="479"/>
      <c r="ULZ41" s="479"/>
      <c r="UMA41" s="479"/>
      <c r="UMB41" s="479"/>
      <c r="UMC41" s="479"/>
      <c r="UMD41" s="479"/>
      <c r="UME41" s="479"/>
      <c r="UMF41" s="479"/>
      <c r="UMG41" s="479"/>
      <c r="UMH41" s="479"/>
      <c r="UMI41" s="479"/>
      <c r="UMJ41" s="479"/>
      <c r="UMK41" s="479"/>
      <c r="UML41" s="479"/>
      <c r="UMM41" s="479"/>
      <c r="UMN41" s="479"/>
      <c r="UMO41" s="479"/>
      <c r="UMP41" s="479"/>
      <c r="UMQ41" s="479"/>
      <c r="UMR41" s="479"/>
      <c r="UMS41" s="479"/>
      <c r="UMT41" s="479"/>
      <c r="UMU41" s="479"/>
      <c r="UMV41" s="479"/>
      <c r="UMW41" s="479"/>
      <c r="UMX41" s="479"/>
      <c r="UMY41" s="479"/>
      <c r="UMZ41" s="479"/>
      <c r="UNA41" s="479"/>
      <c r="UNB41" s="479"/>
      <c r="UNC41" s="479"/>
      <c r="UND41" s="479"/>
      <c r="UNE41" s="479"/>
      <c r="UNF41" s="479"/>
      <c r="UNG41" s="479"/>
      <c r="UNH41" s="479"/>
      <c r="UNI41" s="479"/>
      <c r="UNJ41" s="479"/>
      <c r="UNK41" s="479"/>
      <c r="UNL41" s="479"/>
      <c r="UNM41" s="479"/>
      <c r="UNN41" s="479"/>
      <c r="UNO41" s="479"/>
      <c r="UNP41" s="479"/>
      <c r="UNQ41" s="479"/>
      <c r="UNR41" s="479"/>
      <c r="UNS41" s="479"/>
      <c r="UNT41" s="479"/>
      <c r="UNU41" s="479"/>
      <c r="UNV41" s="479"/>
      <c r="UNW41" s="479"/>
      <c r="UNX41" s="479"/>
      <c r="UNY41" s="479"/>
      <c r="UNZ41" s="479"/>
      <c r="UOA41" s="479"/>
      <c r="UOB41" s="479"/>
      <c r="UOC41" s="479"/>
      <c r="UOD41" s="479"/>
      <c r="UOE41" s="479"/>
      <c r="UOF41" s="479"/>
      <c r="UOG41" s="479"/>
      <c r="UOH41" s="479"/>
      <c r="UOI41" s="479"/>
      <c r="UOJ41" s="479"/>
      <c r="UOK41" s="479"/>
      <c r="UOL41" s="479"/>
      <c r="UOM41" s="479"/>
      <c r="UON41" s="479"/>
      <c r="UOO41" s="479"/>
      <c r="UOP41" s="479"/>
      <c r="UOQ41" s="479"/>
      <c r="UOR41" s="479"/>
      <c r="UOS41" s="479"/>
      <c r="UOT41" s="479"/>
      <c r="UOU41" s="479"/>
      <c r="UOV41" s="479"/>
      <c r="UOW41" s="479"/>
      <c r="UOX41" s="479"/>
      <c r="UOY41" s="479"/>
      <c r="UOZ41" s="479"/>
      <c r="UPA41" s="479"/>
      <c r="UPB41" s="479"/>
      <c r="UPC41" s="479"/>
      <c r="UPD41" s="479"/>
      <c r="UPE41" s="479"/>
      <c r="UPF41" s="479"/>
      <c r="UPG41" s="479"/>
      <c r="UPH41" s="479"/>
      <c r="UPI41" s="479"/>
      <c r="UPJ41" s="479"/>
      <c r="UPK41" s="479"/>
      <c r="UPL41" s="479"/>
      <c r="UPM41" s="479"/>
      <c r="UPN41" s="479"/>
      <c r="UPO41" s="479"/>
      <c r="UPP41" s="479"/>
      <c r="UPQ41" s="479"/>
      <c r="UPR41" s="479"/>
      <c r="UPS41" s="479"/>
      <c r="UPT41" s="479"/>
      <c r="UPU41" s="479"/>
      <c r="UPV41" s="479"/>
      <c r="UPW41" s="479"/>
      <c r="UPX41" s="479"/>
      <c r="UPY41" s="479"/>
      <c r="UPZ41" s="479"/>
      <c r="UQA41" s="479"/>
      <c r="UQB41" s="479"/>
      <c r="UQC41" s="479"/>
      <c r="UQD41" s="479"/>
      <c r="UQE41" s="479"/>
      <c r="UQF41" s="479"/>
      <c r="UQG41" s="479"/>
      <c r="UQH41" s="479"/>
      <c r="UQI41" s="479"/>
      <c r="UQJ41" s="479"/>
      <c r="UQK41" s="479"/>
      <c r="UQL41" s="479"/>
      <c r="UQM41" s="479"/>
      <c r="UQN41" s="479"/>
      <c r="UQO41" s="479"/>
      <c r="UQP41" s="479"/>
      <c r="UQQ41" s="479"/>
      <c r="UQR41" s="479"/>
      <c r="UQS41" s="479"/>
      <c r="UQT41" s="479"/>
      <c r="UQU41" s="479"/>
      <c r="UQV41" s="479"/>
      <c r="UQW41" s="479"/>
      <c r="UQX41" s="479"/>
      <c r="UQY41" s="479"/>
      <c r="UQZ41" s="479"/>
      <c r="URA41" s="479"/>
      <c r="URB41" s="479"/>
      <c r="URC41" s="479"/>
      <c r="URD41" s="479"/>
      <c r="URE41" s="479"/>
      <c r="URF41" s="479"/>
      <c r="URG41" s="479"/>
      <c r="URH41" s="479"/>
      <c r="URI41" s="479"/>
      <c r="URJ41" s="479"/>
      <c r="URK41" s="479"/>
      <c r="URL41" s="479"/>
      <c r="URM41" s="479"/>
      <c r="URN41" s="479"/>
      <c r="URO41" s="479"/>
      <c r="URP41" s="479"/>
      <c r="URQ41" s="479"/>
      <c r="URR41" s="479"/>
      <c r="URS41" s="479"/>
      <c r="URT41" s="479"/>
      <c r="URU41" s="479"/>
      <c r="URV41" s="479"/>
      <c r="URW41" s="479"/>
      <c r="URX41" s="479"/>
      <c r="URY41" s="479"/>
      <c r="URZ41" s="479"/>
      <c r="USA41" s="479"/>
      <c r="USB41" s="479"/>
      <c r="USC41" s="479"/>
      <c r="USD41" s="479"/>
      <c r="USE41" s="479"/>
      <c r="USF41" s="479"/>
      <c r="USG41" s="479"/>
      <c r="USH41" s="479"/>
      <c r="USI41" s="479"/>
      <c r="USJ41" s="479"/>
      <c r="USK41" s="479"/>
      <c r="USL41" s="479"/>
      <c r="USM41" s="479"/>
      <c r="USN41" s="479"/>
      <c r="USO41" s="479"/>
      <c r="USP41" s="479"/>
      <c r="USQ41" s="479"/>
      <c r="USR41" s="479"/>
      <c r="USS41" s="479"/>
      <c r="UST41" s="479"/>
      <c r="USU41" s="479"/>
      <c r="USV41" s="479"/>
      <c r="USW41" s="479"/>
      <c r="USX41" s="479"/>
      <c r="USY41" s="479"/>
      <c r="USZ41" s="479"/>
      <c r="UTA41" s="479"/>
      <c r="UTB41" s="479"/>
      <c r="UTC41" s="479"/>
      <c r="UTD41" s="479"/>
      <c r="UTE41" s="479"/>
      <c r="UTF41" s="479"/>
      <c r="UTG41" s="479"/>
      <c r="UTH41" s="479"/>
      <c r="UTI41" s="479"/>
      <c r="UTJ41" s="479"/>
      <c r="UTK41" s="479"/>
      <c r="UTL41" s="479"/>
      <c r="UTM41" s="479"/>
      <c r="UTN41" s="479"/>
      <c r="UTO41" s="479"/>
      <c r="UTP41" s="479"/>
      <c r="UTQ41" s="479"/>
      <c r="UTR41" s="479"/>
      <c r="UTS41" s="479"/>
      <c r="UTT41" s="479"/>
      <c r="UTU41" s="479"/>
      <c r="UTV41" s="479"/>
      <c r="UTW41" s="479"/>
      <c r="UTX41" s="479"/>
      <c r="UTY41" s="479"/>
      <c r="UTZ41" s="479"/>
      <c r="UUA41" s="479"/>
      <c r="UUB41" s="479"/>
      <c r="UUC41" s="479"/>
      <c r="UUD41" s="479"/>
      <c r="UUE41" s="479"/>
      <c r="UUF41" s="479"/>
      <c r="UUG41" s="479"/>
      <c r="UUH41" s="479"/>
      <c r="UUI41" s="479"/>
      <c r="UUJ41" s="479"/>
      <c r="UUK41" s="479"/>
      <c r="UUL41" s="479"/>
      <c r="UUM41" s="479"/>
      <c r="UUN41" s="479"/>
      <c r="UUO41" s="479"/>
      <c r="UUP41" s="479"/>
      <c r="UUQ41" s="479"/>
      <c r="UUR41" s="479"/>
      <c r="UUS41" s="479"/>
      <c r="UUT41" s="479"/>
      <c r="UUU41" s="479"/>
      <c r="UUV41" s="479"/>
      <c r="UUW41" s="479"/>
      <c r="UUX41" s="479"/>
      <c r="UUY41" s="479"/>
      <c r="UUZ41" s="479"/>
      <c r="UVA41" s="479"/>
      <c r="UVB41" s="479"/>
      <c r="UVC41" s="479"/>
      <c r="UVD41" s="479"/>
      <c r="UVE41" s="479"/>
      <c r="UVF41" s="479"/>
      <c r="UVG41" s="479"/>
      <c r="UVH41" s="479"/>
      <c r="UVI41" s="479"/>
      <c r="UVJ41" s="479"/>
      <c r="UVK41" s="479"/>
      <c r="UVL41" s="479"/>
      <c r="UVM41" s="479"/>
      <c r="UVN41" s="479"/>
      <c r="UVO41" s="479"/>
      <c r="UVP41" s="479"/>
      <c r="UVQ41" s="479"/>
      <c r="UVR41" s="479"/>
      <c r="UVS41" s="479"/>
      <c r="UVT41" s="479"/>
      <c r="UVU41" s="479"/>
      <c r="UVV41" s="479"/>
      <c r="UVW41" s="479"/>
      <c r="UVX41" s="479"/>
      <c r="UVY41" s="479"/>
      <c r="UVZ41" s="479"/>
      <c r="UWA41" s="479"/>
      <c r="UWB41" s="479"/>
      <c r="UWC41" s="479"/>
      <c r="UWD41" s="479"/>
      <c r="UWE41" s="479"/>
      <c r="UWF41" s="479"/>
      <c r="UWG41" s="479"/>
      <c r="UWH41" s="479"/>
      <c r="UWI41" s="479"/>
      <c r="UWJ41" s="479"/>
      <c r="UWK41" s="479"/>
      <c r="UWL41" s="479"/>
      <c r="UWM41" s="479"/>
      <c r="UWN41" s="479"/>
      <c r="UWO41" s="479"/>
      <c r="UWP41" s="479"/>
      <c r="UWQ41" s="479"/>
      <c r="UWR41" s="479"/>
      <c r="UWS41" s="479"/>
      <c r="UWT41" s="479"/>
      <c r="UWU41" s="479"/>
      <c r="UWV41" s="479"/>
      <c r="UWW41" s="479"/>
      <c r="UWX41" s="479"/>
      <c r="UWY41" s="479"/>
      <c r="UWZ41" s="479"/>
      <c r="UXA41" s="479"/>
      <c r="UXB41" s="479"/>
      <c r="UXC41" s="479"/>
      <c r="UXD41" s="479"/>
      <c r="UXE41" s="479"/>
      <c r="UXF41" s="479"/>
      <c r="UXG41" s="479"/>
      <c r="UXH41" s="479"/>
      <c r="UXI41" s="479"/>
      <c r="UXJ41" s="479"/>
      <c r="UXK41" s="479"/>
      <c r="UXL41" s="479"/>
      <c r="UXM41" s="479"/>
      <c r="UXN41" s="479"/>
      <c r="UXO41" s="479"/>
      <c r="UXP41" s="479"/>
      <c r="UXQ41" s="479"/>
      <c r="UXR41" s="479"/>
      <c r="UXS41" s="479"/>
      <c r="UXT41" s="479"/>
      <c r="UXU41" s="479"/>
      <c r="UXV41" s="479"/>
      <c r="UXW41" s="479"/>
      <c r="UXX41" s="479"/>
      <c r="UXY41" s="479"/>
      <c r="UXZ41" s="479"/>
      <c r="UYA41" s="479"/>
      <c r="UYB41" s="479"/>
      <c r="UYC41" s="479"/>
      <c r="UYD41" s="479"/>
      <c r="UYE41" s="479"/>
      <c r="UYF41" s="479"/>
      <c r="UYG41" s="479"/>
      <c r="UYH41" s="479"/>
      <c r="UYI41" s="479"/>
      <c r="UYJ41" s="479"/>
      <c r="UYK41" s="479"/>
      <c r="UYL41" s="479"/>
      <c r="UYM41" s="479"/>
      <c r="UYN41" s="479"/>
      <c r="UYO41" s="479"/>
      <c r="UYP41" s="479"/>
      <c r="UYQ41" s="479"/>
      <c r="UYR41" s="479"/>
      <c r="UYS41" s="479"/>
      <c r="UYT41" s="479"/>
      <c r="UYU41" s="479"/>
      <c r="UYV41" s="479"/>
      <c r="UYW41" s="479"/>
      <c r="UYX41" s="479"/>
      <c r="UYY41" s="479"/>
      <c r="UYZ41" s="479"/>
      <c r="UZA41" s="479"/>
      <c r="UZB41" s="479"/>
      <c r="UZC41" s="479"/>
      <c r="UZD41" s="479"/>
      <c r="UZE41" s="479"/>
      <c r="UZF41" s="479"/>
      <c r="UZG41" s="479"/>
      <c r="UZH41" s="479"/>
      <c r="UZI41" s="479"/>
      <c r="UZJ41" s="479"/>
      <c r="UZK41" s="479"/>
      <c r="UZL41" s="479"/>
      <c r="UZM41" s="479"/>
      <c r="UZN41" s="479"/>
      <c r="UZO41" s="479"/>
      <c r="UZP41" s="479"/>
      <c r="UZQ41" s="479"/>
      <c r="UZR41" s="479"/>
      <c r="UZS41" s="479"/>
      <c r="UZT41" s="479"/>
      <c r="UZU41" s="479"/>
      <c r="UZV41" s="479"/>
      <c r="UZW41" s="479"/>
      <c r="UZX41" s="479"/>
      <c r="UZY41" s="479"/>
      <c r="UZZ41" s="479"/>
      <c r="VAA41" s="479"/>
      <c r="VAB41" s="479"/>
      <c r="VAC41" s="479"/>
      <c r="VAD41" s="479"/>
      <c r="VAE41" s="479"/>
      <c r="VAF41" s="479"/>
      <c r="VAG41" s="479"/>
      <c r="VAH41" s="479"/>
      <c r="VAI41" s="479"/>
      <c r="VAJ41" s="479"/>
      <c r="VAK41" s="479"/>
      <c r="VAL41" s="479"/>
      <c r="VAM41" s="479"/>
      <c r="VAN41" s="479"/>
      <c r="VAO41" s="479"/>
      <c r="VAP41" s="479"/>
      <c r="VAQ41" s="479"/>
      <c r="VAR41" s="479"/>
      <c r="VAS41" s="479"/>
      <c r="VAT41" s="479"/>
      <c r="VAU41" s="479"/>
      <c r="VAV41" s="479"/>
      <c r="VAW41" s="479"/>
      <c r="VAX41" s="479"/>
      <c r="VAY41" s="479"/>
      <c r="VAZ41" s="479"/>
      <c r="VBA41" s="479"/>
      <c r="VBB41" s="479"/>
      <c r="VBC41" s="479"/>
      <c r="VBD41" s="479"/>
      <c r="VBE41" s="479"/>
      <c r="VBF41" s="479"/>
      <c r="VBG41" s="479"/>
      <c r="VBH41" s="479"/>
      <c r="VBI41" s="479"/>
      <c r="VBJ41" s="479"/>
      <c r="VBK41" s="479"/>
      <c r="VBL41" s="479"/>
      <c r="VBM41" s="479"/>
      <c r="VBN41" s="479"/>
      <c r="VBO41" s="479"/>
      <c r="VBP41" s="479"/>
      <c r="VBQ41" s="479"/>
      <c r="VBR41" s="479"/>
      <c r="VBS41" s="479"/>
      <c r="VBT41" s="479"/>
      <c r="VBU41" s="479"/>
      <c r="VBV41" s="479"/>
      <c r="VBW41" s="479"/>
      <c r="VBX41" s="479"/>
      <c r="VBY41" s="479"/>
      <c r="VBZ41" s="479"/>
      <c r="VCA41" s="479"/>
      <c r="VCB41" s="479"/>
      <c r="VCC41" s="479"/>
      <c r="VCD41" s="479"/>
      <c r="VCE41" s="479"/>
      <c r="VCF41" s="479"/>
      <c r="VCG41" s="479"/>
      <c r="VCH41" s="479"/>
      <c r="VCI41" s="479"/>
      <c r="VCJ41" s="479"/>
      <c r="VCK41" s="479"/>
      <c r="VCL41" s="479"/>
      <c r="VCM41" s="479"/>
      <c r="VCN41" s="479"/>
      <c r="VCO41" s="479"/>
      <c r="VCP41" s="479"/>
      <c r="VCQ41" s="479"/>
      <c r="VCR41" s="479"/>
      <c r="VCS41" s="479"/>
      <c r="VCT41" s="479"/>
      <c r="VCU41" s="479"/>
      <c r="VCV41" s="479"/>
      <c r="VCW41" s="479"/>
      <c r="VCX41" s="479"/>
      <c r="VCY41" s="479"/>
      <c r="VCZ41" s="479"/>
      <c r="VDA41" s="479"/>
      <c r="VDB41" s="479"/>
      <c r="VDC41" s="479"/>
      <c r="VDD41" s="479"/>
      <c r="VDE41" s="479"/>
      <c r="VDF41" s="479"/>
      <c r="VDG41" s="479"/>
      <c r="VDH41" s="479"/>
      <c r="VDI41" s="479"/>
      <c r="VDJ41" s="479"/>
      <c r="VDK41" s="479"/>
      <c r="VDL41" s="479"/>
      <c r="VDM41" s="479"/>
      <c r="VDN41" s="479"/>
      <c r="VDO41" s="479"/>
      <c r="VDP41" s="479"/>
      <c r="VDQ41" s="479"/>
      <c r="VDR41" s="479"/>
      <c r="VDS41" s="479"/>
      <c r="VDT41" s="479"/>
      <c r="VDU41" s="479"/>
      <c r="VDV41" s="479"/>
      <c r="VDW41" s="479"/>
      <c r="VDX41" s="479"/>
      <c r="VDY41" s="479"/>
      <c r="VDZ41" s="479"/>
      <c r="VEA41" s="479"/>
      <c r="VEB41" s="479"/>
      <c r="VEC41" s="479"/>
      <c r="VED41" s="479"/>
      <c r="VEE41" s="479"/>
      <c r="VEF41" s="479"/>
      <c r="VEG41" s="479"/>
      <c r="VEH41" s="479"/>
      <c r="VEI41" s="479"/>
      <c r="VEJ41" s="479"/>
      <c r="VEK41" s="479"/>
      <c r="VEL41" s="479"/>
      <c r="VEM41" s="479"/>
      <c r="VEN41" s="479"/>
      <c r="VEO41" s="479"/>
      <c r="VEP41" s="479"/>
      <c r="VEQ41" s="479"/>
      <c r="VER41" s="479"/>
      <c r="VES41" s="479"/>
      <c r="VET41" s="479"/>
      <c r="VEU41" s="479"/>
      <c r="VEV41" s="479"/>
      <c r="VEW41" s="479"/>
      <c r="VEX41" s="479"/>
      <c r="VEY41" s="479"/>
      <c r="VEZ41" s="479"/>
      <c r="VFA41" s="479"/>
      <c r="VFB41" s="479"/>
      <c r="VFC41" s="479"/>
      <c r="VFD41" s="479"/>
      <c r="VFE41" s="479"/>
      <c r="VFF41" s="479"/>
      <c r="VFG41" s="479"/>
      <c r="VFH41" s="479"/>
      <c r="VFI41" s="479"/>
      <c r="VFJ41" s="479"/>
      <c r="VFK41" s="479"/>
      <c r="VFL41" s="479"/>
      <c r="VFM41" s="479"/>
      <c r="VFN41" s="479"/>
      <c r="VFO41" s="479"/>
      <c r="VFP41" s="479"/>
      <c r="VFQ41" s="479"/>
      <c r="VFR41" s="479"/>
      <c r="VFS41" s="479"/>
      <c r="VFT41" s="479"/>
      <c r="VFU41" s="479"/>
      <c r="VFV41" s="479"/>
      <c r="VFW41" s="479"/>
      <c r="VFX41" s="479"/>
      <c r="VFY41" s="479"/>
      <c r="VFZ41" s="479"/>
      <c r="VGA41" s="479"/>
      <c r="VGB41" s="479"/>
      <c r="VGC41" s="479"/>
      <c r="VGD41" s="479"/>
      <c r="VGE41" s="479"/>
      <c r="VGF41" s="479"/>
      <c r="VGG41" s="479"/>
      <c r="VGH41" s="479"/>
      <c r="VGI41" s="479"/>
      <c r="VGJ41" s="479"/>
      <c r="VGK41" s="479"/>
      <c r="VGL41" s="479"/>
      <c r="VGM41" s="479"/>
      <c r="VGN41" s="479"/>
      <c r="VGO41" s="479"/>
      <c r="VGP41" s="479"/>
      <c r="VGQ41" s="479"/>
      <c r="VGR41" s="479"/>
      <c r="VGS41" s="479"/>
      <c r="VGT41" s="479"/>
      <c r="VGU41" s="479"/>
      <c r="VGV41" s="479"/>
      <c r="VGW41" s="479"/>
      <c r="VGX41" s="479"/>
      <c r="VGY41" s="479"/>
      <c r="VGZ41" s="479"/>
      <c r="VHA41" s="479"/>
      <c r="VHB41" s="479"/>
      <c r="VHC41" s="479"/>
      <c r="VHD41" s="479"/>
      <c r="VHE41" s="479"/>
      <c r="VHF41" s="479"/>
      <c r="VHG41" s="479"/>
      <c r="VHH41" s="479"/>
      <c r="VHI41" s="479"/>
      <c r="VHJ41" s="479"/>
      <c r="VHK41" s="479"/>
      <c r="VHL41" s="479"/>
      <c r="VHM41" s="479"/>
      <c r="VHN41" s="479"/>
      <c r="VHO41" s="479"/>
      <c r="VHP41" s="479"/>
      <c r="VHQ41" s="479"/>
      <c r="VHR41" s="479"/>
      <c r="VHS41" s="479"/>
      <c r="VHT41" s="479"/>
      <c r="VHU41" s="479"/>
      <c r="VHV41" s="479"/>
      <c r="VHW41" s="479"/>
      <c r="VHX41" s="479"/>
      <c r="VHY41" s="479"/>
      <c r="VHZ41" s="479"/>
      <c r="VIA41" s="479"/>
      <c r="VIB41" s="479"/>
      <c r="VIC41" s="479"/>
      <c r="VID41" s="479"/>
      <c r="VIE41" s="479"/>
      <c r="VIF41" s="479"/>
      <c r="VIG41" s="479"/>
      <c r="VIH41" s="479"/>
      <c r="VII41" s="479"/>
      <c r="VIJ41" s="479"/>
      <c r="VIK41" s="479"/>
      <c r="VIL41" s="479"/>
      <c r="VIM41" s="479"/>
      <c r="VIN41" s="479"/>
      <c r="VIO41" s="479"/>
      <c r="VIP41" s="479"/>
      <c r="VIQ41" s="479"/>
      <c r="VIR41" s="479"/>
      <c r="VIS41" s="479"/>
      <c r="VIT41" s="479"/>
      <c r="VIU41" s="479"/>
      <c r="VIV41" s="479"/>
      <c r="VIW41" s="479"/>
      <c r="VIX41" s="479"/>
      <c r="VIY41" s="479"/>
      <c r="VIZ41" s="479"/>
      <c r="VJA41" s="479"/>
      <c r="VJB41" s="479"/>
      <c r="VJC41" s="479"/>
      <c r="VJD41" s="479"/>
      <c r="VJE41" s="479"/>
      <c r="VJF41" s="479"/>
      <c r="VJG41" s="479"/>
      <c r="VJH41" s="479"/>
      <c r="VJI41" s="479"/>
      <c r="VJJ41" s="479"/>
      <c r="VJK41" s="479"/>
      <c r="VJL41" s="479"/>
      <c r="VJM41" s="479"/>
      <c r="VJN41" s="479"/>
      <c r="VJO41" s="479"/>
      <c r="VJP41" s="479"/>
      <c r="VJQ41" s="479"/>
      <c r="VJR41" s="479"/>
      <c r="VJS41" s="479"/>
      <c r="VJT41" s="479"/>
      <c r="VJU41" s="479"/>
      <c r="VJV41" s="479"/>
      <c r="VJW41" s="479"/>
      <c r="VJX41" s="479"/>
      <c r="VJY41" s="479"/>
      <c r="VJZ41" s="479"/>
      <c r="VKA41" s="479"/>
      <c r="VKB41" s="479"/>
      <c r="VKC41" s="479"/>
      <c r="VKD41" s="479"/>
      <c r="VKE41" s="479"/>
      <c r="VKF41" s="479"/>
      <c r="VKG41" s="479"/>
      <c r="VKH41" s="479"/>
      <c r="VKI41" s="479"/>
      <c r="VKJ41" s="479"/>
      <c r="VKK41" s="479"/>
      <c r="VKL41" s="479"/>
      <c r="VKM41" s="479"/>
      <c r="VKN41" s="479"/>
      <c r="VKO41" s="479"/>
      <c r="VKP41" s="479"/>
      <c r="VKQ41" s="479"/>
      <c r="VKR41" s="479"/>
      <c r="VKS41" s="479"/>
      <c r="VKT41" s="479"/>
      <c r="VKU41" s="479"/>
      <c r="VKV41" s="479"/>
      <c r="VKW41" s="479"/>
      <c r="VKX41" s="479"/>
      <c r="VKY41" s="479"/>
      <c r="VKZ41" s="479"/>
      <c r="VLA41" s="479"/>
      <c r="VLB41" s="479"/>
      <c r="VLC41" s="479"/>
      <c r="VLD41" s="479"/>
      <c r="VLE41" s="479"/>
      <c r="VLF41" s="479"/>
      <c r="VLG41" s="479"/>
      <c r="VLH41" s="479"/>
      <c r="VLI41" s="479"/>
      <c r="VLJ41" s="479"/>
      <c r="VLK41" s="479"/>
      <c r="VLL41" s="479"/>
      <c r="VLM41" s="479"/>
      <c r="VLN41" s="479"/>
      <c r="VLO41" s="479"/>
      <c r="VLP41" s="479"/>
      <c r="VLQ41" s="479"/>
      <c r="VLR41" s="479"/>
      <c r="VLS41" s="479"/>
      <c r="VLT41" s="479"/>
      <c r="VLU41" s="479"/>
      <c r="VLV41" s="479"/>
      <c r="VLW41" s="479"/>
      <c r="VLX41" s="479"/>
      <c r="VLY41" s="479"/>
      <c r="VLZ41" s="479"/>
      <c r="VMA41" s="479"/>
      <c r="VMB41" s="479"/>
      <c r="VMC41" s="479"/>
      <c r="VMD41" s="479"/>
      <c r="VME41" s="479"/>
      <c r="VMF41" s="479"/>
      <c r="VMG41" s="479"/>
      <c r="VMH41" s="479"/>
      <c r="VMI41" s="479"/>
      <c r="VMJ41" s="479"/>
      <c r="VMK41" s="479"/>
      <c r="VML41" s="479"/>
      <c r="VMM41" s="479"/>
      <c r="VMN41" s="479"/>
      <c r="VMO41" s="479"/>
      <c r="VMP41" s="479"/>
      <c r="VMQ41" s="479"/>
      <c r="VMR41" s="479"/>
      <c r="VMS41" s="479"/>
      <c r="VMT41" s="479"/>
      <c r="VMU41" s="479"/>
      <c r="VMV41" s="479"/>
      <c r="VMW41" s="479"/>
      <c r="VMX41" s="479"/>
      <c r="VMY41" s="479"/>
      <c r="VMZ41" s="479"/>
      <c r="VNA41" s="479"/>
      <c r="VNB41" s="479"/>
      <c r="VNC41" s="479"/>
      <c r="VND41" s="479"/>
      <c r="VNE41" s="479"/>
      <c r="VNF41" s="479"/>
      <c r="VNG41" s="479"/>
      <c r="VNH41" s="479"/>
      <c r="VNI41" s="479"/>
      <c r="VNJ41" s="479"/>
      <c r="VNK41" s="479"/>
      <c r="VNL41" s="479"/>
      <c r="VNM41" s="479"/>
      <c r="VNN41" s="479"/>
      <c r="VNO41" s="479"/>
      <c r="VNP41" s="479"/>
      <c r="VNQ41" s="479"/>
      <c r="VNR41" s="479"/>
      <c r="VNS41" s="479"/>
      <c r="VNT41" s="479"/>
      <c r="VNU41" s="479"/>
      <c r="VNV41" s="479"/>
      <c r="VNW41" s="479"/>
      <c r="VNX41" s="479"/>
      <c r="VNY41" s="479"/>
      <c r="VNZ41" s="479"/>
      <c r="VOA41" s="479"/>
      <c r="VOB41" s="479"/>
      <c r="VOC41" s="479"/>
      <c r="VOD41" s="479"/>
      <c r="VOE41" s="479"/>
      <c r="VOF41" s="479"/>
      <c r="VOG41" s="479"/>
      <c r="VOH41" s="479"/>
      <c r="VOI41" s="479"/>
      <c r="VOJ41" s="479"/>
      <c r="VOK41" s="479"/>
      <c r="VOL41" s="479"/>
      <c r="VOM41" s="479"/>
      <c r="VON41" s="479"/>
      <c r="VOO41" s="479"/>
      <c r="VOP41" s="479"/>
      <c r="VOQ41" s="479"/>
      <c r="VOR41" s="479"/>
      <c r="VOS41" s="479"/>
      <c r="VOT41" s="479"/>
      <c r="VOU41" s="479"/>
      <c r="VOV41" s="479"/>
      <c r="VOW41" s="479"/>
      <c r="VOX41" s="479"/>
      <c r="VOY41" s="479"/>
      <c r="VOZ41" s="479"/>
      <c r="VPA41" s="479"/>
      <c r="VPB41" s="479"/>
      <c r="VPC41" s="479"/>
      <c r="VPD41" s="479"/>
      <c r="VPE41" s="479"/>
      <c r="VPF41" s="479"/>
      <c r="VPG41" s="479"/>
      <c r="VPH41" s="479"/>
      <c r="VPI41" s="479"/>
      <c r="VPJ41" s="479"/>
      <c r="VPK41" s="479"/>
      <c r="VPL41" s="479"/>
      <c r="VPM41" s="479"/>
      <c r="VPN41" s="479"/>
      <c r="VPO41" s="479"/>
      <c r="VPP41" s="479"/>
      <c r="VPQ41" s="479"/>
      <c r="VPR41" s="479"/>
      <c r="VPS41" s="479"/>
      <c r="VPT41" s="479"/>
      <c r="VPU41" s="479"/>
      <c r="VPV41" s="479"/>
      <c r="VPW41" s="479"/>
      <c r="VPX41" s="479"/>
      <c r="VPY41" s="479"/>
      <c r="VPZ41" s="479"/>
      <c r="VQA41" s="479"/>
      <c r="VQB41" s="479"/>
      <c r="VQC41" s="479"/>
      <c r="VQD41" s="479"/>
      <c r="VQE41" s="479"/>
      <c r="VQF41" s="479"/>
      <c r="VQG41" s="479"/>
      <c r="VQH41" s="479"/>
      <c r="VQI41" s="479"/>
      <c r="VQJ41" s="479"/>
      <c r="VQK41" s="479"/>
      <c r="VQL41" s="479"/>
      <c r="VQM41" s="479"/>
      <c r="VQN41" s="479"/>
      <c r="VQO41" s="479"/>
      <c r="VQP41" s="479"/>
      <c r="VQQ41" s="479"/>
      <c r="VQR41" s="479"/>
      <c r="VQS41" s="479"/>
      <c r="VQT41" s="479"/>
      <c r="VQU41" s="479"/>
      <c r="VQV41" s="479"/>
      <c r="VQW41" s="479"/>
      <c r="VQX41" s="479"/>
      <c r="VQY41" s="479"/>
      <c r="VQZ41" s="479"/>
      <c r="VRA41" s="479"/>
      <c r="VRB41" s="479"/>
      <c r="VRC41" s="479"/>
      <c r="VRD41" s="479"/>
      <c r="VRE41" s="479"/>
      <c r="VRF41" s="479"/>
      <c r="VRG41" s="479"/>
      <c r="VRH41" s="479"/>
      <c r="VRI41" s="479"/>
      <c r="VRJ41" s="479"/>
      <c r="VRK41" s="479"/>
      <c r="VRL41" s="479"/>
      <c r="VRM41" s="479"/>
      <c r="VRN41" s="479"/>
      <c r="VRO41" s="479"/>
      <c r="VRP41" s="479"/>
      <c r="VRQ41" s="479"/>
      <c r="VRR41" s="479"/>
      <c r="VRS41" s="479"/>
      <c r="VRT41" s="479"/>
      <c r="VRU41" s="479"/>
      <c r="VRV41" s="479"/>
      <c r="VRW41" s="479"/>
      <c r="VRX41" s="479"/>
      <c r="VRY41" s="479"/>
      <c r="VRZ41" s="479"/>
      <c r="VSA41" s="479"/>
      <c r="VSB41" s="479"/>
      <c r="VSC41" s="479"/>
      <c r="VSD41" s="479"/>
      <c r="VSE41" s="479"/>
      <c r="VSF41" s="479"/>
      <c r="VSG41" s="479"/>
      <c r="VSH41" s="479"/>
      <c r="VSI41" s="479"/>
      <c r="VSJ41" s="479"/>
      <c r="VSK41" s="479"/>
      <c r="VSL41" s="479"/>
      <c r="VSM41" s="479"/>
      <c r="VSN41" s="479"/>
      <c r="VSO41" s="479"/>
      <c r="VSP41" s="479"/>
      <c r="VSQ41" s="479"/>
      <c r="VSR41" s="479"/>
      <c r="VSS41" s="479"/>
      <c r="VST41" s="479"/>
      <c r="VSU41" s="479"/>
      <c r="VSV41" s="479"/>
      <c r="VSW41" s="479"/>
      <c r="VSX41" s="479"/>
      <c r="VSY41" s="479"/>
      <c r="VSZ41" s="479"/>
      <c r="VTA41" s="479"/>
      <c r="VTB41" s="479"/>
      <c r="VTC41" s="479"/>
      <c r="VTD41" s="479"/>
      <c r="VTE41" s="479"/>
      <c r="VTF41" s="479"/>
      <c r="VTG41" s="479"/>
      <c r="VTH41" s="479"/>
      <c r="VTI41" s="479"/>
      <c r="VTJ41" s="479"/>
      <c r="VTK41" s="479"/>
      <c r="VTL41" s="479"/>
      <c r="VTM41" s="479"/>
      <c r="VTN41" s="479"/>
      <c r="VTO41" s="479"/>
      <c r="VTP41" s="479"/>
      <c r="VTQ41" s="479"/>
      <c r="VTR41" s="479"/>
      <c r="VTS41" s="479"/>
      <c r="VTT41" s="479"/>
      <c r="VTU41" s="479"/>
      <c r="VTV41" s="479"/>
      <c r="VTW41" s="479"/>
      <c r="VTX41" s="479"/>
      <c r="VTY41" s="479"/>
      <c r="VTZ41" s="479"/>
      <c r="VUA41" s="479"/>
      <c r="VUB41" s="479"/>
      <c r="VUC41" s="479"/>
      <c r="VUD41" s="479"/>
      <c r="VUE41" s="479"/>
      <c r="VUF41" s="479"/>
      <c r="VUG41" s="479"/>
      <c r="VUH41" s="479"/>
      <c r="VUI41" s="479"/>
      <c r="VUJ41" s="479"/>
      <c r="VUK41" s="479"/>
      <c r="VUL41" s="479"/>
      <c r="VUM41" s="479"/>
      <c r="VUN41" s="479"/>
      <c r="VUO41" s="479"/>
      <c r="VUP41" s="479"/>
      <c r="VUQ41" s="479"/>
      <c r="VUR41" s="479"/>
      <c r="VUS41" s="479"/>
      <c r="VUT41" s="479"/>
      <c r="VUU41" s="479"/>
      <c r="VUV41" s="479"/>
      <c r="VUW41" s="479"/>
      <c r="VUX41" s="479"/>
      <c r="VUY41" s="479"/>
      <c r="VUZ41" s="479"/>
      <c r="VVA41" s="479"/>
      <c r="VVB41" s="479"/>
      <c r="VVC41" s="479"/>
      <c r="VVD41" s="479"/>
      <c r="VVE41" s="479"/>
      <c r="VVF41" s="479"/>
      <c r="VVG41" s="479"/>
      <c r="VVH41" s="479"/>
      <c r="VVI41" s="479"/>
      <c r="VVJ41" s="479"/>
      <c r="VVK41" s="479"/>
      <c r="VVL41" s="479"/>
      <c r="VVM41" s="479"/>
      <c r="VVN41" s="479"/>
      <c r="VVO41" s="479"/>
      <c r="VVP41" s="479"/>
      <c r="VVQ41" s="479"/>
      <c r="VVR41" s="479"/>
      <c r="VVS41" s="479"/>
      <c r="VVT41" s="479"/>
      <c r="VVU41" s="479"/>
      <c r="VVV41" s="479"/>
      <c r="VVW41" s="479"/>
      <c r="VVX41" s="479"/>
      <c r="VVY41" s="479"/>
      <c r="VVZ41" s="479"/>
      <c r="VWA41" s="479"/>
      <c r="VWB41" s="479"/>
      <c r="VWC41" s="479"/>
      <c r="VWD41" s="479"/>
      <c r="VWE41" s="479"/>
      <c r="VWF41" s="479"/>
      <c r="VWG41" s="479"/>
      <c r="VWH41" s="479"/>
      <c r="VWI41" s="479"/>
      <c r="VWJ41" s="479"/>
      <c r="VWK41" s="479"/>
      <c r="VWL41" s="479"/>
      <c r="VWM41" s="479"/>
      <c r="VWN41" s="479"/>
      <c r="VWO41" s="479"/>
      <c r="VWP41" s="479"/>
      <c r="VWQ41" s="479"/>
      <c r="VWR41" s="479"/>
      <c r="VWS41" s="479"/>
      <c r="VWT41" s="479"/>
      <c r="VWU41" s="479"/>
      <c r="VWV41" s="479"/>
      <c r="VWW41" s="479"/>
      <c r="VWX41" s="479"/>
      <c r="VWY41" s="479"/>
      <c r="VWZ41" s="479"/>
      <c r="VXA41" s="479"/>
      <c r="VXB41" s="479"/>
      <c r="VXC41" s="479"/>
      <c r="VXD41" s="479"/>
      <c r="VXE41" s="479"/>
      <c r="VXF41" s="479"/>
      <c r="VXG41" s="479"/>
      <c r="VXH41" s="479"/>
      <c r="VXI41" s="479"/>
      <c r="VXJ41" s="479"/>
      <c r="VXK41" s="479"/>
      <c r="VXL41" s="479"/>
      <c r="VXM41" s="479"/>
      <c r="VXN41" s="479"/>
      <c r="VXO41" s="479"/>
      <c r="VXP41" s="479"/>
      <c r="VXQ41" s="479"/>
      <c r="VXR41" s="479"/>
      <c r="VXS41" s="479"/>
      <c r="VXT41" s="479"/>
      <c r="VXU41" s="479"/>
      <c r="VXV41" s="479"/>
      <c r="VXW41" s="479"/>
      <c r="VXX41" s="479"/>
      <c r="VXY41" s="479"/>
      <c r="VXZ41" s="479"/>
      <c r="VYA41" s="479"/>
      <c r="VYB41" s="479"/>
      <c r="VYC41" s="479"/>
      <c r="VYD41" s="479"/>
      <c r="VYE41" s="479"/>
      <c r="VYF41" s="479"/>
      <c r="VYG41" s="479"/>
      <c r="VYH41" s="479"/>
      <c r="VYI41" s="479"/>
      <c r="VYJ41" s="479"/>
      <c r="VYK41" s="479"/>
      <c r="VYL41" s="479"/>
      <c r="VYM41" s="479"/>
      <c r="VYN41" s="479"/>
      <c r="VYO41" s="479"/>
      <c r="VYP41" s="479"/>
      <c r="VYQ41" s="479"/>
      <c r="VYR41" s="479"/>
      <c r="VYS41" s="479"/>
      <c r="VYT41" s="479"/>
      <c r="VYU41" s="479"/>
      <c r="VYV41" s="479"/>
      <c r="VYW41" s="479"/>
      <c r="VYX41" s="479"/>
      <c r="VYY41" s="479"/>
      <c r="VYZ41" s="479"/>
      <c r="VZA41" s="479"/>
      <c r="VZB41" s="479"/>
      <c r="VZC41" s="479"/>
      <c r="VZD41" s="479"/>
      <c r="VZE41" s="479"/>
      <c r="VZF41" s="479"/>
      <c r="VZG41" s="479"/>
      <c r="VZH41" s="479"/>
      <c r="VZI41" s="479"/>
      <c r="VZJ41" s="479"/>
      <c r="VZK41" s="479"/>
      <c r="VZL41" s="479"/>
      <c r="VZM41" s="479"/>
      <c r="VZN41" s="479"/>
      <c r="VZO41" s="479"/>
      <c r="VZP41" s="479"/>
      <c r="VZQ41" s="479"/>
      <c r="VZR41" s="479"/>
      <c r="VZS41" s="479"/>
      <c r="VZT41" s="479"/>
      <c r="VZU41" s="479"/>
      <c r="VZV41" s="479"/>
      <c r="VZW41" s="479"/>
      <c r="VZX41" s="479"/>
      <c r="VZY41" s="479"/>
      <c r="VZZ41" s="479"/>
      <c r="WAA41" s="479"/>
      <c r="WAB41" s="479"/>
      <c r="WAC41" s="479"/>
      <c r="WAD41" s="479"/>
      <c r="WAE41" s="479"/>
      <c r="WAF41" s="479"/>
      <c r="WAG41" s="479"/>
      <c r="WAH41" s="479"/>
      <c r="WAI41" s="479"/>
      <c r="WAJ41" s="479"/>
      <c r="WAK41" s="479"/>
      <c r="WAL41" s="479"/>
      <c r="WAM41" s="479"/>
      <c r="WAN41" s="479"/>
      <c r="WAO41" s="479"/>
      <c r="WAP41" s="479"/>
      <c r="WAQ41" s="479"/>
      <c r="WAR41" s="479"/>
      <c r="WAS41" s="479"/>
      <c r="WAT41" s="479"/>
      <c r="WAU41" s="479"/>
      <c r="WAV41" s="479"/>
      <c r="WAW41" s="479"/>
      <c r="WAX41" s="479"/>
      <c r="WAY41" s="479"/>
      <c r="WAZ41" s="479"/>
      <c r="WBA41" s="479"/>
      <c r="WBB41" s="479"/>
      <c r="WBC41" s="479"/>
      <c r="WBD41" s="479"/>
      <c r="WBE41" s="479"/>
      <c r="WBF41" s="479"/>
      <c r="WBG41" s="479"/>
      <c r="WBH41" s="479"/>
      <c r="WBI41" s="479"/>
      <c r="WBJ41" s="479"/>
      <c r="WBK41" s="479"/>
      <c r="WBL41" s="479"/>
      <c r="WBM41" s="479"/>
      <c r="WBN41" s="479"/>
      <c r="WBO41" s="479"/>
      <c r="WBP41" s="479"/>
      <c r="WBQ41" s="479"/>
      <c r="WBR41" s="479"/>
      <c r="WBS41" s="479"/>
      <c r="WBT41" s="479"/>
      <c r="WBU41" s="479"/>
      <c r="WBV41" s="479"/>
      <c r="WBW41" s="479"/>
      <c r="WBX41" s="479"/>
      <c r="WBY41" s="479"/>
      <c r="WBZ41" s="479"/>
      <c r="WCA41" s="479"/>
      <c r="WCB41" s="479"/>
      <c r="WCC41" s="479"/>
      <c r="WCD41" s="479"/>
      <c r="WCE41" s="479"/>
      <c r="WCF41" s="479"/>
      <c r="WCG41" s="479"/>
      <c r="WCH41" s="479"/>
      <c r="WCI41" s="479"/>
      <c r="WCJ41" s="479"/>
      <c r="WCK41" s="479"/>
      <c r="WCL41" s="479"/>
      <c r="WCM41" s="479"/>
      <c r="WCN41" s="479"/>
      <c r="WCO41" s="479"/>
      <c r="WCP41" s="479"/>
      <c r="WCQ41" s="479"/>
      <c r="WCR41" s="479"/>
      <c r="WCS41" s="479"/>
      <c r="WCT41" s="479"/>
      <c r="WCU41" s="479"/>
      <c r="WCV41" s="479"/>
      <c r="WCW41" s="479"/>
      <c r="WCX41" s="479"/>
      <c r="WCY41" s="479"/>
      <c r="WCZ41" s="479"/>
      <c r="WDA41" s="479"/>
      <c r="WDB41" s="479"/>
      <c r="WDC41" s="479"/>
      <c r="WDD41" s="479"/>
      <c r="WDE41" s="479"/>
      <c r="WDF41" s="479"/>
      <c r="WDG41" s="479"/>
      <c r="WDH41" s="479"/>
      <c r="WDI41" s="479"/>
      <c r="WDJ41" s="479"/>
      <c r="WDK41" s="479"/>
      <c r="WDL41" s="479"/>
      <c r="WDM41" s="479"/>
      <c r="WDN41" s="479"/>
      <c r="WDO41" s="479"/>
      <c r="WDP41" s="479"/>
      <c r="WDQ41" s="479"/>
      <c r="WDR41" s="479"/>
      <c r="WDS41" s="479"/>
      <c r="WDT41" s="479"/>
      <c r="WDU41" s="479"/>
      <c r="WDV41" s="479"/>
      <c r="WDW41" s="479"/>
      <c r="WDX41" s="479"/>
      <c r="WDY41" s="479"/>
      <c r="WDZ41" s="479"/>
      <c r="WEA41" s="479"/>
      <c r="WEB41" s="479"/>
      <c r="WEC41" s="479"/>
      <c r="WED41" s="479"/>
      <c r="WEE41" s="479"/>
      <c r="WEF41" s="479"/>
      <c r="WEG41" s="479"/>
      <c r="WEH41" s="479"/>
      <c r="WEI41" s="479"/>
      <c r="WEJ41" s="479"/>
      <c r="WEK41" s="479"/>
      <c r="WEL41" s="479"/>
      <c r="WEM41" s="479"/>
      <c r="WEN41" s="479"/>
      <c r="WEO41" s="479"/>
      <c r="WEP41" s="479"/>
      <c r="WEQ41" s="479"/>
      <c r="WER41" s="479"/>
      <c r="WES41" s="479"/>
      <c r="WET41" s="479"/>
      <c r="WEU41" s="479"/>
      <c r="WEV41" s="479"/>
      <c r="WEW41" s="479"/>
      <c r="WEX41" s="479"/>
      <c r="WEY41" s="479"/>
      <c r="WEZ41" s="479"/>
      <c r="WFA41" s="479"/>
      <c r="WFB41" s="479"/>
      <c r="WFC41" s="479"/>
      <c r="WFD41" s="479"/>
      <c r="WFE41" s="479"/>
      <c r="WFF41" s="479"/>
      <c r="WFG41" s="479"/>
      <c r="WFH41" s="479"/>
      <c r="WFI41" s="479"/>
      <c r="WFJ41" s="479"/>
      <c r="WFK41" s="479"/>
      <c r="WFL41" s="479"/>
      <c r="WFM41" s="479"/>
      <c r="WFN41" s="479"/>
      <c r="WFO41" s="479"/>
      <c r="WFP41" s="479"/>
      <c r="WFQ41" s="479"/>
      <c r="WFR41" s="479"/>
      <c r="WFS41" s="479"/>
      <c r="WFT41" s="479"/>
      <c r="WFU41" s="479"/>
      <c r="WFV41" s="479"/>
      <c r="WFW41" s="479"/>
      <c r="WFX41" s="479"/>
      <c r="WFY41" s="479"/>
      <c r="WFZ41" s="479"/>
      <c r="WGA41" s="479"/>
      <c r="WGB41" s="479"/>
      <c r="WGC41" s="479"/>
      <c r="WGD41" s="479"/>
      <c r="WGE41" s="479"/>
      <c r="WGF41" s="479"/>
      <c r="WGG41" s="479"/>
      <c r="WGH41" s="479"/>
      <c r="WGI41" s="479"/>
      <c r="WGJ41" s="479"/>
      <c r="WGK41" s="479"/>
      <c r="WGL41" s="479"/>
      <c r="WGM41" s="479"/>
      <c r="WGN41" s="479"/>
      <c r="WGO41" s="479"/>
      <c r="WGP41" s="479"/>
      <c r="WGQ41" s="479"/>
      <c r="WGR41" s="479"/>
      <c r="WGS41" s="479"/>
      <c r="WGT41" s="479"/>
      <c r="WGU41" s="479"/>
      <c r="WGV41" s="479"/>
      <c r="WGW41" s="479"/>
      <c r="WGX41" s="479"/>
      <c r="WGY41" s="479"/>
      <c r="WGZ41" s="479"/>
      <c r="WHA41" s="479"/>
      <c r="WHB41" s="479"/>
      <c r="WHC41" s="479"/>
      <c r="WHD41" s="479"/>
      <c r="WHE41" s="479"/>
      <c r="WHF41" s="479"/>
      <c r="WHG41" s="479"/>
      <c r="WHH41" s="479"/>
      <c r="WHI41" s="479"/>
      <c r="WHJ41" s="479"/>
      <c r="WHK41" s="479"/>
      <c r="WHL41" s="479"/>
      <c r="WHM41" s="479"/>
      <c r="WHN41" s="479"/>
      <c r="WHO41" s="479"/>
      <c r="WHP41" s="479"/>
      <c r="WHQ41" s="479"/>
      <c r="WHR41" s="479"/>
      <c r="WHS41" s="479"/>
      <c r="WHT41" s="479"/>
      <c r="WHU41" s="479"/>
      <c r="WHV41" s="479"/>
      <c r="WHW41" s="479"/>
      <c r="WHX41" s="479"/>
      <c r="WHY41" s="479"/>
      <c r="WHZ41" s="479"/>
      <c r="WIA41" s="479"/>
      <c r="WIB41" s="479"/>
      <c r="WIC41" s="479"/>
      <c r="WID41" s="479"/>
      <c r="WIE41" s="479"/>
      <c r="WIF41" s="479"/>
      <c r="WIG41" s="479"/>
      <c r="WIH41" s="479"/>
      <c r="WII41" s="479"/>
      <c r="WIJ41" s="479"/>
      <c r="WIK41" s="479"/>
      <c r="WIL41" s="479"/>
      <c r="WIM41" s="479"/>
      <c r="WIN41" s="479"/>
      <c r="WIO41" s="479"/>
      <c r="WIP41" s="479"/>
      <c r="WIQ41" s="479"/>
      <c r="WIR41" s="479"/>
      <c r="WIS41" s="479"/>
      <c r="WIT41" s="479"/>
      <c r="WIU41" s="479"/>
      <c r="WIV41" s="479"/>
      <c r="WIW41" s="479"/>
      <c r="WIX41" s="479"/>
      <c r="WIY41" s="479"/>
      <c r="WIZ41" s="479"/>
      <c r="WJA41" s="479"/>
      <c r="WJB41" s="479"/>
      <c r="WJC41" s="479"/>
      <c r="WJD41" s="479"/>
      <c r="WJE41" s="479"/>
      <c r="WJF41" s="479"/>
      <c r="WJG41" s="479"/>
      <c r="WJH41" s="479"/>
      <c r="WJI41" s="479"/>
      <c r="WJJ41" s="479"/>
      <c r="WJK41" s="479"/>
      <c r="WJL41" s="479"/>
      <c r="WJM41" s="479"/>
      <c r="WJN41" s="479"/>
      <c r="WJO41" s="479"/>
      <c r="WJP41" s="479"/>
      <c r="WJQ41" s="479"/>
      <c r="WJR41" s="479"/>
      <c r="WJS41" s="479"/>
      <c r="WJT41" s="479"/>
      <c r="WJU41" s="479"/>
      <c r="WJV41" s="479"/>
      <c r="WJW41" s="479"/>
      <c r="WJX41" s="479"/>
      <c r="WJY41" s="479"/>
      <c r="WJZ41" s="479"/>
      <c r="WKA41" s="479"/>
      <c r="WKB41" s="479"/>
      <c r="WKC41" s="479"/>
      <c r="WKD41" s="479"/>
      <c r="WKE41" s="479"/>
      <c r="WKF41" s="479"/>
      <c r="WKG41" s="479"/>
      <c r="WKH41" s="479"/>
      <c r="WKI41" s="479"/>
      <c r="WKJ41" s="479"/>
      <c r="WKK41" s="479"/>
      <c r="WKL41" s="479"/>
      <c r="WKM41" s="479"/>
      <c r="WKN41" s="479"/>
      <c r="WKO41" s="479"/>
      <c r="WKP41" s="479"/>
      <c r="WKQ41" s="479"/>
      <c r="WKR41" s="479"/>
      <c r="WKS41" s="479"/>
      <c r="WKT41" s="479"/>
      <c r="WKU41" s="479"/>
      <c r="WKV41" s="479"/>
      <c r="WKW41" s="479"/>
      <c r="WKX41" s="479"/>
      <c r="WKY41" s="479"/>
      <c r="WKZ41" s="479"/>
      <c r="WLA41" s="479"/>
      <c r="WLB41" s="479"/>
      <c r="WLC41" s="479"/>
      <c r="WLD41" s="479"/>
      <c r="WLE41" s="479"/>
      <c r="WLF41" s="479"/>
      <c r="WLG41" s="479"/>
      <c r="WLH41" s="479"/>
      <c r="WLI41" s="479"/>
      <c r="WLJ41" s="479"/>
      <c r="WLK41" s="479"/>
      <c r="WLL41" s="479"/>
      <c r="WLM41" s="479"/>
      <c r="WLN41" s="479"/>
      <c r="WLO41" s="479"/>
      <c r="WLP41" s="479"/>
      <c r="WLQ41" s="479"/>
      <c r="WLR41" s="479"/>
      <c r="WLS41" s="479"/>
      <c r="WLT41" s="479"/>
      <c r="WLU41" s="479"/>
      <c r="WLV41" s="479"/>
      <c r="WLW41" s="479"/>
      <c r="WLX41" s="479"/>
      <c r="WLY41" s="479"/>
      <c r="WLZ41" s="479"/>
      <c r="WMA41" s="479"/>
      <c r="WMB41" s="479"/>
      <c r="WMC41" s="479"/>
      <c r="WMD41" s="479"/>
      <c r="WME41" s="479"/>
      <c r="WMF41" s="479"/>
      <c r="WMG41" s="479"/>
      <c r="WMH41" s="479"/>
      <c r="WMI41" s="479"/>
      <c r="WMJ41" s="479"/>
      <c r="WMK41" s="479"/>
      <c r="WML41" s="479"/>
      <c r="WMM41" s="479"/>
      <c r="WMN41" s="479"/>
      <c r="WMO41" s="479"/>
      <c r="WMP41" s="479"/>
      <c r="WMQ41" s="479"/>
      <c r="WMR41" s="479"/>
      <c r="WMS41" s="479"/>
      <c r="WMT41" s="479"/>
      <c r="WMU41" s="479"/>
      <c r="WMV41" s="479"/>
      <c r="WMW41" s="479"/>
      <c r="WMX41" s="479"/>
      <c r="WMY41" s="479"/>
      <c r="WMZ41" s="479"/>
      <c r="WNA41" s="479"/>
      <c r="WNB41" s="479"/>
      <c r="WNC41" s="479"/>
      <c r="WND41" s="479"/>
      <c r="WNE41" s="479"/>
      <c r="WNF41" s="479"/>
      <c r="WNG41" s="479"/>
      <c r="WNH41" s="479"/>
      <c r="WNI41" s="479"/>
      <c r="WNJ41" s="479"/>
      <c r="WNK41" s="479"/>
      <c r="WNL41" s="479"/>
      <c r="WNM41" s="479"/>
      <c r="WNN41" s="479"/>
      <c r="WNO41" s="479"/>
      <c r="WNP41" s="479"/>
      <c r="WNQ41" s="479"/>
      <c r="WNR41" s="479"/>
      <c r="WNS41" s="479"/>
      <c r="WNT41" s="479"/>
      <c r="WNU41" s="479"/>
      <c r="WNV41" s="479"/>
      <c r="WNW41" s="479"/>
      <c r="WNX41" s="479"/>
      <c r="WNY41" s="479"/>
      <c r="WNZ41" s="479"/>
      <c r="WOA41" s="479"/>
      <c r="WOB41" s="479"/>
      <c r="WOC41" s="479"/>
      <c r="WOD41" s="479"/>
      <c r="WOE41" s="479"/>
      <c r="WOF41" s="479"/>
      <c r="WOG41" s="479"/>
      <c r="WOH41" s="479"/>
      <c r="WOI41" s="479"/>
      <c r="WOJ41" s="479"/>
      <c r="WOK41" s="479"/>
      <c r="WOL41" s="479"/>
      <c r="WOM41" s="479"/>
      <c r="WON41" s="479"/>
      <c r="WOO41" s="479"/>
      <c r="WOP41" s="479"/>
      <c r="WOQ41" s="479"/>
      <c r="WOR41" s="479"/>
      <c r="WOS41" s="479"/>
      <c r="WOT41" s="479"/>
      <c r="WOU41" s="479"/>
      <c r="WOV41" s="479"/>
      <c r="WOW41" s="479"/>
      <c r="WOX41" s="479"/>
      <c r="WOY41" s="479"/>
      <c r="WOZ41" s="479"/>
      <c r="WPA41" s="479"/>
      <c r="WPB41" s="479"/>
      <c r="WPC41" s="479"/>
      <c r="WPD41" s="479"/>
      <c r="WPE41" s="479"/>
      <c r="WPF41" s="479"/>
      <c r="WPG41" s="479"/>
      <c r="WPH41" s="479"/>
      <c r="WPI41" s="479"/>
      <c r="WPJ41" s="479"/>
      <c r="WPK41" s="479"/>
      <c r="WPL41" s="479"/>
      <c r="WPM41" s="479"/>
      <c r="WPN41" s="479"/>
      <c r="WPO41" s="479"/>
      <c r="WPP41" s="479"/>
      <c r="WPQ41" s="479"/>
      <c r="WPR41" s="479"/>
      <c r="WPS41" s="479"/>
      <c r="WPT41" s="479"/>
      <c r="WPU41" s="479"/>
      <c r="WPV41" s="479"/>
      <c r="WPW41" s="479"/>
      <c r="WPX41" s="479"/>
      <c r="WPY41" s="479"/>
      <c r="WPZ41" s="479"/>
      <c r="WQA41" s="479"/>
      <c r="WQB41" s="479"/>
      <c r="WQC41" s="479"/>
      <c r="WQD41" s="479"/>
      <c r="WQE41" s="479"/>
      <c r="WQF41" s="479"/>
      <c r="WQG41" s="479"/>
      <c r="WQH41" s="479"/>
      <c r="WQI41" s="479"/>
      <c r="WQJ41" s="479"/>
      <c r="WQK41" s="479"/>
      <c r="WQL41" s="479"/>
      <c r="WQM41" s="479"/>
      <c r="WQN41" s="479"/>
      <c r="WQO41" s="479"/>
      <c r="WQP41" s="479"/>
      <c r="WQQ41" s="479"/>
      <c r="WQR41" s="479"/>
      <c r="WQS41" s="479"/>
      <c r="WQT41" s="479"/>
      <c r="WQU41" s="479"/>
      <c r="WQV41" s="479"/>
      <c r="WQW41" s="479"/>
      <c r="WQX41" s="479"/>
      <c r="WQY41" s="479"/>
      <c r="WQZ41" s="479"/>
      <c r="WRA41" s="479"/>
      <c r="WRB41" s="479"/>
      <c r="WRC41" s="479"/>
      <c r="WRD41" s="479"/>
      <c r="WRE41" s="479"/>
      <c r="WRF41" s="479"/>
      <c r="WRG41" s="479"/>
      <c r="WRH41" s="479"/>
      <c r="WRI41" s="479"/>
      <c r="WRJ41" s="479"/>
      <c r="WRK41" s="479"/>
      <c r="WRL41" s="479"/>
      <c r="WRM41" s="479"/>
      <c r="WRN41" s="479"/>
      <c r="WRO41" s="479"/>
      <c r="WRP41" s="479"/>
      <c r="WRQ41" s="479"/>
      <c r="WRR41" s="479"/>
      <c r="WRS41" s="479"/>
      <c r="WRT41" s="479"/>
      <c r="WRU41" s="479"/>
      <c r="WRV41" s="479"/>
      <c r="WRW41" s="479"/>
      <c r="WRX41" s="479"/>
      <c r="WRY41" s="479"/>
      <c r="WRZ41" s="479"/>
      <c r="WSA41" s="479"/>
      <c r="WSB41" s="479"/>
      <c r="WSC41" s="479"/>
      <c r="WSD41" s="479"/>
      <c r="WSE41" s="479"/>
      <c r="WSF41" s="479"/>
      <c r="WSG41" s="479"/>
      <c r="WSH41" s="479"/>
      <c r="WSI41" s="479"/>
      <c r="WSJ41" s="479"/>
      <c r="WSK41" s="479"/>
      <c r="WSL41" s="479"/>
      <c r="WSM41" s="479"/>
      <c r="WSN41" s="479"/>
      <c r="WSO41" s="479"/>
      <c r="WSP41" s="479"/>
      <c r="WSQ41" s="479"/>
      <c r="WSR41" s="479"/>
      <c r="WSS41" s="479"/>
      <c r="WST41" s="479"/>
      <c r="WSU41" s="479"/>
      <c r="WSV41" s="479"/>
      <c r="WSW41" s="479"/>
      <c r="WSX41" s="479"/>
      <c r="WSY41" s="479"/>
      <c r="WSZ41" s="479"/>
      <c r="WTA41" s="479"/>
      <c r="WTB41" s="479"/>
      <c r="WTC41" s="479"/>
      <c r="WTD41" s="479"/>
      <c r="WTE41" s="479"/>
      <c r="WTF41" s="479"/>
      <c r="WTG41" s="479"/>
      <c r="WTH41" s="479"/>
      <c r="WTI41" s="479"/>
      <c r="WTJ41" s="479"/>
      <c r="WTK41" s="479"/>
      <c r="WTL41" s="479"/>
      <c r="WTM41" s="479"/>
      <c r="WTN41" s="479"/>
      <c r="WTO41" s="479"/>
      <c r="WTP41" s="479"/>
      <c r="WTQ41" s="479"/>
      <c r="WTR41" s="479"/>
      <c r="WTS41" s="479"/>
      <c r="WTT41" s="479"/>
      <c r="WTU41" s="479"/>
      <c r="WTV41" s="479"/>
      <c r="WTW41" s="479"/>
      <c r="WTX41" s="479"/>
      <c r="WTY41" s="479"/>
      <c r="WTZ41" s="479"/>
      <c r="WUA41" s="479"/>
      <c r="WUB41" s="479"/>
      <c r="WUC41" s="479"/>
      <c r="WUD41" s="479"/>
      <c r="WUE41" s="479"/>
      <c r="WUF41" s="479"/>
      <c r="WUG41" s="479"/>
      <c r="WUH41" s="479"/>
      <c r="WUI41" s="479"/>
      <c r="WUJ41" s="479"/>
      <c r="WUK41" s="479"/>
      <c r="WUL41" s="479"/>
      <c r="WUM41" s="479"/>
      <c r="WUN41" s="479"/>
      <c r="WUO41" s="479"/>
      <c r="WUP41" s="479"/>
      <c r="WUQ41" s="479"/>
      <c r="WUR41" s="479"/>
      <c r="WUS41" s="479"/>
      <c r="WUT41" s="479"/>
      <c r="WUU41" s="479"/>
      <c r="WUV41" s="479"/>
      <c r="WUW41" s="479"/>
      <c r="WUX41" s="479"/>
      <c r="WUY41" s="479"/>
      <c r="WUZ41" s="479"/>
      <c r="WVA41" s="479"/>
      <c r="WVB41" s="479"/>
      <c r="WVC41" s="479"/>
      <c r="WVD41" s="479"/>
      <c r="WVE41" s="479"/>
      <c r="WVF41" s="479"/>
      <c r="WVG41" s="479"/>
      <c r="WVH41" s="479"/>
      <c r="WVI41" s="479"/>
      <c r="WVJ41" s="479"/>
      <c r="WVK41" s="479"/>
      <c r="WVL41" s="479"/>
      <c r="WVM41" s="479"/>
      <c r="WVN41" s="479"/>
      <c r="WVO41" s="479"/>
      <c r="WVP41" s="479"/>
      <c r="WVQ41" s="479"/>
      <c r="WVR41" s="479"/>
      <c r="WVS41" s="479"/>
      <c r="WVT41" s="479"/>
      <c r="WVU41" s="479"/>
      <c r="WVV41" s="479"/>
      <c r="WVW41" s="479"/>
      <c r="WVX41" s="479"/>
      <c r="WVY41" s="479"/>
      <c r="WVZ41" s="479"/>
      <c r="WWA41" s="479"/>
      <c r="WWB41" s="479"/>
      <c r="WWC41" s="479"/>
      <c r="WWD41" s="479"/>
      <c r="WWE41" s="479"/>
      <c r="WWF41" s="479"/>
      <c r="WWG41" s="479"/>
      <c r="WWH41" s="479"/>
      <c r="WWI41" s="479"/>
      <c r="WWJ41" s="479"/>
      <c r="WWK41" s="479"/>
      <c r="WWL41" s="479"/>
      <c r="WWM41" s="479"/>
      <c r="WWN41" s="479"/>
      <c r="WWO41" s="479"/>
      <c r="WWP41" s="479"/>
      <c r="WWQ41" s="479"/>
      <c r="WWR41" s="479"/>
      <c r="WWS41" s="479"/>
      <c r="WWT41" s="479"/>
      <c r="WWU41" s="479"/>
      <c r="WWV41" s="479"/>
      <c r="WWW41" s="479"/>
      <c r="WWX41" s="479"/>
      <c r="WWY41" s="479"/>
      <c r="WWZ41" s="479"/>
      <c r="WXA41" s="479"/>
      <c r="WXB41" s="479"/>
      <c r="WXC41" s="479"/>
      <c r="WXD41" s="479"/>
      <c r="WXE41" s="479"/>
      <c r="WXF41" s="479"/>
      <c r="WXG41" s="479"/>
      <c r="WXH41" s="479"/>
      <c r="WXI41" s="479"/>
      <c r="WXJ41" s="479"/>
      <c r="WXK41" s="479"/>
      <c r="WXL41" s="479"/>
      <c r="WXM41" s="479"/>
      <c r="WXN41" s="479"/>
      <c r="WXO41" s="479"/>
      <c r="WXP41" s="479"/>
      <c r="WXQ41" s="479"/>
      <c r="WXR41" s="479"/>
      <c r="WXS41" s="479"/>
      <c r="WXT41" s="479"/>
      <c r="WXU41" s="479"/>
      <c r="WXV41" s="479"/>
      <c r="WXW41" s="479"/>
      <c r="WXX41" s="479"/>
      <c r="WXY41" s="479"/>
      <c r="WXZ41" s="479"/>
      <c r="WYA41" s="479"/>
      <c r="WYB41" s="479"/>
      <c r="WYC41" s="479"/>
      <c r="WYD41" s="479"/>
      <c r="WYE41" s="479"/>
      <c r="WYF41" s="479"/>
      <c r="WYG41" s="479"/>
      <c r="WYH41" s="479"/>
      <c r="WYI41" s="479"/>
      <c r="WYJ41" s="479"/>
      <c r="WYK41" s="479"/>
      <c r="WYL41" s="479"/>
      <c r="WYM41" s="479"/>
      <c r="WYN41" s="479"/>
      <c r="WYO41" s="479"/>
      <c r="WYP41" s="479"/>
      <c r="WYQ41" s="479"/>
      <c r="WYR41" s="479"/>
      <c r="WYS41" s="479"/>
      <c r="WYT41" s="479"/>
      <c r="WYU41" s="479"/>
      <c r="WYV41" s="479"/>
      <c r="WYW41" s="479"/>
      <c r="WYX41" s="479"/>
      <c r="WYY41" s="479"/>
      <c r="WYZ41" s="479"/>
      <c r="WZA41" s="479"/>
      <c r="WZB41" s="479"/>
      <c r="WZC41" s="479"/>
      <c r="WZD41" s="479"/>
      <c r="WZE41" s="479"/>
      <c r="WZF41" s="479"/>
      <c r="WZG41" s="479"/>
      <c r="WZH41" s="479"/>
      <c r="WZI41" s="479"/>
      <c r="WZJ41" s="479"/>
      <c r="WZK41" s="479"/>
      <c r="WZL41" s="479"/>
      <c r="WZM41" s="479"/>
      <c r="WZN41" s="479"/>
      <c r="WZO41" s="479"/>
      <c r="WZP41" s="479"/>
      <c r="WZQ41" s="479"/>
      <c r="WZR41" s="479"/>
      <c r="WZS41" s="479"/>
      <c r="WZT41" s="479"/>
      <c r="WZU41" s="479"/>
      <c r="WZV41" s="479"/>
      <c r="WZW41" s="479"/>
      <c r="WZX41" s="479"/>
      <c r="WZY41" s="479"/>
      <c r="WZZ41" s="479"/>
      <c r="XAA41" s="479"/>
      <c r="XAB41" s="479"/>
      <c r="XAC41" s="479"/>
      <c r="XAD41" s="479"/>
      <c r="XAE41" s="479"/>
      <c r="XAF41" s="479"/>
      <c r="XAG41" s="479"/>
      <c r="XAH41" s="479"/>
      <c r="XAI41" s="479"/>
      <c r="XAJ41" s="479"/>
      <c r="XAK41" s="479"/>
      <c r="XAL41" s="479"/>
      <c r="XAM41" s="479"/>
      <c r="XAN41" s="479"/>
      <c r="XAO41" s="479"/>
      <c r="XAP41" s="479"/>
      <c r="XAQ41" s="479"/>
      <c r="XAR41" s="479"/>
      <c r="XAS41" s="479"/>
      <c r="XAT41" s="479"/>
      <c r="XAU41" s="479"/>
      <c r="XAV41" s="479"/>
      <c r="XAW41" s="479"/>
      <c r="XAX41" s="479"/>
      <c r="XAY41" s="479"/>
      <c r="XAZ41" s="479"/>
      <c r="XBA41" s="479"/>
      <c r="XBB41" s="479"/>
      <c r="XBC41" s="479"/>
      <c r="XBD41" s="479"/>
      <c r="XBE41" s="479"/>
      <c r="XBF41" s="479"/>
      <c r="XBG41" s="479"/>
      <c r="XBH41" s="479"/>
      <c r="XBI41" s="479"/>
      <c r="XBJ41" s="479"/>
      <c r="XBK41" s="479"/>
      <c r="XBL41" s="479"/>
      <c r="XBM41" s="479"/>
      <c r="XBN41" s="479"/>
      <c r="XBO41" s="479"/>
      <c r="XBP41" s="479"/>
      <c r="XBQ41" s="479"/>
      <c r="XBR41" s="479"/>
      <c r="XBS41" s="479"/>
      <c r="XBT41" s="479"/>
      <c r="XBU41" s="479"/>
      <c r="XBV41" s="479"/>
      <c r="XBW41" s="479"/>
      <c r="XBX41" s="479"/>
      <c r="XBY41" s="479"/>
      <c r="XBZ41" s="479"/>
      <c r="XCA41" s="479"/>
      <c r="XCB41" s="479"/>
      <c r="XCC41" s="479"/>
      <c r="XCD41" s="479"/>
      <c r="XCE41" s="479"/>
      <c r="XCF41" s="479"/>
      <c r="XCG41" s="479"/>
      <c r="XCH41" s="479"/>
      <c r="XCI41" s="479"/>
      <c r="XCJ41" s="479"/>
      <c r="XCK41" s="479"/>
      <c r="XCL41" s="479"/>
      <c r="XCM41" s="479"/>
      <c r="XCN41" s="479"/>
      <c r="XCO41" s="479"/>
      <c r="XCP41" s="479"/>
      <c r="XCQ41" s="479"/>
      <c r="XCR41" s="479"/>
      <c r="XCS41" s="479"/>
      <c r="XCT41" s="479"/>
      <c r="XCU41" s="479"/>
      <c r="XCV41" s="479"/>
      <c r="XCW41" s="479"/>
      <c r="XCX41" s="479"/>
      <c r="XCY41" s="479"/>
      <c r="XCZ41" s="479"/>
      <c r="XDA41" s="479"/>
      <c r="XDB41" s="479"/>
      <c r="XDC41" s="479"/>
      <c r="XDD41" s="479"/>
      <c r="XDE41" s="479"/>
      <c r="XDF41" s="479"/>
      <c r="XDG41" s="479"/>
      <c r="XDH41" s="479"/>
      <c r="XDI41" s="479"/>
      <c r="XDJ41" s="479"/>
      <c r="XDK41" s="479"/>
      <c r="XDL41" s="479"/>
      <c r="XDM41" s="479"/>
      <c r="XDN41" s="479"/>
      <c r="XDO41" s="479"/>
      <c r="XDP41" s="479"/>
      <c r="XDQ41" s="479"/>
      <c r="XDR41" s="479"/>
      <c r="XDS41" s="479"/>
      <c r="XDT41" s="479"/>
      <c r="XDU41" s="479"/>
      <c r="XDV41" s="479"/>
      <c r="XDW41" s="479"/>
      <c r="XDX41" s="479"/>
      <c r="XDY41" s="479"/>
      <c r="XDZ41" s="479"/>
      <c r="XEA41" s="479"/>
      <c r="XEB41" s="479"/>
      <c r="XEC41" s="479"/>
      <c r="XED41" s="479"/>
      <c r="XEE41" s="479"/>
      <c r="XEF41" s="479"/>
      <c r="XEG41" s="479"/>
      <c r="XEH41" s="479"/>
      <c r="XEI41" s="479"/>
      <c r="XEJ41" s="479"/>
      <c r="XEK41" s="479"/>
      <c r="XEL41" s="479"/>
      <c r="XEM41" s="479"/>
      <c r="XEN41" s="479"/>
      <c r="XEO41" s="479"/>
      <c r="XEP41" s="479"/>
      <c r="XEQ41" s="479"/>
      <c r="XER41" s="479"/>
      <c r="XES41" s="479"/>
      <c r="XET41" s="479"/>
      <c r="XEU41" s="479"/>
      <c r="XEV41" s="479"/>
      <c r="XEW41" s="479"/>
      <c r="XEX41" s="479"/>
      <c r="XEY41" s="479"/>
      <c r="XEZ41" s="479"/>
      <c r="XFA41" s="479"/>
      <c r="XFB41" s="479"/>
      <c r="XFC41" s="479"/>
      <c r="XFD41" s="479"/>
    </row>
    <row r="42" spans="1:16384" s="464" customFormat="1" ht="15">
      <c r="B42" s="471" t="s">
        <v>216</v>
      </c>
      <c r="D42" s="470"/>
      <c r="E42" s="470"/>
      <c r="F42" s="470"/>
      <c r="G42" s="470"/>
      <c r="H42" s="466"/>
      <c r="I42" s="466"/>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row>
    <row r="43" spans="1:16384" s="464" customFormat="1" ht="15" outlineLevel="1">
      <c r="B43" s="520" t="s">
        <v>606</v>
      </c>
      <c r="D43" s="470"/>
      <c r="E43" s="467">
        <f t="shared" ref="E43:H47" si="3">E30/E5</f>
        <v>0.46108835253775649</v>
      </c>
      <c r="F43" s="467">
        <f t="shared" si="3"/>
        <v>0.46721609111521634</v>
      </c>
      <c r="G43" s="467">
        <f t="shared" si="3"/>
        <v>0.42563402572476666</v>
      </c>
      <c r="H43" s="467">
        <f t="shared" si="3"/>
        <v>0.41928915098840086</v>
      </c>
      <c r="I43" s="466"/>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row>
    <row r="44" spans="1:16384" s="464" customFormat="1" ht="15" outlineLevel="1">
      <c r="B44" s="520" t="s">
        <v>608</v>
      </c>
      <c r="D44" s="470"/>
      <c r="E44" s="467">
        <f t="shared" si="3"/>
        <v>0.78995535156269525</v>
      </c>
      <c r="F44" s="467">
        <f t="shared" si="3"/>
        <v>0.80283647148027659</v>
      </c>
      <c r="G44" s="467">
        <f t="shared" si="3"/>
        <v>0.7802012996211557</v>
      </c>
      <c r="H44" s="467">
        <f t="shared" si="3"/>
        <v>0.79534061261286304</v>
      </c>
      <c r="I44" s="466"/>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row>
    <row r="45" spans="1:16384" s="464" customFormat="1" ht="15" outlineLevel="1">
      <c r="B45" s="520" t="s">
        <v>215</v>
      </c>
      <c r="D45" s="470"/>
      <c r="E45" s="467">
        <f t="shared" si="3"/>
        <v>0.48658284668424562</v>
      </c>
      <c r="F45" s="467">
        <f t="shared" si="3"/>
        <v>0.48974617966179013</v>
      </c>
      <c r="G45" s="467">
        <f t="shared" si="3"/>
        <v>0.48684770633012819</v>
      </c>
      <c r="H45" s="467">
        <f t="shared" si="3"/>
        <v>0.45510740442232889</v>
      </c>
      <c r="I45" s="466"/>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row>
    <row r="46" spans="1:16384" s="464" customFormat="1" ht="15" outlineLevel="1">
      <c r="B46" s="520" t="s">
        <v>247</v>
      </c>
      <c r="D46" s="470"/>
      <c r="E46" s="467">
        <f t="shared" si="3"/>
        <v>0.81796735389375708</v>
      </c>
      <c r="F46" s="467">
        <f t="shared" si="3"/>
        <v>0.77175221932846061</v>
      </c>
      <c r="G46" s="467">
        <f t="shared" si="3"/>
        <v>0.81013441433752931</v>
      </c>
      <c r="H46" s="467">
        <f t="shared" si="3"/>
        <v>0.83855781153130815</v>
      </c>
      <c r="I46" s="466"/>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row>
    <row r="47" spans="1:16384" s="465" customFormat="1" outlineLevel="1">
      <c r="B47" s="520" t="s">
        <v>246</v>
      </c>
      <c r="D47" s="469"/>
      <c r="E47" s="467">
        <f t="shared" si="3"/>
        <v>0.32560421740457285</v>
      </c>
      <c r="F47" s="467">
        <f t="shared" si="3"/>
        <v>0.38694234371747727</v>
      </c>
      <c r="G47" s="467">
        <f t="shared" si="3"/>
        <v>0.32893678210110072</v>
      </c>
      <c r="H47" s="467">
        <f t="shared" si="3"/>
        <v>0.42911661501421511</v>
      </c>
      <c r="I47" s="466"/>
    </row>
    <row r="48" spans="1:16384" s="465" customFormat="1" outlineLevel="1">
      <c r="B48" s="520"/>
      <c r="D48" s="469"/>
      <c r="E48" s="467"/>
      <c r="F48" s="467"/>
      <c r="G48" s="467"/>
      <c r="H48" s="467"/>
      <c r="I48" s="466"/>
    </row>
    <row r="49" spans="2:32" s="464" customFormat="1" ht="15">
      <c r="B49" s="468" t="s">
        <v>622</v>
      </c>
      <c r="D49" s="467"/>
      <c r="E49" s="467">
        <f>E39/E14</f>
        <v>0.33945176497716173</v>
      </c>
      <c r="F49" s="467">
        <f>F39/F14</f>
        <v>0.34593603021925318</v>
      </c>
      <c r="G49" s="467">
        <f>G39/G14</f>
        <v>0.28253855872367156</v>
      </c>
      <c r="H49" s="467">
        <f>H39/H14</f>
        <v>0.28448279043743419</v>
      </c>
      <c r="I49" s="466"/>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row>
    <row r="50" spans="2:32">
      <c r="B50" s="458"/>
      <c r="C50" s="456"/>
      <c r="D50" s="457"/>
      <c r="E50" s="460"/>
      <c r="F50" s="457"/>
      <c r="G50" s="457"/>
      <c r="H50" s="457"/>
      <c r="I50" s="460"/>
      <c r="J50" s="456"/>
      <c r="K50" s="456"/>
      <c r="L50" s="456"/>
      <c r="M50" s="459"/>
      <c r="N50" s="456"/>
    </row>
    <row r="51" spans="2:32">
      <c r="B51" s="520" t="s">
        <v>333</v>
      </c>
      <c r="C51" s="456" t="s">
        <v>331</v>
      </c>
      <c r="D51" s="457" t="s">
        <v>331</v>
      </c>
      <c r="E51" s="519">
        <v>794404</v>
      </c>
      <c r="F51" s="519">
        <v>194747</v>
      </c>
      <c r="G51" s="519">
        <v>220440</v>
      </c>
      <c r="H51" s="519">
        <v>226538</v>
      </c>
      <c r="I51" s="460"/>
      <c r="J51" s="456"/>
      <c r="K51" s="456"/>
      <c r="L51" s="456"/>
      <c r="M51" s="459"/>
      <c r="N51" s="456"/>
    </row>
    <row r="52" spans="2:32">
      <c r="B52" s="520" t="s">
        <v>245</v>
      </c>
      <c r="C52" s="456"/>
      <c r="D52" s="457"/>
      <c r="E52" s="519"/>
      <c r="F52" s="519">
        <v>9945</v>
      </c>
      <c r="G52" s="519">
        <v>10057</v>
      </c>
      <c r="H52" s="519">
        <v>10014</v>
      </c>
      <c r="I52" s="460"/>
      <c r="J52" s="456"/>
      <c r="K52" s="456"/>
      <c r="L52" s="456"/>
      <c r="M52" s="459"/>
      <c r="N52" s="456"/>
    </row>
    <row r="53" spans="2:32">
      <c r="B53" s="520" t="s">
        <v>244</v>
      </c>
      <c r="C53" s="456" t="s">
        <v>331</v>
      </c>
      <c r="D53" s="457" t="s">
        <v>331</v>
      </c>
      <c r="E53" s="521">
        <v>0</v>
      </c>
      <c r="F53" s="519">
        <v>42893</v>
      </c>
      <c r="G53" s="519">
        <v>100781</v>
      </c>
      <c r="H53" s="460" t="s">
        <v>716</v>
      </c>
      <c r="I53" s="460"/>
      <c r="J53" s="456"/>
      <c r="K53" s="456"/>
      <c r="L53" s="456"/>
      <c r="M53" s="459"/>
      <c r="N53" s="456"/>
    </row>
    <row r="54" spans="2:32">
      <c r="B54" s="520" t="s">
        <v>243</v>
      </c>
      <c r="C54" s="456" t="s">
        <v>331</v>
      </c>
      <c r="D54" s="457" t="s">
        <v>331</v>
      </c>
      <c r="E54" s="519">
        <v>10203</v>
      </c>
      <c r="F54" s="519">
        <v>593</v>
      </c>
      <c r="G54" s="519">
        <v>482</v>
      </c>
      <c r="H54" s="519">
        <v>154</v>
      </c>
      <c r="I54" s="457"/>
      <c r="J54" s="456"/>
      <c r="K54" s="456"/>
      <c r="L54" s="456"/>
      <c r="M54" s="456"/>
      <c r="N54" s="456"/>
    </row>
    <row r="55" spans="2:32" ht="15">
      <c r="B55" s="462"/>
      <c r="C55" s="456"/>
      <c r="D55" s="457"/>
      <c r="E55" s="460"/>
      <c r="F55" s="460"/>
      <c r="G55" s="457"/>
      <c r="H55" s="457"/>
      <c r="I55" s="460"/>
      <c r="J55" s="456"/>
      <c r="K55" s="456"/>
      <c r="L55" s="456"/>
      <c r="M55" s="459"/>
      <c r="N55" s="456"/>
    </row>
    <row r="56" spans="2:32">
      <c r="B56" s="456"/>
      <c r="C56" s="456"/>
      <c r="D56" s="457"/>
      <c r="E56" s="457"/>
      <c r="F56" s="457"/>
      <c r="G56" s="457" t="s">
        <v>331</v>
      </c>
      <c r="H56" s="457"/>
      <c r="I56" s="457"/>
      <c r="J56" s="456"/>
      <c r="K56" s="456"/>
      <c r="L56" s="456"/>
      <c r="M56" s="456"/>
      <c r="N56" s="456"/>
    </row>
    <row r="57" spans="2:32">
      <c r="B57" s="458"/>
      <c r="C57" s="456"/>
      <c r="D57" s="457"/>
      <c r="E57" s="460"/>
      <c r="F57" s="460"/>
      <c r="G57" s="457" t="s">
        <v>331</v>
      </c>
      <c r="H57" s="457"/>
      <c r="I57" s="460"/>
      <c r="J57" s="458"/>
      <c r="K57" s="456"/>
      <c r="L57" s="456"/>
      <c r="M57" s="459"/>
      <c r="N57" s="458"/>
    </row>
    <row r="58" spans="2:32">
      <c r="B58" s="456"/>
      <c r="C58" s="456"/>
      <c r="D58" s="457"/>
      <c r="E58" s="457"/>
      <c r="F58" s="457"/>
      <c r="G58" s="457" t="s">
        <v>331</v>
      </c>
      <c r="H58" s="457"/>
      <c r="I58" s="457"/>
      <c r="J58" s="456"/>
      <c r="K58" s="456"/>
      <c r="L58" s="456"/>
      <c r="M58" s="456"/>
      <c r="N58" s="456"/>
    </row>
    <row r="59" spans="2:32">
      <c r="B59" s="458"/>
      <c r="C59" s="456"/>
      <c r="D59" s="457"/>
      <c r="E59" s="457"/>
      <c r="F59" s="457"/>
      <c r="G59" s="457" t="s">
        <v>331</v>
      </c>
      <c r="H59" s="457"/>
      <c r="I59" s="457"/>
      <c r="J59" s="456"/>
      <c r="K59" s="456"/>
      <c r="L59" s="456"/>
      <c r="M59" s="456"/>
      <c r="N59" s="456"/>
    </row>
    <row r="60" spans="2:32">
      <c r="B60" s="458"/>
      <c r="C60" s="456"/>
      <c r="D60" s="457"/>
      <c r="E60" s="460"/>
      <c r="F60" s="457"/>
      <c r="G60" s="457" t="s">
        <v>331</v>
      </c>
      <c r="H60" s="457"/>
      <c r="I60" s="460"/>
      <c r="J60" s="456"/>
      <c r="K60" s="456"/>
      <c r="L60" s="456"/>
      <c r="M60" s="459"/>
      <c r="N60" s="456"/>
    </row>
    <row r="61" spans="2:32">
      <c r="B61" s="458"/>
      <c r="C61" s="456"/>
      <c r="D61" s="457"/>
      <c r="E61" s="460"/>
      <c r="F61" s="457"/>
      <c r="G61" s="457" t="s">
        <v>331</v>
      </c>
      <c r="H61" s="457"/>
      <c r="I61" s="460"/>
      <c r="J61" s="458"/>
      <c r="K61" s="456"/>
      <c r="L61" s="456"/>
      <c r="M61" s="459"/>
      <c r="N61" s="458"/>
    </row>
    <row r="62" spans="2:32">
      <c r="B62" s="458"/>
      <c r="C62" s="456"/>
      <c r="D62" s="457"/>
      <c r="E62" s="460"/>
      <c r="F62" s="457"/>
      <c r="G62" s="457" t="s">
        <v>331</v>
      </c>
      <c r="H62" s="457"/>
      <c r="I62" s="460"/>
      <c r="J62" s="458"/>
      <c r="K62" s="456"/>
      <c r="L62" s="456"/>
      <c r="M62" s="459"/>
      <c r="N62" s="458"/>
    </row>
    <row r="63" spans="2:32">
      <c r="B63" s="458"/>
      <c r="C63" s="456"/>
      <c r="D63" s="457"/>
      <c r="E63" s="457"/>
      <c r="F63" s="457"/>
      <c r="G63" s="457" t="s">
        <v>331</v>
      </c>
      <c r="H63" s="457"/>
      <c r="I63" s="460"/>
      <c r="J63" s="458"/>
      <c r="K63" s="456"/>
      <c r="L63" s="456"/>
      <c r="M63" s="459"/>
      <c r="N63" s="458"/>
    </row>
    <row r="64" spans="2:32">
      <c r="B64" s="458"/>
      <c r="D64" s="461"/>
      <c r="E64" s="461"/>
      <c r="F64" s="461"/>
      <c r="G64" s="461"/>
      <c r="H64" s="461"/>
      <c r="I64" s="461"/>
    </row>
    <row r="65" spans="2:14">
      <c r="B65" s="458"/>
      <c r="C65" s="456"/>
      <c r="D65" s="457"/>
      <c r="E65" s="460"/>
      <c r="F65" s="457"/>
      <c r="G65" s="457" t="s">
        <v>331</v>
      </c>
      <c r="H65" s="457"/>
      <c r="I65" s="460"/>
      <c r="J65" s="456"/>
      <c r="K65" s="456"/>
      <c r="L65" s="456"/>
      <c r="M65" s="459"/>
      <c r="N65" s="458"/>
    </row>
    <row r="66" spans="2:14">
      <c r="B66" s="458"/>
      <c r="D66" s="461"/>
      <c r="E66" s="461"/>
      <c r="F66" s="461"/>
      <c r="G66" s="461"/>
      <c r="H66" s="461"/>
      <c r="I66" s="461"/>
    </row>
    <row r="67" spans="2:14">
      <c r="B67" s="456"/>
      <c r="C67" s="456"/>
      <c r="D67" s="457"/>
      <c r="E67" s="457"/>
      <c r="F67" s="457"/>
      <c r="G67" s="457" t="s">
        <v>331</v>
      </c>
      <c r="H67" s="457"/>
      <c r="I67" s="457"/>
      <c r="J67" s="456"/>
      <c r="K67" s="456"/>
      <c r="L67" s="456"/>
      <c r="M67" s="456"/>
      <c r="N67" s="456"/>
    </row>
    <row r="68" spans="2:14">
      <c r="B68" s="458"/>
      <c r="C68" s="456"/>
      <c r="D68" s="457"/>
      <c r="E68" s="460"/>
      <c r="F68" s="457"/>
      <c r="G68" s="457" t="s">
        <v>331</v>
      </c>
      <c r="H68" s="457"/>
      <c r="I68" s="460"/>
      <c r="J68" s="458"/>
      <c r="K68" s="456"/>
      <c r="L68" s="456"/>
      <c r="M68" s="459"/>
      <c r="N68" s="458"/>
    </row>
    <row r="69" spans="2:14">
      <c r="B69" s="456"/>
      <c r="C69" s="456"/>
      <c r="D69" s="457"/>
      <c r="E69" s="457"/>
      <c r="F69" s="457"/>
      <c r="G69" s="457" t="s">
        <v>331</v>
      </c>
      <c r="H69" s="457"/>
      <c r="I69" s="457"/>
      <c r="J69" s="456"/>
      <c r="K69" s="456"/>
      <c r="L69" s="456"/>
      <c r="M69" s="456"/>
      <c r="N69" s="456"/>
    </row>
    <row r="70" spans="2:14">
      <c r="B70" s="458"/>
      <c r="C70" s="456"/>
      <c r="D70" s="1281"/>
      <c r="E70" s="1282"/>
      <c r="F70" s="457"/>
      <c r="G70" s="457" t="s">
        <v>331</v>
      </c>
      <c r="H70" s="1281"/>
      <c r="I70" s="1282"/>
      <c r="J70" s="458"/>
      <c r="K70" s="456"/>
      <c r="L70" s="1283"/>
      <c r="M70" s="1284"/>
      <c r="N70" s="458"/>
    </row>
    <row r="71" spans="2:14">
      <c r="B71" s="456"/>
      <c r="C71" s="456"/>
      <c r="D71" s="457"/>
      <c r="E71" s="457"/>
      <c r="F71" s="457"/>
      <c r="G71" s="457" t="s">
        <v>331</v>
      </c>
      <c r="H71" s="457"/>
      <c r="I71" s="457"/>
      <c r="J71" s="456"/>
      <c r="K71" s="456"/>
      <c r="L71" s="456"/>
      <c r="M71" s="456"/>
      <c r="N71" s="456"/>
    </row>
  </sheetData>
  <mergeCells count="3">
    <mergeCell ref="D70:E70"/>
    <mergeCell ref="H70:I70"/>
    <mergeCell ref="L70:M70"/>
  </mergeCells>
  <phoneticPr fontId="107" type="noConversion"/>
  <pageMargins left="0.39370100000000002" right="0.39370100000000002" top="0.39370100000000002" bottom="0.39370100000000002" header="0.5" footer="0.5"/>
  <headerFooter alignWithMargins="0"/>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sheetPr codeName="Sheet18" enableFormatConditionsCalculation="0"/>
  <dimension ref="B2:K7"/>
  <sheetViews>
    <sheetView showGridLines="0" zoomScaleNormal="100" workbookViewId="0">
      <selection activeCell="B1" sqref="B1"/>
    </sheetView>
  </sheetViews>
  <sheetFormatPr defaultColWidth="8.85546875" defaultRowHeight="15"/>
  <cols>
    <col min="1" max="1" width="5.7109375" style="526" customWidth="1"/>
    <col min="2" max="2" width="14.140625" style="526" bestFit="1" customWidth="1"/>
    <col min="3" max="4" width="14.140625" style="526" customWidth="1"/>
    <col min="5" max="7" width="10.7109375" style="526" customWidth="1"/>
    <col min="8" max="10" width="8.85546875" style="526"/>
    <col min="11" max="11" width="9.7109375" style="526" bestFit="1" customWidth="1"/>
    <col min="12" max="16384" width="8.85546875" style="526"/>
  </cols>
  <sheetData>
    <row r="2" spans="2:11">
      <c r="B2" s="535" t="s">
        <v>256</v>
      </c>
      <c r="C2" s="535"/>
      <c r="D2" s="535"/>
      <c r="E2" s="534"/>
      <c r="F2" s="533"/>
      <c r="G2" s="533"/>
      <c r="H2" s="533"/>
      <c r="I2" s="533"/>
      <c r="K2" s="536"/>
    </row>
    <row r="3" spans="2:11">
      <c r="B3" s="535" t="s">
        <v>255</v>
      </c>
      <c r="C3" s="535"/>
      <c r="D3" s="535"/>
      <c r="E3" s="534"/>
      <c r="F3" s="533"/>
      <c r="G3" s="533"/>
      <c r="H3" s="533"/>
      <c r="I3" s="533"/>
    </row>
    <row r="4" spans="2:11">
      <c r="B4" s="532" t="s">
        <v>625</v>
      </c>
      <c r="C4" s="531">
        <v>2007</v>
      </c>
      <c r="D4" s="531">
        <f>C4+1</f>
        <v>2008</v>
      </c>
      <c r="E4" s="531">
        <v>2009</v>
      </c>
      <c r="F4" s="531">
        <f>E4+1</f>
        <v>2010</v>
      </c>
      <c r="G4" s="531">
        <f>F4+1</f>
        <v>2011</v>
      </c>
      <c r="H4" s="530">
        <f>G4+1</f>
        <v>2012</v>
      </c>
      <c r="I4" s="530">
        <f>H4+1</f>
        <v>2013</v>
      </c>
      <c r="K4" s="529"/>
    </row>
    <row r="5" spans="2:11">
      <c r="B5" s="526" t="s">
        <v>626</v>
      </c>
      <c r="C5" s="526">
        <v>984.1</v>
      </c>
      <c r="D5" s="526">
        <v>1335</v>
      </c>
      <c r="E5" s="526">
        <v>1106.3</v>
      </c>
      <c r="F5" s="526">
        <v>1213</v>
      </c>
      <c r="G5" s="526">
        <v>1324.5</v>
      </c>
      <c r="H5" s="526">
        <v>1443</v>
      </c>
      <c r="I5" s="526">
        <v>1496</v>
      </c>
    </row>
    <row r="6" spans="2:11">
      <c r="B6" s="526" t="s">
        <v>627</v>
      </c>
      <c r="C6" s="526">
        <v>361.1</v>
      </c>
      <c r="D6" s="526">
        <v>392.1</v>
      </c>
      <c r="E6" s="526">
        <v>259.2</v>
      </c>
      <c r="F6" s="526">
        <v>310.10000000000002</v>
      </c>
      <c r="G6" s="526">
        <v>333.3</v>
      </c>
      <c r="H6" s="526">
        <v>397.4</v>
      </c>
      <c r="I6" s="526">
        <v>418.9</v>
      </c>
    </row>
    <row r="7" spans="2:11">
      <c r="B7" s="528" t="s">
        <v>254</v>
      </c>
      <c r="C7" s="527">
        <f t="shared" ref="C7:I7" si="0">C6/C5</f>
        <v>0.36693425464891782</v>
      </c>
      <c r="D7" s="527">
        <f t="shared" si="0"/>
        <v>0.29370786516853936</v>
      </c>
      <c r="E7" s="527">
        <f t="shared" si="0"/>
        <v>0.23429449516406037</v>
      </c>
      <c r="F7" s="527">
        <f t="shared" si="0"/>
        <v>0.25564715581203629</v>
      </c>
      <c r="G7" s="527">
        <f t="shared" si="0"/>
        <v>0.2516421291053228</v>
      </c>
      <c r="H7" s="527">
        <f t="shared" si="0"/>
        <v>0.2753984753984754</v>
      </c>
      <c r="I7" s="527">
        <f t="shared" si="0"/>
        <v>0.28001336898395718</v>
      </c>
    </row>
  </sheetData>
  <phoneticPr fontId="107" type="noConversion"/>
  <pageMargins left="0.7" right="0.7" top="0.75" bottom="0.75" header="0.3" footer="0.3"/>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sheetPr codeName="Sheet16" enableFormatConditionsCalculation="0"/>
  <dimension ref="B1:I50"/>
  <sheetViews>
    <sheetView showGridLines="0" zoomScaleNormal="100" workbookViewId="0">
      <selection activeCell="B1" sqref="B1"/>
    </sheetView>
  </sheetViews>
  <sheetFormatPr defaultColWidth="8.85546875" defaultRowHeight="11.25"/>
  <cols>
    <col min="1" max="1" width="8.85546875" style="392"/>
    <col min="2" max="2" width="13.42578125" style="392" customWidth="1"/>
    <col min="3" max="6" width="8.85546875" style="392"/>
    <col min="7" max="7" width="9.7109375" style="392" bestFit="1" customWidth="1"/>
    <col min="8" max="16384" width="8.85546875" style="392"/>
  </cols>
  <sheetData>
    <row r="1" spans="2:9" ht="15">
      <c r="B1" s="508"/>
      <c r="C1" s="518"/>
      <c r="D1" s="518"/>
      <c r="E1" s="518"/>
      <c r="F1" s="518"/>
      <c r="G1" s="518"/>
      <c r="H1" s="518"/>
      <c r="I1" s="518"/>
    </row>
    <row r="2" spans="2:9" ht="15">
      <c r="B2" s="516" t="s">
        <v>630</v>
      </c>
      <c r="C2" s="515"/>
      <c r="D2" s="514"/>
      <c r="E2" s="514"/>
      <c r="F2" s="514"/>
      <c r="G2" s="514"/>
      <c r="H2" s="514"/>
      <c r="I2" s="514"/>
    </row>
    <row r="3" spans="2:9" ht="15">
      <c r="B3" s="513" t="s">
        <v>625</v>
      </c>
      <c r="C3" s="512">
        <v>2007</v>
      </c>
      <c r="D3" s="512">
        <v>2008</v>
      </c>
      <c r="E3" s="512">
        <v>2009</v>
      </c>
      <c r="F3" s="512">
        <v>2010</v>
      </c>
      <c r="G3" s="512">
        <v>2011</v>
      </c>
      <c r="H3" s="511">
        <v>2012</v>
      </c>
      <c r="I3" s="511">
        <v>2013</v>
      </c>
    </row>
    <row r="4" spans="2:9" ht="12.75">
      <c r="B4" s="510" t="s">
        <v>626</v>
      </c>
      <c r="C4" s="509"/>
      <c r="D4" s="509"/>
      <c r="E4" s="509"/>
      <c r="F4" s="509"/>
      <c r="G4" s="510">
        <v>894.7</v>
      </c>
      <c r="H4" s="509"/>
      <c r="I4" s="509"/>
    </row>
    <row r="5" spans="2:9" ht="12.75">
      <c r="B5" s="510" t="s">
        <v>627</v>
      </c>
      <c r="C5" s="509"/>
      <c r="D5" s="509"/>
      <c r="E5" s="509"/>
      <c r="F5" s="509"/>
      <c r="G5" s="510">
        <v>195.6</v>
      </c>
      <c r="H5" s="509"/>
      <c r="I5" s="509"/>
    </row>
    <row r="6" spans="2:9" ht="15">
      <c r="B6" s="508" t="s">
        <v>622</v>
      </c>
      <c r="C6" s="507"/>
      <c r="D6" s="506"/>
      <c r="E6" s="506"/>
      <c r="F6" s="506"/>
      <c r="G6" s="517">
        <v>0.21862076673745387</v>
      </c>
      <c r="H6" s="506"/>
      <c r="I6" s="506"/>
    </row>
    <row r="7" spans="2:9" ht="15">
      <c r="B7" s="508"/>
      <c r="C7" s="507"/>
      <c r="D7" s="506"/>
      <c r="E7" s="506"/>
      <c r="F7" s="506"/>
      <c r="G7" s="517"/>
      <c r="H7" s="506"/>
      <c r="I7" s="506"/>
    </row>
    <row r="8" spans="2:9" ht="15">
      <c r="B8" s="516" t="s">
        <v>631</v>
      </c>
      <c r="C8" s="515"/>
      <c r="D8" s="514"/>
      <c r="E8" s="514"/>
      <c r="F8" s="514"/>
      <c r="G8" s="514"/>
      <c r="H8" s="514"/>
      <c r="I8" s="514"/>
    </row>
    <row r="9" spans="2:9" ht="15">
      <c r="B9" s="513" t="s">
        <v>625</v>
      </c>
      <c r="C9" s="512">
        <v>2007</v>
      </c>
      <c r="D9" s="512">
        <v>2008</v>
      </c>
      <c r="E9" s="512">
        <v>2009</v>
      </c>
      <c r="F9" s="512">
        <v>2010</v>
      </c>
      <c r="G9" s="512">
        <v>2011</v>
      </c>
      <c r="H9" s="511">
        <v>2012</v>
      </c>
      <c r="I9" s="511">
        <v>2013</v>
      </c>
    </row>
    <row r="10" spans="2:9" ht="12.75">
      <c r="B10" s="510" t="s">
        <v>626</v>
      </c>
      <c r="C10" s="509"/>
      <c r="D10" s="509"/>
      <c r="E10" s="509"/>
      <c r="F10" s="509"/>
      <c r="G10" s="510">
        <v>1114.7</v>
      </c>
      <c r="H10" s="509"/>
      <c r="I10" s="509"/>
    </row>
    <row r="11" spans="2:9" ht="12.75">
      <c r="B11" s="510" t="s">
        <v>627</v>
      </c>
      <c r="C11" s="509">
        <v>440</v>
      </c>
      <c r="D11" s="509"/>
      <c r="E11" s="509"/>
      <c r="F11" s="509">
        <v>270.60000000000002</v>
      </c>
      <c r="G11" s="510">
        <v>302.5</v>
      </c>
      <c r="H11" s="509">
        <v>308.5</v>
      </c>
      <c r="I11" s="509">
        <v>351.3</v>
      </c>
    </row>
    <row r="12" spans="2:9" ht="15">
      <c r="B12" s="508" t="s">
        <v>622</v>
      </c>
      <c r="C12" s="507"/>
      <c r="D12" s="506"/>
      <c r="E12" s="506"/>
      <c r="F12" s="506"/>
      <c r="G12" s="517">
        <v>0.27137346371220955</v>
      </c>
      <c r="H12" s="506"/>
      <c r="I12" s="506"/>
    </row>
    <row r="13" spans="2:9" ht="15">
      <c r="B13" s="508"/>
      <c r="C13" s="507"/>
      <c r="D13" s="506"/>
      <c r="E13" s="506"/>
      <c r="F13" s="506"/>
      <c r="G13" s="517"/>
      <c r="H13" s="506"/>
      <c r="I13" s="506"/>
    </row>
    <row r="14" spans="2:9" ht="15">
      <c r="B14" s="516" t="s">
        <v>632</v>
      </c>
      <c r="C14" s="515"/>
      <c r="D14" s="514"/>
      <c r="E14" s="514"/>
      <c r="F14" s="514"/>
      <c r="G14" s="514"/>
      <c r="H14" s="514"/>
      <c r="I14" s="514"/>
    </row>
    <row r="15" spans="2:9" ht="15">
      <c r="B15" s="513" t="s">
        <v>625</v>
      </c>
      <c r="C15" s="512">
        <v>2007</v>
      </c>
      <c r="D15" s="512">
        <v>2008</v>
      </c>
      <c r="E15" s="512">
        <v>2009</v>
      </c>
      <c r="F15" s="512">
        <v>2010</v>
      </c>
      <c r="G15" s="512">
        <v>2011</v>
      </c>
      <c r="H15" s="511">
        <v>2012</v>
      </c>
      <c r="I15" s="511">
        <v>2013</v>
      </c>
    </row>
    <row r="16" spans="2:9" ht="12.75">
      <c r="B16" s="510" t="s">
        <v>626</v>
      </c>
      <c r="C16" s="509"/>
      <c r="D16" s="509"/>
      <c r="E16" s="509"/>
      <c r="F16" s="509"/>
      <c r="G16" s="510"/>
      <c r="H16" s="509"/>
      <c r="I16" s="509"/>
    </row>
    <row r="17" spans="2:9" ht="12.75">
      <c r="B17" s="510" t="s">
        <v>627</v>
      </c>
      <c r="C17" s="509">
        <v>396</v>
      </c>
      <c r="D17" s="509"/>
      <c r="E17" s="509"/>
      <c r="F17" s="509">
        <v>163.1</v>
      </c>
      <c r="G17" s="509">
        <v>149.1</v>
      </c>
      <c r="H17" s="509">
        <v>150.6</v>
      </c>
      <c r="I17" s="509">
        <v>166.3</v>
      </c>
    </row>
    <row r="18" spans="2:9" ht="15">
      <c r="B18" s="508" t="s">
        <v>622</v>
      </c>
      <c r="C18" s="507"/>
      <c r="D18" s="506"/>
      <c r="E18" s="506"/>
      <c r="F18" s="506"/>
      <c r="G18" s="517"/>
      <c r="H18" s="506"/>
      <c r="I18" s="506"/>
    </row>
    <row r="19" spans="2:9" ht="15">
      <c r="B19" s="508"/>
      <c r="C19" s="507"/>
      <c r="D19" s="506"/>
      <c r="E19" s="506"/>
      <c r="F19" s="506"/>
      <c r="G19" s="517"/>
      <c r="H19" s="506"/>
      <c r="I19" s="506"/>
    </row>
    <row r="20" spans="2:9" ht="15">
      <c r="B20" s="516" t="s">
        <v>633</v>
      </c>
      <c r="C20" s="515"/>
      <c r="D20" s="514"/>
      <c r="E20" s="514"/>
      <c r="F20" s="514"/>
      <c r="G20" s="514"/>
      <c r="H20" s="514"/>
      <c r="I20" s="514"/>
    </row>
    <row r="21" spans="2:9" ht="15">
      <c r="B21" s="513" t="s">
        <v>625</v>
      </c>
      <c r="C21" s="512">
        <v>2007</v>
      </c>
      <c r="D21" s="512">
        <v>2008</v>
      </c>
      <c r="E21" s="512">
        <v>2009</v>
      </c>
      <c r="F21" s="512">
        <v>2010</v>
      </c>
      <c r="G21" s="512">
        <v>2011</v>
      </c>
      <c r="H21" s="511">
        <v>2012</v>
      </c>
      <c r="I21" s="511">
        <v>2013</v>
      </c>
    </row>
    <row r="22" spans="2:9" ht="12.75">
      <c r="B22" s="510" t="s">
        <v>626</v>
      </c>
      <c r="C22" s="509"/>
      <c r="D22" s="509"/>
      <c r="E22" s="509"/>
      <c r="F22" s="509"/>
      <c r="G22" s="510"/>
      <c r="H22" s="509"/>
      <c r="I22" s="509"/>
    </row>
    <row r="23" spans="2:9" ht="12.75">
      <c r="B23" s="510" t="s">
        <v>627</v>
      </c>
      <c r="C23" s="509">
        <v>289</v>
      </c>
      <c r="D23" s="509"/>
      <c r="E23" s="509"/>
      <c r="F23" s="509">
        <v>124.4</v>
      </c>
      <c r="G23" s="509">
        <v>169.1</v>
      </c>
      <c r="H23" s="509">
        <v>162.5</v>
      </c>
      <c r="I23" s="509">
        <v>181.1</v>
      </c>
    </row>
    <row r="24" spans="2:9" ht="15">
      <c r="B24" s="508" t="s">
        <v>622</v>
      </c>
      <c r="C24" s="507"/>
      <c r="D24" s="506"/>
      <c r="E24" s="506"/>
      <c r="F24" s="506"/>
      <c r="G24" s="517"/>
      <c r="H24" s="506"/>
      <c r="I24" s="506"/>
    </row>
    <row r="26" spans="2:9" ht="15">
      <c r="B26" s="516" t="s">
        <v>258</v>
      </c>
      <c r="C26" s="515"/>
      <c r="D26" s="514"/>
      <c r="E26" s="514"/>
      <c r="F26" s="514"/>
      <c r="G26" s="514"/>
      <c r="H26" s="514"/>
      <c r="I26" s="514"/>
    </row>
    <row r="27" spans="2:9" ht="15">
      <c r="B27" s="513" t="s">
        <v>625</v>
      </c>
      <c r="C27" s="512">
        <v>2007</v>
      </c>
      <c r="D27" s="512">
        <v>2008</v>
      </c>
      <c r="E27" s="512">
        <v>2009</v>
      </c>
      <c r="F27" s="512">
        <v>2010</v>
      </c>
      <c r="G27" s="512">
        <v>2011</v>
      </c>
      <c r="H27" s="511">
        <v>2012</v>
      </c>
      <c r="I27" s="511">
        <v>2013</v>
      </c>
    </row>
    <row r="28" spans="2:9" ht="12.75">
      <c r="B28" s="510" t="s">
        <v>629</v>
      </c>
      <c r="C28" s="509"/>
      <c r="D28" s="509"/>
      <c r="E28" s="509"/>
      <c r="F28" s="509"/>
      <c r="G28" s="509"/>
      <c r="H28" s="509"/>
      <c r="I28" s="509"/>
    </row>
    <row r="29" spans="2:9" ht="12.75">
      <c r="B29" s="510" t="s">
        <v>723</v>
      </c>
      <c r="C29" s="509"/>
      <c r="D29" s="509"/>
      <c r="E29" s="509"/>
      <c r="F29" s="509">
        <v>1330.1</v>
      </c>
      <c r="G29" s="509">
        <v>1081.4000000000001</v>
      </c>
      <c r="H29" s="509">
        <v>1064.8</v>
      </c>
      <c r="I29" s="509">
        <v>1095.7</v>
      </c>
    </row>
    <row r="30" spans="2:9" ht="12.75">
      <c r="B30" s="510" t="s">
        <v>627</v>
      </c>
      <c r="C30" s="509">
        <v>-32</v>
      </c>
      <c r="D30" s="509"/>
      <c r="E30" s="509"/>
      <c r="F30" s="509">
        <v>68.700000000000045</v>
      </c>
      <c r="G30" s="509">
        <v>212.10000000000002</v>
      </c>
      <c r="H30" s="509">
        <v>208.99999999999997</v>
      </c>
      <c r="I30" s="509">
        <v>241.7</v>
      </c>
    </row>
    <row r="31" spans="2:9" ht="15">
      <c r="B31" s="508" t="s">
        <v>622</v>
      </c>
      <c r="C31" s="507"/>
      <c r="D31" s="506"/>
      <c r="E31" s="506"/>
      <c r="F31" s="506">
        <v>5.1650251860762386E-2</v>
      </c>
      <c r="G31" s="506">
        <v>0.19613464028111707</v>
      </c>
      <c r="H31" s="506">
        <v>0.19628099173553717</v>
      </c>
      <c r="I31" s="506">
        <v>0.22058957743908003</v>
      </c>
    </row>
    <row r="34" spans="2:9" ht="15">
      <c r="B34" s="31" t="s">
        <v>876</v>
      </c>
      <c r="C34" s="31"/>
      <c r="D34" s="31"/>
      <c r="E34" s="32"/>
      <c r="F34" s="33"/>
      <c r="G34" s="33"/>
      <c r="H34" s="33"/>
      <c r="I34" s="33"/>
    </row>
    <row r="35" spans="2:9" ht="15">
      <c r="B35" s="34" t="s">
        <v>625</v>
      </c>
      <c r="C35" s="35">
        <v>2007</v>
      </c>
      <c r="D35" s="35">
        <f>C35+1</f>
        <v>2008</v>
      </c>
      <c r="E35" s="35">
        <v>2009</v>
      </c>
      <c r="F35" s="35">
        <f>E35+1</f>
        <v>2010</v>
      </c>
      <c r="G35" s="35">
        <f>F35+1</f>
        <v>2011</v>
      </c>
      <c r="H35" s="36">
        <v>2012</v>
      </c>
      <c r="I35" s="36">
        <f>H35+1</f>
        <v>2013</v>
      </c>
    </row>
    <row r="36" spans="2:9" ht="12.75">
      <c r="B36" s="29" t="s">
        <v>626</v>
      </c>
      <c r="C36" s="29"/>
      <c r="D36" s="29"/>
      <c r="E36" s="29"/>
      <c r="F36" s="29"/>
      <c r="G36" s="42">
        <v>368.32299999999998</v>
      </c>
      <c r="H36" s="798">
        <f>Financials!P12</f>
        <v>581117.6</v>
      </c>
      <c r="I36" s="29"/>
    </row>
    <row r="37" spans="2:9" ht="12.75">
      <c r="B37" s="29" t="s">
        <v>714</v>
      </c>
      <c r="C37" s="29"/>
      <c r="D37" s="29"/>
      <c r="E37" s="29"/>
      <c r="F37" s="29"/>
      <c r="G37" s="42">
        <v>-135.14400000000001</v>
      </c>
      <c r="H37" s="798">
        <f>Financials!P34</f>
        <v>32349.46435327793</v>
      </c>
      <c r="I37" s="29"/>
    </row>
    <row r="38" spans="2:9" ht="15">
      <c r="B38" s="37" t="s">
        <v>622</v>
      </c>
      <c r="C38" s="38"/>
      <c r="D38" s="38"/>
      <c r="E38" s="38"/>
      <c r="F38" s="38"/>
      <c r="G38" s="38">
        <f>G37/G36</f>
        <v>-0.36691708093168229</v>
      </c>
      <c r="H38" s="38">
        <f>H37/H36</f>
        <v>5.5667672693578599E-2</v>
      </c>
      <c r="I38" s="38"/>
    </row>
    <row r="39" spans="2:9">
      <c r="B39"/>
      <c r="C39"/>
      <c r="D39"/>
      <c r="E39"/>
      <c r="F39"/>
      <c r="G39"/>
      <c r="H39"/>
      <c r="I39"/>
    </row>
    <row r="40" spans="2:9" ht="15">
      <c r="B40" s="31" t="s">
        <v>628</v>
      </c>
      <c r="C40" s="31"/>
      <c r="D40" s="31"/>
      <c r="E40" s="32"/>
      <c r="F40" s="33"/>
      <c r="G40" s="33"/>
      <c r="H40" s="33"/>
      <c r="I40" s="33"/>
    </row>
    <row r="41" spans="2:9" ht="15">
      <c r="B41" s="34" t="s">
        <v>625</v>
      </c>
      <c r="C41" s="35">
        <v>2007</v>
      </c>
      <c r="D41" s="35">
        <f>C41+1</f>
        <v>2008</v>
      </c>
      <c r="E41" s="35">
        <v>2009</v>
      </c>
      <c r="F41" s="35">
        <f>E41+1</f>
        <v>2010</v>
      </c>
      <c r="G41" s="35">
        <f>F41+1</f>
        <v>2011</v>
      </c>
      <c r="H41" s="36">
        <f>G41+1</f>
        <v>2012</v>
      </c>
      <c r="I41" s="36">
        <f>H41+1</f>
        <v>2013</v>
      </c>
    </row>
    <row r="42" spans="2:9" ht="12.75">
      <c r="B42" s="29" t="s">
        <v>626</v>
      </c>
      <c r="C42" s="29">
        <v>984.1</v>
      </c>
      <c r="D42" s="29">
        <v>1335</v>
      </c>
      <c r="E42" s="29">
        <v>1106.3</v>
      </c>
      <c r="F42" s="29">
        <v>1213</v>
      </c>
      <c r="G42" s="29">
        <v>1324.5</v>
      </c>
      <c r="H42" s="29">
        <v>1443</v>
      </c>
      <c r="I42" s="29">
        <v>1496</v>
      </c>
    </row>
    <row r="43" spans="2:9" ht="12.75">
      <c r="B43" s="29" t="s">
        <v>627</v>
      </c>
      <c r="C43" s="29">
        <v>361.1</v>
      </c>
      <c r="D43" s="29">
        <v>392.1</v>
      </c>
      <c r="E43" s="29">
        <v>259.2</v>
      </c>
      <c r="F43" s="29">
        <v>310.10000000000002</v>
      </c>
      <c r="G43" s="29">
        <v>333.3</v>
      </c>
      <c r="H43" s="29">
        <v>397.4</v>
      </c>
      <c r="I43" s="29">
        <v>418.9</v>
      </c>
    </row>
    <row r="44" spans="2:9" ht="15">
      <c r="B44" s="37" t="s">
        <v>622</v>
      </c>
      <c r="C44" s="38">
        <f>C43/C42</f>
        <v>0.36693425464891782</v>
      </c>
      <c r="D44" s="38">
        <f t="shared" ref="D44:I44" si="0">D43/D42</f>
        <v>0.29370786516853936</v>
      </c>
      <c r="E44" s="38">
        <f t="shared" si="0"/>
        <v>0.23429449516406037</v>
      </c>
      <c r="F44" s="38">
        <f t="shared" si="0"/>
        <v>0.25564715581203629</v>
      </c>
      <c r="G44" s="38">
        <f t="shared" si="0"/>
        <v>0.2516421291053228</v>
      </c>
      <c r="H44" s="38">
        <f t="shared" si="0"/>
        <v>0.2753984753984754</v>
      </c>
      <c r="I44" s="38">
        <f t="shared" si="0"/>
        <v>0.28001336898395718</v>
      </c>
    </row>
    <row r="45" spans="2:9">
      <c r="B45"/>
      <c r="C45"/>
      <c r="D45"/>
      <c r="E45"/>
      <c r="F45"/>
      <c r="G45"/>
      <c r="H45"/>
      <c r="I45"/>
    </row>
    <row r="46" spans="2:9" ht="15">
      <c r="B46" s="31" t="s">
        <v>634</v>
      </c>
      <c r="C46" s="32"/>
      <c r="D46" s="33"/>
      <c r="E46" s="33"/>
      <c r="F46" s="33"/>
      <c r="G46" s="33"/>
      <c r="H46" s="33"/>
      <c r="I46" s="33"/>
    </row>
    <row r="47" spans="2:9" ht="15">
      <c r="B47" s="34" t="s">
        <v>625</v>
      </c>
      <c r="C47" s="35">
        <f>C41</f>
        <v>2007</v>
      </c>
      <c r="D47" s="35">
        <f t="shared" ref="D47:I47" si="1">D41</f>
        <v>2008</v>
      </c>
      <c r="E47" s="35">
        <f t="shared" si="1"/>
        <v>2009</v>
      </c>
      <c r="F47" s="35">
        <f t="shared" si="1"/>
        <v>2010</v>
      </c>
      <c r="G47" s="35">
        <f t="shared" si="1"/>
        <v>2011</v>
      </c>
      <c r="H47" s="36">
        <f t="shared" si="1"/>
        <v>2012</v>
      </c>
      <c r="I47" s="36">
        <f t="shared" si="1"/>
        <v>2013</v>
      </c>
    </row>
    <row r="48" spans="2:9" ht="12.75">
      <c r="B48" s="29" t="s">
        <v>626</v>
      </c>
      <c r="C48" s="30"/>
      <c r="D48" s="30"/>
      <c r="E48" s="41">
        <v>1230.0999999999999</v>
      </c>
      <c r="F48" s="41">
        <v>1296.5999999999999</v>
      </c>
      <c r="G48" s="41">
        <v>1481.9</v>
      </c>
      <c r="H48" s="41">
        <v>1488.8</v>
      </c>
      <c r="I48" s="41">
        <v>1560.2</v>
      </c>
    </row>
    <row r="49" spans="2:9" ht="12.75">
      <c r="B49" s="29" t="s">
        <v>627</v>
      </c>
      <c r="C49" s="30"/>
      <c r="D49" s="30"/>
      <c r="E49" s="41">
        <v>212.3</v>
      </c>
      <c r="F49" s="41">
        <v>234.3</v>
      </c>
      <c r="G49" s="41">
        <v>404.1</v>
      </c>
      <c r="H49" s="41">
        <v>373.4</v>
      </c>
      <c r="I49" s="41">
        <v>391</v>
      </c>
    </row>
    <row r="50" spans="2:9" ht="15">
      <c r="B50" s="37" t="s">
        <v>622</v>
      </c>
      <c r="C50" s="39"/>
      <c r="D50" s="40"/>
      <c r="E50" s="40"/>
      <c r="F50" s="40">
        <f>F49/F48</f>
        <v>0.18070337806571035</v>
      </c>
      <c r="G50" s="40">
        <f>G49/G48</f>
        <v>0.2726904649436534</v>
      </c>
      <c r="H50" s="40">
        <f>H49/H48</f>
        <v>0.25080601826974747</v>
      </c>
      <c r="I50" s="40">
        <f>I49/I48</f>
        <v>0.25060889629534672</v>
      </c>
    </row>
  </sheetData>
  <phoneticPr fontId="107" type="noConversion"/>
  <pageMargins left="0.7" right="0.7" top="0.75" bottom="0.75" header="0.3" footer="0.3"/>
  <drawing r:id="rId1"/>
  <legacyDrawing r:id="rId2"/>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sheetPr codeName="Sheet19" enableFormatConditionsCalculation="0">
    <tabColor rgb="FF800000"/>
  </sheetPr>
  <dimension ref="A1"/>
  <sheetViews>
    <sheetView showGridLines="0" zoomScaleNormal="100" workbookViewId="0">
      <selection activeCell="B1" sqref="B1"/>
    </sheetView>
  </sheetViews>
  <sheetFormatPr defaultColWidth="8.85546875" defaultRowHeight="11.25"/>
  <sheetData/>
  <pageMargins left="0.7" right="0.7" top="0.75" bottom="0.75" header="0.3" footer="0.3"/>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sheetPr codeName="Sheet27" enableFormatConditionsCalculation="0">
    <tabColor theme="7" tint="-0.499984740745262"/>
  </sheetPr>
  <dimension ref="A1:XFD630"/>
  <sheetViews>
    <sheetView showGridLines="0" zoomScaleNormal="100" zoomScalePageLayoutView="130" workbookViewId="0">
      <pane xSplit="4" ySplit="6" topLeftCell="J7" activePane="bottomRight" state="frozen"/>
      <selection activeCell="B1" sqref="B1"/>
      <selection pane="topRight" activeCell="B1" sqref="B1"/>
      <selection pane="bottomLeft" activeCell="B1" sqref="B1"/>
      <selection pane="bottomRight" activeCell="J24" sqref="J24"/>
    </sheetView>
  </sheetViews>
  <sheetFormatPr defaultColWidth="0" defaultRowHeight="12" customHeight="1" zeroHeight="1" outlineLevelRow="1" outlineLevelCol="1"/>
  <cols>
    <col min="1" max="1" width="2.7109375" style="54" customWidth="1"/>
    <col min="2" max="2" width="45.5703125" style="54" customWidth="1"/>
    <col min="3" max="3" width="11" style="54" hidden="1" customWidth="1" outlineLevel="1"/>
    <col min="4" max="4" width="5" style="54" hidden="1" customWidth="1" outlineLevel="1"/>
    <col min="5" max="5" width="1.28515625" style="64" hidden="1" customWidth="1" outlineLevel="1"/>
    <col min="6" max="6" width="9.140625" style="64" hidden="1" customWidth="1" outlineLevel="1"/>
    <col min="7" max="7" width="13.42578125" style="54" hidden="1" customWidth="1" outlineLevel="1"/>
    <col min="8" max="8" width="10" style="146" hidden="1" customWidth="1" outlineLevel="1"/>
    <col min="9" max="9" width="9.140625" style="54" hidden="1" customWidth="1" outlineLevel="1"/>
    <col min="10" max="10" width="9.85546875" style="54" customWidth="1" collapsed="1"/>
    <col min="11" max="11" width="10.42578125" style="54" bestFit="1" customWidth="1"/>
    <col min="12" max="14" width="8.42578125" style="54" bestFit="1" customWidth="1"/>
    <col min="15" max="15" width="10.28515625" style="54" customWidth="1"/>
    <col min="16" max="16" width="10.140625" style="54" bestFit="1" customWidth="1"/>
    <col min="17" max="20" width="9.140625" style="54" customWidth="1"/>
    <col min="21" max="21" width="9.42578125" style="54" hidden="1" customWidth="1"/>
    <col min="22" max="22" width="15.140625" style="54" hidden="1" customWidth="1"/>
    <col min="23" max="23" width="5.7109375" style="54" hidden="1" customWidth="1"/>
    <col min="24" max="24" width="8.42578125" style="54" hidden="1" customWidth="1"/>
    <col min="25" max="25" width="5.7109375" style="54" hidden="1" customWidth="1"/>
    <col min="26" max="26" width="6.85546875" style="54" hidden="1" customWidth="1"/>
    <col min="27" max="27" width="8.42578125" style="54" hidden="1" customWidth="1"/>
    <col min="28" max="28" width="5.7109375" style="54" hidden="1" customWidth="1"/>
    <col min="29" max="29" width="6.85546875" style="54" hidden="1" customWidth="1"/>
    <col min="30" max="30" width="8.42578125" style="54" hidden="1" customWidth="1"/>
    <col min="31" max="31" width="5.7109375" style="54" hidden="1" customWidth="1"/>
    <col min="32" max="32" width="6.85546875" style="54" hidden="1" customWidth="1"/>
    <col min="33" max="33" width="0.42578125" style="54" hidden="1" customWidth="1"/>
    <col min="34" max="16384" width="0" style="54" hidden="1"/>
  </cols>
  <sheetData>
    <row r="1" spans="1:32" s="47" customFormat="1">
      <c r="B1" s="48" t="str">
        <f>ProjectName &amp; " - Transaction"</f>
        <v>Cosmopolitan of Las Vegas - Transaction</v>
      </c>
      <c r="D1" s="171"/>
      <c r="E1" s="171"/>
      <c r="G1" s="142"/>
    </row>
    <row r="2" spans="1:32" s="51" customFormat="1" ht="0.95" customHeight="1">
      <c r="A2" s="49"/>
      <c r="B2" s="50"/>
      <c r="D2" s="170"/>
      <c r="E2" s="170"/>
      <c r="G2" s="143"/>
    </row>
    <row r="3" spans="1:32" s="1162" customFormat="1" ht="2.1" customHeight="1">
      <c r="B3" s="1179"/>
      <c r="D3" s="1180"/>
      <c r="E3" s="1180"/>
      <c r="G3" s="1181"/>
    </row>
    <row r="4" spans="1:32" s="52" customFormat="1">
      <c r="B4" s="53"/>
      <c r="D4" s="172"/>
      <c r="E4" s="172"/>
      <c r="G4" s="88"/>
    </row>
    <row r="5" spans="1:32" s="52" customFormat="1" ht="14.1" customHeight="1">
      <c r="B5" s="224" t="s">
        <v>412</v>
      </c>
      <c r="C5" s="225"/>
      <c r="D5" s="226"/>
      <c r="E5" s="226"/>
      <c r="F5" s="197"/>
      <c r="G5" s="227"/>
      <c r="H5" s="197"/>
      <c r="I5" s="197"/>
      <c r="J5" s="197"/>
      <c r="K5" s="228" t="s">
        <v>543</v>
      </c>
      <c r="L5" s="229"/>
      <c r="M5" s="229"/>
      <c r="N5" s="229"/>
      <c r="O5" s="229"/>
      <c r="P5" s="229"/>
    </row>
    <row r="6" spans="1:32" s="52" customFormat="1" ht="14.1" customHeight="1">
      <c r="A6"/>
      <c r="B6" s="230" t="s">
        <v>542</v>
      </c>
      <c r="C6" s="230"/>
      <c r="D6" s="230"/>
      <c r="E6" s="230"/>
      <c r="F6" s="230"/>
      <c r="G6" s="230"/>
      <c r="H6" s="230">
        <v>2010</v>
      </c>
      <c r="I6" s="230">
        <f>H6+1</f>
        <v>2011</v>
      </c>
      <c r="J6" s="230">
        <f t="shared" ref="J6:M6" si="0">I6+1</f>
        <v>2012</v>
      </c>
      <c r="K6" s="230">
        <f t="shared" si="0"/>
        <v>2013</v>
      </c>
      <c r="L6" s="230">
        <f t="shared" si="0"/>
        <v>2014</v>
      </c>
      <c r="M6" s="230">
        <f t="shared" si="0"/>
        <v>2015</v>
      </c>
      <c r="N6" s="230">
        <f>M6+1</f>
        <v>2016</v>
      </c>
      <c r="O6" s="230">
        <f>N6+1</f>
        <v>2017</v>
      </c>
      <c r="P6" s="230">
        <f>O6+1</f>
        <v>2018</v>
      </c>
    </row>
    <row r="7" spans="1:32" ht="5.0999999999999996" customHeight="1">
      <c r="B7" s="231"/>
      <c r="C7" s="231"/>
      <c r="D7" s="232"/>
      <c r="E7" s="232"/>
      <c r="F7" s="231"/>
      <c r="G7" s="233"/>
      <c r="H7" s="231"/>
      <c r="I7" s="231"/>
      <c r="J7" s="231"/>
      <c r="K7" s="197"/>
      <c r="L7" s="197"/>
      <c r="M7" s="197"/>
      <c r="N7" s="197"/>
      <c r="O7" s="197"/>
      <c r="P7" s="197"/>
    </row>
    <row r="8" spans="1:32" ht="12" customHeight="1">
      <c r="D8" s="64"/>
      <c r="F8" s="54"/>
      <c r="G8" s="146"/>
      <c r="H8" s="54"/>
    </row>
    <row r="9" spans="1:32" s="1162" customFormat="1">
      <c r="A9" s="1185"/>
      <c r="B9" s="1185" t="s">
        <v>420</v>
      </c>
      <c r="C9" s="1186" t="s">
        <v>715</v>
      </c>
      <c r="D9" s="1187"/>
      <c r="E9" s="1187"/>
      <c r="F9" s="1185"/>
      <c r="G9" s="1188"/>
      <c r="H9" s="1185"/>
      <c r="I9" s="1185"/>
      <c r="J9" s="1185"/>
      <c r="K9" s="1185"/>
      <c r="L9" s="1185"/>
      <c r="M9" s="1185"/>
      <c r="N9" s="1185"/>
      <c r="O9" s="1185"/>
      <c r="P9" s="1185"/>
      <c r="Q9" s="1185"/>
      <c r="R9" s="1185"/>
      <c r="S9" s="1185"/>
      <c r="T9" s="1185"/>
      <c r="U9" s="1185"/>
      <c r="V9" s="1185"/>
      <c r="W9" s="1185"/>
      <c r="X9" s="1185"/>
      <c r="Y9" s="1185"/>
      <c r="Z9" s="1185"/>
      <c r="AA9" s="1185"/>
      <c r="AB9" s="1185"/>
      <c r="AC9" s="1185"/>
      <c r="AD9" s="1185"/>
      <c r="AE9" s="1185"/>
      <c r="AF9" s="1185"/>
    </row>
    <row r="10" spans="1:32" ht="5.0999999999999996" customHeight="1">
      <c r="B10" s="174"/>
      <c r="C10" s="174"/>
      <c r="D10" s="96"/>
      <c r="E10" s="96"/>
      <c r="F10" s="174"/>
      <c r="G10" s="175"/>
      <c r="H10" s="174"/>
      <c r="I10" s="176"/>
      <c r="J10" s="176"/>
      <c r="K10" s="176"/>
      <c r="L10" s="176"/>
      <c r="M10" s="176"/>
      <c r="N10" s="176"/>
      <c r="O10" s="176"/>
      <c r="P10" s="176"/>
    </row>
    <row r="11" spans="1:32" ht="12" customHeight="1" thickBot="1">
      <c r="B11" s="1041" t="s">
        <v>1026</v>
      </c>
      <c r="D11" s="64"/>
      <c r="F11" s="54"/>
      <c r="G11" s="146"/>
      <c r="H11" s="54"/>
      <c r="L11" s="181"/>
    </row>
    <row r="12" spans="1:32" ht="12" customHeight="1">
      <c r="B12" s="182" t="str">
        <f>'A. Standalone Hold'!B24</f>
        <v>Terminal Value Multiple</v>
      </c>
      <c r="C12" s="183"/>
      <c r="D12" s="184" t="str">
        <f>'A. Standalone Hold'!D24</f>
        <v>[calc]</v>
      </c>
      <c r="E12" s="184" t="str">
        <f>'A. Standalone Hold'!E24</f>
        <v>[mulitple]</v>
      </c>
      <c r="F12" s="183"/>
      <c r="G12" s="183"/>
      <c r="H12" s="183"/>
      <c r="I12" s="183"/>
      <c r="J12" s="983">
        <v>15</v>
      </c>
      <c r="P12" s="97"/>
      <c r="Q12"/>
    </row>
    <row r="13" spans="1:32" ht="12" customHeight="1">
      <c r="B13" s="1151" t="s">
        <v>1042</v>
      </c>
      <c r="C13" s="97"/>
      <c r="D13" s="96" t="str">
        <f>'A. Standalone Hold'!D24</f>
        <v>[calc]</v>
      </c>
      <c r="E13" s="96" t="s">
        <v>540</v>
      </c>
      <c r="F13" s="97"/>
      <c r="G13" s="152"/>
      <c r="H13" s="97"/>
      <c r="I13" s="97"/>
      <c r="J13" s="1152">
        <v>0</v>
      </c>
    </row>
    <row r="14" spans="1:32" ht="12" customHeight="1" thickBot="1">
      <c r="B14" s="185" t="s">
        <v>335</v>
      </c>
      <c r="C14" s="186"/>
      <c r="D14" s="187" t="str">
        <f>'A. Standalone Hold'!D25</f>
        <v>[calc]</v>
      </c>
      <c r="E14" s="187" t="str">
        <f>'A. Standalone Hold'!E25</f>
        <v>[Indicator]</v>
      </c>
      <c r="F14" s="186"/>
      <c r="G14" s="188"/>
      <c r="H14" s="186"/>
      <c r="I14" s="186"/>
      <c r="J14" s="189">
        <v>0.12</v>
      </c>
    </row>
    <row r="15" spans="1:32" ht="12" customHeight="1">
      <c r="D15" s="64"/>
      <c r="F15" s="54"/>
      <c r="G15" s="146"/>
      <c r="H15" s="54"/>
    </row>
    <row r="16" spans="1:32" s="52" customFormat="1">
      <c r="B16" s="194" t="s">
        <v>412</v>
      </c>
      <c r="C16" s="169"/>
      <c r="D16" s="193"/>
      <c r="E16" s="193"/>
      <c r="F16" s="169"/>
      <c r="G16" s="216"/>
      <c r="H16" s="169"/>
      <c r="I16" s="169"/>
      <c r="J16" s="169"/>
      <c r="K16" s="217" t="s">
        <v>543</v>
      </c>
      <c r="L16" s="218"/>
      <c r="M16" s="218"/>
      <c r="N16" s="218"/>
      <c r="O16" s="218"/>
      <c r="P16" s="218"/>
    </row>
    <row r="17" spans="1:16384" s="52" customFormat="1">
      <c r="A17"/>
      <c r="B17" s="178" t="str">
        <f>B$6</f>
        <v>Year ended December 31st</v>
      </c>
      <c r="C17" s="178"/>
      <c r="D17" s="178"/>
      <c r="E17" s="178"/>
      <c r="F17" s="178"/>
      <c r="G17" s="178"/>
      <c r="H17" s="178">
        <f t="shared" ref="H17:P17" si="1">H$6</f>
        <v>2010</v>
      </c>
      <c r="I17" s="178">
        <f t="shared" si="1"/>
        <v>2011</v>
      </c>
      <c r="J17" s="178">
        <f t="shared" si="1"/>
        <v>2012</v>
      </c>
      <c r="K17" s="178">
        <f t="shared" si="1"/>
        <v>2013</v>
      </c>
      <c r="L17" s="178">
        <f t="shared" si="1"/>
        <v>2014</v>
      </c>
      <c r="M17" s="178">
        <f t="shared" si="1"/>
        <v>2015</v>
      </c>
      <c r="N17" s="178">
        <f t="shared" si="1"/>
        <v>2016</v>
      </c>
      <c r="O17" s="178">
        <f t="shared" si="1"/>
        <v>2017</v>
      </c>
      <c r="P17" s="178">
        <f t="shared" si="1"/>
        <v>2018</v>
      </c>
    </row>
    <row r="18" spans="1:16384" s="52" customFormat="1" ht="4.5" customHeight="1">
      <c r="B18" s="190"/>
      <c r="C18" s="190"/>
      <c r="D18" s="193"/>
      <c r="E18" s="193"/>
      <c r="F18" s="190"/>
      <c r="G18" s="650"/>
      <c r="H18" s="190"/>
      <c r="I18" s="651"/>
      <c r="J18" s="651"/>
      <c r="K18" s="190"/>
      <c r="L18" s="190"/>
      <c r="M18" s="190"/>
      <c r="N18" s="190"/>
      <c r="O18" s="190"/>
      <c r="P18" s="190"/>
    </row>
    <row r="19" spans="1:16384" s="52" customFormat="1">
      <c r="A19" s="54"/>
      <c r="B19" s="178" t="s">
        <v>925</v>
      </c>
      <c r="C19" s="178"/>
      <c r="D19" s="178"/>
      <c r="E19" s="178"/>
      <c r="F19" s="178"/>
      <c r="G19" s="178"/>
      <c r="H19" s="178"/>
      <c r="I19" s="178"/>
      <c r="J19" s="178"/>
      <c r="K19" s="178"/>
      <c r="L19" s="178"/>
      <c r="M19" s="178"/>
      <c r="N19" s="178"/>
      <c r="O19" s="178"/>
      <c r="P19" s="178"/>
    </row>
    <row r="20" spans="1:16384" s="52" customFormat="1" ht="5.0999999999999996" customHeight="1">
      <c r="B20" s="169"/>
      <c r="C20" s="169"/>
      <c r="D20" s="193"/>
      <c r="E20" s="193"/>
      <c r="F20" s="169"/>
      <c r="G20" s="649"/>
      <c r="H20" s="169"/>
      <c r="I20" s="169"/>
      <c r="J20" s="169"/>
      <c r="K20" s="169"/>
      <c r="L20" s="169"/>
      <c r="M20" s="169"/>
      <c r="N20" s="169"/>
      <c r="O20" s="169"/>
      <c r="P20" s="169"/>
    </row>
    <row r="21" spans="1:16384" ht="12" customHeight="1">
      <c r="B21" s="97" t="str">
        <f>'A. Standalone Hold'!B12</f>
        <v>Cosmo Standalone EBITDA</v>
      </c>
      <c r="C21" s="97"/>
      <c r="D21" s="159" t="str">
        <f>'A. Standalone Hold'!D12</f>
        <v>[calc]</v>
      </c>
      <c r="E21" s="159" t="str">
        <f>'A. Standalone Hold'!E12</f>
        <v>[$000]</v>
      </c>
      <c r="F21" s="97"/>
      <c r="G21" s="152"/>
      <c r="H21" s="97"/>
      <c r="I21" s="104">
        <f>'A. Standalone Hold'!I12</f>
        <v>0</v>
      </c>
      <c r="J21" s="104">
        <f>'A. Standalone Hold'!J12</f>
        <v>0</v>
      </c>
      <c r="K21" s="179">
        <f>'A. Standalone Hold'!K12</f>
        <v>54411.737855620209</v>
      </c>
      <c r="L21" s="179">
        <f>'A. Standalone Hold'!L12</f>
        <v>76153.53144757032</v>
      </c>
      <c r="M21" s="179">
        <f>'A. Standalone Hold'!M12</f>
        <v>108013.13919268158</v>
      </c>
      <c r="N21" s="179">
        <f>'A. Standalone Hold'!N12</f>
        <v>138686.38972116998</v>
      </c>
      <c r="O21" s="179">
        <f>'A. Standalone Hold'!O12</f>
        <v>168691.79368840987</v>
      </c>
      <c r="P21" s="179">
        <f>'A. Standalone Hold'!P12</f>
        <v>185006.94979708976</v>
      </c>
    </row>
    <row r="22" spans="1:16384" ht="12" customHeight="1">
      <c r="B22" s="97" t="str">
        <f>'A. Standalone Hold'!B13&amp;" (at "&amp;TEXT('A. Standalone Hold'!F24,"0.0")&amp;"x)"</f>
        <v>Terminal Value (at 15.0x)</v>
      </c>
      <c r="C22" s="97"/>
      <c r="D22" s="159" t="str">
        <f>'A. Standalone Hold'!D13</f>
        <v>[calc]</v>
      </c>
      <c r="E22" s="159" t="str">
        <f>'A. Standalone Hold'!E13</f>
        <v>[$000]</v>
      </c>
      <c r="F22" s="97"/>
      <c r="G22" s="152"/>
      <c r="H22" s="97"/>
      <c r="I22" s="104">
        <f>'A. Standalone Hold'!I13</f>
        <v>0</v>
      </c>
      <c r="J22" s="104">
        <f>'A. Standalone Hold'!J13</f>
        <v>0</v>
      </c>
      <c r="K22" s="179">
        <f>'A. Standalone Hold'!K13</f>
        <v>0</v>
      </c>
      <c r="L22" s="179">
        <f>'A. Standalone Hold'!L13</f>
        <v>0</v>
      </c>
      <c r="M22" s="179">
        <f>'A. Standalone Hold'!M13</f>
        <v>0</v>
      </c>
      <c r="N22" s="179">
        <f>'A. Standalone Hold'!N13</f>
        <v>0</v>
      </c>
      <c r="O22" s="179">
        <f>'A. Standalone Hold'!O13</f>
        <v>0</v>
      </c>
      <c r="P22" s="179">
        <f>'A. Standalone Hold'!P13</f>
        <v>2913859.4593041637</v>
      </c>
    </row>
    <row r="23" spans="1:16384" ht="12" customHeight="1">
      <c r="A23"/>
      <c r="B23" s="1043" t="str">
        <f>'A. Standalone Hold'!B14</f>
        <v>Unlevered Cashflows to Deutsche</v>
      </c>
      <c r="C23" s="1044"/>
      <c r="D23" s="1044" t="str">
        <f>'A. Standalone Hold'!D14</f>
        <v>[calc]</v>
      </c>
      <c r="E23" s="1043" t="str">
        <f>'A. Standalone Hold'!E14</f>
        <v>[$000]</v>
      </c>
      <c r="F23" s="1045"/>
      <c r="G23" s="1043"/>
      <c r="H23" s="1046"/>
      <c r="I23" s="1046">
        <f>'A. Standalone Hold'!I14</f>
        <v>0</v>
      </c>
      <c r="J23" s="1046">
        <f>'A. Standalone Hold'!J14</f>
        <v>0</v>
      </c>
      <c r="K23" s="1046">
        <f>'A. Standalone Hold'!K14</f>
        <v>54411.737855620209</v>
      </c>
      <c r="L23" s="1046">
        <f>'A. Standalone Hold'!L14</f>
        <v>76153.53144757032</v>
      </c>
      <c r="M23" s="1046">
        <f>'A. Standalone Hold'!M14</f>
        <v>108013.13919268158</v>
      </c>
      <c r="N23" s="1046">
        <f>'A. Standalone Hold'!N14</f>
        <v>138686.38972116998</v>
      </c>
      <c r="O23" s="1046">
        <f>'A. Standalone Hold'!O14</f>
        <v>168691.79368840987</v>
      </c>
      <c r="P23" s="1046">
        <f>'A. Standalone Hold'!P14</f>
        <v>3098866.4091012534</v>
      </c>
      <c r="Q23" s="888"/>
      <c r="R23" s="889"/>
      <c r="S23" s="889"/>
      <c r="T23" s="888"/>
      <c r="U23" s="890"/>
      <c r="V23" s="888"/>
      <c r="W23" s="891"/>
      <c r="X23" s="891"/>
      <c r="Y23" s="891"/>
      <c r="Z23" s="891"/>
      <c r="AA23" s="891"/>
      <c r="AB23" s="891"/>
      <c r="AC23" s="891"/>
      <c r="AD23" s="891"/>
      <c r="AE23" s="888"/>
      <c r="AF23" s="888"/>
      <c r="AG23" s="889"/>
      <c r="AH23" s="889"/>
      <c r="AI23" s="888"/>
      <c r="AJ23" s="890"/>
      <c r="AK23" s="888"/>
      <c r="AL23" s="891"/>
      <c r="AM23" s="891"/>
      <c r="AN23" s="891"/>
      <c r="AO23" s="891"/>
      <c r="AP23" s="891"/>
      <c r="AQ23" s="891"/>
      <c r="AR23" s="891"/>
      <c r="AS23" s="891"/>
      <c r="AT23" s="888"/>
      <c r="AU23" s="888"/>
      <c r="AV23" s="889"/>
      <c r="AW23" s="889"/>
      <c r="AX23" s="888"/>
      <c r="AY23" s="890"/>
      <c r="AZ23" s="888"/>
      <c r="BA23" s="891"/>
      <c r="BB23" s="891"/>
      <c r="BC23" s="891"/>
      <c r="BD23" s="891"/>
      <c r="BE23" s="891"/>
      <c r="BF23" s="891"/>
      <c r="BG23" s="891"/>
      <c r="BH23" s="891"/>
      <c r="BI23" s="888"/>
      <c r="BJ23" s="888"/>
      <c r="BK23" s="889"/>
      <c r="BL23" s="889"/>
      <c r="BM23" s="888"/>
      <c r="BN23" s="890"/>
      <c r="BO23" s="888"/>
      <c r="BP23" s="891"/>
      <c r="BQ23" s="891"/>
      <c r="BR23" s="891"/>
      <c r="BS23" s="891"/>
      <c r="BT23" s="891"/>
      <c r="BU23" s="891"/>
      <c r="BV23" s="891"/>
      <c r="BW23" s="891"/>
      <c r="BX23" s="888"/>
      <c r="BY23" s="888"/>
      <c r="BZ23" s="889"/>
      <c r="CA23" s="889"/>
      <c r="CB23" s="888"/>
      <c r="CC23" s="890"/>
      <c r="CD23" s="888"/>
      <c r="CE23" s="891"/>
      <c r="CF23" s="891"/>
      <c r="CG23" s="891"/>
      <c r="CH23" s="891"/>
      <c r="CI23" s="891"/>
      <c r="CJ23" s="891"/>
      <c r="CK23" s="891"/>
      <c r="CL23" s="891"/>
      <c r="CM23" s="888"/>
      <c r="CN23" s="888"/>
      <c r="CO23" s="889"/>
      <c r="CP23" s="889"/>
      <c r="CQ23" s="888"/>
      <c r="CR23" s="890"/>
      <c r="CS23" s="888"/>
      <c r="CT23" s="891"/>
      <c r="CU23" s="891"/>
      <c r="CV23" s="891"/>
      <c r="CW23" s="891"/>
      <c r="CX23" s="891"/>
      <c r="CY23" s="891"/>
      <c r="CZ23" s="891"/>
      <c r="DA23" s="891"/>
      <c r="DB23" s="888"/>
      <c r="DC23" s="888"/>
      <c r="DD23" s="889"/>
      <c r="DE23" s="889"/>
      <c r="DF23" s="888"/>
      <c r="DG23" s="890"/>
      <c r="DH23" s="888"/>
      <c r="DI23" s="891"/>
      <c r="DJ23" s="891"/>
      <c r="DK23" s="891"/>
      <c r="DL23" s="891"/>
      <c r="DM23" s="891"/>
      <c r="DN23" s="891"/>
      <c r="DO23" s="891"/>
      <c r="DP23" s="891"/>
      <c r="DQ23" s="888"/>
      <c r="DR23" s="888"/>
      <c r="DS23" s="889"/>
      <c r="DT23" s="889"/>
      <c r="DU23" s="888"/>
      <c r="DV23" s="890"/>
      <c r="DW23" s="888"/>
      <c r="DX23" s="891"/>
      <c r="DY23" s="891"/>
      <c r="DZ23" s="891"/>
      <c r="EA23" s="891"/>
      <c r="EB23" s="891"/>
      <c r="EC23" s="891"/>
      <c r="ED23" s="891"/>
      <c r="EE23" s="891"/>
      <c r="EF23" s="888"/>
      <c r="EG23" s="888"/>
      <c r="EH23" s="889"/>
      <c r="EI23" s="889"/>
      <c r="EJ23" s="888"/>
      <c r="EK23" s="890"/>
      <c r="EL23" s="888"/>
      <c r="EM23" s="891"/>
      <c r="EN23" s="891"/>
      <c r="EO23" s="891"/>
      <c r="EP23" s="891"/>
      <c r="EQ23" s="891"/>
      <c r="ER23" s="891"/>
      <c r="ES23" s="891"/>
      <c r="ET23" s="891"/>
      <c r="EU23" s="888"/>
      <c r="EV23" s="888"/>
      <c r="EW23" s="889"/>
      <c r="EX23" s="889"/>
      <c r="EY23" s="888"/>
      <c r="EZ23" s="890"/>
      <c r="FA23" s="888"/>
      <c r="FB23" s="891"/>
      <c r="FC23" s="891"/>
      <c r="FD23" s="891"/>
      <c r="FE23" s="891"/>
      <c r="FF23" s="891"/>
      <c r="FG23" s="891"/>
      <c r="FH23" s="891"/>
      <c r="FI23" s="891"/>
      <c r="FJ23" s="888"/>
      <c r="FK23" s="888"/>
      <c r="FL23" s="889"/>
      <c r="FM23" s="889"/>
      <c r="FN23" s="888"/>
      <c r="FO23" s="890"/>
      <c r="FP23" s="888"/>
      <c r="FQ23" s="891"/>
      <c r="FR23" s="891"/>
      <c r="FS23" s="891"/>
      <c r="FT23" s="891"/>
      <c r="FU23" s="891"/>
      <c r="FV23" s="891"/>
      <c r="FW23" s="891"/>
      <c r="FX23" s="891"/>
      <c r="FY23" s="888"/>
      <c r="FZ23" s="888"/>
      <c r="GA23" s="889"/>
      <c r="GB23" s="889"/>
      <c r="GC23" s="888"/>
      <c r="GD23" s="890"/>
      <c r="GE23" s="888"/>
      <c r="GF23" s="891"/>
      <c r="GG23" s="891"/>
      <c r="GH23" s="891"/>
      <c r="GI23" s="891"/>
      <c r="GJ23" s="891"/>
      <c r="GK23" s="891"/>
      <c r="GL23" s="891"/>
      <c r="GM23" s="891"/>
      <c r="GN23" s="888"/>
      <c r="GO23" s="888"/>
      <c r="GP23" s="889"/>
      <c r="GQ23" s="889"/>
      <c r="GR23" s="888"/>
      <c r="GS23" s="890"/>
      <c r="GT23" s="888"/>
      <c r="GU23" s="891"/>
      <c r="GV23" s="891"/>
      <c r="GW23" s="891"/>
      <c r="GX23" s="891"/>
      <c r="GY23" s="891"/>
      <c r="GZ23" s="891"/>
      <c r="HA23" s="891"/>
      <c r="HB23" s="891"/>
      <c r="HC23" s="888"/>
      <c r="HD23" s="888"/>
      <c r="HE23" s="889"/>
      <c r="HF23" s="889"/>
      <c r="HG23" s="888"/>
      <c r="HH23" s="890"/>
      <c r="HI23" s="888"/>
      <c r="HJ23" s="891"/>
      <c r="HK23" s="891"/>
      <c r="HL23" s="891"/>
      <c r="HM23" s="891"/>
      <c r="HN23" s="891"/>
      <c r="HO23" s="891"/>
      <c r="HP23" s="891"/>
      <c r="HQ23" s="891"/>
      <c r="HR23" s="888"/>
      <c r="HS23" s="888"/>
      <c r="HT23" s="889"/>
      <c r="HU23" s="889"/>
      <c r="HV23" s="888"/>
      <c r="HW23" s="890"/>
      <c r="HX23" s="888"/>
      <c r="HY23" s="891"/>
      <c r="HZ23" s="891"/>
      <c r="IA23" s="891"/>
      <c r="IB23" s="891"/>
      <c r="IC23" s="891"/>
      <c r="ID23" s="891"/>
      <c r="IE23" s="891"/>
      <c r="IF23" s="891"/>
      <c r="IG23" s="888"/>
      <c r="IH23" s="888"/>
      <c r="II23" s="889"/>
      <c r="IJ23" s="889"/>
      <c r="IK23" s="888"/>
      <c r="IL23" s="890"/>
      <c r="IM23" s="888"/>
      <c r="IN23" s="891"/>
      <c r="IO23" s="891"/>
      <c r="IP23" s="891"/>
      <c r="IQ23" s="891"/>
      <c r="IR23" s="891"/>
      <c r="IS23" s="891"/>
      <c r="IT23" s="891"/>
      <c r="IU23" s="891"/>
      <c r="IV23" s="888"/>
      <c r="IW23" s="888"/>
      <c r="IX23" s="889"/>
      <c r="IY23" s="889"/>
      <c r="IZ23" s="888"/>
      <c r="JA23" s="890"/>
      <c r="JB23" s="888"/>
      <c r="JC23" s="891"/>
      <c r="JD23" s="891"/>
      <c r="JE23" s="891"/>
      <c r="JF23" s="891"/>
      <c r="JG23" s="891"/>
      <c r="JH23" s="891"/>
      <c r="JI23" s="891"/>
      <c r="JJ23" s="891"/>
      <c r="JK23" s="888"/>
      <c r="JL23" s="888"/>
      <c r="JM23" s="889"/>
      <c r="JN23" s="889"/>
      <c r="JO23" s="888"/>
      <c r="JP23" s="890"/>
      <c r="JQ23" s="888"/>
      <c r="JR23" s="891"/>
      <c r="JS23" s="891"/>
      <c r="JT23" s="891"/>
      <c r="JU23" s="891"/>
      <c r="JV23" s="891"/>
      <c r="JW23" s="891"/>
      <c r="JX23" s="891"/>
      <c r="JY23" s="891"/>
      <c r="JZ23" s="888"/>
      <c r="KA23" s="888"/>
      <c r="KB23" s="889"/>
      <c r="KC23" s="889"/>
      <c r="KD23" s="888"/>
      <c r="KE23" s="890"/>
      <c r="KF23" s="888"/>
      <c r="KG23" s="891"/>
      <c r="KH23" s="891"/>
      <c r="KI23" s="891"/>
      <c r="KJ23" s="891"/>
      <c r="KK23" s="891"/>
      <c r="KL23" s="891"/>
      <c r="KM23" s="891"/>
      <c r="KN23" s="891"/>
      <c r="KO23" s="888"/>
      <c r="KP23" s="888"/>
      <c r="KQ23" s="889"/>
      <c r="KR23" s="889"/>
      <c r="KS23" s="888"/>
      <c r="KT23" s="890"/>
      <c r="KU23" s="888"/>
      <c r="KV23" s="891"/>
      <c r="KW23" s="891"/>
      <c r="KX23" s="891"/>
      <c r="KY23" s="891"/>
      <c r="KZ23" s="891"/>
      <c r="LA23" s="891"/>
      <c r="LB23" s="891"/>
      <c r="LC23" s="891"/>
      <c r="LD23" s="888"/>
      <c r="LE23" s="888"/>
      <c r="LF23" s="889"/>
      <c r="LG23" s="889"/>
      <c r="LH23" s="888"/>
      <c r="LI23" s="890"/>
      <c r="LJ23" s="888"/>
      <c r="LK23" s="891"/>
      <c r="LL23" s="891"/>
      <c r="LM23" s="891"/>
      <c r="LN23" s="891"/>
      <c r="LO23" s="891"/>
      <c r="LP23" s="891"/>
      <c r="LQ23" s="891"/>
      <c r="LR23" s="891"/>
      <c r="LS23" s="888"/>
      <c r="LT23" s="888"/>
      <c r="LU23" s="889"/>
      <c r="LV23" s="889"/>
      <c r="LW23" s="888"/>
      <c r="LX23" s="890"/>
      <c r="LY23" s="888"/>
      <c r="LZ23" s="891"/>
      <c r="MA23" s="891"/>
      <c r="MB23" s="891"/>
      <c r="MC23" s="891"/>
      <c r="MD23" s="891"/>
      <c r="ME23" s="891"/>
      <c r="MF23" s="891"/>
      <c r="MG23" s="891"/>
      <c r="MH23" s="888"/>
      <c r="MI23" s="888"/>
      <c r="MJ23" s="889"/>
      <c r="MK23" s="889"/>
      <c r="ML23" s="888"/>
      <c r="MM23" s="890"/>
      <c r="MN23" s="888"/>
      <c r="MO23" s="891"/>
      <c r="MP23" s="891"/>
      <c r="MQ23" s="891"/>
      <c r="MR23" s="891"/>
      <c r="MS23" s="891"/>
      <c r="MT23" s="891"/>
      <c r="MU23" s="891"/>
      <c r="MV23" s="891"/>
      <c r="MW23" s="888"/>
      <c r="MX23" s="888"/>
      <c r="MY23" s="889"/>
      <c r="MZ23" s="889"/>
      <c r="NA23" s="888"/>
      <c r="NB23" s="890"/>
      <c r="NC23" s="888"/>
      <c r="ND23" s="891"/>
      <c r="NE23" s="891"/>
      <c r="NF23" s="891"/>
      <c r="NG23" s="891"/>
      <c r="NH23" s="891"/>
      <c r="NI23" s="891"/>
      <c r="NJ23" s="891"/>
      <c r="NK23" s="891"/>
      <c r="NL23" s="888"/>
      <c r="NM23" s="888"/>
      <c r="NN23" s="889"/>
      <c r="NO23" s="889"/>
      <c r="NP23" s="888"/>
      <c r="NQ23" s="890"/>
      <c r="NR23" s="888"/>
      <c r="NS23" s="891"/>
      <c r="NT23" s="891"/>
      <c r="NU23" s="891"/>
      <c r="NV23" s="891"/>
      <c r="NW23" s="891"/>
      <c r="NX23" s="891"/>
      <c r="NY23" s="891"/>
      <c r="NZ23" s="891"/>
      <c r="OA23" s="888"/>
      <c r="OB23" s="888"/>
      <c r="OC23" s="889"/>
      <c r="OD23" s="889"/>
      <c r="OE23" s="888"/>
      <c r="OF23" s="890"/>
      <c r="OG23" s="888"/>
      <c r="OH23" s="891"/>
      <c r="OI23" s="891"/>
      <c r="OJ23" s="891"/>
      <c r="OK23" s="891"/>
      <c r="OL23" s="891"/>
      <c r="OM23" s="891"/>
      <c r="ON23" s="891"/>
      <c r="OO23" s="891"/>
      <c r="OP23" s="888"/>
      <c r="OQ23" s="888"/>
      <c r="OR23" s="889"/>
      <c r="OS23" s="889"/>
      <c r="OT23" s="888"/>
      <c r="OU23" s="890"/>
      <c r="OV23" s="888"/>
      <c r="OW23" s="891"/>
      <c r="OX23" s="891"/>
      <c r="OY23" s="891"/>
      <c r="OZ23" s="891"/>
      <c r="PA23" s="891"/>
      <c r="PB23" s="891"/>
      <c r="PC23" s="891"/>
      <c r="PD23" s="891"/>
      <c r="PE23" s="888"/>
      <c r="PF23" s="888"/>
      <c r="PG23" s="889"/>
      <c r="PH23" s="889"/>
      <c r="PI23" s="888"/>
      <c r="PJ23" s="890"/>
      <c r="PK23" s="888"/>
      <c r="PL23" s="891"/>
      <c r="PM23" s="891"/>
      <c r="PN23" s="891"/>
      <c r="PO23" s="891"/>
      <c r="PP23" s="891"/>
      <c r="PQ23" s="891"/>
      <c r="PR23" s="891"/>
      <c r="PS23" s="891"/>
      <c r="PT23" s="888"/>
      <c r="PU23" s="888"/>
      <c r="PV23" s="889"/>
      <c r="PW23" s="889"/>
      <c r="PX23" s="888"/>
      <c r="PY23" s="890"/>
      <c r="PZ23" s="888"/>
      <c r="QA23" s="891"/>
      <c r="QB23" s="891"/>
      <c r="QC23" s="891"/>
      <c r="QD23" s="891"/>
      <c r="QE23" s="891"/>
      <c r="QF23" s="891"/>
      <c r="QG23" s="891"/>
      <c r="QH23" s="891"/>
      <c r="QI23" s="888"/>
      <c r="QJ23" s="888"/>
      <c r="QK23" s="889"/>
      <c r="QL23" s="889"/>
      <c r="QM23" s="888"/>
      <c r="QN23" s="890"/>
      <c r="QO23" s="888"/>
      <c r="QP23" s="891"/>
      <c r="QQ23" s="891"/>
      <c r="QR23" s="891"/>
      <c r="QS23" s="891"/>
      <c r="QT23" s="891"/>
      <c r="QU23" s="891"/>
      <c r="QV23" s="891"/>
      <c r="QW23" s="891"/>
      <c r="QX23" s="888"/>
      <c r="QY23" s="888"/>
      <c r="QZ23" s="889"/>
      <c r="RA23" s="889"/>
      <c r="RB23" s="888"/>
      <c r="RC23" s="890"/>
      <c r="RD23" s="888"/>
      <c r="RE23" s="891"/>
      <c r="RF23" s="891"/>
      <c r="RG23" s="891"/>
      <c r="RH23" s="891"/>
      <c r="RI23" s="891"/>
      <c r="RJ23" s="891"/>
      <c r="RK23" s="891"/>
      <c r="RL23" s="891"/>
      <c r="RM23" s="888"/>
      <c r="RN23" s="888"/>
      <c r="RO23" s="889"/>
      <c r="RP23" s="889"/>
      <c r="RQ23" s="888"/>
      <c r="RR23" s="890"/>
      <c r="RS23" s="888"/>
      <c r="RT23" s="891"/>
      <c r="RU23" s="891"/>
      <c r="RV23" s="891"/>
      <c r="RW23" s="891"/>
      <c r="RX23" s="891"/>
      <c r="RY23" s="891"/>
      <c r="RZ23" s="891"/>
      <c r="SA23" s="891"/>
      <c r="SB23" s="888"/>
      <c r="SC23" s="888"/>
      <c r="SD23" s="889"/>
      <c r="SE23" s="889"/>
      <c r="SF23" s="888"/>
      <c r="SG23" s="890"/>
      <c r="SH23" s="888"/>
      <c r="SI23" s="891"/>
      <c r="SJ23" s="891"/>
      <c r="SK23" s="891"/>
      <c r="SL23" s="891"/>
      <c r="SM23" s="891"/>
      <c r="SN23" s="891"/>
      <c r="SO23" s="891"/>
      <c r="SP23" s="891"/>
      <c r="SQ23" s="888"/>
      <c r="SR23" s="888"/>
      <c r="SS23" s="889"/>
      <c r="ST23" s="889"/>
      <c r="SU23" s="888"/>
      <c r="SV23" s="890"/>
      <c r="SW23" s="888"/>
      <c r="SX23" s="891"/>
      <c r="SY23" s="891"/>
      <c r="SZ23" s="891"/>
      <c r="TA23" s="891"/>
      <c r="TB23" s="891"/>
      <c r="TC23" s="891"/>
      <c r="TD23" s="891"/>
      <c r="TE23" s="891"/>
      <c r="TF23" s="888"/>
      <c r="TG23" s="888"/>
      <c r="TH23" s="889"/>
      <c r="TI23" s="889"/>
      <c r="TJ23" s="888"/>
      <c r="TK23" s="890"/>
      <c r="TL23" s="888"/>
      <c r="TM23" s="891"/>
      <c r="TN23" s="891"/>
      <c r="TO23" s="891"/>
      <c r="TP23" s="891"/>
      <c r="TQ23" s="891"/>
      <c r="TR23" s="891"/>
      <c r="TS23" s="891"/>
      <c r="TT23" s="891"/>
      <c r="TU23" s="888"/>
      <c r="TV23" s="888"/>
      <c r="TW23" s="889"/>
      <c r="TX23" s="889"/>
      <c r="TY23" s="888"/>
      <c r="TZ23" s="890"/>
      <c r="UA23" s="888"/>
      <c r="UB23" s="891"/>
      <c r="UC23" s="891"/>
      <c r="UD23" s="891"/>
      <c r="UE23" s="891"/>
      <c r="UF23" s="891"/>
      <c r="UG23" s="891"/>
      <c r="UH23" s="891"/>
      <c r="UI23" s="891"/>
      <c r="UJ23" s="888"/>
      <c r="UK23" s="888"/>
      <c r="UL23" s="889"/>
      <c r="UM23" s="889"/>
      <c r="UN23" s="888"/>
      <c r="UO23" s="890"/>
      <c r="UP23" s="888"/>
      <c r="UQ23" s="891"/>
      <c r="UR23" s="891"/>
      <c r="US23" s="891"/>
      <c r="UT23" s="891"/>
      <c r="UU23" s="891"/>
      <c r="UV23" s="891"/>
      <c r="UW23" s="891"/>
      <c r="UX23" s="891"/>
      <c r="UY23" s="888"/>
      <c r="UZ23" s="888"/>
      <c r="VA23" s="889"/>
      <c r="VB23" s="889"/>
      <c r="VC23" s="888"/>
      <c r="VD23" s="890"/>
      <c r="VE23" s="888"/>
      <c r="VF23" s="891"/>
      <c r="VG23" s="891"/>
      <c r="VH23" s="891"/>
      <c r="VI23" s="891"/>
      <c r="VJ23" s="891"/>
      <c r="VK23" s="891"/>
      <c r="VL23" s="891"/>
      <c r="VM23" s="891"/>
      <c r="VN23" s="888"/>
      <c r="VO23" s="888"/>
      <c r="VP23" s="889"/>
      <c r="VQ23" s="889"/>
      <c r="VR23" s="888"/>
      <c r="VS23" s="890"/>
      <c r="VT23" s="888"/>
      <c r="VU23" s="891"/>
      <c r="VV23" s="891"/>
      <c r="VW23" s="891"/>
      <c r="VX23" s="891"/>
      <c r="VY23" s="891"/>
      <c r="VZ23" s="891"/>
      <c r="WA23" s="891"/>
      <c r="WB23" s="891"/>
      <c r="WC23" s="888"/>
      <c r="WD23" s="888"/>
      <c r="WE23" s="889"/>
      <c r="WF23" s="889"/>
      <c r="WG23" s="888"/>
      <c r="WH23" s="890"/>
      <c r="WI23" s="888"/>
      <c r="WJ23" s="891"/>
      <c r="WK23" s="891"/>
      <c r="WL23" s="891"/>
      <c r="WM23" s="891"/>
      <c r="WN23" s="891"/>
      <c r="WO23" s="891"/>
      <c r="WP23" s="891"/>
      <c r="WQ23" s="891"/>
      <c r="WR23" s="888"/>
      <c r="WS23" s="888"/>
      <c r="WT23" s="889"/>
      <c r="WU23" s="889"/>
      <c r="WV23" s="888"/>
      <c r="WW23" s="890"/>
      <c r="WX23" s="888"/>
      <c r="WY23" s="891"/>
      <c r="WZ23" s="891"/>
      <c r="XA23" s="891"/>
      <c r="XB23" s="891"/>
      <c r="XC23" s="891"/>
      <c r="XD23" s="891"/>
      <c r="XE23" s="891"/>
      <c r="XF23" s="891"/>
      <c r="XG23" s="888"/>
      <c r="XH23" s="888"/>
      <c r="XI23" s="889"/>
      <c r="XJ23" s="889"/>
      <c r="XK23" s="888"/>
      <c r="XL23" s="890"/>
      <c r="XM23" s="888"/>
      <c r="XN23" s="891"/>
      <c r="XO23" s="891"/>
      <c r="XP23" s="891"/>
      <c r="XQ23" s="891"/>
      <c r="XR23" s="891"/>
      <c r="XS23" s="891"/>
      <c r="XT23" s="891"/>
      <c r="XU23" s="891"/>
      <c r="XV23" s="888"/>
      <c r="XW23" s="888"/>
      <c r="XX23" s="889"/>
      <c r="XY23" s="889"/>
      <c r="XZ23" s="888"/>
      <c r="YA23" s="890"/>
      <c r="YB23" s="888"/>
      <c r="YC23" s="891"/>
      <c r="YD23" s="891"/>
      <c r="YE23" s="891"/>
      <c r="YF23" s="891"/>
      <c r="YG23" s="891"/>
      <c r="YH23" s="891"/>
      <c r="YI23" s="891"/>
      <c r="YJ23" s="891"/>
      <c r="YK23" s="888"/>
      <c r="YL23" s="888"/>
      <c r="YM23" s="889"/>
      <c r="YN23" s="889"/>
      <c r="YO23" s="888"/>
      <c r="YP23" s="890"/>
      <c r="YQ23" s="888"/>
      <c r="YR23" s="891"/>
      <c r="YS23" s="891"/>
      <c r="YT23" s="891"/>
      <c r="YU23" s="891"/>
      <c r="YV23" s="891"/>
      <c r="YW23" s="891"/>
      <c r="YX23" s="891"/>
      <c r="YY23" s="891"/>
      <c r="YZ23" s="888"/>
      <c r="ZA23" s="888"/>
      <c r="ZB23" s="889"/>
      <c r="ZC23" s="889"/>
      <c r="ZD23" s="888"/>
      <c r="ZE23" s="890"/>
      <c r="ZF23" s="888"/>
      <c r="ZG23" s="891"/>
      <c r="ZH23" s="891"/>
      <c r="ZI23" s="891"/>
      <c r="ZJ23" s="891"/>
      <c r="ZK23" s="891"/>
      <c r="ZL23" s="891"/>
      <c r="ZM23" s="891"/>
      <c r="ZN23" s="891"/>
      <c r="ZO23" s="888"/>
      <c r="ZP23" s="888"/>
      <c r="ZQ23" s="889"/>
      <c r="ZR23" s="889"/>
      <c r="ZS23" s="888"/>
      <c r="ZT23" s="890"/>
      <c r="ZU23" s="888"/>
      <c r="ZV23" s="891"/>
      <c r="ZW23" s="891"/>
      <c r="ZX23" s="891"/>
      <c r="ZY23" s="891"/>
      <c r="ZZ23" s="891"/>
      <c r="AAA23" s="891"/>
      <c r="AAB23" s="891"/>
      <c r="AAC23" s="891"/>
      <c r="AAD23" s="888"/>
      <c r="AAE23" s="888"/>
      <c r="AAF23" s="889"/>
      <c r="AAG23" s="889"/>
      <c r="AAH23" s="888"/>
      <c r="AAI23" s="890"/>
      <c r="AAJ23" s="888"/>
      <c r="AAK23" s="891"/>
      <c r="AAL23" s="891"/>
      <c r="AAM23" s="891"/>
      <c r="AAN23" s="891"/>
      <c r="AAO23" s="891"/>
      <c r="AAP23" s="891"/>
      <c r="AAQ23" s="891"/>
      <c r="AAR23" s="891"/>
      <c r="AAS23" s="888"/>
      <c r="AAT23" s="888"/>
      <c r="AAU23" s="889"/>
      <c r="AAV23" s="889"/>
      <c r="AAW23" s="888"/>
      <c r="AAX23" s="890"/>
      <c r="AAY23" s="888"/>
      <c r="AAZ23" s="891"/>
      <c r="ABA23" s="891"/>
      <c r="ABB23" s="891"/>
      <c r="ABC23" s="891"/>
      <c r="ABD23" s="891"/>
      <c r="ABE23" s="891"/>
      <c r="ABF23" s="891"/>
      <c r="ABG23" s="891"/>
      <c r="ABH23" s="888"/>
      <c r="ABI23" s="888"/>
      <c r="ABJ23" s="889"/>
      <c r="ABK23" s="889"/>
      <c r="ABL23" s="888"/>
      <c r="ABM23" s="890"/>
      <c r="ABN23" s="888"/>
      <c r="ABO23" s="891"/>
      <c r="ABP23" s="891"/>
      <c r="ABQ23" s="891"/>
      <c r="ABR23" s="891"/>
      <c r="ABS23" s="891"/>
      <c r="ABT23" s="891"/>
      <c r="ABU23" s="891"/>
      <c r="ABV23" s="891"/>
      <c r="ABW23" s="888"/>
      <c r="ABX23" s="888"/>
      <c r="ABY23" s="889"/>
      <c r="ABZ23" s="889"/>
      <c r="ACA23" s="888"/>
      <c r="ACB23" s="890"/>
      <c r="ACC23" s="888"/>
      <c r="ACD23" s="891"/>
      <c r="ACE23" s="891"/>
      <c r="ACF23" s="891"/>
      <c r="ACG23" s="891"/>
      <c r="ACH23" s="891"/>
      <c r="ACI23" s="891"/>
      <c r="ACJ23" s="891"/>
      <c r="ACK23" s="891"/>
      <c r="ACL23" s="888"/>
      <c r="ACM23" s="888"/>
      <c r="ACN23" s="889"/>
      <c r="ACO23" s="889"/>
      <c r="ACP23" s="888"/>
      <c r="ACQ23" s="890"/>
      <c r="ACR23" s="888"/>
      <c r="ACS23" s="891"/>
      <c r="ACT23" s="891"/>
      <c r="ACU23" s="891"/>
      <c r="ACV23" s="891"/>
      <c r="ACW23" s="891"/>
      <c r="ACX23" s="891"/>
      <c r="ACY23" s="891"/>
      <c r="ACZ23" s="891"/>
      <c r="ADA23" s="888"/>
      <c r="ADB23" s="888"/>
      <c r="ADC23" s="889"/>
      <c r="ADD23" s="889"/>
      <c r="ADE23" s="888"/>
      <c r="ADF23" s="890"/>
      <c r="ADG23" s="888"/>
      <c r="ADH23" s="891"/>
      <c r="ADI23" s="891"/>
      <c r="ADJ23" s="891"/>
      <c r="ADK23" s="891"/>
      <c r="ADL23" s="891"/>
      <c r="ADM23" s="891"/>
      <c r="ADN23" s="891"/>
      <c r="ADO23" s="891"/>
      <c r="ADP23" s="888"/>
      <c r="ADQ23" s="888"/>
      <c r="ADR23" s="889"/>
      <c r="ADS23" s="889"/>
      <c r="ADT23" s="888"/>
      <c r="ADU23" s="890"/>
      <c r="ADV23" s="888"/>
      <c r="ADW23" s="891"/>
      <c r="ADX23" s="891"/>
      <c r="ADY23" s="891"/>
      <c r="ADZ23" s="891"/>
      <c r="AEA23" s="891"/>
      <c r="AEB23" s="891"/>
      <c r="AEC23" s="891"/>
      <c r="AED23" s="891"/>
      <c r="AEE23" s="888"/>
      <c r="AEF23" s="888"/>
      <c r="AEG23" s="889"/>
      <c r="AEH23" s="889"/>
      <c r="AEI23" s="888"/>
      <c r="AEJ23" s="890"/>
      <c r="AEK23" s="888"/>
      <c r="AEL23" s="891"/>
      <c r="AEM23" s="891"/>
      <c r="AEN23" s="891"/>
      <c r="AEO23" s="891"/>
      <c r="AEP23" s="891"/>
      <c r="AEQ23" s="891"/>
      <c r="AER23" s="891"/>
      <c r="AES23" s="891"/>
      <c r="AET23" s="888"/>
      <c r="AEU23" s="888"/>
      <c r="AEV23" s="889"/>
      <c r="AEW23" s="889"/>
      <c r="AEX23" s="888"/>
      <c r="AEY23" s="890"/>
      <c r="AEZ23" s="888"/>
      <c r="AFA23" s="891"/>
      <c r="AFB23" s="891"/>
      <c r="AFC23" s="891"/>
      <c r="AFD23" s="891"/>
      <c r="AFE23" s="891"/>
      <c r="AFF23" s="891"/>
      <c r="AFG23" s="891"/>
      <c r="AFH23" s="891"/>
      <c r="AFI23" s="888"/>
      <c r="AFJ23" s="888"/>
      <c r="AFK23" s="889"/>
      <c r="AFL23" s="889"/>
      <c r="AFM23" s="888"/>
      <c r="AFN23" s="890"/>
      <c r="AFO23" s="888"/>
      <c r="AFP23" s="891"/>
      <c r="AFQ23" s="891"/>
      <c r="AFR23" s="891"/>
      <c r="AFS23" s="891"/>
      <c r="AFT23" s="891"/>
      <c r="AFU23" s="891"/>
      <c r="AFV23" s="891"/>
      <c r="AFW23" s="891"/>
      <c r="AFX23" s="888"/>
      <c r="AFY23" s="888"/>
      <c r="AFZ23" s="889"/>
      <c r="AGA23" s="889"/>
      <c r="AGB23" s="888"/>
      <c r="AGC23" s="890"/>
      <c r="AGD23" s="888"/>
      <c r="AGE23" s="891"/>
      <c r="AGF23" s="891"/>
      <c r="AGG23" s="891"/>
      <c r="AGH23" s="891"/>
      <c r="AGI23" s="891"/>
      <c r="AGJ23" s="891"/>
      <c r="AGK23" s="891"/>
      <c r="AGL23" s="891"/>
      <c r="AGM23" s="888"/>
      <c r="AGN23" s="888"/>
      <c r="AGO23" s="889"/>
      <c r="AGP23" s="889"/>
      <c r="AGQ23" s="888"/>
      <c r="AGR23" s="890"/>
      <c r="AGS23" s="888"/>
      <c r="AGT23" s="891"/>
      <c r="AGU23" s="891"/>
      <c r="AGV23" s="891"/>
      <c r="AGW23" s="891"/>
      <c r="AGX23" s="891"/>
      <c r="AGY23" s="891"/>
      <c r="AGZ23" s="891"/>
      <c r="AHA23" s="891"/>
      <c r="AHB23" s="888"/>
      <c r="AHC23" s="888"/>
      <c r="AHD23" s="889"/>
      <c r="AHE23" s="889"/>
      <c r="AHF23" s="888"/>
      <c r="AHG23" s="890"/>
      <c r="AHH23" s="888"/>
      <c r="AHI23" s="891"/>
      <c r="AHJ23" s="891"/>
      <c r="AHK23" s="891"/>
      <c r="AHL23" s="891"/>
      <c r="AHM23" s="891"/>
      <c r="AHN23" s="891"/>
      <c r="AHO23" s="891"/>
      <c r="AHP23" s="891"/>
      <c r="AHQ23" s="888"/>
      <c r="AHR23" s="888"/>
      <c r="AHS23" s="889"/>
      <c r="AHT23" s="889"/>
      <c r="AHU23" s="888"/>
      <c r="AHV23" s="890"/>
      <c r="AHW23" s="888"/>
      <c r="AHX23" s="891"/>
      <c r="AHY23" s="891"/>
      <c r="AHZ23" s="891"/>
      <c r="AIA23" s="891"/>
      <c r="AIB23" s="891"/>
      <c r="AIC23" s="891"/>
      <c r="AID23" s="891"/>
      <c r="AIE23" s="891"/>
      <c r="AIF23" s="888"/>
      <c r="AIG23" s="888"/>
      <c r="AIH23" s="889"/>
      <c r="AII23" s="889"/>
      <c r="AIJ23" s="888"/>
      <c r="AIK23" s="890"/>
      <c r="AIL23" s="888"/>
      <c r="AIM23" s="891"/>
      <c r="AIN23" s="891"/>
      <c r="AIO23" s="891"/>
      <c r="AIP23" s="891"/>
      <c r="AIQ23" s="891"/>
      <c r="AIR23" s="891"/>
      <c r="AIS23" s="891"/>
      <c r="AIT23" s="891"/>
      <c r="AIU23" s="888"/>
      <c r="AIV23" s="888"/>
      <c r="AIW23" s="889"/>
      <c r="AIX23" s="889"/>
      <c r="AIY23" s="888"/>
      <c r="AIZ23" s="890"/>
      <c r="AJA23" s="888"/>
      <c r="AJB23" s="891"/>
      <c r="AJC23" s="891"/>
      <c r="AJD23" s="891"/>
      <c r="AJE23" s="891"/>
      <c r="AJF23" s="891"/>
      <c r="AJG23" s="891"/>
      <c r="AJH23" s="891"/>
      <c r="AJI23" s="891"/>
      <c r="AJJ23" s="888"/>
      <c r="AJK23" s="888"/>
      <c r="AJL23" s="889"/>
      <c r="AJM23" s="889"/>
      <c r="AJN23" s="888"/>
      <c r="AJO23" s="890"/>
      <c r="AJP23" s="888"/>
      <c r="AJQ23" s="891"/>
      <c r="AJR23" s="891"/>
      <c r="AJS23" s="891"/>
      <c r="AJT23" s="891"/>
      <c r="AJU23" s="891"/>
      <c r="AJV23" s="891"/>
      <c r="AJW23" s="891"/>
      <c r="AJX23" s="891"/>
      <c r="AJY23" s="888"/>
      <c r="AJZ23" s="888"/>
      <c r="AKA23" s="889"/>
      <c r="AKB23" s="889"/>
      <c r="AKC23" s="888"/>
      <c r="AKD23" s="890"/>
      <c r="AKE23" s="888"/>
      <c r="AKF23" s="891"/>
      <c r="AKG23" s="891"/>
      <c r="AKH23" s="891"/>
      <c r="AKI23" s="891"/>
      <c r="AKJ23" s="891"/>
      <c r="AKK23" s="891"/>
      <c r="AKL23" s="891"/>
      <c r="AKM23" s="891"/>
      <c r="AKN23" s="888"/>
      <c r="AKO23" s="888"/>
      <c r="AKP23" s="889"/>
      <c r="AKQ23" s="889"/>
      <c r="AKR23" s="888"/>
      <c r="AKS23" s="890"/>
      <c r="AKT23" s="888"/>
      <c r="AKU23" s="891"/>
      <c r="AKV23" s="891"/>
      <c r="AKW23" s="891"/>
      <c r="AKX23" s="891"/>
      <c r="AKY23" s="891"/>
      <c r="AKZ23" s="891"/>
      <c r="ALA23" s="891"/>
      <c r="ALB23" s="891"/>
      <c r="ALC23" s="888"/>
      <c r="ALD23" s="888"/>
      <c r="ALE23" s="889"/>
      <c r="ALF23" s="889"/>
      <c r="ALG23" s="888"/>
      <c r="ALH23" s="890"/>
      <c r="ALI23" s="888"/>
      <c r="ALJ23" s="891"/>
      <c r="ALK23" s="891"/>
      <c r="ALL23" s="891"/>
      <c r="ALM23" s="891"/>
      <c r="ALN23" s="891"/>
      <c r="ALO23" s="891"/>
      <c r="ALP23" s="891"/>
      <c r="ALQ23" s="891"/>
      <c r="ALR23" s="888"/>
      <c r="ALS23" s="888"/>
      <c r="ALT23" s="889"/>
      <c r="ALU23" s="889"/>
      <c r="ALV23" s="888"/>
      <c r="ALW23" s="890"/>
      <c r="ALX23" s="888"/>
      <c r="ALY23" s="891"/>
      <c r="ALZ23" s="891"/>
      <c r="AMA23" s="891"/>
      <c r="AMB23" s="891"/>
      <c r="AMC23" s="891"/>
      <c r="AMD23" s="891"/>
      <c r="AME23" s="891"/>
      <c r="AMF23" s="891"/>
      <c r="AMG23" s="888"/>
      <c r="AMH23" s="888"/>
      <c r="AMI23" s="889"/>
      <c r="AMJ23" s="889"/>
      <c r="AMK23" s="888"/>
      <c r="AML23" s="890"/>
      <c r="AMM23" s="888"/>
      <c r="AMN23" s="891"/>
      <c r="AMO23" s="891"/>
      <c r="AMP23" s="891"/>
      <c r="AMQ23" s="891"/>
      <c r="AMR23" s="891"/>
      <c r="AMS23" s="891"/>
      <c r="AMT23" s="891"/>
      <c r="AMU23" s="891"/>
      <c r="AMV23" s="888"/>
      <c r="AMW23" s="888"/>
      <c r="AMX23" s="889"/>
      <c r="AMY23" s="889"/>
      <c r="AMZ23" s="888"/>
      <c r="ANA23" s="890"/>
      <c r="ANB23" s="888"/>
      <c r="ANC23" s="891"/>
      <c r="AND23" s="891"/>
      <c r="ANE23" s="891"/>
      <c r="ANF23" s="891"/>
      <c r="ANG23" s="891"/>
      <c r="ANH23" s="891"/>
      <c r="ANI23" s="891"/>
      <c r="ANJ23" s="891"/>
      <c r="ANK23" s="888"/>
      <c r="ANL23" s="888"/>
      <c r="ANM23" s="889"/>
      <c r="ANN23" s="889"/>
      <c r="ANO23" s="888"/>
      <c r="ANP23" s="890"/>
      <c r="ANQ23" s="888"/>
      <c r="ANR23" s="891"/>
      <c r="ANS23" s="891"/>
      <c r="ANT23" s="891"/>
      <c r="ANU23" s="891"/>
      <c r="ANV23" s="891"/>
      <c r="ANW23" s="891"/>
      <c r="ANX23" s="891"/>
      <c r="ANY23" s="891"/>
      <c r="ANZ23" s="888"/>
      <c r="AOA23" s="888"/>
      <c r="AOB23" s="889"/>
      <c r="AOC23" s="889"/>
      <c r="AOD23" s="888"/>
      <c r="AOE23" s="890"/>
      <c r="AOF23" s="888"/>
      <c r="AOG23" s="891"/>
      <c r="AOH23" s="891"/>
      <c r="AOI23" s="891"/>
      <c r="AOJ23" s="891"/>
      <c r="AOK23" s="891"/>
      <c r="AOL23" s="891"/>
      <c r="AOM23" s="891"/>
      <c r="AON23" s="891"/>
      <c r="AOO23" s="888"/>
      <c r="AOP23" s="888"/>
      <c r="AOQ23" s="889"/>
      <c r="AOR23" s="889"/>
      <c r="AOS23" s="888"/>
      <c r="AOT23" s="890"/>
      <c r="AOU23" s="888"/>
      <c r="AOV23" s="891"/>
      <c r="AOW23" s="891"/>
      <c r="AOX23" s="891"/>
      <c r="AOY23" s="891"/>
      <c r="AOZ23" s="891"/>
      <c r="APA23" s="891"/>
      <c r="APB23" s="891"/>
      <c r="APC23" s="891"/>
      <c r="APD23" s="888"/>
      <c r="APE23" s="888"/>
      <c r="APF23" s="889"/>
      <c r="APG23" s="889"/>
      <c r="APH23" s="888"/>
      <c r="API23" s="890"/>
      <c r="APJ23" s="888"/>
      <c r="APK23" s="891"/>
      <c r="APL23" s="891"/>
      <c r="APM23" s="891"/>
      <c r="APN23" s="891"/>
      <c r="APO23" s="891"/>
      <c r="APP23" s="891"/>
      <c r="APQ23" s="891"/>
      <c r="APR23" s="891"/>
      <c r="APS23" s="888"/>
      <c r="APT23" s="888"/>
      <c r="APU23" s="889"/>
      <c r="APV23" s="889"/>
      <c r="APW23" s="888"/>
      <c r="APX23" s="890"/>
      <c r="APY23" s="888"/>
      <c r="APZ23" s="891"/>
      <c r="AQA23" s="891"/>
      <c r="AQB23" s="891"/>
      <c r="AQC23" s="891"/>
      <c r="AQD23" s="891"/>
      <c r="AQE23" s="891"/>
      <c r="AQF23" s="891"/>
      <c r="AQG23" s="891"/>
      <c r="AQH23" s="888"/>
      <c r="AQI23" s="888"/>
      <c r="AQJ23" s="889"/>
      <c r="AQK23" s="889"/>
      <c r="AQL23" s="888"/>
      <c r="AQM23" s="890"/>
      <c r="AQN23" s="888"/>
      <c r="AQO23" s="891"/>
      <c r="AQP23" s="891"/>
      <c r="AQQ23" s="891"/>
      <c r="AQR23" s="891"/>
      <c r="AQS23" s="891"/>
      <c r="AQT23" s="891"/>
      <c r="AQU23" s="891"/>
      <c r="AQV23" s="891"/>
      <c r="AQW23" s="888"/>
      <c r="AQX23" s="888"/>
      <c r="AQY23" s="889"/>
      <c r="AQZ23" s="889"/>
      <c r="ARA23" s="888"/>
      <c r="ARB23" s="890"/>
      <c r="ARC23" s="888"/>
      <c r="ARD23" s="891"/>
      <c r="ARE23" s="891"/>
      <c r="ARF23" s="891"/>
      <c r="ARG23" s="891"/>
      <c r="ARH23" s="891"/>
      <c r="ARI23" s="891"/>
      <c r="ARJ23" s="891"/>
      <c r="ARK23" s="891"/>
      <c r="ARL23" s="888"/>
      <c r="ARM23" s="888"/>
      <c r="ARN23" s="889"/>
      <c r="ARO23" s="889"/>
      <c r="ARP23" s="888"/>
      <c r="ARQ23" s="890"/>
      <c r="ARR23" s="888"/>
      <c r="ARS23" s="891"/>
      <c r="ART23" s="891"/>
      <c r="ARU23" s="891"/>
      <c r="ARV23" s="891"/>
      <c r="ARW23" s="891"/>
      <c r="ARX23" s="891"/>
      <c r="ARY23" s="891"/>
      <c r="ARZ23" s="891"/>
      <c r="ASA23" s="888"/>
      <c r="ASB23" s="888"/>
      <c r="ASC23" s="889"/>
      <c r="ASD23" s="889"/>
      <c r="ASE23" s="888"/>
      <c r="ASF23" s="890"/>
      <c r="ASG23" s="888"/>
      <c r="ASH23" s="891"/>
      <c r="ASI23" s="891"/>
      <c r="ASJ23" s="891"/>
      <c r="ASK23" s="891"/>
      <c r="ASL23" s="891"/>
      <c r="ASM23" s="891"/>
      <c r="ASN23" s="891"/>
      <c r="ASO23" s="891"/>
      <c r="ASP23" s="888"/>
      <c r="ASQ23" s="888"/>
      <c r="ASR23" s="889"/>
      <c r="ASS23" s="889"/>
      <c r="AST23" s="888"/>
      <c r="ASU23" s="890"/>
      <c r="ASV23" s="888"/>
      <c r="ASW23" s="891"/>
      <c r="ASX23" s="891"/>
      <c r="ASY23" s="891"/>
      <c r="ASZ23" s="891"/>
      <c r="ATA23" s="891"/>
      <c r="ATB23" s="891"/>
      <c r="ATC23" s="891"/>
      <c r="ATD23" s="891"/>
      <c r="ATE23" s="888"/>
      <c r="ATF23" s="888"/>
      <c r="ATG23" s="889"/>
      <c r="ATH23" s="889"/>
      <c r="ATI23" s="888"/>
      <c r="ATJ23" s="890"/>
      <c r="ATK23" s="888"/>
      <c r="ATL23" s="891"/>
      <c r="ATM23" s="891"/>
      <c r="ATN23" s="891"/>
      <c r="ATO23" s="891"/>
      <c r="ATP23" s="891"/>
      <c r="ATQ23" s="891"/>
      <c r="ATR23" s="891"/>
      <c r="ATS23" s="891"/>
      <c r="ATT23" s="888"/>
      <c r="ATU23" s="888"/>
      <c r="ATV23" s="889"/>
      <c r="ATW23" s="889"/>
      <c r="ATX23" s="888"/>
      <c r="ATY23" s="890"/>
      <c r="ATZ23" s="888"/>
      <c r="AUA23" s="891"/>
      <c r="AUB23" s="891"/>
      <c r="AUC23" s="891"/>
      <c r="AUD23" s="891"/>
      <c r="AUE23" s="891"/>
      <c r="AUF23" s="891"/>
      <c r="AUG23" s="891"/>
      <c r="AUH23" s="891"/>
      <c r="AUI23" s="888"/>
      <c r="AUJ23" s="888"/>
      <c r="AUK23" s="889"/>
      <c r="AUL23" s="889"/>
      <c r="AUM23" s="888"/>
      <c r="AUN23" s="890"/>
      <c r="AUO23" s="888"/>
      <c r="AUP23" s="891"/>
      <c r="AUQ23" s="891"/>
      <c r="AUR23" s="891"/>
      <c r="AUS23" s="891"/>
      <c r="AUT23" s="891"/>
      <c r="AUU23" s="891"/>
      <c r="AUV23" s="891"/>
      <c r="AUW23" s="891"/>
      <c r="AUX23" s="888"/>
      <c r="AUY23" s="888"/>
      <c r="AUZ23" s="889"/>
      <c r="AVA23" s="889"/>
      <c r="AVB23" s="888"/>
      <c r="AVC23" s="890"/>
      <c r="AVD23" s="888"/>
      <c r="AVE23" s="891"/>
      <c r="AVF23" s="891"/>
      <c r="AVG23" s="891"/>
      <c r="AVH23" s="891"/>
      <c r="AVI23" s="891"/>
      <c r="AVJ23" s="891"/>
      <c r="AVK23" s="891"/>
      <c r="AVL23" s="891"/>
      <c r="AVM23" s="888"/>
      <c r="AVN23" s="888"/>
      <c r="AVO23" s="889"/>
      <c r="AVP23" s="889"/>
      <c r="AVQ23" s="888"/>
      <c r="AVR23" s="890"/>
      <c r="AVS23" s="888"/>
      <c r="AVT23" s="891"/>
      <c r="AVU23" s="891"/>
      <c r="AVV23" s="891"/>
      <c r="AVW23" s="891"/>
      <c r="AVX23" s="891"/>
      <c r="AVY23" s="891"/>
      <c r="AVZ23" s="891"/>
      <c r="AWA23" s="891"/>
      <c r="AWB23" s="888"/>
      <c r="AWC23" s="888"/>
      <c r="AWD23" s="889"/>
      <c r="AWE23" s="889"/>
      <c r="AWF23" s="888"/>
      <c r="AWG23" s="890"/>
      <c r="AWH23" s="888"/>
      <c r="AWI23" s="891"/>
      <c r="AWJ23" s="891"/>
      <c r="AWK23" s="891"/>
      <c r="AWL23" s="891"/>
      <c r="AWM23" s="891"/>
      <c r="AWN23" s="891"/>
      <c r="AWO23" s="891"/>
      <c r="AWP23" s="891"/>
      <c r="AWQ23" s="888"/>
      <c r="AWR23" s="888"/>
      <c r="AWS23" s="889"/>
      <c r="AWT23" s="889"/>
      <c r="AWU23" s="888"/>
      <c r="AWV23" s="890"/>
      <c r="AWW23" s="888"/>
      <c r="AWX23" s="891"/>
      <c r="AWY23" s="891"/>
      <c r="AWZ23" s="891"/>
      <c r="AXA23" s="891"/>
      <c r="AXB23" s="891"/>
      <c r="AXC23" s="891"/>
      <c r="AXD23" s="891"/>
      <c r="AXE23" s="891"/>
      <c r="AXF23" s="888"/>
      <c r="AXG23" s="888"/>
      <c r="AXH23" s="889"/>
      <c r="AXI23" s="889"/>
      <c r="AXJ23" s="888"/>
      <c r="AXK23" s="890"/>
      <c r="AXL23" s="888"/>
      <c r="AXM23" s="891"/>
      <c r="AXN23" s="891"/>
      <c r="AXO23" s="891"/>
      <c r="AXP23" s="891"/>
      <c r="AXQ23" s="891"/>
      <c r="AXR23" s="891"/>
      <c r="AXS23" s="891"/>
      <c r="AXT23" s="891"/>
      <c r="AXU23" s="888"/>
      <c r="AXV23" s="888"/>
      <c r="AXW23" s="889"/>
      <c r="AXX23" s="889"/>
      <c r="AXY23" s="888"/>
      <c r="AXZ23" s="890"/>
      <c r="AYA23" s="888"/>
      <c r="AYB23" s="891"/>
      <c r="AYC23" s="891"/>
      <c r="AYD23" s="891"/>
      <c r="AYE23" s="891"/>
      <c r="AYF23" s="891"/>
      <c r="AYG23" s="891"/>
      <c r="AYH23" s="891"/>
      <c r="AYI23" s="891"/>
      <c r="AYJ23" s="888"/>
      <c r="AYK23" s="888"/>
      <c r="AYL23" s="889"/>
      <c r="AYM23" s="889"/>
      <c r="AYN23" s="888"/>
      <c r="AYO23" s="890"/>
      <c r="AYP23" s="888"/>
      <c r="AYQ23" s="891"/>
      <c r="AYR23" s="891"/>
      <c r="AYS23" s="891"/>
      <c r="AYT23" s="891"/>
      <c r="AYU23" s="891"/>
      <c r="AYV23" s="891"/>
      <c r="AYW23" s="891"/>
      <c r="AYX23" s="891"/>
      <c r="AYY23" s="888"/>
      <c r="AYZ23" s="888"/>
      <c r="AZA23" s="889"/>
      <c r="AZB23" s="889"/>
      <c r="AZC23" s="888"/>
      <c r="AZD23" s="890"/>
      <c r="AZE23" s="888"/>
      <c r="AZF23" s="891"/>
      <c r="AZG23" s="891"/>
      <c r="AZH23" s="891"/>
      <c r="AZI23" s="891"/>
      <c r="AZJ23" s="891"/>
      <c r="AZK23" s="891"/>
      <c r="AZL23" s="891"/>
      <c r="AZM23" s="891"/>
      <c r="AZN23" s="888"/>
      <c r="AZO23" s="888"/>
      <c r="AZP23" s="889"/>
      <c r="AZQ23" s="889"/>
      <c r="AZR23" s="888"/>
      <c r="AZS23" s="890"/>
      <c r="AZT23" s="888"/>
      <c r="AZU23" s="891"/>
      <c r="AZV23" s="891"/>
      <c r="AZW23" s="891"/>
      <c r="AZX23" s="891"/>
      <c r="AZY23" s="891"/>
      <c r="AZZ23" s="891"/>
      <c r="BAA23" s="891"/>
      <c r="BAB23" s="891"/>
      <c r="BAC23" s="888"/>
      <c r="BAD23" s="888"/>
      <c r="BAE23" s="889"/>
      <c r="BAF23" s="889"/>
      <c r="BAG23" s="888"/>
      <c r="BAH23" s="890"/>
      <c r="BAI23" s="888"/>
      <c r="BAJ23" s="891"/>
      <c r="BAK23" s="891"/>
      <c r="BAL23" s="891"/>
      <c r="BAM23" s="891"/>
      <c r="BAN23" s="891"/>
      <c r="BAO23" s="891"/>
      <c r="BAP23" s="891"/>
      <c r="BAQ23" s="891"/>
      <c r="BAR23" s="888"/>
      <c r="BAS23" s="888"/>
      <c r="BAT23" s="889"/>
      <c r="BAU23" s="889"/>
      <c r="BAV23" s="888"/>
      <c r="BAW23" s="890"/>
      <c r="BAX23" s="888"/>
      <c r="BAY23" s="891"/>
      <c r="BAZ23" s="891"/>
      <c r="BBA23" s="891"/>
      <c r="BBB23" s="891"/>
      <c r="BBC23" s="891"/>
      <c r="BBD23" s="891"/>
      <c r="BBE23" s="891"/>
      <c r="BBF23" s="891"/>
      <c r="BBG23" s="888"/>
      <c r="BBH23" s="888"/>
      <c r="BBI23" s="889"/>
      <c r="BBJ23" s="889"/>
      <c r="BBK23" s="888"/>
      <c r="BBL23" s="890"/>
      <c r="BBM23" s="888"/>
      <c r="BBN23" s="891"/>
      <c r="BBO23" s="891"/>
      <c r="BBP23" s="891"/>
      <c r="BBQ23" s="891"/>
      <c r="BBR23" s="891"/>
      <c r="BBS23" s="891"/>
      <c r="BBT23" s="891"/>
      <c r="BBU23" s="891"/>
      <c r="BBV23" s="888"/>
      <c r="BBW23" s="888"/>
      <c r="BBX23" s="889"/>
      <c r="BBY23" s="889"/>
      <c r="BBZ23" s="888"/>
      <c r="BCA23" s="890"/>
      <c r="BCB23" s="888"/>
      <c r="BCC23" s="891"/>
      <c r="BCD23" s="891"/>
      <c r="BCE23" s="891"/>
      <c r="BCF23" s="891"/>
      <c r="BCG23" s="891"/>
      <c r="BCH23" s="891"/>
      <c r="BCI23" s="891"/>
      <c r="BCJ23" s="891"/>
      <c r="BCK23" s="888"/>
      <c r="BCL23" s="888"/>
      <c r="BCM23" s="889"/>
      <c r="BCN23" s="889"/>
      <c r="BCO23" s="888"/>
      <c r="BCP23" s="890"/>
      <c r="BCQ23" s="888"/>
      <c r="BCR23" s="891"/>
      <c r="BCS23" s="891"/>
      <c r="BCT23" s="891"/>
      <c r="BCU23" s="891"/>
      <c r="BCV23" s="891"/>
      <c r="BCW23" s="891"/>
      <c r="BCX23" s="891"/>
      <c r="BCY23" s="891"/>
      <c r="BCZ23" s="888"/>
      <c r="BDA23" s="888"/>
      <c r="BDB23" s="889"/>
      <c r="BDC23" s="889"/>
      <c r="BDD23" s="888"/>
      <c r="BDE23" s="890"/>
      <c r="BDF23" s="888"/>
      <c r="BDG23" s="891"/>
      <c r="BDH23" s="891"/>
      <c r="BDI23" s="891"/>
      <c r="BDJ23" s="891"/>
      <c r="BDK23" s="891"/>
      <c r="BDL23" s="891"/>
      <c r="BDM23" s="891"/>
      <c r="BDN23" s="891"/>
      <c r="BDO23" s="888"/>
      <c r="BDP23" s="888"/>
      <c r="BDQ23" s="889"/>
      <c r="BDR23" s="889"/>
      <c r="BDS23" s="888"/>
      <c r="BDT23" s="890"/>
      <c r="BDU23" s="888"/>
      <c r="BDV23" s="891"/>
      <c r="BDW23" s="891"/>
      <c r="BDX23" s="891"/>
      <c r="BDY23" s="891"/>
      <c r="BDZ23" s="891"/>
      <c r="BEA23" s="891"/>
      <c r="BEB23" s="891"/>
      <c r="BEC23" s="891"/>
      <c r="BED23" s="888"/>
      <c r="BEE23" s="888"/>
      <c r="BEF23" s="889"/>
      <c r="BEG23" s="889"/>
      <c r="BEH23" s="888"/>
      <c r="BEI23" s="890"/>
      <c r="BEJ23" s="888"/>
      <c r="BEK23" s="891"/>
      <c r="BEL23" s="891"/>
      <c r="BEM23" s="891"/>
      <c r="BEN23" s="891"/>
      <c r="BEO23" s="891"/>
      <c r="BEP23" s="891"/>
      <c r="BEQ23" s="891"/>
      <c r="BER23" s="891"/>
      <c r="BES23" s="888"/>
      <c r="BET23" s="888"/>
      <c r="BEU23" s="889"/>
      <c r="BEV23" s="889"/>
      <c r="BEW23" s="888"/>
      <c r="BEX23" s="890"/>
      <c r="BEY23" s="888"/>
      <c r="BEZ23" s="891"/>
      <c r="BFA23" s="891"/>
      <c r="BFB23" s="891"/>
      <c r="BFC23" s="891"/>
      <c r="BFD23" s="891"/>
      <c r="BFE23" s="891"/>
      <c r="BFF23" s="891"/>
      <c r="BFG23" s="891"/>
      <c r="BFH23" s="888"/>
      <c r="BFI23" s="888"/>
      <c r="BFJ23" s="889"/>
      <c r="BFK23" s="889"/>
      <c r="BFL23" s="888"/>
      <c r="BFM23" s="890"/>
      <c r="BFN23" s="888"/>
      <c r="BFO23" s="891"/>
      <c r="BFP23" s="891"/>
      <c r="BFQ23" s="891"/>
      <c r="BFR23" s="891"/>
      <c r="BFS23" s="891"/>
      <c r="BFT23" s="891"/>
      <c r="BFU23" s="891"/>
      <c r="BFV23" s="891"/>
      <c r="BFW23" s="888"/>
      <c r="BFX23" s="888"/>
      <c r="BFY23" s="889"/>
      <c r="BFZ23" s="889"/>
      <c r="BGA23" s="888"/>
      <c r="BGB23" s="890"/>
      <c r="BGC23" s="888"/>
      <c r="BGD23" s="891"/>
      <c r="BGE23" s="891"/>
      <c r="BGF23" s="891"/>
      <c r="BGG23" s="891"/>
      <c r="BGH23" s="891"/>
      <c r="BGI23" s="891"/>
      <c r="BGJ23" s="891"/>
      <c r="BGK23" s="891"/>
      <c r="BGL23" s="888"/>
      <c r="BGM23" s="888"/>
      <c r="BGN23" s="889"/>
      <c r="BGO23" s="889"/>
      <c r="BGP23" s="888"/>
      <c r="BGQ23" s="890"/>
      <c r="BGR23" s="888"/>
      <c r="BGS23" s="891"/>
      <c r="BGT23" s="891"/>
      <c r="BGU23" s="891"/>
      <c r="BGV23" s="891"/>
      <c r="BGW23" s="891"/>
      <c r="BGX23" s="891"/>
      <c r="BGY23" s="891"/>
      <c r="BGZ23" s="891"/>
      <c r="BHA23" s="888"/>
      <c r="BHB23" s="888"/>
      <c r="BHC23" s="889"/>
      <c r="BHD23" s="889"/>
      <c r="BHE23" s="888"/>
      <c r="BHF23" s="890"/>
      <c r="BHG23" s="888"/>
      <c r="BHH23" s="891"/>
      <c r="BHI23" s="891"/>
      <c r="BHJ23" s="891"/>
      <c r="BHK23" s="891"/>
      <c r="BHL23" s="891"/>
      <c r="BHM23" s="891"/>
      <c r="BHN23" s="891"/>
      <c r="BHO23" s="891"/>
      <c r="BHP23" s="888"/>
      <c r="BHQ23" s="888"/>
      <c r="BHR23" s="889"/>
      <c r="BHS23" s="889"/>
      <c r="BHT23" s="888"/>
      <c r="BHU23" s="890"/>
      <c r="BHV23" s="888"/>
      <c r="BHW23" s="891"/>
      <c r="BHX23" s="891"/>
      <c r="BHY23" s="891"/>
      <c r="BHZ23" s="891"/>
      <c r="BIA23" s="891"/>
      <c r="BIB23" s="891"/>
      <c r="BIC23" s="891"/>
      <c r="BID23" s="891"/>
      <c r="BIE23" s="888"/>
      <c r="BIF23" s="888"/>
      <c r="BIG23" s="889"/>
      <c r="BIH23" s="889"/>
      <c r="BII23" s="888"/>
      <c r="BIJ23" s="890"/>
      <c r="BIK23" s="888"/>
      <c r="BIL23" s="891"/>
      <c r="BIM23" s="891"/>
      <c r="BIN23" s="891"/>
      <c r="BIO23" s="891"/>
      <c r="BIP23" s="891"/>
      <c r="BIQ23" s="891"/>
      <c r="BIR23" s="891"/>
      <c r="BIS23" s="891"/>
      <c r="BIT23" s="888"/>
      <c r="BIU23" s="888"/>
      <c r="BIV23" s="889"/>
      <c r="BIW23" s="889"/>
      <c r="BIX23" s="888"/>
      <c r="BIY23" s="890"/>
      <c r="BIZ23" s="888"/>
      <c r="BJA23" s="891"/>
      <c r="BJB23" s="891"/>
      <c r="BJC23" s="891"/>
      <c r="BJD23" s="891"/>
      <c r="BJE23" s="891"/>
      <c r="BJF23" s="891"/>
      <c r="BJG23" s="891"/>
      <c r="BJH23" s="891"/>
      <c r="BJI23" s="888"/>
      <c r="BJJ23" s="888"/>
      <c r="BJK23" s="889"/>
      <c r="BJL23" s="889"/>
      <c r="BJM23" s="888"/>
      <c r="BJN23" s="890"/>
      <c r="BJO23" s="888"/>
      <c r="BJP23" s="891"/>
      <c r="BJQ23" s="891"/>
      <c r="BJR23" s="891"/>
      <c r="BJS23" s="891"/>
      <c r="BJT23" s="891"/>
      <c r="BJU23" s="891"/>
      <c r="BJV23" s="891"/>
      <c r="BJW23" s="891"/>
      <c r="BJX23" s="888"/>
      <c r="BJY23" s="888"/>
      <c r="BJZ23" s="889"/>
      <c r="BKA23" s="889"/>
      <c r="BKB23" s="888"/>
      <c r="BKC23" s="890"/>
      <c r="BKD23" s="888"/>
      <c r="BKE23" s="891"/>
      <c r="BKF23" s="891"/>
      <c r="BKG23" s="891"/>
      <c r="BKH23" s="891"/>
      <c r="BKI23" s="891"/>
      <c r="BKJ23" s="891"/>
      <c r="BKK23" s="891"/>
      <c r="BKL23" s="891"/>
      <c r="BKM23" s="888"/>
      <c r="BKN23" s="888"/>
      <c r="BKO23" s="889"/>
      <c r="BKP23" s="889"/>
      <c r="BKQ23" s="888"/>
      <c r="BKR23" s="890"/>
      <c r="BKS23" s="888"/>
      <c r="BKT23" s="891"/>
      <c r="BKU23" s="891"/>
      <c r="BKV23" s="891"/>
      <c r="BKW23" s="891"/>
      <c r="BKX23" s="891"/>
      <c r="BKY23" s="891"/>
      <c r="BKZ23" s="891"/>
      <c r="BLA23" s="891"/>
      <c r="BLB23" s="888"/>
      <c r="BLC23" s="888"/>
      <c r="BLD23" s="889"/>
      <c r="BLE23" s="889"/>
      <c r="BLF23" s="888"/>
      <c r="BLG23" s="890"/>
      <c r="BLH23" s="888"/>
      <c r="BLI23" s="891"/>
      <c r="BLJ23" s="891"/>
      <c r="BLK23" s="891"/>
      <c r="BLL23" s="891"/>
      <c r="BLM23" s="891"/>
      <c r="BLN23" s="891"/>
      <c r="BLO23" s="891"/>
      <c r="BLP23" s="891"/>
      <c r="BLQ23" s="888"/>
      <c r="BLR23" s="888"/>
      <c r="BLS23" s="889"/>
      <c r="BLT23" s="889"/>
      <c r="BLU23" s="888"/>
      <c r="BLV23" s="890"/>
      <c r="BLW23" s="888"/>
      <c r="BLX23" s="891"/>
      <c r="BLY23" s="891"/>
      <c r="BLZ23" s="891"/>
      <c r="BMA23" s="891"/>
      <c r="BMB23" s="891"/>
      <c r="BMC23" s="891"/>
      <c r="BMD23" s="891"/>
      <c r="BME23" s="891"/>
      <c r="BMF23" s="888"/>
      <c r="BMG23" s="888"/>
      <c r="BMH23" s="889"/>
      <c r="BMI23" s="889"/>
      <c r="BMJ23" s="888"/>
      <c r="BMK23" s="890"/>
      <c r="BML23" s="888"/>
      <c r="BMM23" s="891"/>
      <c r="BMN23" s="891"/>
      <c r="BMO23" s="891"/>
      <c r="BMP23" s="891"/>
      <c r="BMQ23" s="891"/>
      <c r="BMR23" s="891"/>
      <c r="BMS23" s="891"/>
      <c r="BMT23" s="891"/>
      <c r="BMU23" s="888"/>
      <c r="BMV23" s="888"/>
      <c r="BMW23" s="889"/>
      <c r="BMX23" s="889"/>
      <c r="BMY23" s="888"/>
      <c r="BMZ23" s="890"/>
      <c r="BNA23" s="888"/>
      <c r="BNB23" s="891"/>
      <c r="BNC23" s="891"/>
      <c r="BND23" s="891"/>
      <c r="BNE23" s="891"/>
      <c r="BNF23" s="891"/>
      <c r="BNG23" s="891"/>
      <c r="BNH23" s="891"/>
      <c r="BNI23" s="891"/>
      <c r="BNJ23" s="888"/>
      <c r="BNK23" s="888"/>
      <c r="BNL23" s="889"/>
      <c r="BNM23" s="889"/>
      <c r="BNN23" s="888"/>
      <c r="BNO23" s="890"/>
      <c r="BNP23" s="888"/>
      <c r="BNQ23" s="891"/>
      <c r="BNR23" s="891"/>
      <c r="BNS23" s="891"/>
      <c r="BNT23" s="891"/>
      <c r="BNU23" s="891"/>
      <c r="BNV23" s="891"/>
      <c r="BNW23" s="891"/>
      <c r="BNX23" s="891"/>
      <c r="BNY23" s="888"/>
      <c r="BNZ23" s="888"/>
      <c r="BOA23" s="889"/>
      <c r="BOB23" s="889"/>
      <c r="BOC23" s="888"/>
      <c r="BOD23" s="890"/>
      <c r="BOE23" s="888"/>
      <c r="BOF23" s="891"/>
      <c r="BOG23" s="891"/>
      <c r="BOH23" s="891"/>
      <c r="BOI23" s="891"/>
      <c r="BOJ23" s="891"/>
      <c r="BOK23" s="891"/>
      <c r="BOL23" s="891"/>
      <c r="BOM23" s="891"/>
      <c r="BON23" s="888"/>
      <c r="BOO23" s="888"/>
      <c r="BOP23" s="889"/>
      <c r="BOQ23" s="889"/>
      <c r="BOR23" s="888"/>
      <c r="BOS23" s="890"/>
      <c r="BOT23" s="888"/>
      <c r="BOU23" s="891"/>
      <c r="BOV23" s="891"/>
      <c r="BOW23" s="891"/>
      <c r="BOX23" s="891"/>
      <c r="BOY23" s="891"/>
      <c r="BOZ23" s="891"/>
      <c r="BPA23" s="891"/>
      <c r="BPB23" s="891"/>
      <c r="BPC23" s="888"/>
      <c r="BPD23" s="888"/>
      <c r="BPE23" s="889"/>
      <c r="BPF23" s="889"/>
      <c r="BPG23" s="888"/>
      <c r="BPH23" s="890"/>
      <c r="BPI23" s="888"/>
      <c r="BPJ23" s="891"/>
      <c r="BPK23" s="891"/>
      <c r="BPL23" s="891"/>
      <c r="BPM23" s="891"/>
      <c r="BPN23" s="891"/>
      <c r="BPO23" s="891"/>
      <c r="BPP23" s="891"/>
      <c r="BPQ23" s="891"/>
      <c r="BPR23" s="888"/>
      <c r="BPS23" s="888"/>
      <c r="BPT23" s="889"/>
      <c r="BPU23" s="889"/>
      <c r="BPV23" s="888"/>
      <c r="BPW23" s="890"/>
      <c r="BPX23" s="888"/>
      <c r="BPY23" s="891"/>
      <c r="BPZ23" s="891"/>
      <c r="BQA23" s="891"/>
      <c r="BQB23" s="891"/>
      <c r="BQC23" s="891"/>
      <c r="BQD23" s="891"/>
      <c r="BQE23" s="891"/>
      <c r="BQF23" s="891"/>
      <c r="BQG23" s="888"/>
      <c r="BQH23" s="888"/>
      <c r="BQI23" s="889"/>
      <c r="BQJ23" s="889"/>
      <c r="BQK23" s="888"/>
      <c r="BQL23" s="890"/>
      <c r="BQM23" s="888"/>
      <c r="BQN23" s="891"/>
      <c r="BQO23" s="891"/>
      <c r="BQP23" s="891"/>
      <c r="BQQ23" s="891"/>
      <c r="BQR23" s="891"/>
      <c r="BQS23" s="891"/>
      <c r="BQT23" s="891"/>
      <c r="BQU23" s="891"/>
      <c r="BQV23" s="888"/>
      <c r="BQW23" s="888"/>
      <c r="BQX23" s="889"/>
      <c r="BQY23" s="889"/>
      <c r="BQZ23" s="888"/>
      <c r="BRA23" s="890"/>
      <c r="BRB23" s="888"/>
      <c r="BRC23" s="891"/>
      <c r="BRD23" s="891"/>
      <c r="BRE23" s="891"/>
      <c r="BRF23" s="891"/>
      <c r="BRG23" s="891"/>
      <c r="BRH23" s="891"/>
      <c r="BRI23" s="891"/>
      <c r="BRJ23" s="891"/>
      <c r="BRK23" s="888"/>
      <c r="BRL23" s="888"/>
      <c r="BRM23" s="889"/>
      <c r="BRN23" s="889"/>
      <c r="BRO23" s="888"/>
      <c r="BRP23" s="890"/>
      <c r="BRQ23" s="888"/>
      <c r="BRR23" s="891"/>
      <c r="BRS23" s="891"/>
      <c r="BRT23" s="891"/>
      <c r="BRU23" s="891"/>
      <c r="BRV23" s="891"/>
      <c r="BRW23" s="891"/>
      <c r="BRX23" s="891"/>
      <c r="BRY23" s="891"/>
      <c r="BRZ23" s="888"/>
      <c r="BSA23" s="888"/>
      <c r="BSB23" s="889"/>
      <c r="BSC23" s="889"/>
      <c r="BSD23" s="888"/>
      <c r="BSE23" s="890"/>
      <c r="BSF23" s="888"/>
      <c r="BSG23" s="891"/>
      <c r="BSH23" s="891"/>
      <c r="BSI23" s="891"/>
      <c r="BSJ23" s="891"/>
      <c r="BSK23" s="891"/>
      <c r="BSL23" s="891"/>
      <c r="BSM23" s="891"/>
      <c r="BSN23" s="891"/>
      <c r="BSO23" s="888"/>
      <c r="BSP23" s="888"/>
      <c r="BSQ23" s="889"/>
      <c r="BSR23" s="889"/>
      <c r="BSS23" s="888"/>
      <c r="BST23" s="890"/>
      <c r="BSU23" s="888"/>
      <c r="BSV23" s="891"/>
      <c r="BSW23" s="891"/>
      <c r="BSX23" s="891"/>
      <c r="BSY23" s="891"/>
      <c r="BSZ23" s="891"/>
      <c r="BTA23" s="891"/>
      <c r="BTB23" s="891"/>
      <c r="BTC23" s="891"/>
      <c r="BTD23" s="888"/>
      <c r="BTE23" s="888"/>
      <c r="BTF23" s="889"/>
      <c r="BTG23" s="889"/>
      <c r="BTH23" s="888"/>
      <c r="BTI23" s="890"/>
      <c r="BTJ23" s="888"/>
      <c r="BTK23" s="891"/>
      <c r="BTL23" s="891"/>
      <c r="BTM23" s="891"/>
      <c r="BTN23" s="891"/>
      <c r="BTO23" s="891"/>
      <c r="BTP23" s="891"/>
      <c r="BTQ23" s="891"/>
      <c r="BTR23" s="891"/>
      <c r="BTS23" s="888"/>
      <c r="BTT23" s="888"/>
      <c r="BTU23" s="889"/>
      <c r="BTV23" s="889"/>
      <c r="BTW23" s="888"/>
      <c r="BTX23" s="890"/>
      <c r="BTY23" s="888"/>
      <c r="BTZ23" s="891"/>
      <c r="BUA23" s="891"/>
      <c r="BUB23" s="891"/>
      <c r="BUC23" s="891"/>
      <c r="BUD23" s="891"/>
      <c r="BUE23" s="891"/>
      <c r="BUF23" s="891"/>
      <c r="BUG23" s="891"/>
      <c r="BUH23" s="888"/>
      <c r="BUI23" s="888"/>
      <c r="BUJ23" s="889"/>
      <c r="BUK23" s="889"/>
      <c r="BUL23" s="888"/>
      <c r="BUM23" s="890"/>
      <c r="BUN23" s="888"/>
      <c r="BUO23" s="891"/>
      <c r="BUP23" s="891"/>
      <c r="BUQ23" s="891"/>
      <c r="BUR23" s="891"/>
      <c r="BUS23" s="891"/>
      <c r="BUT23" s="891"/>
      <c r="BUU23" s="891"/>
      <c r="BUV23" s="891"/>
      <c r="BUW23" s="888"/>
      <c r="BUX23" s="888"/>
      <c r="BUY23" s="889"/>
      <c r="BUZ23" s="889"/>
      <c r="BVA23" s="888"/>
      <c r="BVB23" s="890"/>
      <c r="BVC23" s="888"/>
      <c r="BVD23" s="891"/>
      <c r="BVE23" s="891"/>
      <c r="BVF23" s="891"/>
      <c r="BVG23" s="891"/>
      <c r="BVH23" s="891"/>
      <c r="BVI23" s="891"/>
      <c r="BVJ23" s="891"/>
      <c r="BVK23" s="891"/>
      <c r="BVL23" s="888"/>
      <c r="BVM23" s="888"/>
      <c r="BVN23" s="889"/>
      <c r="BVO23" s="889"/>
      <c r="BVP23" s="888"/>
      <c r="BVQ23" s="890"/>
      <c r="BVR23" s="888"/>
      <c r="BVS23" s="891"/>
      <c r="BVT23" s="891"/>
      <c r="BVU23" s="891"/>
      <c r="BVV23" s="891"/>
      <c r="BVW23" s="891"/>
      <c r="BVX23" s="891"/>
      <c r="BVY23" s="891"/>
      <c r="BVZ23" s="891"/>
      <c r="BWA23" s="888"/>
      <c r="BWB23" s="888"/>
      <c r="BWC23" s="889"/>
      <c r="BWD23" s="889"/>
      <c r="BWE23" s="888"/>
      <c r="BWF23" s="890"/>
      <c r="BWG23" s="888"/>
      <c r="BWH23" s="891"/>
      <c r="BWI23" s="891"/>
      <c r="BWJ23" s="891"/>
      <c r="BWK23" s="891"/>
      <c r="BWL23" s="891"/>
      <c r="BWM23" s="891"/>
      <c r="BWN23" s="891"/>
      <c r="BWO23" s="891"/>
      <c r="BWP23" s="888"/>
      <c r="BWQ23" s="888"/>
      <c r="BWR23" s="889"/>
      <c r="BWS23" s="889"/>
      <c r="BWT23" s="888"/>
      <c r="BWU23" s="890"/>
      <c r="BWV23" s="888"/>
      <c r="BWW23" s="891"/>
      <c r="BWX23" s="891"/>
      <c r="BWY23" s="891"/>
      <c r="BWZ23" s="891"/>
      <c r="BXA23" s="891"/>
      <c r="BXB23" s="891"/>
      <c r="BXC23" s="891"/>
      <c r="BXD23" s="891"/>
      <c r="BXE23" s="888"/>
      <c r="BXF23" s="888"/>
      <c r="BXG23" s="889"/>
      <c r="BXH23" s="889"/>
      <c r="BXI23" s="888"/>
      <c r="BXJ23" s="890"/>
      <c r="BXK23" s="888"/>
      <c r="BXL23" s="891"/>
      <c r="BXM23" s="891"/>
      <c r="BXN23" s="891"/>
      <c r="BXO23" s="891"/>
      <c r="BXP23" s="891"/>
      <c r="BXQ23" s="891"/>
      <c r="BXR23" s="891"/>
      <c r="BXS23" s="891"/>
      <c r="BXT23" s="888"/>
      <c r="BXU23" s="888"/>
      <c r="BXV23" s="889"/>
      <c r="BXW23" s="889"/>
      <c r="BXX23" s="888"/>
      <c r="BXY23" s="890"/>
      <c r="BXZ23" s="888"/>
      <c r="BYA23" s="891"/>
      <c r="BYB23" s="891"/>
      <c r="BYC23" s="891"/>
      <c r="BYD23" s="891"/>
      <c r="BYE23" s="891"/>
      <c r="BYF23" s="891"/>
      <c r="BYG23" s="891"/>
      <c r="BYH23" s="891"/>
      <c r="BYI23" s="888"/>
      <c r="BYJ23" s="888"/>
      <c r="BYK23" s="889"/>
      <c r="BYL23" s="889"/>
      <c r="BYM23" s="888"/>
      <c r="BYN23" s="890"/>
      <c r="BYO23" s="888"/>
      <c r="BYP23" s="891"/>
      <c r="BYQ23" s="891"/>
      <c r="BYR23" s="891"/>
      <c r="BYS23" s="891"/>
      <c r="BYT23" s="891"/>
      <c r="BYU23" s="891"/>
      <c r="BYV23" s="891"/>
      <c r="BYW23" s="891"/>
      <c r="BYX23" s="888"/>
      <c r="BYY23" s="888"/>
      <c r="BYZ23" s="889"/>
      <c r="BZA23" s="889"/>
      <c r="BZB23" s="888"/>
      <c r="BZC23" s="890"/>
      <c r="BZD23" s="888"/>
      <c r="BZE23" s="891"/>
      <c r="BZF23" s="891"/>
      <c r="BZG23" s="891"/>
      <c r="BZH23" s="891"/>
      <c r="BZI23" s="891"/>
      <c r="BZJ23" s="891"/>
      <c r="BZK23" s="891"/>
      <c r="BZL23" s="891"/>
      <c r="BZM23" s="888"/>
      <c r="BZN23" s="888"/>
      <c r="BZO23" s="889"/>
      <c r="BZP23" s="889"/>
      <c r="BZQ23" s="888"/>
      <c r="BZR23" s="890"/>
      <c r="BZS23" s="888"/>
      <c r="BZT23" s="891"/>
      <c r="BZU23" s="891"/>
      <c r="BZV23" s="891"/>
      <c r="BZW23" s="891"/>
      <c r="BZX23" s="891"/>
      <c r="BZY23" s="891"/>
      <c r="BZZ23" s="891"/>
      <c r="CAA23" s="891"/>
      <c r="CAB23" s="888"/>
      <c r="CAC23" s="888"/>
      <c r="CAD23" s="889"/>
      <c r="CAE23" s="889"/>
      <c r="CAF23" s="888"/>
      <c r="CAG23" s="890"/>
      <c r="CAH23" s="888"/>
      <c r="CAI23" s="891"/>
      <c r="CAJ23" s="891"/>
      <c r="CAK23" s="891"/>
      <c r="CAL23" s="891"/>
      <c r="CAM23" s="891"/>
      <c r="CAN23" s="891"/>
      <c r="CAO23" s="891"/>
      <c r="CAP23" s="891"/>
      <c r="CAQ23" s="888"/>
      <c r="CAR23" s="888"/>
      <c r="CAS23" s="889"/>
      <c r="CAT23" s="889"/>
      <c r="CAU23" s="888"/>
      <c r="CAV23" s="890"/>
      <c r="CAW23" s="888"/>
      <c r="CAX23" s="891"/>
      <c r="CAY23" s="891"/>
      <c r="CAZ23" s="891"/>
      <c r="CBA23" s="891"/>
      <c r="CBB23" s="891"/>
      <c r="CBC23" s="891"/>
      <c r="CBD23" s="891"/>
      <c r="CBE23" s="891"/>
      <c r="CBF23" s="888"/>
      <c r="CBG23" s="888"/>
      <c r="CBH23" s="889"/>
      <c r="CBI23" s="889"/>
      <c r="CBJ23" s="888"/>
      <c r="CBK23" s="890"/>
      <c r="CBL23" s="888"/>
      <c r="CBM23" s="891"/>
      <c r="CBN23" s="891"/>
      <c r="CBO23" s="891"/>
      <c r="CBP23" s="891"/>
      <c r="CBQ23" s="891"/>
      <c r="CBR23" s="891"/>
      <c r="CBS23" s="891"/>
      <c r="CBT23" s="891"/>
      <c r="CBU23" s="888"/>
      <c r="CBV23" s="888"/>
      <c r="CBW23" s="889"/>
      <c r="CBX23" s="889"/>
      <c r="CBY23" s="888"/>
      <c r="CBZ23" s="890"/>
      <c r="CCA23" s="888"/>
      <c r="CCB23" s="891"/>
      <c r="CCC23" s="891"/>
      <c r="CCD23" s="891"/>
      <c r="CCE23" s="891"/>
      <c r="CCF23" s="891"/>
      <c r="CCG23" s="891"/>
      <c r="CCH23" s="891"/>
      <c r="CCI23" s="891"/>
      <c r="CCJ23" s="888"/>
      <c r="CCK23" s="888"/>
      <c r="CCL23" s="889"/>
      <c r="CCM23" s="889"/>
      <c r="CCN23" s="888"/>
      <c r="CCO23" s="890"/>
      <c r="CCP23" s="888"/>
      <c r="CCQ23" s="891"/>
      <c r="CCR23" s="891"/>
      <c r="CCS23" s="891"/>
      <c r="CCT23" s="891"/>
      <c r="CCU23" s="891"/>
      <c r="CCV23" s="891"/>
      <c r="CCW23" s="891"/>
      <c r="CCX23" s="891"/>
      <c r="CCY23" s="888"/>
      <c r="CCZ23" s="888"/>
      <c r="CDA23" s="889"/>
      <c r="CDB23" s="889"/>
      <c r="CDC23" s="888"/>
      <c r="CDD23" s="890"/>
      <c r="CDE23" s="888"/>
      <c r="CDF23" s="891"/>
      <c r="CDG23" s="891"/>
      <c r="CDH23" s="891"/>
      <c r="CDI23" s="891"/>
      <c r="CDJ23" s="891"/>
      <c r="CDK23" s="891"/>
      <c r="CDL23" s="891"/>
      <c r="CDM23" s="891"/>
      <c r="CDN23" s="888"/>
      <c r="CDO23" s="888"/>
      <c r="CDP23" s="889"/>
      <c r="CDQ23" s="889"/>
      <c r="CDR23" s="888"/>
      <c r="CDS23" s="890"/>
      <c r="CDT23" s="888"/>
      <c r="CDU23" s="891"/>
      <c r="CDV23" s="891"/>
      <c r="CDW23" s="891"/>
      <c r="CDX23" s="891"/>
      <c r="CDY23" s="891"/>
      <c r="CDZ23" s="891"/>
      <c r="CEA23" s="891"/>
      <c r="CEB23" s="891"/>
      <c r="CEC23" s="888"/>
      <c r="CED23" s="888"/>
      <c r="CEE23" s="889"/>
      <c r="CEF23" s="889"/>
      <c r="CEG23" s="888"/>
      <c r="CEH23" s="890"/>
      <c r="CEI23" s="888"/>
      <c r="CEJ23" s="891"/>
      <c r="CEK23" s="891"/>
      <c r="CEL23" s="891"/>
      <c r="CEM23" s="891"/>
      <c r="CEN23" s="891"/>
      <c r="CEO23" s="891"/>
      <c r="CEP23" s="891"/>
      <c r="CEQ23" s="891"/>
      <c r="CER23" s="888"/>
      <c r="CES23" s="888"/>
      <c r="CET23" s="889"/>
      <c r="CEU23" s="889"/>
      <c r="CEV23" s="888"/>
      <c r="CEW23" s="890"/>
      <c r="CEX23" s="888"/>
      <c r="CEY23" s="891"/>
      <c r="CEZ23" s="891"/>
      <c r="CFA23" s="891"/>
      <c r="CFB23" s="891"/>
      <c r="CFC23" s="891"/>
      <c r="CFD23" s="891"/>
      <c r="CFE23" s="891"/>
      <c r="CFF23" s="891"/>
      <c r="CFG23" s="888"/>
      <c r="CFH23" s="888"/>
      <c r="CFI23" s="889"/>
      <c r="CFJ23" s="889"/>
      <c r="CFK23" s="888"/>
      <c r="CFL23" s="890"/>
      <c r="CFM23" s="888"/>
      <c r="CFN23" s="891"/>
      <c r="CFO23" s="891"/>
      <c r="CFP23" s="891"/>
      <c r="CFQ23" s="891"/>
      <c r="CFR23" s="891"/>
      <c r="CFS23" s="891"/>
      <c r="CFT23" s="891"/>
      <c r="CFU23" s="891"/>
      <c r="CFV23" s="888"/>
      <c r="CFW23" s="888"/>
      <c r="CFX23" s="889"/>
      <c r="CFY23" s="889"/>
      <c r="CFZ23" s="888"/>
      <c r="CGA23" s="890"/>
      <c r="CGB23" s="888"/>
      <c r="CGC23" s="891"/>
      <c r="CGD23" s="891"/>
      <c r="CGE23" s="891"/>
      <c r="CGF23" s="891"/>
      <c r="CGG23" s="891"/>
      <c r="CGH23" s="891"/>
      <c r="CGI23" s="891"/>
      <c r="CGJ23" s="891"/>
      <c r="CGK23" s="888"/>
      <c r="CGL23" s="888"/>
      <c r="CGM23" s="889"/>
      <c r="CGN23" s="889"/>
      <c r="CGO23" s="888"/>
      <c r="CGP23" s="890"/>
      <c r="CGQ23" s="888"/>
      <c r="CGR23" s="891"/>
      <c r="CGS23" s="891"/>
      <c r="CGT23" s="891"/>
      <c r="CGU23" s="891"/>
      <c r="CGV23" s="891"/>
      <c r="CGW23" s="891"/>
      <c r="CGX23" s="891"/>
      <c r="CGY23" s="891"/>
      <c r="CGZ23" s="888"/>
      <c r="CHA23" s="888"/>
      <c r="CHB23" s="889"/>
      <c r="CHC23" s="889"/>
      <c r="CHD23" s="888"/>
      <c r="CHE23" s="890"/>
      <c r="CHF23" s="888"/>
      <c r="CHG23" s="891"/>
      <c r="CHH23" s="891"/>
      <c r="CHI23" s="891"/>
      <c r="CHJ23" s="891"/>
      <c r="CHK23" s="891"/>
      <c r="CHL23" s="891"/>
      <c r="CHM23" s="891"/>
      <c r="CHN23" s="891"/>
      <c r="CHO23" s="888"/>
      <c r="CHP23" s="888"/>
      <c r="CHQ23" s="889"/>
      <c r="CHR23" s="889"/>
      <c r="CHS23" s="888"/>
      <c r="CHT23" s="890"/>
      <c r="CHU23" s="888"/>
      <c r="CHV23" s="891"/>
      <c r="CHW23" s="891"/>
      <c r="CHX23" s="891"/>
      <c r="CHY23" s="891"/>
      <c r="CHZ23" s="891"/>
      <c r="CIA23" s="891"/>
      <c r="CIB23" s="891"/>
      <c r="CIC23" s="891"/>
      <c r="CID23" s="888"/>
      <c r="CIE23" s="888"/>
      <c r="CIF23" s="889"/>
      <c r="CIG23" s="889"/>
      <c r="CIH23" s="888"/>
      <c r="CII23" s="890"/>
      <c r="CIJ23" s="888"/>
      <c r="CIK23" s="891"/>
      <c r="CIL23" s="891"/>
      <c r="CIM23" s="891"/>
      <c r="CIN23" s="891"/>
      <c r="CIO23" s="891"/>
      <c r="CIP23" s="891"/>
      <c r="CIQ23" s="891"/>
      <c r="CIR23" s="891"/>
      <c r="CIS23" s="888"/>
      <c r="CIT23" s="888"/>
      <c r="CIU23" s="889"/>
      <c r="CIV23" s="889"/>
      <c r="CIW23" s="888"/>
      <c r="CIX23" s="890"/>
      <c r="CIY23" s="888"/>
      <c r="CIZ23" s="891"/>
      <c r="CJA23" s="891"/>
      <c r="CJB23" s="891"/>
      <c r="CJC23" s="891"/>
      <c r="CJD23" s="891"/>
      <c r="CJE23" s="891"/>
      <c r="CJF23" s="891"/>
      <c r="CJG23" s="891"/>
      <c r="CJH23" s="888"/>
      <c r="CJI23" s="888"/>
      <c r="CJJ23" s="889"/>
      <c r="CJK23" s="889"/>
      <c r="CJL23" s="888"/>
      <c r="CJM23" s="890"/>
      <c r="CJN23" s="888"/>
      <c r="CJO23" s="891"/>
      <c r="CJP23" s="891"/>
      <c r="CJQ23" s="891"/>
      <c r="CJR23" s="891"/>
      <c r="CJS23" s="891"/>
      <c r="CJT23" s="891"/>
      <c r="CJU23" s="891"/>
      <c r="CJV23" s="891"/>
      <c r="CJW23" s="888"/>
      <c r="CJX23" s="888"/>
      <c r="CJY23" s="889"/>
      <c r="CJZ23" s="889"/>
      <c r="CKA23" s="888"/>
      <c r="CKB23" s="890"/>
      <c r="CKC23" s="888"/>
      <c r="CKD23" s="891"/>
      <c r="CKE23" s="891"/>
      <c r="CKF23" s="891"/>
      <c r="CKG23" s="891"/>
      <c r="CKH23" s="891"/>
      <c r="CKI23" s="891"/>
      <c r="CKJ23" s="891"/>
      <c r="CKK23" s="891"/>
      <c r="CKL23" s="888"/>
      <c r="CKM23" s="888"/>
      <c r="CKN23" s="889"/>
      <c r="CKO23" s="889"/>
      <c r="CKP23" s="888"/>
      <c r="CKQ23" s="890"/>
      <c r="CKR23" s="888"/>
      <c r="CKS23" s="891"/>
      <c r="CKT23" s="891"/>
      <c r="CKU23" s="891"/>
      <c r="CKV23" s="891"/>
      <c r="CKW23" s="891"/>
      <c r="CKX23" s="891"/>
      <c r="CKY23" s="891"/>
      <c r="CKZ23" s="891"/>
      <c r="CLA23" s="888"/>
      <c r="CLB23" s="888"/>
      <c r="CLC23" s="889"/>
      <c r="CLD23" s="889"/>
      <c r="CLE23" s="888"/>
      <c r="CLF23" s="890"/>
      <c r="CLG23" s="888"/>
      <c r="CLH23" s="891"/>
      <c r="CLI23" s="891"/>
      <c r="CLJ23" s="891"/>
      <c r="CLK23" s="891"/>
      <c r="CLL23" s="891"/>
      <c r="CLM23" s="891"/>
      <c r="CLN23" s="891"/>
      <c r="CLO23" s="891"/>
      <c r="CLP23" s="888"/>
      <c r="CLQ23" s="888"/>
      <c r="CLR23" s="889"/>
      <c r="CLS23" s="889"/>
      <c r="CLT23" s="888"/>
      <c r="CLU23" s="890"/>
      <c r="CLV23" s="888"/>
      <c r="CLW23" s="891"/>
      <c r="CLX23" s="891"/>
      <c r="CLY23" s="891"/>
      <c r="CLZ23" s="891"/>
      <c r="CMA23" s="891"/>
      <c r="CMB23" s="891"/>
      <c r="CMC23" s="891"/>
      <c r="CMD23" s="891"/>
      <c r="CME23" s="888"/>
      <c r="CMF23" s="888"/>
      <c r="CMG23" s="889"/>
      <c r="CMH23" s="889"/>
      <c r="CMI23" s="888"/>
      <c r="CMJ23" s="890"/>
      <c r="CMK23" s="888"/>
      <c r="CML23" s="891"/>
      <c r="CMM23" s="891"/>
      <c r="CMN23" s="891"/>
      <c r="CMO23" s="891"/>
      <c r="CMP23" s="891"/>
      <c r="CMQ23" s="891"/>
      <c r="CMR23" s="891"/>
      <c r="CMS23" s="891"/>
      <c r="CMT23" s="888"/>
      <c r="CMU23" s="888"/>
      <c r="CMV23" s="889"/>
      <c r="CMW23" s="889"/>
      <c r="CMX23" s="888"/>
      <c r="CMY23" s="890"/>
      <c r="CMZ23" s="888"/>
      <c r="CNA23" s="891"/>
      <c r="CNB23" s="891"/>
      <c r="CNC23" s="891"/>
      <c r="CND23" s="891"/>
      <c r="CNE23" s="891"/>
      <c r="CNF23" s="891"/>
      <c r="CNG23" s="891"/>
      <c r="CNH23" s="891"/>
      <c r="CNI23" s="888"/>
      <c r="CNJ23" s="888"/>
      <c r="CNK23" s="889"/>
      <c r="CNL23" s="889"/>
      <c r="CNM23" s="888"/>
      <c r="CNN23" s="890"/>
      <c r="CNO23" s="888"/>
      <c r="CNP23" s="891"/>
      <c r="CNQ23" s="891"/>
      <c r="CNR23" s="891"/>
      <c r="CNS23" s="891"/>
      <c r="CNT23" s="891"/>
      <c r="CNU23" s="891"/>
      <c r="CNV23" s="891"/>
      <c r="CNW23" s="891"/>
      <c r="CNX23" s="888"/>
      <c r="CNY23" s="888"/>
      <c r="CNZ23" s="889"/>
      <c r="COA23" s="889"/>
      <c r="COB23" s="888"/>
      <c r="COC23" s="890"/>
      <c r="COD23" s="888"/>
      <c r="COE23" s="891"/>
      <c r="COF23" s="891"/>
      <c r="COG23" s="891"/>
      <c r="COH23" s="891"/>
      <c r="COI23" s="891"/>
      <c r="COJ23" s="891"/>
      <c r="COK23" s="891"/>
      <c r="COL23" s="891"/>
      <c r="COM23" s="888"/>
      <c r="CON23" s="888"/>
      <c r="COO23" s="889"/>
      <c r="COP23" s="889"/>
      <c r="COQ23" s="888"/>
      <c r="COR23" s="890"/>
      <c r="COS23" s="888"/>
      <c r="COT23" s="891"/>
      <c r="COU23" s="891"/>
      <c r="COV23" s="891"/>
      <c r="COW23" s="891"/>
      <c r="COX23" s="891"/>
      <c r="COY23" s="891"/>
      <c r="COZ23" s="891"/>
      <c r="CPA23" s="891"/>
      <c r="CPB23" s="888"/>
      <c r="CPC23" s="888"/>
      <c r="CPD23" s="889"/>
      <c r="CPE23" s="889"/>
      <c r="CPF23" s="888"/>
      <c r="CPG23" s="890"/>
      <c r="CPH23" s="888"/>
      <c r="CPI23" s="891"/>
      <c r="CPJ23" s="891"/>
      <c r="CPK23" s="891"/>
      <c r="CPL23" s="891"/>
      <c r="CPM23" s="891"/>
      <c r="CPN23" s="891"/>
      <c r="CPO23" s="891"/>
      <c r="CPP23" s="891"/>
      <c r="CPQ23" s="888"/>
      <c r="CPR23" s="888"/>
      <c r="CPS23" s="889"/>
      <c r="CPT23" s="889"/>
      <c r="CPU23" s="888"/>
      <c r="CPV23" s="890"/>
      <c r="CPW23" s="888"/>
      <c r="CPX23" s="891"/>
      <c r="CPY23" s="891"/>
      <c r="CPZ23" s="891"/>
      <c r="CQA23" s="891"/>
      <c r="CQB23" s="891"/>
      <c r="CQC23" s="891"/>
      <c r="CQD23" s="891"/>
      <c r="CQE23" s="891"/>
      <c r="CQF23" s="888"/>
      <c r="CQG23" s="888"/>
      <c r="CQH23" s="889"/>
      <c r="CQI23" s="889"/>
      <c r="CQJ23" s="888"/>
      <c r="CQK23" s="890"/>
      <c r="CQL23" s="888"/>
      <c r="CQM23" s="891"/>
      <c r="CQN23" s="891"/>
      <c r="CQO23" s="891"/>
      <c r="CQP23" s="891"/>
      <c r="CQQ23" s="891"/>
      <c r="CQR23" s="891"/>
      <c r="CQS23" s="891"/>
      <c r="CQT23" s="891"/>
      <c r="CQU23" s="888"/>
      <c r="CQV23" s="888"/>
      <c r="CQW23" s="889"/>
      <c r="CQX23" s="889"/>
      <c r="CQY23" s="888"/>
      <c r="CQZ23" s="890"/>
      <c r="CRA23" s="888"/>
      <c r="CRB23" s="891"/>
      <c r="CRC23" s="891"/>
      <c r="CRD23" s="891"/>
      <c r="CRE23" s="891"/>
      <c r="CRF23" s="891"/>
      <c r="CRG23" s="891"/>
      <c r="CRH23" s="891"/>
      <c r="CRI23" s="891"/>
      <c r="CRJ23" s="888"/>
      <c r="CRK23" s="888"/>
      <c r="CRL23" s="889"/>
      <c r="CRM23" s="889"/>
      <c r="CRN23" s="888"/>
      <c r="CRO23" s="890"/>
      <c r="CRP23" s="888"/>
      <c r="CRQ23" s="891"/>
      <c r="CRR23" s="891"/>
      <c r="CRS23" s="891"/>
      <c r="CRT23" s="891"/>
      <c r="CRU23" s="891"/>
      <c r="CRV23" s="891"/>
      <c r="CRW23" s="891"/>
      <c r="CRX23" s="891"/>
      <c r="CRY23" s="888"/>
      <c r="CRZ23" s="888"/>
      <c r="CSA23" s="889"/>
      <c r="CSB23" s="889"/>
      <c r="CSC23" s="888"/>
      <c r="CSD23" s="890"/>
      <c r="CSE23" s="888"/>
      <c r="CSF23" s="891"/>
      <c r="CSG23" s="891"/>
      <c r="CSH23" s="891"/>
      <c r="CSI23" s="891"/>
      <c r="CSJ23" s="891"/>
      <c r="CSK23" s="891"/>
      <c r="CSL23" s="891"/>
      <c r="CSM23" s="891"/>
      <c r="CSN23" s="888"/>
      <c r="CSO23" s="888"/>
      <c r="CSP23" s="889"/>
      <c r="CSQ23" s="889"/>
      <c r="CSR23" s="888"/>
      <c r="CSS23" s="890"/>
      <c r="CST23" s="888"/>
      <c r="CSU23" s="891"/>
      <c r="CSV23" s="891"/>
      <c r="CSW23" s="891"/>
      <c r="CSX23" s="891"/>
      <c r="CSY23" s="891"/>
      <c r="CSZ23" s="891"/>
      <c r="CTA23" s="891"/>
      <c r="CTB23" s="891"/>
      <c r="CTC23" s="888"/>
      <c r="CTD23" s="888"/>
      <c r="CTE23" s="889"/>
      <c r="CTF23" s="889"/>
      <c r="CTG23" s="888"/>
      <c r="CTH23" s="890"/>
      <c r="CTI23" s="888"/>
      <c r="CTJ23" s="891"/>
      <c r="CTK23" s="891"/>
      <c r="CTL23" s="891"/>
      <c r="CTM23" s="891"/>
      <c r="CTN23" s="891"/>
      <c r="CTO23" s="891"/>
      <c r="CTP23" s="891"/>
      <c r="CTQ23" s="891"/>
      <c r="CTR23" s="888"/>
      <c r="CTS23" s="888"/>
      <c r="CTT23" s="889"/>
      <c r="CTU23" s="889"/>
      <c r="CTV23" s="888"/>
      <c r="CTW23" s="890"/>
      <c r="CTX23" s="888"/>
      <c r="CTY23" s="891"/>
      <c r="CTZ23" s="891"/>
      <c r="CUA23" s="891"/>
      <c r="CUB23" s="891"/>
      <c r="CUC23" s="891"/>
      <c r="CUD23" s="891"/>
      <c r="CUE23" s="891"/>
      <c r="CUF23" s="891"/>
      <c r="CUG23" s="888"/>
      <c r="CUH23" s="888"/>
      <c r="CUI23" s="889"/>
      <c r="CUJ23" s="889"/>
      <c r="CUK23" s="888"/>
      <c r="CUL23" s="890"/>
      <c r="CUM23" s="888"/>
      <c r="CUN23" s="891"/>
      <c r="CUO23" s="891"/>
      <c r="CUP23" s="891"/>
      <c r="CUQ23" s="891"/>
      <c r="CUR23" s="891"/>
      <c r="CUS23" s="891"/>
      <c r="CUT23" s="891"/>
      <c r="CUU23" s="891"/>
      <c r="CUV23" s="888"/>
      <c r="CUW23" s="888"/>
      <c r="CUX23" s="889"/>
      <c r="CUY23" s="889"/>
      <c r="CUZ23" s="888"/>
      <c r="CVA23" s="890"/>
      <c r="CVB23" s="888"/>
      <c r="CVC23" s="891"/>
      <c r="CVD23" s="891"/>
      <c r="CVE23" s="891"/>
      <c r="CVF23" s="891"/>
      <c r="CVG23" s="891"/>
      <c r="CVH23" s="891"/>
      <c r="CVI23" s="891"/>
      <c r="CVJ23" s="891"/>
      <c r="CVK23" s="888"/>
      <c r="CVL23" s="888"/>
      <c r="CVM23" s="889"/>
      <c r="CVN23" s="889"/>
      <c r="CVO23" s="888"/>
      <c r="CVP23" s="890"/>
      <c r="CVQ23" s="888"/>
      <c r="CVR23" s="891"/>
      <c r="CVS23" s="891"/>
      <c r="CVT23" s="891"/>
      <c r="CVU23" s="891"/>
      <c r="CVV23" s="891"/>
      <c r="CVW23" s="891"/>
      <c r="CVX23" s="891"/>
      <c r="CVY23" s="891"/>
      <c r="CVZ23" s="888"/>
      <c r="CWA23" s="888"/>
      <c r="CWB23" s="889"/>
      <c r="CWC23" s="889"/>
      <c r="CWD23" s="888"/>
      <c r="CWE23" s="890"/>
      <c r="CWF23" s="888"/>
      <c r="CWG23" s="891"/>
      <c r="CWH23" s="891"/>
      <c r="CWI23" s="891"/>
      <c r="CWJ23" s="891"/>
      <c r="CWK23" s="891"/>
      <c r="CWL23" s="891"/>
      <c r="CWM23" s="891"/>
      <c r="CWN23" s="891"/>
      <c r="CWO23" s="888"/>
      <c r="CWP23" s="888"/>
      <c r="CWQ23" s="889"/>
      <c r="CWR23" s="889"/>
      <c r="CWS23" s="888"/>
      <c r="CWT23" s="890"/>
      <c r="CWU23" s="888"/>
      <c r="CWV23" s="891"/>
      <c r="CWW23" s="891"/>
      <c r="CWX23" s="891"/>
      <c r="CWY23" s="891"/>
      <c r="CWZ23" s="891"/>
      <c r="CXA23" s="891"/>
      <c r="CXB23" s="891"/>
      <c r="CXC23" s="891"/>
      <c r="CXD23" s="888"/>
      <c r="CXE23" s="888"/>
      <c r="CXF23" s="889"/>
      <c r="CXG23" s="889"/>
      <c r="CXH23" s="888"/>
      <c r="CXI23" s="890"/>
      <c r="CXJ23" s="888"/>
      <c r="CXK23" s="891"/>
      <c r="CXL23" s="891"/>
      <c r="CXM23" s="891"/>
      <c r="CXN23" s="891"/>
      <c r="CXO23" s="891"/>
      <c r="CXP23" s="891"/>
      <c r="CXQ23" s="891"/>
      <c r="CXR23" s="891"/>
      <c r="CXS23" s="888"/>
      <c r="CXT23" s="888"/>
      <c r="CXU23" s="889"/>
      <c r="CXV23" s="889"/>
      <c r="CXW23" s="888"/>
      <c r="CXX23" s="890"/>
      <c r="CXY23" s="888"/>
      <c r="CXZ23" s="891"/>
      <c r="CYA23" s="891"/>
      <c r="CYB23" s="891"/>
      <c r="CYC23" s="891"/>
      <c r="CYD23" s="891"/>
      <c r="CYE23" s="891"/>
      <c r="CYF23" s="891"/>
      <c r="CYG23" s="891"/>
      <c r="CYH23" s="888"/>
      <c r="CYI23" s="888"/>
      <c r="CYJ23" s="889"/>
      <c r="CYK23" s="889"/>
      <c r="CYL23" s="888"/>
      <c r="CYM23" s="890"/>
      <c r="CYN23" s="888"/>
      <c r="CYO23" s="891"/>
      <c r="CYP23" s="891"/>
      <c r="CYQ23" s="891"/>
      <c r="CYR23" s="891"/>
      <c r="CYS23" s="891"/>
      <c r="CYT23" s="891"/>
      <c r="CYU23" s="891"/>
      <c r="CYV23" s="891"/>
      <c r="CYW23" s="888"/>
      <c r="CYX23" s="888"/>
      <c r="CYY23" s="889"/>
      <c r="CYZ23" s="889"/>
      <c r="CZA23" s="888"/>
      <c r="CZB23" s="890"/>
      <c r="CZC23" s="888"/>
      <c r="CZD23" s="891"/>
      <c r="CZE23" s="891"/>
      <c r="CZF23" s="891"/>
      <c r="CZG23" s="891"/>
      <c r="CZH23" s="891"/>
      <c r="CZI23" s="891"/>
      <c r="CZJ23" s="891"/>
      <c r="CZK23" s="891"/>
      <c r="CZL23" s="888"/>
      <c r="CZM23" s="888"/>
      <c r="CZN23" s="889"/>
      <c r="CZO23" s="889"/>
      <c r="CZP23" s="888"/>
      <c r="CZQ23" s="890"/>
      <c r="CZR23" s="888"/>
      <c r="CZS23" s="891"/>
      <c r="CZT23" s="891"/>
      <c r="CZU23" s="891"/>
      <c r="CZV23" s="891"/>
      <c r="CZW23" s="891"/>
      <c r="CZX23" s="891"/>
      <c r="CZY23" s="891"/>
      <c r="CZZ23" s="891"/>
      <c r="DAA23" s="888"/>
      <c r="DAB23" s="888"/>
      <c r="DAC23" s="889"/>
      <c r="DAD23" s="889"/>
      <c r="DAE23" s="888"/>
      <c r="DAF23" s="890"/>
      <c r="DAG23" s="888"/>
      <c r="DAH23" s="891"/>
      <c r="DAI23" s="891"/>
      <c r="DAJ23" s="891"/>
      <c r="DAK23" s="891"/>
      <c r="DAL23" s="891"/>
      <c r="DAM23" s="891"/>
      <c r="DAN23" s="891"/>
      <c r="DAO23" s="891"/>
      <c r="DAP23" s="888"/>
      <c r="DAQ23" s="888"/>
      <c r="DAR23" s="889"/>
      <c r="DAS23" s="889"/>
      <c r="DAT23" s="888"/>
      <c r="DAU23" s="890"/>
      <c r="DAV23" s="888"/>
      <c r="DAW23" s="891"/>
      <c r="DAX23" s="891"/>
      <c r="DAY23" s="891"/>
      <c r="DAZ23" s="891"/>
      <c r="DBA23" s="891"/>
      <c r="DBB23" s="891"/>
      <c r="DBC23" s="891"/>
      <c r="DBD23" s="891"/>
      <c r="DBE23" s="888"/>
      <c r="DBF23" s="888"/>
      <c r="DBG23" s="889"/>
      <c r="DBH23" s="889"/>
      <c r="DBI23" s="888"/>
      <c r="DBJ23" s="890"/>
      <c r="DBK23" s="888"/>
      <c r="DBL23" s="891"/>
      <c r="DBM23" s="891"/>
      <c r="DBN23" s="891"/>
      <c r="DBO23" s="891"/>
      <c r="DBP23" s="891"/>
      <c r="DBQ23" s="891"/>
      <c r="DBR23" s="891"/>
      <c r="DBS23" s="891"/>
      <c r="DBT23" s="888"/>
      <c r="DBU23" s="888"/>
      <c r="DBV23" s="889"/>
      <c r="DBW23" s="889"/>
      <c r="DBX23" s="888"/>
      <c r="DBY23" s="890"/>
      <c r="DBZ23" s="888"/>
      <c r="DCA23" s="891"/>
      <c r="DCB23" s="891"/>
      <c r="DCC23" s="891"/>
      <c r="DCD23" s="891"/>
      <c r="DCE23" s="891"/>
      <c r="DCF23" s="891"/>
      <c r="DCG23" s="891"/>
      <c r="DCH23" s="891"/>
      <c r="DCI23" s="888"/>
      <c r="DCJ23" s="888"/>
      <c r="DCK23" s="889"/>
      <c r="DCL23" s="889"/>
      <c r="DCM23" s="888"/>
      <c r="DCN23" s="890"/>
      <c r="DCO23" s="888"/>
      <c r="DCP23" s="891"/>
      <c r="DCQ23" s="891"/>
      <c r="DCR23" s="891"/>
      <c r="DCS23" s="891"/>
      <c r="DCT23" s="891"/>
      <c r="DCU23" s="891"/>
      <c r="DCV23" s="891"/>
      <c r="DCW23" s="891"/>
      <c r="DCX23" s="888"/>
      <c r="DCY23" s="888"/>
      <c r="DCZ23" s="889"/>
      <c r="DDA23" s="889"/>
      <c r="DDB23" s="888"/>
      <c r="DDC23" s="890"/>
      <c r="DDD23" s="888"/>
      <c r="DDE23" s="891"/>
      <c r="DDF23" s="891"/>
      <c r="DDG23" s="891"/>
      <c r="DDH23" s="891"/>
      <c r="DDI23" s="891"/>
      <c r="DDJ23" s="891"/>
      <c r="DDK23" s="891"/>
      <c r="DDL23" s="891"/>
      <c r="DDM23" s="888"/>
      <c r="DDN23" s="888"/>
      <c r="DDO23" s="889"/>
      <c r="DDP23" s="889"/>
      <c r="DDQ23" s="888"/>
      <c r="DDR23" s="890"/>
      <c r="DDS23" s="888"/>
      <c r="DDT23" s="891"/>
      <c r="DDU23" s="891"/>
      <c r="DDV23" s="891"/>
      <c r="DDW23" s="891"/>
      <c r="DDX23" s="891"/>
      <c r="DDY23" s="891"/>
      <c r="DDZ23" s="891"/>
      <c r="DEA23" s="891"/>
      <c r="DEB23" s="888"/>
      <c r="DEC23" s="888"/>
      <c r="DED23" s="889"/>
      <c r="DEE23" s="889"/>
      <c r="DEF23" s="888"/>
      <c r="DEG23" s="890"/>
      <c r="DEH23" s="888"/>
      <c r="DEI23" s="891"/>
      <c r="DEJ23" s="891"/>
      <c r="DEK23" s="891"/>
      <c r="DEL23" s="891"/>
      <c r="DEM23" s="891"/>
      <c r="DEN23" s="891"/>
      <c r="DEO23" s="891"/>
      <c r="DEP23" s="891"/>
      <c r="DEQ23" s="888"/>
      <c r="DER23" s="888"/>
      <c r="DES23" s="889"/>
      <c r="DET23" s="889"/>
      <c r="DEU23" s="888"/>
      <c r="DEV23" s="890"/>
      <c r="DEW23" s="888"/>
      <c r="DEX23" s="891"/>
      <c r="DEY23" s="891"/>
      <c r="DEZ23" s="891"/>
      <c r="DFA23" s="891"/>
      <c r="DFB23" s="891"/>
      <c r="DFC23" s="891"/>
      <c r="DFD23" s="891"/>
      <c r="DFE23" s="891"/>
      <c r="DFF23" s="888"/>
      <c r="DFG23" s="888"/>
      <c r="DFH23" s="889"/>
      <c r="DFI23" s="889"/>
      <c r="DFJ23" s="888"/>
      <c r="DFK23" s="890"/>
      <c r="DFL23" s="888"/>
      <c r="DFM23" s="891"/>
      <c r="DFN23" s="891"/>
      <c r="DFO23" s="891"/>
      <c r="DFP23" s="891"/>
      <c r="DFQ23" s="891"/>
      <c r="DFR23" s="891"/>
      <c r="DFS23" s="891"/>
      <c r="DFT23" s="891"/>
      <c r="DFU23" s="888"/>
      <c r="DFV23" s="888"/>
      <c r="DFW23" s="889"/>
      <c r="DFX23" s="889"/>
      <c r="DFY23" s="888"/>
      <c r="DFZ23" s="890"/>
      <c r="DGA23" s="888"/>
      <c r="DGB23" s="891"/>
      <c r="DGC23" s="891"/>
      <c r="DGD23" s="891"/>
      <c r="DGE23" s="891"/>
      <c r="DGF23" s="891"/>
      <c r="DGG23" s="891"/>
      <c r="DGH23" s="891"/>
      <c r="DGI23" s="891"/>
      <c r="DGJ23" s="888"/>
      <c r="DGK23" s="888"/>
      <c r="DGL23" s="889"/>
      <c r="DGM23" s="889"/>
      <c r="DGN23" s="888"/>
      <c r="DGO23" s="890"/>
      <c r="DGP23" s="888"/>
      <c r="DGQ23" s="891"/>
      <c r="DGR23" s="891"/>
      <c r="DGS23" s="891"/>
      <c r="DGT23" s="891"/>
      <c r="DGU23" s="891"/>
      <c r="DGV23" s="891"/>
      <c r="DGW23" s="891"/>
      <c r="DGX23" s="891"/>
      <c r="DGY23" s="888"/>
      <c r="DGZ23" s="888"/>
      <c r="DHA23" s="889"/>
      <c r="DHB23" s="889"/>
      <c r="DHC23" s="888"/>
      <c r="DHD23" s="890"/>
      <c r="DHE23" s="888"/>
      <c r="DHF23" s="891"/>
      <c r="DHG23" s="891"/>
      <c r="DHH23" s="891"/>
      <c r="DHI23" s="891"/>
      <c r="DHJ23" s="891"/>
      <c r="DHK23" s="891"/>
      <c r="DHL23" s="891"/>
      <c r="DHM23" s="891"/>
      <c r="DHN23" s="888"/>
      <c r="DHO23" s="888"/>
      <c r="DHP23" s="889"/>
      <c r="DHQ23" s="889"/>
      <c r="DHR23" s="888"/>
      <c r="DHS23" s="890"/>
      <c r="DHT23" s="888"/>
      <c r="DHU23" s="891"/>
      <c r="DHV23" s="891"/>
      <c r="DHW23" s="891"/>
      <c r="DHX23" s="891"/>
      <c r="DHY23" s="891"/>
      <c r="DHZ23" s="891"/>
      <c r="DIA23" s="891"/>
      <c r="DIB23" s="891"/>
      <c r="DIC23" s="888"/>
      <c r="DID23" s="888"/>
      <c r="DIE23" s="889"/>
      <c r="DIF23" s="889"/>
      <c r="DIG23" s="888"/>
      <c r="DIH23" s="890"/>
      <c r="DII23" s="888"/>
      <c r="DIJ23" s="891"/>
      <c r="DIK23" s="891"/>
      <c r="DIL23" s="891"/>
      <c r="DIM23" s="891"/>
      <c r="DIN23" s="891"/>
      <c r="DIO23" s="891"/>
      <c r="DIP23" s="891"/>
      <c r="DIQ23" s="891"/>
      <c r="DIR23" s="888"/>
      <c r="DIS23" s="888"/>
      <c r="DIT23" s="889"/>
      <c r="DIU23" s="889"/>
      <c r="DIV23" s="888"/>
      <c r="DIW23" s="890"/>
      <c r="DIX23" s="888"/>
      <c r="DIY23" s="891"/>
      <c r="DIZ23" s="891"/>
      <c r="DJA23" s="891"/>
      <c r="DJB23" s="891"/>
      <c r="DJC23" s="891"/>
      <c r="DJD23" s="891"/>
      <c r="DJE23" s="891"/>
      <c r="DJF23" s="891"/>
      <c r="DJG23" s="888"/>
      <c r="DJH23" s="888"/>
      <c r="DJI23" s="889"/>
      <c r="DJJ23" s="889"/>
      <c r="DJK23" s="888"/>
      <c r="DJL23" s="890"/>
      <c r="DJM23" s="888"/>
      <c r="DJN23" s="891"/>
      <c r="DJO23" s="891"/>
      <c r="DJP23" s="891"/>
      <c r="DJQ23" s="891"/>
      <c r="DJR23" s="891"/>
      <c r="DJS23" s="891"/>
      <c r="DJT23" s="891"/>
      <c r="DJU23" s="891"/>
      <c r="DJV23" s="888"/>
      <c r="DJW23" s="888"/>
      <c r="DJX23" s="889"/>
      <c r="DJY23" s="889"/>
      <c r="DJZ23" s="888"/>
      <c r="DKA23" s="890"/>
      <c r="DKB23" s="888"/>
      <c r="DKC23" s="891"/>
      <c r="DKD23" s="891"/>
      <c r="DKE23" s="891"/>
      <c r="DKF23" s="891"/>
      <c r="DKG23" s="891"/>
      <c r="DKH23" s="891"/>
      <c r="DKI23" s="891"/>
      <c r="DKJ23" s="891"/>
      <c r="DKK23" s="888"/>
      <c r="DKL23" s="888"/>
      <c r="DKM23" s="889"/>
      <c r="DKN23" s="889"/>
      <c r="DKO23" s="888"/>
      <c r="DKP23" s="890"/>
      <c r="DKQ23" s="888"/>
      <c r="DKR23" s="891"/>
      <c r="DKS23" s="891"/>
      <c r="DKT23" s="891"/>
      <c r="DKU23" s="891"/>
      <c r="DKV23" s="891"/>
      <c r="DKW23" s="891"/>
      <c r="DKX23" s="891"/>
      <c r="DKY23" s="891"/>
      <c r="DKZ23" s="888"/>
      <c r="DLA23" s="888"/>
      <c r="DLB23" s="889"/>
      <c r="DLC23" s="889"/>
      <c r="DLD23" s="888"/>
      <c r="DLE23" s="890"/>
      <c r="DLF23" s="888"/>
      <c r="DLG23" s="891"/>
      <c r="DLH23" s="891"/>
      <c r="DLI23" s="891"/>
      <c r="DLJ23" s="891"/>
      <c r="DLK23" s="891"/>
      <c r="DLL23" s="891"/>
      <c r="DLM23" s="891"/>
      <c r="DLN23" s="891"/>
      <c r="DLO23" s="888"/>
      <c r="DLP23" s="888"/>
      <c r="DLQ23" s="889"/>
      <c r="DLR23" s="889"/>
      <c r="DLS23" s="888"/>
      <c r="DLT23" s="890"/>
      <c r="DLU23" s="888"/>
      <c r="DLV23" s="891"/>
      <c r="DLW23" s="891"/>
      <c r="DLX23" s="891"/>
      <c r="DLY23" s="891"/>
      <c r="DLZ23" s="891"/>
      <c r="DMA23" s="891"/>
      <c r="DMB23" s="891"/>
      <c r="DMC23" s="891"/>
      <c r="DMD23" s="888"/>
      <c r="DME23" s="888"/>
      <c r="DMF23" s="889"/>
      <c r="DMG23" s="889"/>
      <c r="DMH23" s="888"/>
      <c r="DMI23" s="890"/>
      <c r="DMJ23" s="888"/>
      <c r="DMK23" s="891"/>
      <c r="DML23" s="891"/>
      <c r="DMM23" s="891"/>
      <c r="DMN23" s="891"/>
      <c r="DMO23" s="891"/>
      <c r="DMP23" s="891"/>
      <c r="DMQ23" s="891"/>
      <c r="DMR23" s="891"/>
      <c r="DMS23" s="888"/>
      <c r="DMT23" s="888"/>
      <c r="DMU23" s="889"/>
      <c r="DMV23" s="889"/>
      <c r="DMW23" s="888"/>
      <c r="DMX23" s="890"/>
      <c r="DMY23" s="888"/>
      <c r="DMZ23" s="891"/>
      <c r="DNA23" s="891"/>
      <c r="DNB23" s="891"/>
      <c r="DNC23" s="891"/>
      <c r="DND23" s="891"/>
      <c r="DNE23" s="891"/>
      <c r="DNF23" s="891"/>
      <c r="DNG23" s="891"/>
      <c r="DNH23" s="888"/>
      <c r="DNI23" s="888"/>
      <c r="DNJ23" s="889"/>
      <c r="DNK23" s="889"/>
      <c r="DNL23" s="888"/>
      <c r="DNM23" s="890"/>
      <c r="DNN23" s="888"/>
      <c r="DNO23" s="891"/>
      <c r="DNP23" s="891"/>
      <c r="DNQ23" s="891"/>
      <c r="DNR23" s="891"/>
      <c r="DNS23" s="891"/>
      <c r="DNT23" s="891"/>
      <c r="DNU23" s="891"/>
      <c r="DNV23" s="891"/>
      <c r="DNW23" s="888"/>
      <c r="DNX23" s="888"/>
      <c r="DNY23" s="889"/>
      <c r="DNZ23" s="889"/>
      <c r="DOA23" s="888"/>
      <c r="DOB23" s="890"/>
      <c r="DOC23" s="888"/>
      <c r="DOD23" s="891"/>
      <c r="DOE23" s="891"/>
      <c r="DOF23" s="891"/>
      <c r="DOG23" s="891"/>
      <c r="DOH23" s="891"/>
      <c r="DOI23" s="891"/>
      <c r="DOJ23" s="891"/>
      <c r="DOK23" s="891"/>
      <c r="DOL23" s="888"/>
      <c r="DOM23" s="888"/>
      <c r="DON23" s="889"/>
      <c r="DOO23" s="889"/>
      <c r="DOP23" s="888"/>
      <c r="DOQ23" s="890"/>
      <c r="DOR23" s="888"/>
      <c r="DOS23" s="891"/>
      <c r="DOT23" s="891"/>
      <c r="DOU23" s="891"/>
      <c r="DOV23" s="891"/>
      <c r="DOW23" s="891"/>
      <c r="DOX23" s="891"/>
      <c r="DOY23" s="891"/>
      <c r="DOZ23" s="891"/>
      <c r="DPA23" s="888"/>
      <c r="DPB23" s="888"/>
      <c r="DPC23" s="889"/>
      <c r="DPD23" s="889"/>
      <c r="DPE23" s="888"/>
      <c r="DPF23" s="890"/>
      <c r="DPG23" s="888"/>
      <c r="DPH23" s="891"/>
      <c r="DPI23" s="891"/>
      <c r="DPJ23" s="891"/>
      <c r="DPK23" s="891"/>
      <c r="DPL23" s="891"/>
      <c r="DPM23" s="891"/>
      <c r="DPN23" s="891"/>
      <c r="DPO23" s="891"/>
      <c r="DPP23" s="888"/>
      <c r="DPQ23" s="888"/>
      <c r="DPR23" s="889"/>
      <c r="DPS23" s="889"/>
      <c r="DPT23" s="888"/>
      <c r="DPU23" s="890"/>
      <c r="DPV23" s="888"/>
      <c r="DPW23" s="891"/>
      <c r="DPX23" s="891"/>
      <c r="DPY23" s="891"/>
      <c r="DPZ23" s="891"/>
      <c r="DQA23" s="891"/>
      <c r="DQB23" s="891"/>
      <c r="DQC23" s="891"/>
      <c r="DQD23" s="891"/>
      <c r="DQE23" s="888"/>
      <c r="DQF23" s="888"/>
      <c r="DQG23" s="889"/>
      <c r="DQH23" s="889"/>
      <c r="DQI23" s="888"/>
      <c r="DQJ23" s="890"/>
      <c r="DQK23" s="888"/>
      <c r="DQL23" s="891"/>
      <c r="DQM23" s="891"/>
      <c r="DQN23" s="891"/>
      <c r="DQO23" s="891"/>
      <c r="DQP23" s="891"/>
      <c r="DQQ23" s="891"/>
      <c r="DQR23" s="891"/>
      <c r="DQS23" s="891"/>
      <c r="DQT23" s="888"/>
      <c r="DQU23" s="888"/>
      <c r="DQV23" s="889"/>
      <c r="DQW23" s="889"/>
      <c r="DQX23" s="888"/>
      <c r="DQY23" s="890"/>
      <c r="DQZ23" s="888"/>
      <c r="DRA23" s="891"/>
      <c r="DRB23" s="891"/>
      <c r="DRC23" s="891"/>
      <c r="DRD23" s="891"/>
      <c r="DRE23" s="891"/>
      <c r="DRF23" s="891"/>
      <c r="DRG23" s="891"/>
      <c r="DRH23" s="891"/>
      <c r="DRI23" s="888"/>
      <c r="DRJ23" s="888"/>
      <c r="DRK23" s="889"/>
      <c r="DRL23" s="889"/>
      <c r="DRM23" s="888"/>
      <c r="DRN23" s="890"/>
      <c r="DRO23" s="888"/>
      <c r="DRP23" s="891"/>
      <c r="DRQ23" s="891"/>
      <c r="DRR23" s="891"/>
      <c r="DRS23" s="891"/>
      <c r="DRT23" s="891"/>
      <c r="DRU23" s="891"/>
      <c r="DRV23" s="891"/>
      <c r="DRW23" s="891"/>
      <c r="DRX23" s="888"/>
      <c r="DRY23" s="888"/>
      <c r="DRZ23" s="889"/>
      <c r="DSA23" s="889"/>
      <c r="DSB23" s="888"/>
      <c r="DSC23" s="890"/>
      <c r="DSD23" s="888"/>
      <c r="DSE23" s="891"/>
      <c r="DSF23" s="891"/>
      <c r="DSG23" s="891"/>
      <c r="DSH23" s="891"/>
      <c r="DSI23" s="891"/>
      <c r="DSJ23" s="891"/>
      <c r="DSK23" s="891"/>
      <c r="DSL23" s="891"/>
      <c r="DSM23" s="888"/>
      <c r="DSN23" s="888"/>
      <c r="DSO23" s="889"/>
      <c r="DSP23" s="889"/>
      <c r="DSQ23" s="888"/>
      <c r="DSR23" s="890"/>
      <c r="DSS23" s="888"/>
      <c r="DST23" s="891"/>
      <c r="DSU23" s="891"/>
      <c r="DSV23" s="891"/>
      <c r="DSW23" s="891"/>
      <c r="DSX23" s="891"/>
      <c r="DSY23" s="891"/>
      <c r="DSZ23" s="891"/>
      <c r="DTA23" s="891"/>
      <c r="DTB23" s="888"/>
      <c r="DTC23" s="888"/>
      <c r="DTD23" s="889"/>
      <c r="DTE23" s="889"/>
      <c r="DTF23" s="888"/>
      <c r="DTG23" s="890"/>
      <c r="DTH23" s="888"/>
      <c r="DTI23" s="891"/>
      <c r="DTJ23" s="891"/>
      <c r="DTK23" s="891"/>
      <c r="DTL23" s="891"/>
      <c r="DTM23" s="891"/>
      <c r="DTN23" s="891"/>
      <c r="DTO23" s="891"/>
      <c r="DTP23" s="891"/>
      <c r="DTQ23" s="888"/>
      <c r="DTR23" s="888"/>
      <c r="DTS23" s="889"/>
      <c r="DTT23" s="889"/>
      <c r="DTU23" s="888"/>
      <c r="DTV23" s="890"/>
      <c r="DTW23" s="888"/>
      <c r="DTX23" s="891"/>
      <c r="DTY23" s="891"/>
      <c r="DTZ23" s="891"/>
      <c r="DUA23" s="891"/>
      <c r="DUB23" s="891"/>
      <c r="DUC23" s="891"/>
      <c r="DUD23" s="891"/>
      <c r="DUE23" s="891"/>
      <c r="DUF23" s="888"/>
      <c r="DUG23" s="888"/>
      <c r="DUH23" s="889"/>
      <c r="DUI23" s="889"/>
      <c r="DUJ23" s="888"/>
      <c r="DUK23" s="890"/>
      <c r="DUL23" s="888"/>
      <c r="DUM23" s="891"/>
      <c r="DUN23" s="891"/>
      <c r="DUO23" s="891"/>
      <c r="DUP23" s="891"/>
      <c r="DUQ23" s="891"/>
      <c r="DUR23" s="891"/>
      <c r="DUS23" s="891"/>
      <c r="DUT23" s="891"/>
      <c r="DUU23" s="888"/>
      <c r="DUV23" s="888"/>
      <c r="DUW23" s="889"/>
      <c r="DUX23" s="889"/>
      <c r="DUY23" s="888"/>
      <c r="DUZ23" s="890"/>
      <c r="DVA23" s="888"/>
      <c r="DVB23" s="891"/>
      <c r="DVC23" s="891"/>
      <c r="DVD23" s="891"/>
      <c r="DVE23" s="891"/>
      <c r="DVF23" s="891"/>
      <c r="DVG23" s="891"/>
      <c r="DVH23" s="891"/>
      <c r="DVI23" s="891"/>
      <c r="DVJ23" s="888"/>
      <c r="DVK23" s="888"/>
      <c r="DVL23" s="889"/>
      <c r="DVM23" s="889"/>
      <c r="DVN23" s="888"/>
      <c r="DVO23" s="890"/>
      <c r="DVP23" s="888"/>
      <c r="DVQ23" s="891"/>
      <c r="DVR23" s="891"/>
      <c r="DVS23" s="891"/>
      <c r="DVT23" s="891"/>
      <c r="DVU23" s="891"/>
      <c r="DVV23" s="891"/>
      <c r="DVW23" s="891"/>
      <c r="DVX23" s="891"/>
      <c r="DVY23" s="888"/>
      <c r="DVZ23" s="888"/>
      <c r="DWA23" s="889"/>
      <c r="DWB23" s="889"/>
      <c r="DWC23" s="888"/>
      <c r="DWD23" s="890"/>
      <c r="DWE23" s="888"/>
      <c r="DWF23" s="891"/>
      <c r="DWG23" s="891"/>
      <c r="DWH23" s="891"/>
      <c r="DWI23" s="891"/>
      <c r="DWJ23" s="891"/>
      <c r="DWK23" s="891"/>
      <c r="DWL23" s="891"/>
      <c r="DWM23" s="891"/>
      <c r="DWN23" s="888"/>
      <c r="DWO23" s="888"/>
      <c r="DWP23" s="889"/>
      <c r="DWQ23" s="889"/>
      <c r="DWR23" s="888"/>
      <c r="DWS23" s="890"/>
      <c r="DWT23" s="888"/>
      <c r="DWU23" s="891"/>
      <c r="DWV23" s="891"/>
      <c r="DWW23" s="891"/>
      <c r="DWX23" s="891"/>
      <c r="DWY23" s="891"/>
      <c r="DWZ23" s="891"/>
      <c r="DXA23" s="891"/>
      <c r="DXB23" s="891"/>
      <c r="DXC23" s="888"/>
      <c r="DXD23" s="888"/>
      <c r="DXE23" s="889"/>
      <c r="DXF23" s="889"/>
      <c r="DXG23" s="888"/>
      <c r="DXH23" s="890"/>
      <c r="DXI23" s="888"/>
      <c r="DXJ23" s="891"/>
      <c r="DXK23" s="891"/>
      <c r="DXL23" s="891"/>
      <c r="DXM23" s="891"/>
      <c r="DXN23" s="891"/>
      <c r="DXO23" s="891"/>
      <c r="DXP23" s="891"/>
      <c r="DXQ23" s="891"/>
      <c r="DXR23" s="888"/>
      <c r="DXS23" s="888"/>
      <c r="DXT23" s="889"/>
      <c r="DXU23" s="889"/>
      <c r="DXV23" s="888"/>
      <c r="DXW23" s="890"/>
      <c r="DXX23" s="888"/>
      <c r="DXY23" s="891"/>
      <c r="DXZ23" s="891"/>
      <c r="DYA23" s="891"/>
      <c r="DYB23" s="891"/>
      <c r="DYC23" s="891"/>
      <c r="DYD23" s="891"/>
      <c r="DYE23" s="891"/>
      <c r="DYF23" s="891"/>
      <c r="DYG23" s="888"/>
      <c r="DYH23" s="888"/>
      <c r="DYI23" s="889"/>
      <c r="DYJ23" s="889"/>
      <c r="DYK23" s="888"/>
      <c r="DYL23" s="890"/>
      <c r="DYM23" s="888"/>
      <c r="DYN23" s="891"/>
      <c r="DYO23" s="891"/>
      <c r="DYP23" s="891"/>
      <c r="DYQ23" s="891"/>
      <c r="DYR23" s="891"/>
      <c r="DYS23" s="891"/>
      <c r="DYT23" s="891"/>
      <c r="DYU23" s="891"/>
      <c r="DYV23" s="888"/>
      <c r="DYW23" s="888"/>
      <c r="DYX23" s="889"/>
      <c r="DYY23" s="889"/>
      <c r="DYZ23" s="888"/>
      <c r="DZA23" s="890"/>
      <c r="DZB23" s="888"/>
      <c r="DZC23" s="891"/>
      <c r="DZD23" s="891"/>
      <c r="DZE23" s="891"/>
      <c r="DZF23" s="891"/>
      <c r="DZG23" s="891"/>
      <c r="DZH23" s="891"/>
      <c r="DZI23" s="891"/>
      <c r="DZJ23" s="891"/>
      <c r="DZK23" s="888"/>
      <c r="DZL23" s="888"/>
      <c r="DZM23" s="889"/>
      <c r="DZN23" s="889"/>
      <c r="DZO23" s="888"/>
      <c r="DZP23" s="890"/>
      <c r="DZQ23" s="888"/>
      <c r="DZR23" s="891"/>
      <c r="DZS23" s="891"/>
      <c r="DZT23" s="891"/>
      <c r="DZU23" s="891"/>
      <c r="DZV23" s="891"/>
      <c r="DZW23" s="891"/>
      <c r="DZX23" s="891"/>
      <c r="DZY23" s="891"/>
      <c r="DZZ23" s="888"/>
      <c r="EAA23" s="888"/>
      <c r="EAB23" s="889"/>
      <c r="EAC23" s="889"/>
      <c r="EAD23" s="888"/>
      <c r="EAE23" s="890"/>
      <c r="EAF23" s="888"/>
      <c r="EAG23" s="891"/>
      <c r="EAH23" s="891"/>
      <c r="EAI23" s="891"/>
      <c r="EAJ23" s="891"/>
      <c r="EAK23" s="891"/>
      <c r="EAL23" s="891"/>
      <c r="EAM23" s="891"/>
      <c r="EAN23" s="891"/>
      <c r="EAO23" s="888"/>
      <c r="EAP23" s="888"/>
      <c r="EAQ23" s="889"/>
      <c r="EAR23" s="889"/>
      <c r="EAS23" s="888"/>
      <c r="EAT23" s="890"/>
      <c r="EAU23" s="888"/>
      <c r="EAV23" s="891"/>
      <c r="EAW23" s="891"/>
      <c r="EAX23" s="891"/>
      <c r="EAY23" s="891"/>
      <c r="EAZ23" s="891"/>
      <c r="EBA23" s="891"/>
      <c r="EBB23" s="891"/>
      <c r="EBC23" s="891"/>
      <c r="EBD23" s="888"/>
      <c r="EBE23" s="888"/>
      <c r="EBF23" s="889"/>
      <c r="EBG23" s="889"/>
      <c r="EBH23" s="888"/>
      <c r="EBI23" s="890"/>
      <c r="EBJ23" s="888"/>
      <c r="EBK23" s="891"/>
      <c r="EBL23" s="891"/>
      <c r="EBM23" s="891"/>
      <c r="EBN23" s="891"/>
      <c r="EBO23" s="891"/>
      <c r="EBP23" s="891"/>
      <c r="EBQ23" s="891"/>
      <c r="EBR23" s="891"/>
      <c r="EBS23" s="888"/>
      <c r="EBT23" s="888"/>
      <c r="EBU23" s="889"/>
      <c r="EBV23" s="889"/>
      <c r="EBW23" s="888"/>
      <c r="EBX23" s="890"/>
      <c r="EBY23" s="888"/>
      <c r="EBZ23" s="891"/>
      <c r="ECA23" s="891"/>
      <c r="ECB23" s="891"/>
      <c r="ECC23" s="891"/>
      <c r="ECD23" s="891"/>
      <c r="ECE23" s="891"/>
      <c r="ECF23" s="891"/>
      <c r="ECG23" s="891"/>
      <c r="ECH23" s="888"/>
      <c r="ECI23" s="888"/>
      <c r="ECJ23" s="889"/>
      <c r="ECK23" s="889"/>
      <c r="ECL23" s="888"/>
      <c r="ECM23" s="890"/>
      <c r="ECN23" s="888"/>
      <c r="ECO23" s="891"/>
      <c r="ECP23" s="891"/>
      <c r="ECQ23" s="891"/>
      <c r="ECR23" s="891"/>
      <c r="ECS23" s="891"/>
      <c r="ECT23" s="891"/>
      <c r="ECU23" s="891"/>
      <c r="ECV23" s="891"/>
      <c r="ECW23" s="888"/>
      <c r="ECX23" s="888"/>
      <c r="ECY23" s="889"/>
      <c r="ECZ23" s="889"/>
      <c r="EDA23" s="888"/>
      <c r="EDB23" s="890"/>
      <c r="EDC23" s="888"/>
      <c r="EDD23" s="891"/>
      <c r="EDE23" s="891"/>
      <c r="EDF23" s="891"/>
      <c r="EDG23" s="891"/>
      <c r="EDH23" s="891"/>
      <c r="EDI23" s="891"/>
      <c r="EDJ23" s="891"/>
      <c r="EDK23" s="891"/>
      <c r="EDL23" s="888"/>
      <c r="EDM23" s="888"/>
      <c r="EDN23" s="889"/>
      <c r="EDO23" s="889"/>
      <c r="EDP23" s="888"/>
      <c r="EDQ23" s="890"/>
      <c r="EDR23" s="888"/>
      <c r="EDS23" s="891"/>
      <c r="EDT23" s="891"/>
      <c r="EDU23" s="891"/>
      <c r="EDV23" s="891"/>
      <c r="EDW23" s="891"/>
      <c r="EDX23" s="891"/>
      <c r="EDY23" s="891"/>
      <c r="EDZ23" s="891"/>
      <c r="EEA23" s="888"/>
      <c r="EEB23" s="888"/>
      <c r="EEC23" s="889"/>
      <c r="EED23" s="889"/>
      <c r="EEE23" s="888"/>
      <c r="EEF23" s="890"/>
      <c r="EEG23" s="888"/>
      <c r="EEH23" s="891"/>
      <c r="EEI23" s="891"/>
      <c r="EEJ23" s="891"/>
      <c r="EEK23" s="891"/>
      <c r="EEL23" s="891"/>
      <c r="EEM23" s="891"/>
      <c r="EEN23" s="891"/>
      <c r="EEO23" s="891"/>
      <c r="EEP23" s="888"/>
      <c r="EEQ23" s="888"/>
      <c r="EER23" s="889"/>
      <c r="EES23" s="889"/>
      <c r="EET23" s="888"/>
      <c r="EEU23" s="890"/>
      <c r="EEV23" s="888"/>
      <c r="EEW23" s="891"/>
      <c r="EEX23" s="891"/>
      <c r="EEY23" s="891"/>
      <c r="EEZ23" s="891"/>
      <c r="EFA23" s="891"/>
      <c r="EFB23" s="891"/>
      <c r="EFC23" s="891"/>
      <c r="EFD23" s="891"/>
      <c r="EFE23" s="888"/>
      <c r="EFF23" s="888"/>
      <c r="EFG23" s="889"/>
      <c r="EFH23" s="889"/>
      <c r="EFI23" s="888"/>
      <c r="EFJ23" s="890"/>
      <c r="EFK23" s="888"/>
      <c r="EFL23" s="891"/>
      <c r="EFM23" s="891"/>
      <c r="EFN23" s="891"/>
      <c r="EFO23" s="891"/>
      <c r="EFP23" s="891"/>
      <c r="EFQ23" s="891"/>
      <c r="EFR23" s="891"/>
      <c r="EFS23" s="891"/>
      <c r="EFT23" s="888"/>
      <c r="EFU23" s="888"/>
      <c r="EFV23" s="889"/>
      <c r="EFW23" s="889"/>
      <c r="EFX23" s="888"/>
      <c r="EFY23" s="890"/>
      <c r="EFZ23" s="888"/>
      <c r="EGA23" s="891"/>
      <c r="EGB23" s="891"/>
      <c r="EGC23" s="891"/>
      <c r="EGD23" s="891"/>
      <c r="EGE23" s="891"/>
      <c r="EGF23" s="891"/>
      <c r="EGG23" s="891"/>
      <c r="EGH23" s="891"/>
      <c r="EGI23" s="888"/>
      <c r="EGJ23" s="888"/>
      <c r="EGK23" s="889"/>
      <c r="EGL23" s="889"/>
      <c r="EGM23" s="888"/>
      <c r="EGN23" s="890"/>
      <c r="EGO23" s="888"/>
      <c r="EGP23" s="891"/>
      <c r="EGQ23" s="891"/>
      <c r="EGR23" s="891"/>
      <c r="EGS23" s="891"/>
      <c r="EGT23" s="891"/>
      <c r="EGU23" s="891"/>
      <c r="EGV23" s="891"/>
      <c r="EGW23" s="891"/>
      <c r="EGX23" s="888"/>
      <c r="EGY23" s="888"/>
      <c r="EGZ23" s="889"/>
      <c r="EHA23" s="889"/>
      <c r="EHB23" s="888"/>
      <c r="EHC23" s="890"/>
      <c r="EHD23" s="888"/>
      <c r="EHE23" s="891"/>
      <c r="EHF23" s="891"/>
      <c r="EHG23" s="891"/>
      <c r="EHH23" s="891"/>
      <c r="EHI23" s="891"/>
      <c r="EHJ23" s="891"/>
      <c r="EHK23" s="891"/>
      <c r="EHL23" s="891"/>
      <c r="EHM23" s="888"/>
      <c r="EHN23" s="888"/>
      <c r="EHO23" s="889"/>
      <c r="EHP23" s="889"/>
      <c r="EHQ23" s="888"/>
      <c r="EHR23" s="890"/>
      <c r="EHS23" s="888"/>
      <c r="EHT23" s="891"/>
      <c r="EHU23" s="891"/>
      <c r="EHV23" s="891"/>
      <c r="EHW23" s="891"/>
      <c r="EHX23" s="891"/>
      <c r="EHY23" s="891"/>
      <c r="EHZ23" s="891"/>
      <c r="EIA23" s="891"/>
      <c r="EIB23" s="888"/>
      <c r="EIC23" s="888"/>
      <c r="EID23" s="889"/>
      <c r="EIE23" s="889"/>
      <c r="EIF23" s="888"/>
      <c r="EIG23" s="890"/>
      <c r="EIH23" s="888"/>
      <c r="EII23" s="891"/>
      <c r="EIJ23" s="891"/>
      <c r="EIK23" s="891"/>
      <c r="EIL23" s="891"/>
      <c r="EIM23" s="891"/>
      <c r="EIN23" s="891"/>
      <c r="EIO23" s="891"/>
      <c r="EIP23" s="891"/>
      <c r="EIQ23" s="888"/>
      <c r="EIR23" s="888"/>
      <c r="EIS23" s="889"/>
      <c r="EIT23" s="889"/>
      <c r="EIU23" s="888"/>
      <c r="EIV23" s="890"/>
      <c r="EIW23" s="888"/>
      <c r="EIX23" s="891"/>
      <c r="EIY23" s="891"/>
      <c r="EIZ23" s="891"/>
      <c r="EJA23" s="891"/>
      <c r="EJB23" s="891"/>
      <c r="EJC23" s="891"/>
      <c r="EJD23" s="891"/>
      <c r="EJE23" s="891"/>
      <c r="EJF23" s="888"/>
      <c r="EJG23" s="888"/>
      <c r="EJH23" s="889"/>
      <c r="EJI23" s="889"/>
      <c r="EJJ23" s="888"/>
      <c r="EJK23" s="890"/>
      <c r="EJL23" s="888"/>
      <c r="EJM23" s="891"/>
      <c r="EJN23" s="891"/>
      <c r="EJO23" s="891"/>
      <c r="EJP23" s="891"/>
      <c r="EJQ23" s="891"/>
      <c r="EJR23" s="891"/>
      <c r="EJS23" s="891"/>
      <c r="EJT23" s="891"/>
      <c r="EJU23" s="888"/>
      <c r="EJV23" s="888"/>
      <c r="EJW23" s="889"/>
      <c r="EJX23" s="889"/>
      <c r="EJY23" s="888"/>
      <c r="EJZ23" s="890"/>
      <c r="EKA23" s="888"/>
      <c r="EKB23" s="891"/>
      <c r="EKC23" s="891"/>
      <c r="EKD23" s="891"/>
      <c r="EKE23" s="891"/>
      <c r="EKF23" s="891"/>
      <c r="EKG23" s="891"/>
      <c r="EKH23" s="891"/>
      <c r="EKI23" s="891"/>
      <c r="EKJ23" s="888"/>
      <c r="EKK23" s="888"/>
      <c r="EKL23" s="889"/>
      <c r="EKM23" s="889"/>
      <c r="EKN23" s="888"/>
      <c r="EKO23" s="890"/>
      <c r="EKP23" s="888"/>
      <c r="EKQ23" s="891"/>
      <c r="EKR23" s="891"/>
      <c r="EKS23" s="891"/>
      <c r="EKT23" s="891"/>
      <c r="EKU23" s="891"/>
      <c r="EKV23" s="891"/>
      <c r="EKW23" s="891"/>
      <c r="EKX23" s="891"/>
      <c r="EKY23" s="888"/>
      <c r="EKZ23" s="888"/>
      <c r="ELA23" s="889"/>
      <c r="ELB23" s="889"/>
      <c r="ELC23" s="888"/>
      <c r="ELD23" s="890"/>
      <c r="ELE23" s="888"/>
      <c r="ELF23" s="891"/>
      <c r="ELG23" s="891"/>
      <c r="ELH23" s="891"/>
      <c r="ELI23" s="891"/>
      <c r="ELJ23" s="891"/>
      <c r="ELK23" s="891"/>
      <c r="ELL23" s="891"/>
      <c r="ELM23" s="891"/>
      <c r="ELN23" s="888"/>
      <c r="ELO23" s="888"/>
      <c r="ELP23" s="889"/>
      <c r="ELQ23" s="889"/>
      <c r="ELR23" s="888"/>
      <c r="ELS23" s="890"/>
      <c r="ELT23" s="888"/>
      <c r="ELU23" s="891"/>
      <c r="ELV23" s="891"/>
      <c r="ELW23" s="891"/>
      <c r="ELX23" s="891"/>
      <c r="ELY23" s="891"/>
      <c r="ELZ23" s="891"/>
      <c r="EMA23" s="891"/>
      <c r="EMB23" s="891"/>
      <c r="EMC23" s="888"/>
      <c r="EMD23" s="888"/>
      <c r="EME23" s="889"/>
      <c r="EMF23" s="889"/>
      <c r="EMG23" s="888"/>
      <c r="EMH23" s="890"/>
      <c r="EMI23" s="888"/>
      <c r="EMJ23" s="891"/>
      <c r="EMK23" s="891"/>
      <c r="EML23" s="891"/>
      <c r="EMM23" s="891"/>
      <c r="EMN23" s="891"/>
      <c r="EMO23" s="891"/>
      <c r="EMP23" s="891"/>
      <c r="EMQ23" s="891"/>
      <c r="EMR23" s="888"/>
      <c r="EMS23" s="888"/>
      <c r="EMT23" s="889"/>
      <c r="EMU23" s="889"/>
      <c r="EMV23" s="888"/>
      <c r="EMW23" s="890"/>
      <c r="EMX23" s="888"/>
      <c r="EMY23" s="891"/>
      <c r="EMZ23" s="891"/>
      <c r="ENA23" s="891"/>
      <c r="ENB23" s="891"/>
      <c r="ENC23" s="891"/>
      <c r="END23" s="891"/>
      <c r="ENE23" s="891"/>
      <c r="ENF23" s="891"/>
      <c r="ENG23" s="888"/>
      <c r="ENH23" s="888"/>
      <c r="ENI23" s="889"/>
      <c r="ENJ23" s="889"/>
      <c r="ENK23" s="888"/>
      <c r="ENL23" s="890"/>
      <c r="ENM23" s="888"/>
      <c r="ENN23" s="891"/>
      <c r="ENO23" s="891"/>
      <c r="ENP23" s="891"/>
      <c r="ENQ23" s="891"/>
      <c r="ENR23" s="891"/>
      <c r="ENS23" s="891"/>
      <c r="ENT23" s="891"/>
      <c r="ENU23" s="891"/>
      <c r="ENV23" s="888"/>
      <c r="ENW23" s="888"/>
      <c r="ENX23" s="889"/>
      <c r="ENY23" s="889"/>
      <c r="ENZ23" s="888"/>
      <c r="EOA23" s="890"/>
      <c r="EOB23" s="888"/>
      <c r="EOC23" s="891"/>
      <c r="EOD23" s="891"/>
      <c r="EOE23" s="891"/>
      <c r="EOF23" s="891"/>
      <c r="EOG23" s="891"/>
      <c r="EOH23" s="891"/>
      <c r="EOI23" s="891"/>
      <c r="EOJ23" s="891"/>
      <c r="EOK23" s="888"/>
      <c r="EOL23" s="888"/>
      <c r="EOM23" s="889"/>
      <c r="EON23" s="889"/>
      <c r="EOO23" s="888"/>
      <c r="EOP23" s="890"/>
      <c r="EOQ23" s="888"/>
      <c r="EOR23" s="891"/>
      <c r="EOS23" s="891"/>
      <c r="EOT23" s="891"/>
      <c r="EOU23" s="891"/>
      <c r="EOV23" s="891"/>
      <c r="EOW23" s="891"/>
      <c r="EOX23" s="891"/>
      <c r="EOY23" s="891"/>
      <c r="EOZ23" s="888"/>
      <c r="EPA23" s="888"/>
      <c r="EPB23" s="889"/>
      <c r="EPC23" s="889"/>
      <c r="EPD23" s="888"/>
      <c r="EPE23" s="890"/>
      <c r="EPF23" s="888"/>
      <c r="EPG23" s="891"/>
      <c r="EPH23" s="891"/>
      <c r="EPI23" s="891"/>
      <c r="EPJ23" s="891"/>
      <c r="EPK23" s="891"/>
      <c r="EPL23" s="891"/>
      <c r="EPM23" s="891"/>
      <c r="EPN23" s="891"/>
      <c r="EPO23" s="888"/>
      <c r="EPP23" s="888"/>
      <c r="EPQ23" s="889"/>
      <c r="EPR23" s="889"/>
      <c r="EPS23" s="888"/>
      <c r="EPT23" s="890"/>
      <c r="EPU23" s="888"/>
      <c r="EPV23" s="891"/>
      <c r="EPW23" s="891"/>
      <c r="EPX23" s="891"/>
      <c r="EPY23" s="891"/>
      <c r="EPZ23" s="891"/>
      <c r="EQA23" s="891"/>
      <c r="EQB23" s="891"/>
      <c r="EQC23" s="891"/>
      <c r="EQD23" s="888"/>
      <c r="EQE23" s="888"/>
      <c r="EQF23" s="889"/>
      <c r="EQG23" s="889"/>
      <c r="EQH23" s="888"/>
      <c r="EQI23" s="890"/>
      <c r="EQJ23" s="888"/>
      <c r="EQK23" s="891"/>
      <c r="EQL23" s="891"/>
      <c r="EQM23" s="891"/>
      <c r="EQN23" s="891"/>
      <c r="EQO23" s="891"/>
      <c r="EQP23" s="891"/>
      <c r="EQQ23" s="891"/>
      <c r="EQR23" s="891"/>
      <c r="EQS23" s="888"/>
      <c r="EQT23" s="888"/>
      <c r="EQU23" s="889"/>
      <c r="EQV23" s="889"/>
      <c r="EQW23" s="888"/>
      <c r="EQX23" s="890"/>
      <c r="EQY23" s="888"/>
      <c r="EQZ23" s="891"/>
      <c r="ERA23" s="891"/>
      <c r="ERB23" s="891"/>
      <c r="ERC23" s="891"/>
      <c r="ERD23" s="891"/>
      <c r="ERE23" s="891"/>
      <c r="ERF23" s="891"/>
      <c r="ERG23" s="891"/>
      <c r="ERH23" s="888"/>
      <c r="ERI23" s="888"/>
      <c r="ERJ23" s="889"/>
      <c r="ERK23" s="889"/>
      <c r="ERL23" s="888"/>
      <c r="ERM23" s="890"/>
      <c r="ERN23" s="888"/>
      <c r="ERO23" s="891"/>
      <c r="ERP23" s="891"/>
      <c r="ERQ23" s="891"/>
      <c r="ERR23" s="891"/>
      <c r="ERS23" s="891"/>
      <c r="ERT23" s="891"/>
      <c r="ERU23" s="891"/>
      <c r="ERV23" s="891"/>
      <c r="ERW23" s="888"/>
      <c r="ERX23" s="888"/>
      <c r="ERY23" s="889"/>
      <c r="ERZ23" s="889"/>
      <c r="ESA23" s="888"/>
      <c r="ESB23" s="890"/>
      <c r="ESC23" s="888"/>
      <c r="ESD23" s="891"/>
      <c r="ESE23" s="891"/>
      <c r="ESF23" s="891"/>
      <c r="ESG23" s="891"/>
      <c r="ESH23" s="891"/>
      <c r="ESI23" s="891"/>
      <c r="ESJ23" s="891"/>
      <c r="ESK23" s="891"/>
      <c r="ESL23" s="888"/>
      <c r="ESM23" s="888"/>
      <c r="ESN23" s="889"/>
      <c r="ESO23" s="889"/>
      <c r="ESP23" s="888"/>
      <c r="ESQ23" s="890"/>
      <c r="ESR23" s="888"/>
      <c r="ESS23" s="891"/>
      <c r="EST23" s="891"/>
      <c r="ESU23" s="891"/>
      <c r="ESV23" s="891"/>
      <c r="ESW23" s="891"/>
      <c r="ESX23" s="891"/>
      <c r="ESY23" s="891"/>
      <c r="ESZ23" s="891"/>
      <c r="ETA23" s="888"/>
      <c r="ETB23" s="888"/>
      <c r="ETC23" s="889"/>
      <c r="ETD23" s="889"/>
      <c r="ETE23" s="888"/>
      <c r="ETF23" s="890"/>
      <c r="ETG23" s="888"/>
      <c r="ETH23" s="891"/>
      <c r="ETI23" s="891"/>
      <c r="ETJ23" s="891"/>
      <c r="ETK23" s="891"/>
      <c r="ETL23" s="891"/>
      <c r="ETM23" s="891"/>
      <c r="ETN23" s="891"/>
      <c r="ETO23" s="891"/>
      <c r="ETP23" s="888"/>
      <c r="ETQ23" s="888"/>
      <c r="ETR23" s="889"/>
      <c r="ETS23" s="889"/>
      <c r="ETT23" s="888"/>
      <c r="ETU23" s="890"/>
      <c r="ETV23" s="888"/>
      <c r="ETW23" s="891"/>
      <c r="ETX23" s="891"/>
      <c r="ETY23" s="891"/>
      <c r="ETZ23" s="891"/>
      <c r="EUA23" s="891"/>
      <c r="EUB23" s="891"/>
      <c r="EUC23" s="891"/>
      <c r="EUD23" s="891"/>
      <c r="EUE23" s="888"/>
      <c r="EUF23" s="888"/>
      <c r="EUG23" s="889"/>
      <c r="EUH23" s="889"/>
      <c r="EUI23" s="888"/>
      <c r="EUJ23" s="890"/>
      <c r="EUK23" s="888"/>
      <c r="EUL23" s="891"/>
      <c r="EUM23" s="891"/>
      <c r="EUN23" s="891"/>
      <c r="EUO23" s="891"/>
      <c r="EUP23" s="891"/>
      <c r="EUQ23" s="891"/>
      <c r="EUR23" s="891"/>
      <c r="EUS23" s="891"/>
      <c r="EUT23" s="888"/>
      <c r="EUU23" s="888"/>
      <c r="EUV23" s="889"/>
      <c r="EUW23" s="889"/>
      <c r="EUX23" s="888"/>
      <c r="EUY23" s="890"/>
      <c r="EUZ23" s="888"/>
      <c r="EVA23" s="891"/>
      <c r="EVB23" s="891"/>
      <c r="EVC23" s="891"/>
      <c r="EVD23" s="891"/>
      <c r="EVE23" s="891"/>
      <c r="EVF23" s="891"/>
      <c r="EVG23" s="891"/>
      <c r="EVH23" s="891"/>
      <c r="EVI23" s="888"/>
      <c r="EVJ23" s="888"/>
      <c r="EVK23" s="889"/>
      <c r="EVL23" s="889"/>
      <c r="EVM23" s="888"/>
      <c r="EVN23" s="890"/>
      <c r="EVO23" s="888"/>
      <c r="EVP23" s="891"/>
      <c r="EVQ23" s="891"/>
      <c r="EVR23" s="891"/>
      <c r="EVS23" s="891"/>
      <c r="EVT23" s="891"/>
      <c r="EVU23" s="891"/>
      <c r="EVV23" s="891"/>
      <c r="EVW23" s="891"/>
      <c r="EVX23" s="888"/>
      <c r="EVY23" s="888"/>
      <c r="EVZ23" s="889"/>
      <c r="EWA23" s="889"/>
      <c r="EWB23" s="888"/>
      <c r="EWC23" s="890"/>
      <c r="EWD23" s="888"/>
      <c r="EWE23" s="891"/>
      <c r="EWF23" s="891"/>
      <c r="EWG23" s="891"/>
      <c r="EWH23" s="891"/>
      <c r="EWI23" s="891"/>
      <c r="EWJ23" s="891"/>
      <c r="EWK23" s="891"/>
      <c r="EWL23" s="891"/>
      <c r="EWM23" s="888"/>
      <c r="EWN23" s="888"/>
      <c r="EWO23" s="889"/>
      <c r="EWP23" s="889"/>
      <c r="EWQ23" s="888"/>
      <c r="EWR23" s="890"/>
      <c r="EWS23" s="888"/>
      <c r="EWT23" s="891"/>
      <c r="EWU23" s="891"/>
      <c r="EWV23" s="891"/>
      <c r="EWW23" s="891"/>
      <c r="EWX23" s="891"/>
      <c r="EWY23" s="891"/>
      <c r="EWZ23" s="891"/>
      <c r="EXA23" s="891"/>
      <c r="EXB23" s="888"/>
      <c r="EXC23" s="888"/>
      <c r="EXD23" s="889"/>
      <c r="EXE23" s="889"/>
      <c r="EXF23" s="888"/>
      <c r="EXG23" s="890"/>
      <c r="EXH23" s="888"/>
      <c r="EXI23" s="891"/>
      <c r="EXJ23" s="891"/>
      <c r="EXK23" s="891"/>
      <c r="EXL23" s="891"/>
      <c r="EXM23" s="891"/>
      <c r="EXN23" s="891"/>
      <c r="EXO23" s="891"/>
      <c r="EXP23" s="891"/>
      <c r="EXQ23" s="888"/>
      <c r="EXR23" s="888"/>
      <c r="EXS23" s="889"/>
      <c r="EXT23" s="889"/>
      <c r="EXU23" s="888"/>
      <c r="EXV23" s="890"/>
      <c r="EXW23" s="888"/>
      <c r="EXX23" s="891"/>
      <c r="EXY23" s="891"/>
      <c r="EXZ23" s="891"/>
      <c r="EYA23" s="891"/>
      <c r="EYB23" s="891"/>
      <c r="EYC23" s="891"/>
      <c r="EYD23" s="891"/>
      <c r="EYE23" s="891"/>
      <c r="EYF23" s="888"/>
      <c r="EYG23" s="888"/>
      <c r="EYH23" s="889"/>
      <c r="EYI23" s="889"/>
      <c r="EYJ23" s="888"/>
      <c r="EYK23" s="890"/>
      <c r="EYL23" s="888"/>
      <c r="EYM23" s="891"/>
      <c r="EYN23" s="891"/>
      <c r="EYO23" s="891"/>
      <c r="EYP23" s="891"/>
      <c r="EYQ23" s="891"/>
      <c r="EYR23" s="891"/>
      <c r="EYS23" s="891"/>
      <c r="EYT23" s="891"/>
      <c r="EYU23" s="888"/>
      <c r="EYV23" s="888"/>
      <c r="EYW23" s="889"/>
      <c r="EYX23" s="889"/>
      <c r="EYY23" s="888"/>
      <c r="EYZ23" s="890"/>
      <c r="EZA23" s="888"/>
      <c r="EZB23" s="891"/>
      <c r="EZC23" s="891"/>
      <c r="EZD23" s="891"/>
      <c r="EZE23" s="891"/>
      <c r="EZF23" s="891"/>
      <c r="EZG23" s="891"/>
      <c r="EZH23" s="891"/>
      <c r="EZI23" s="891"/>
      <c r="EZJ23" s="888"/>
      <c r="EZK23" s="888"/>
      <c r="EZL23" s="889"/>
      <c r="EZM23" s="889"/>
      <c r="EZN23" s="888"/>
      <c r="EZO23" s="890"/>
      <c r="EZP23" s="888"/>
      <c r="EZQ23" s="891"/>
      <c r="EZR23" s="891"/>
      <c r="EZS23" s="891"/>
      <c r="EZT23" s="891"/>
      <c r="EZU23" s="891"/>
      <c r="EZV23" s="891"/>
      <c r="EZW23" s="891"/>
      <c r="EZX23" s="891"/>
      <c r="EZY23" s="888"/>
      <c r="EZZ23" s="888"/>
      <c r="FAA23" s="889"/>
      <c r="FAB23" s="889"/>
      <c r="FAC23" s="888"/>
      <c r="FAD23" s="890"/>
      <c r="FAE23" s="888"/>
      <c r="FAF23" s="891"/>
      <c r="FAG23" s="891"/>
      <c r="FAH23" s="891"/>
      <c r="FAI23" s="891"/>
      <c r="FAJ23" s="891"/>
      <c r="FAK23" s="891"/>
      <c r="FAL23" s="891"/>
      <c r="FAM23" s="891"/>
      <c r="FAN23" s="888"/>
      <c r="FAO23" s="888"/>
      <c r="FAP23" s="889"/>
      <c r="FAQ23" s="889"/>
      <c r="FAR23" s="888"/>
      <c r="FAS23" s="890"/>
      <c r="FAT23" s="888"/>
      <c r="FAU23" s="891"/>
      <c r="FAV23" s="891"/>
      <c r="FAW23" s="891"/>
      <c r="FAX23" s="891"/>
      <c r="FAY23" s="891"/>
      <c r="FAZ23" s="891"/>
      <c r="FBA23" s="891"/>
      <c r="FBB23" s="891"/>
      <c r="FBC23" s="888"/>
      <c r="FBD23" s="888"/>
      <c r="FBE23" s="889"/>
      <c r="FBF23" s="889"/>
      <c r="FBG23" s="888"/>
      <c r="FBH23" s="890"/>
      <c r="FBI23" s="888"/>
      <c r="FBJ23" s="891"/>
      <c r="FBK23" s="891"/>
      <c r="FBL23" s="891"/>
      <c r="FBM23" s="891"/>
      <c r="FBN23" s="891"/>
      <c r="FBO23" s="891"/>
      <c r="FBP23" s="891"/>
      <c r="FBQ23" s="891"/>
      <c r="FBR23" s="888"/>
      <c r="FBS23" s="888"/>
      <c r="FBT23" s="889"/>
      <c r="FBU23" s="889"/>
      <c r="FBV23" s="888"/>
      <c r="FBW23" s="890"/>
      <c r="FBX23" s="888"/>
      <c r="FBY23" s="891"/>
      <c r="FBZ23" s="891"/>
      <c r="FCA23" s="891"/>
      <c r="FCB23" s="891"/>
      <c r="FCC23" s="891"/>
      <c r="FCD23" s="891"/>
      <c r="FCE23" s="891"/>
      <c r="FCF23" s="891"/>
      <c r="FCG23" s="888"/>
      <c r="FCH23" s="888"/>
      <c r="FCI23" s="889"/>
      <c r="FCJ23" s="889"/>
      <c r="FCK23" s="888"/>
      <c r="FCL23" s="890"/>
      <c r="FCM23" s="888"/>
      <c r="FCN23" s="891"/>
      <c r="FCO23" s="891"/>
      <c r="FCP23" s="891"/>
      <c r="FCQ23" s="891"/>
      <c r="FCR23" s="891"/>
      <c r="FCS23" s="891"/>
      <c r="FCT23" s="891"/>
      <c r="FCU23" s="891"/>
      <c r="FCV23" s="888"/>
      <c r="FCW23" s="888"/>
      <c r="FCX23" s="889"/>
      <c r="FCY23" s="889"/>
      <c r="FCZ23" s="888"/>
      <c r="FDA23" s="890"/>
      <c r="FDB23" s="888"/>
      <c r="FDC23" s="891"/>
      <c r="FDD23" s="891"/>
      <c r="FDE23" s="891"/>
      <c r="FDF23" s="891"/>
      <c r="FDG23" s="891"/>
      <c r="FDH23" s="891"/>
      <c r="FDI23" s="891"/>
      <c r="FDJ23" s="891"/>
      <c r="FDK23" s="888"/>
      <c r="FDL23" s="888"/>
      <c r="FDM23" s="889"/>
      <c r="FDN23" s="889"/>
      <c r="FDO23" s="888"/>
      <c r="FDP23" s="890"/>
      <c r="FDQ23" s="888"/>
      <c r="FDR23" s="891"/>
      <c r="FDS23" s="891"/>
      <c r="FDT23" s="891"/>
      <c r="FDU23" s="891"/>
      <c r="FDV23" s="891"/>
      <c r="FDW23" s="891"/>
      <c r="FDX23" s="891"/>
      <c r="FDY23" s="891"/>
      <c r="FDZ23" s="888"/>
      <c r="FEA23" s="888"/>
      <c r="FEB23" s="889"/>
      <c r="FEC23" s="889"/>
      <c r="FED23" s="888"/>
      <c r="FEE23" s="890"/>
      <c r="FEF23" s="888"/>
      <c r="FEG23" s="891"/>
      <c r="FEH23" s="891"/>
      <c r="FEI23" s="891"/>
      <c r="FEJ23" s="891"/>
      <c r="FEK23" s="891"/>
      <c r="FEL23" s="891"/>
      <c r="FEM23" s="891"/>
      <c r="FEN23" s="891"/>
      <c r="FEO23" s="888"/>
      <c r="FEP23" s="888"/>
      <c r="FEQ23" s="889"/>
      <c r="FER23" s="889"/>
      <c r="FES23" s="888"/>
      <c r="FET23" s="890"/>
      <c r="FEU23" s="888"/>
      <c r="FEV23" s="891"/>
      <c r="FEW23" s="891"/>
      <c r="FEX23" s="891"/>
      <c r="FEY23" s="891"/>
      <c r="FEZ23" s="891"/>
      <c r="FFA23" s="891"/>
      <c r="FFB23" s="891"/>
      <c r="FFC23" s="891"/>
      <c r="FFD23" s="888"/>
      <c r="FFE23" s="888"/>
      <c r="FFF23" s="889"/>
      <c r="FFG23" s="889"/>
      <c r="FFH23" s="888"/>
      <c r="FFI23" s="890"/>
      <c r="FFJ23" s="888"/>
      <c r="FFK23" s="891"/>
      <c r="FFL23" s="891"/>
      <c r="FFM23" s="891"/>
      <c r="FFN23" s="891"/>
      <c r="FFO23" s="891"/>
      <c r="FFP23" s="891"/>
      <c r="FFQ23" s="891"/>
      <c r="FFR23" s="891"/>
      <c r="FFS23" s="888"/>
      <c r="FFT23" s="888"/>
      <c r="FFU23" s="889"/>
      <c r="FFV23" s="889"/>
      <c r="FFW23" s="888"/>
      <c r="FFX23" s="890"/>
      <c r="FFY23" s="888"/>
      <c r="FFZ23" s="891"/>
      <c r="FGA23" s="891"/>
      <c r="FGB23" s="891"/>
      <c r="FGC23" s="891"/>
      <c r="FGD23" s="891"/>
      <c r="FGE23" s="891"/>
      <c r="FGF23" s="891"/>
      <c r="FGG23" s="891"/>
      <c r="FGH23" s="888"/>
      <c r="FGI23" s="888"/>
      <c r="FGJ23" s="889"/>
      <c r="FGK23" s="889"/>
      <c r="FGL23" s="888"/>
      <c r="FGM23" s="890"/>
      <c r="FGN23" s="888"/>
      <c r="FGO23" s="891"/>
      <c r="FGP23" s="891"/>
      <c r="FGQ23" s="891"/>
      <c r="FGR23" s="891"/>
      <c r="FGS23" s="891"/>
      <c r="FGT23" s="891"/>
      <c r="FGU23" s="891"/>
      <c r="FGV23" s="891"/>
      <c r="FGW23" s="888"/>
      <c r="FGX23" s="888"/>
      <c r="FGY23" s="889"/>
      <c r="FGZ23" s="889"/>
      <c r="FHA23" s="888"/>
      <c r="FHB23" s="890"/>
      <c r="FHC23" s="888"/>
      <c r="FHD23" s="891"/>
      <c r="FHE23" s="891"/>
      <c r="FHF23" s="891"/>
      <c r="FHG23" s="891"/>
      <c r="FHH23" s="891"/>
      <c r="FHI23" s="891"/>
      <c r="FHJ23" s="891"/>
      <c r="FHK23" s="891"/>
      <c r="FHL23" s="888"/>
      <c r="FHM23" s="888"/>
      <c r="FHN23" s="889"/>
      <c r="FHO23" s="889"/>
      <c r="FHP23" s="888"/>
      <c r="FHQ23" s="890"/>
      <c r="FHR23" s="888"/>
      <c r="FHS23" s="891"/>
      <c r="FHT23" s="891"/>
      <c r="FHU23" s="891"/>
      <c r="FHV23" s="891"/>
      <c r="FHW23" s="891"/>
      <c r="FHX23" s="891"/>
      <c r="FHY23" s="891"/>
      <c r="FHZ23" s="891"/>
      <c r="FIA23" s="888"/>
      <c r="FIB23" s="888"/>
      <c r="FIC23" s="889"/>
      <c r="FID23" s="889"/>
      <c r="FIE23" s="888"/>
      <c r="FIF23" s="890"/>
      <c r="FIG23" s="888"/>
      <c r="FIH23" s="891"/>
      <c r="FII23" s="891"/>
      <c r="FIJ23" s="891"/>
      <c r="FIK23" s="891"/>
      <c r="FIL23" s="891"/>
      <c r="FIM23" s="891"/>
      <c r="FIN23" s="891"/>
      <c r="FIO23" s="891"/>
      <c r="FIP23" s="888"/>
      <c r="FIQ23" s="888"/>
      <c r="FIR23" s="889"/>
      <c r="FIS23" s="889"/>
      <c r="FIT23" s="888"/>
      <c r="FIU23" s="890"/>
      <c r="FIV23" s="888"/>
      <c r="FIW23" s="891"/>
      <c r="FIX23" s="891"/>
      <c r="FIY23" s="891"/>
      <c r="FIZ23" s="891"/>
      <c r="FJA23" s="891"/>
      <c r="FJB23" s="891"/>
      <c r="FJC23" s="891"/>
      <c r="FJD23" s="891"/>
      <c r="FJE23" s="888"/>
      <c r="FJF23" s="888"/>
      <c r="FJG23" s="889"/>
      <c r="FJH23" s="889"/>
      <c r="FJI23" s="888"/>
      <c r="FJJ23" s="890"/>
      <c r="FJK23" s="888"/>
      <c r="FJL23" s="891"/>
      <c r="FJM23" s="891"/>
      <c r="FJN23" s="891"/>
      <c r="FJO23" s="891"/>
      <c r="FJP23" s="891"/>
      <c r="FJQ23" s="891"/>
      <c r="FJR23" s="891"/>
      <c r="FJS23" s="891"/>
      <c r="FJT23" s="888"/>
      <c r="FJU23" s="888"/>
      <c r="FJV23" s="889"/>
      <c r="FJW23" s="889"/>
      <c r="FJX23" s="888"/>
      <c r="FJY23" s="890"/>
      <c r="FJZ23" s="888"/>
      <c r="FKA23" s="891"/>
      <c r="FKB23" s="891"/>
      <c r="FKC23" s="891"/>
      <c r="FKD23" s="891"/>
      <c r="FKE23" s="891"/>
      <c r="FKF23" s="891"/>
      <c r="FKG23" s="891"/>
      <c r="FKH23" s="891"/>
      <c r="FKI23" s="888"/>
      <c r="FKJ23" s="888"/>
      <c r="FKK23" s="889"/>
      <c r="FKL23" s="889"/>
      <c r="FKM23" s="888"/>
      <c r="FKN23" s="890"/>
      <c r="FKO23" s="888"/>
      <c r="FKP23" s="891"/>
      <c r="FKQ23" s="891"/>
      <c r="FKR23" s="891"/>
      <c r="FKS23" s="891"/>
      <c r="FKT23" s="891"/>
      <c r="FKU23" s="891"/>
      <c r="FKV23" s="891"/>
      <c r="FKW23" s="891"/>
      <c r="FKX23" s="888"/>
      <c r="FKY23" s="888"/>
      <c r="FKZ23" s="889"/>
      <c r="FLA23" s="889"/>
      <c r="FLB23" s="888"/>
      <c r="FLC23" s="890"/>
      <c r="FLD23" s="888"/>
      <c r="FLE23" s="891"/>
      <c r="FLF23" s="891"/>
      <c r="FLG23" s="891"/>
      <c r="FLH23" s="891"/>
      <c r="FLI23" s="891"/>
      <c r="FLJ23" s="891"/>
      <c r="FLK23" s="891"/>
      <c r="FLL23" s="891"/>
      <c r="FLM23" s="888"/>
      <c r="FLN23" s="888"/>
      <c r="FLO23" s="889"/>
      <c r="FLP23" s="889"/>
      <c r="FLQ23" s="888"/>
      <c r="FLR23" s="890"/>
      <c r="FLS23" s="888"/>
      <c r="FLT23" s="891"/>
      <c r="FLU23" s="891"/>
      <c r="FLV23" s="891"/>
      <c r="FLW23" s="891"/>
      <c r="FLX23" s="891"/>
      <c r="FLY23" s="891"/>
      <c r="FLZ23" s="891"/>
      <c r="FMA23" s="891"/>
      <c r="FMB23" s="888"/>
      <c r="FMC23" s="888"/>
      <c r="FMD23" s="889"/>
      <c r="FME23" s="889"/>
      <c r="FMF23" s="888"/>
      <c r="FMG23" s="890"/>
      <c r="FMH23" s="888"/>
      <c r="FMI23" s="891"/>
      <c r="FMJ23" s="891"/>
      <c r="FMK23" s="891"/>
      <c r="FML23" s="891"/>
      <c r="FMM23" s="891"/>
      <c r="FMN23" s="891"/>
      <c r="FMO23" s="891"/>
      <c r="FMP23" s="891"/>
      <c r="FMQ23" s="888"/>
      <c r="FMR23" s="888"/>
      <c r="FMS23" s="889"/>
      <c r="FMT23" s="889"/>
      <c r="FMU23" s="888"/>
      <c r="FMV23" s="890"/>
      <c r="FMW23" s="888"/>
      <c r="FMX23" s="891"/>
      <c r="FMY23" s="891"/>
      <c r="FMZ23" s="891"/>
      <c r="FNA23" s="891"/>
      <c r="FNB23" s="891"/>
      <c r="FNC23" s="891"/>
      <c r="FND23" s="891"/>
      <c r="FNE23" s="891"/>
      <c r="FNF23" s="888"/>
      <c r="FNG23" s="888"/>
      <c r="FNH23" s="889"/>
      <c r="FNI23" s="889"/>
      <c r="FNJ23" s="888"/>
      <c r="FNK23" s="890"/>
      <c r="FNL23" s="888"/>
      <c r="FNM23" s="891"/>
      <c r="FNN23" s="891"/>
      <c r="FNO23" s="891"/>
      <c r="FNP23" s="891"/>
      <c r="FNQ23" s="891"/>
      <c r="FNR23" s="891"/>
      <c r="FNS23" s="891"/>
      <c r="FNT23" s="891"/>
      <c r="FNU23" s="888"/>
      <c r="FNV23" s="888"/>
      <c r="FNW23" s="889"/>
      <c r="FNX23" s="889"/>
      <c r="FNY23" s="888"/>
      <c r="FNZ23" s="890"/>
      <c r="FOA23" s="888"/>
      <c r="FOB23" s="891"/>
      <c r="FOC23" s="891"/>
      <c r="FOD23" s="891"/>
      <c r="FOE23" s="891"/>
      <c r="FOF23" s="891"/>
      <c r="FOG23" s="891"/>
      <c r="FOH23" s="891"/>
      <c r="FOI23" s="891"/>
      <c r="FOJ23" s="888"/>
      <c r="FOK23" s="888"/>
      <c r="FOL23" s="889"/>
      <c r="FOM23" s="889"/>
      <c r="FON23" s="888"/>
      <c r="FOO23" s="890"/>
      <c r="FOP23" s="888"/>
      <c r="FOQ23" s="891"/>
      <c r="FOR23" s="891"/>
      <c r="FOS23" s="891"/>
      <c r="FOT23" s="891"/>
      <c r="FOU23" s="891"/>
      <c r="FOV23" s="891"/>
      <c r="FOW23" s="891"/>
      <c r="FOX23" s="891"/>
      <c r="FOY23" s="888"/>
      <c r="FOZ23" s="888"/>
      <c r="FPA23" s="889"/>
      <c r="FPB23" s="889"/>
      <c r="FPC23" s="888"/>
      <c r="FPD23" s="890"/>
      <c r="FPE23" s="888"/>
      <c r="FPF23" s="891"/>
      <c r="FPG23" s="891"/>
      <c r="FPH23" s="891"/>
      <c r="FPI23" s="891"/>
      <c r="FPJ23" s="891"/>
      <c r="FPK23" s="891"/>
      <c r="FPL23" s="891"/>
      <c r="FPM23" s="891"/>
      <c r="FPN23" s="888"/>
      <c r="FPO23" s="888"/>
      <c r="FPP23" s="889"/>
      <c r="FPQ23" s="889"/>
      <c r="FPR23" s="888"/>
      <c r="FPS23" s="890"/>
      <c r="FPT23" s="888"/>
      <c r="FPU23" s="891"/>
      <c r="FPV23" s="891"/>
      <c r="FPW23" s="891"/>
      <c r="FPX23" s="891"/>
      <c r="FPY23" s="891"/>
      <c r="FPZ23" s="891"/>
      <c r="FQA23" s="891"/>
      <c r="FQB23" s="891"/>
      <c r="FQC23" s="888"/>
      <c r="FQD23" s="888"/>
      <c r="FQE23" s="889"/>
      <c r="FQF23" s="889"/>
      <c r="FQG23" s="888"/>
      <c r="FQH23" s="890"/>
      <c r="FQI23" s="888"/>
      <c r="FQJ23" s="891"/>
      <c r="FQK23" s="891"/>
      <c r="FQL23" s="891"/>
      <c r="FQM23" s="891"/>
      <c r="FQN23" s="891"/>
      <c r="FQO23" s="891"/>
      <c r="FQP23" s="891"/>
      <c r="FQQ23" s="891"/>
      <c r="FQR23" s="888"/>
      <c r="FQS23" s="888"/>
      <c r="FQT23" s="889"/>
      <c r="FQU23" s="889"/>
      <c r="FQV23" s="888"/>
      <c r="FQW23" s="890"/>
      <c r="FQX23" s="888"/>
      <c r="FQY23" s="891"/>
      <c r="FQZ23" s="891"/>
      <c r="FRA23" s="891"/>
      <c r="FRB23" s="891"/>
      <c r="FRC23" s="891"/>
      <c r="FRD23" s="891"/>
      <c r="FRE23" s="891"/>
      <c r="FRF23" s="891"/>
      <c r="FRG23" s="888"/>
      <c r="FRH23" s="888"/>
      <c r="FRI23" s="889"/>
      <c r="FRJ23" s="889"/>
      <c r="FRK23" s="888"/>
      <c r="FRL23" s="890"/>
      <c r="FRM23" s="888"/>
      <c r="FRN23" s="891"/>
      <c r="FRO23" s="891"/>
      <c r="FRP23" s="891"/>
      <c r="FRQ23" s="891"/>
      <c r="FRR23" s="891"/>
      <c r="FRS23" s="891"/>
      <c r="FRT23" s="891"/>
      <c r="FRU23" s="891"/>
      <c r="FRV23" s="888"/>
      <c r="FRW23" s="888"/>
      <c r="FRX23" s="889"/>
      <c r="FRY23" s="889"/>
      <c r="FRZ23" s="888"/>
      <c r="FSA23" s="890"/>
      <c r="FSB23" s="888"/>
      <c r="FSC23" s="891"/>
      <c r="FSD23" s="891"/>
      <c r="FSE23" s="891"/>
      <c r="FSF23" s="891"/>
      <c r="FSG23" s="891"/>
      <c r="FSH23" s="891"/>
      <c r="FSI23" s="891"/>
      <c r="FSJ23" s="891"/>
      <c r="FSK23" s="888"/>
      <c r="FSL23" s="888"/>
      <c r="FSM23" s="889"/>
      <c r="FSN23" s="889"/>
      <c r="FSO23" s="888"/>
      <c r="FSP23" s="890"/>
      <c r="FSQ23" s="888"/>
      <c r="FSR23" s="891"/>
      <c r="FSS23" s="891"/>
      <c r="FST23" s="891"/>
      <c r="FSU23" s="891"/>
      <c r="FSV23" s="891"/>
      <c r="FSW23" s="891"/>
      <c r="FSX23" s="891"/>
      <c r="FSY23" s="891"/>
      <c r="FSZ23" s="888"/>
      <c r="FTA23" s="888"/>
      <c r="FTB23" s="889"/>
      <c r="FTC23" s="889"/>
      <c r="FTD23" s="888"/>
      <c r="FTE23" s="890"/>
      <c r="FTF23" s="888"/>
      <c r="FTG23" s="891"/>
      <c r="FTH23" s="891"/>
      <c r="FTI23" s="891"/>
      <c r="FTJ23" s="891"/>
      <c r="FTK23" s="891"/>
      <c r="FTL23" s="891"/>
      <c r="FTM23" s="891"/>
      <c r="FTN23" s="891"/>
      <c r="FTO23" s="888"/>
      <c r="FTP23" s="888"/>
      <c r="FTQ23" s="889"/>
      <c r="FTR23" s="889"/>
      <c r="FTS23" s="888"/>
      <c r="FTT23" s="890"/>
      <c r="FTU23" s="888"/>
      <c r="FTV23" s="891"/>
      <c r="FTW23" s="891"/>
      <c r="FTX23" s="891"/>
      <c r="FTY23" s="891"/>
      <c r="FTZ23" s="891"/>
      <c r="FUA23" s="891"/>
      <c r="FUB23" s="891"/>
      <c r="FUC23" s="891"/>
      <c r="FUD23" s="888"/>
      <c r="FUE23" s="888"/>
      <c r="FUF23" s="889"/>
      <c r="FUG23" s="889"/>
      <c r="FUH23" s="888"/>
      <c r="FUI23" s="890"/>
      <c r="FUJ23" s="888"/>
      <c r="FUK23" s="891"/>
      <c r="FUL23" s="891"/>
      <c r="FUM23" s="891"/>
      <c r="FUN23" s="891"/>
      <c r="FUO23" s="891"/>
      <c r="FUP23" s="891"/>
      <c r="FUQ23" s="891"/>
      <c r="FUR23" s="891"/>
      <c r="FUS23" s="888"/>
      <c r="FUT23" s="888"/>
      <c r="FUU23" s="889"/>
      <c r="FUV23" s="889"/>
      <c r="FUW23" s="888"/>
      <c r="FUX23" s="890"/>
      <c r="FUY23" s="888"/>
      <c r="FUZ23" s="891"/>
      <c r="FVA23" s="891"/>
      <c r="FVB23" s="891"/>
      <c r="FVC23" s="891"/>
      <c r="FVD23" s="891"/>
      <c r="FVE23" s="891"/>
      <c r="FVF23" s="891"/>
      <c r="FVG23" s="891"/>
      <c r="FVH23" s="888"/>
      <c r="FVI23" s="888"/>
      <c r="FVJ23" s="889"/>
      <c r="FVK23" s="889"/>
      <c r="FVL23" s="888"/>
      <c r="FVM23" s="890"/>
      <c r="FVN23" s="888"/>
      <c r="FVO23" s="891"/>
      <c r="FVP23" s="891"/>
      <c r="FVQ23" s="891"/>
      <c r="FVR23" s="891"/>
      <c r="FVS23" s="891"/>
      <c r="FVT23" s="891"/>
      <c r="FVU23" s="891"/>
      <c r="FVV23" s="891"/>
      <c r="FVW23" s="888"/>
      <c r="FVX23" s="888"/>
      <c r="FVY23" s="889"/>
      <c r="FVZ23" s="889"/>
      <c r="FWA23" s="888"/>
      <c r="FWB23" s="890"/>
      <c r="FWC23" s="888"/>
      <c r="FWD23" s="891"/>
      <c r="FWE23" s="891"/>
      <c r="FWF23" s="891"/>
      <c r="FWG23" s="891"/>
      <c r="FWH23" s="891"/>
      <c r="FWI23" s="891"/>
      <c r="FWJ23" s="891"/>
      <c r="FWK23" s="891"/>
      <c r="FWL23" s="888"/>
      <c r="FWM23" s="888"/>
      <c r="FWN23" s="889"/>
      <c r="FWO23" s="889"/>
      <c r="FWP23" s="888"/>
      <c r="FWQ23" s="890"/>
      <c r="FWR23" s="888"/>
      <c r="FWS23" s="891"/>
      <c r="FWT23" s="891"/>
      <c r="FWU23" s="891"/>
      <c r="FWV23" s="891"/>
      <c r="FWW23" s="891"/>
      <c r="FWX23" s="891"/>
      <c r="FWY23" s="891"/>
      <c r="FWZ23" s="891"/>
      <c r="FXA23" s="888"/>
      <c r="FXB23" s="888"/>
      <c r="FXC23" s="889"/>
      <c r="FXD23" s="889"/>
      <c r="FXE23" s="888"/>
      <c r="FXF23" s="890"/>
      <c r="FXG23" s="888"/>
      <c r="FXH23" s="891"/>
      <c r="FXI23" s="891"/>
      <c r="FXJ23" s="891"/>
      <c r="FXK23" s="891"/>
      <c r="FXL23" s="891"/>
      <c r="FXM23" s="891"/>
      <c r="FXN23" s="891"/>
      <c r="FXO23" s="891"/>
      <c r="FXP23" s="888"/>
      <c r="FXQ23" s="888"/>
      <c r="FXR23" s="889"/>
      <c r="FXS23" s="889"/>
      <c r="FXT23" s="888"/>
      <c r="FXU23" s="890"/>
      <c r="FXV23" s="888"/>
      <c r="FXW23" s="891"/>
      <c r="FXX23" s="891"/>
      <c r="FXY23" s="891"/>
      <c r="FXZ23" s="891"/>
      <c r="FYA23" s="891"/>
      <c r="FYB23" s="891"/>
      <c r="FYC23" s="891"/>
      <c r="FYD23" s="891"/>
      <c r="FYE23" s="888"/>
      <c r="FYF23" s="888"/>
      <c r="FYG23" s="889"/>
      <c r="FYH23" s="889"/>
      <c r="FYI23" s="888"/>
      <c r="FYJ23" s="890"/>
      <c r="FYK23" s="888"/>
      <c r="FYL23" s="891"/>
      <c r="FYM23" s="891"/>
      <c r="FYN23" s="891"/>
      <c r="FYO23" s="891"/>
      <c r="FYP23" s="891"/>
      <c r="FYQ23" s="891"/>
      <c r="FYR23" s="891"/>
      <c r="FYS23" s="891"/>
      <c r="FYT23" s="888"/>
      <c r="FYU23" s="888"/>
      <c r="FYV23" s="889"/>
      <c r="FYW23" s="889"/>
      <c r="FYX23" s="888"/>
      <c r="FYY23" s="890"/>
      <c r="FYZ23" s="888"/>
      <c r="FZA23" s="891"/>
      <c r="FZB23" s="891"/>
      <c r="FZC23" s="891"/>
      <c r="FZD23" s="891"/>
      <c r="FZE23" s="891"/>
      <c r="FZF23" s="891"/>
      <c r="FZG23" s="891"/>
      <c r="FZH23" s="891"/>
      <c r="FZI23" s="888"/>
      <c r="FZJ23" s="888"/>
      <c r="FZK23" s="889"/>
      <c r="FZL23" s="889"/>
      <c r="FZM23" s="888"/>
      <c r="FZN23" s="890"/>
      <c r="FZO23" s="888"/>
      <c r="FZP23" s="891"/>
      <c r="FZQ23" s="891"/>
      <c r="FZR23" s="891"/>
      <c r="FZS23" s="891"/>
      <c r="FZT23" s="891"/>
      <c r="FZU23" s="891"/>
      <c r="FZV23" s="891"/>
      <c r="FZW23" s="891"/>
      <c r="FZX23" s="888"/>
      <c r="FZY23" s="888"/>
      <c r="FZZ23" s="889"/>
      <c r="GAA23" s="889"/>
      <c r="GAB23" s="888"/>
      <c r="GAC23" s="890"/>
      <c r="GAD23" s="888"/>
      <c r="GAE23" s="891"/>
      <c r="GAF23" s="891"/>
      <c r="GAG23" s="891"/>
      <c r="GAH23" s="891"/>
      <c r="GAI23" s="891"/>
      <c r="GAJ23" s="891"/>
      <c r="GAK23" s="891"/>
      <c r="GAL23" s="891"/>
      <c r="GAM23" s="888"/>
      <c r="GAN23" s="888"/>
      <c r="GAO23" s="889"/>
      <c r="GAP23" s="889"/>
      <c r="GAQ23" s="888"/>
      <c r="GAR23" s="890"/>
      <c r="GAS23" s="888"/>
      <c r="GAT23" s="891"/>
      <c r="GAU23" s="891"/>
      <c r="GAV23" s="891"/>
      <c r="GAW23" s="891"/>
      <c r="GAX23" s="891"/>
      <c r="GAY23" s="891"/>
      <c r="GAZ23" s="891"/>
      <c r="GBA23" s="891"/>
      <c r="GBB23" s="888"/>
      <c r="GBC23" s="888"/>
      <c r="GBD23" s="889"/>
      <c r="GBE23" s="889"/>
      <c r="GBF23" s="888"/>
      <c r="GBG23" s="890"/>
      <c r="GBH23" s="888"/>
      <c r="GBI23" s="891"/>
      <c r="GBJ23" s="891"/>
      <c r="GBK23" s="891"/>
      <c r="GBL23" s="891"/>
      <c r="GBM23" s="891"/>
      <c r="GBN23" s="891"/>
      <c r="GBO23" s="891"/>
      <c r="GBP23" s="891"/>
      <c r="GBQ23" s="888"/>
      <c r="GBR23" s="888"/>
      <c r="GBS23" s="889"/>
      <c r="GBT23" s="889"/>
      <c r="GBU23" s="888"/>
      <c r="GBV23" s="890"/>
      <c r="GBW23" s="888"/>
      <c r="GBX23" s="891"/>
      <c r="GBY23" s="891"/>
      <c r="GBZ23" s="891"/>
      <c r="GCA23" s="891"/>
      <c r="GCB23" s="891"/>
      <c r="GCC23" s="891"/>
      <c r="GCD23" s="891"/>
      <c r="GCE23" s="891"/>
      <c r="GCF23" s="888"/>
      <c r="GCG23" s="888"/>
      <c r="GCH23" s="889"/>
      <c r="GCI23" s="889"/>
      <c r="GCJ23" s="888"/>
      <c r="GCK23" s="890"/>
      <c r="GCL23" s="888"/>
      <c r="GCM23" s="891"/>
      <c r="GCN23" s="891"/>
      <c r="GCO23" s="891"/>
      <c r="GCP23" s="891"/>
      <c r="GCQ23" s="891"/>
      <c r="GCR23" s="891"/>
      <c r="GCS23" s="891"/>
      <c r="GCT23" s="891"/>
      <c r="GCU23" s="888"/>
      <c r="GCV23" s="888"/>
      <c r="GCW23" s="889"/>
      <c r="GCX23" s="889"/>
      <c r="GCY23" s="888"/>
      <c r="GCZ23" s="890"/>
      <c r="GDA23" s="888"/>
      <c r="GDB23" s="891"/>
      <c r="GDC23" s="891"/>
      <c r="GDD23" s="891"/>
      <c r="GDE23" s="891"/>
      <c r="GDF23" s="891"/>
      <c r="GDG23" s="891"/>
      <c r="GDH23" s="891"/>
      <c r="GDI23" s="891"/>
      <c r="GDJ23" s="888"/>
      <c r="GDK23" s="888"/>
      <c r="GDL23" s="889"/>
      <c r="GDM23" s="889"/>
      <c r="GDN23" s="888"/>
      <c r="GDO23" s="890"/>
      <c r="GDP23" s="888"/>
      <c r="GDQ23" s="891"/>
      <c r="GDR23" s="891"/>
      <c r="GDS23" s="891"/>
      <c r="GDT23" s="891"/>
      <c r="GDU23" s="891"/>
      <c r="GDV23" s="891"/>
      <c r="GDW23" s="891"/>
      <c r="GDX23" s="891"/>
      <c r="GDY23" s="888"/>
      <c r="GDZ23" s="888"/>
      <c r="GEA23" s="889"/>
      <c r="GEB23" s="889"/>
      <c r="GEC23" s="888"/>
      <c r="GED23" s="890"/>
      <c r="GEE23" s="888"/>
      <c r="GEF23" s="891"/>
      <c r="GEG23" s="891"/>
      <c r="GEH23" s="891"/>
      <c r="GEI23" s="891"/>
      <c r="GEJ23" s="891"/>
      <c r="GEK23" s="891"/>
      <c r="GEL23" s="891"/>
      <c r="GEM23" s="891"/>
      <c r="GEN23" s="888"/>
      <c r="GEO23" s="888"/>
      <c r="GEP23" s="889"/>
      <c r="GEQ23" s="889"/>
      <c r="GER23" s="888"/>
      <c r="GES23" s="890"/>
      <c r="GET23" s="888"/>
      <c r="GEU23" s="891"/>
      <c r="GEV23" s="891"/>
      <c r="GEW23" s="891"/>
      <c r="GEX23" s="891"/>
      <c r="GEY23" s="891"/>
      <c r="GEZ23" s="891"/>
      <c r="GFA23" s="891"/>
      <c r="GFB23" s="891"/>
      <c r="GFC23" s="888"/>
      <c r="GFD23" s="888"/>
      <c r="GFE23" s="889"/>
      <c r="GFF23" s="889"/>
      <c r="GFG23" s="888"/>
      <c r="GFH23" s="890"/>
      <c r="GFI23" s="888"/>
      <c r="GFJ23" s="891"/>
      <c r="GFK23" s="891"/>
      <c r="GFL23" s="891"/>
      <c r="GFM23" s="891"/>
      <c r="GFN23" s="891"/>
      <c r="GFO23" s="891"/>
      <c r="GFP23" s="891"/>
      <c r="GFQ23" s="891"/>
      <c r="GFR23" s="888"/>
      <c r="GFS23" s="888"/>
      <c r="GFT23" s="889"/>
      <c r="GFU23" s="889"/>
      <c r="GFV23" s="888"/>
      <c r="GFW23" s="890"/>
      <c r="GFX23" s="888"/>
      <c r="GFY23" s="891"/>
      <c r="GFZ23" s="891"/>
      <c r="GGA23" s="891"/>
      <c r="GGB23" s="891"/>
      <c r="GGC23" s="891"/>
      <c r="GGD23" s="891"/>
      <c r="GGE23" s="891"/>
      <c r="GGF23" s="891"/>
      <c r="GGG23" s="888"/>
      <c r="GGH23" s="888"/>
      <c r="GGI23" s="889"/>
      <c r="GGJ23" s="889"/>
      <c r="GGK23" s="888"/>
      <c r="GGL23" s="890"/>
      <c r="GGM23" s="888"/>
      <c r="GGN23" s="891"/>
      <c r="GGO23" s="891"/>
      <c r="GGP23" s="891"/>
      <c r="GGQ23" s="891"/>
      <c r="GGR23" s="891"/>
      <c r="GGS23" s="891"/>
      <c r="GGT23" s="891"/>
      <c r="GGU23" s="891"/>
      <c r="GGV23" s="888"/>
      <c r="GGW23" s="888"/>
      <c r="GGX23" s="889"/>
      <c r="GGY23" s="889"/>
      <c r="GGZ23" s="888"/>
      <c r="GHA23" s="890"/>
      <c r="GHB23" s="888"/>
      <c r="GHC23" s="891"/>
      <c r="GHD23" s="891"/>
      <c r="GHE23" s="891"/>
      <c r="GHF23" s="891"/>
      <c r="GHG23" s="891"/>
      <c r="GHH23" s="891"/>
      <c r="GHI23" s="891"/>
      <c r="GHJ23" s="891"/>
      <c r="GHK23" s="888"/>
      <c r="GHL23" s="888"/>
      <c r="GHM23" s="889"/>
      <c r="GHN23" s="889"/>
      <c r="GHO23" s="888"/>
      <c r="GHP23" s="890"/>
      <c r="GHQ23" s="888"/>
      <c r="GHR23" s="891"/>
      <c r="GHS23" s="891"/>
      <c r="GHT23" s="891"/>
      <c r="GHU23" s="891"/>
      <c r="GHV23" s="891"/>
      <c r="GHW23" s="891"/>
      <c r="GHX23" s="891"/>
      <c r="GHY23" s="891"/>
      <c r="GHZ23" s="888"/>
      <c r="GIA23" s="888"/>
      <c r="GIB23" s="889"/>
      <c r="GIC23" s="889"/>
      <c r="GID23" s="888"/>
      <c r="GIE23" s="890"/>
      <c r="GIF23" s="888"/>
      <c r="GIG23" s="891"/>
      <c r="GIH23" s="891"/>
      <c r="GII23" s="891"/>
      <c r="GIJ23" s="891"/>
      <c r="GIK23" s="891"/>
      <c r="GIL23" s="891"/>
      <c r="GIM23" s="891"/>
      <c r="GIN23" s="891"/>
      <c r="GIO23" s="888"/>
      <c r="GIP23" s="888"/>
      <c r="GIQ23" s="889"/>
      <c r="GIR23" s="889"/>
      <c r="GIS23" s="888"/>
      <c r="GIT23" s="890"/>
      <c r="GIU23" s="888"/>
      <c r="GIV23" s="891"/>
      <c r="GIW23" s="891"/>
      <c r="GIX23" s="891"/>
      <c r="GIY23" s="891"/>
      <c r="GIZ23" s="891"/>
      <c r="GJA23" s="891"/>
      <c r="GJB23" s="891"/>
      <c r="GJC23" s="891"/>
      <c r="GJD23" s="888"/>
      <c r="GJE23" s="888"/>
      <c r="GJF23" s="889"/>
      <c r="GJG23" s="889"/>
      <c r="GJH23" s="888"/>
      <c r="GJI23" s="890"/>
      <c r="GJJ23" s="888"/>
      <c r="GJK23" s="891"/>
      <c r="GJL23" s="891"/>
      <c r="GJM23" s="891"/>
      <c r="GJN23" s="891"/>
      <c r="GJO23" s="891"/>
      <c r="GJP23" s="891"/>
      <c r="GJQ23" s="891"/>
      <c r="GJR23" s="891"/>
      <c r="GJS23" s="888"/>
      <c r="GJT23" s="888"/>
      <c r="GJU23" s="889"/>
      <c r="GJV23" s="889"/>
      <c r="GJW23" s="888"/>
      <c r="GJX23" s="890"/>
      <c r="GJY23" s="888"/>
      <c r="GJZ23" s="891"/>
      <c r="GKA23" s="891"/>
      <c r="GKB23" s="891"/>
      <c r="GKC23" s="891"/>
      <c r="GKD23" s="891"/>
      <c r="GKE23" s="891"/>
      <c r="GKF23" s="891"/>
      <c r="GKG23" s="891"/>
      <c r="GKH23" s="888"/>
      <c r="GKI23" s="888"/>
      <c r="GKJ23" s="889"/>
      <c r="GKK23" s="889"/>
      <c r="GKL23" s="888"/>
      <c r="GKM23" s="890"/>
      <c r="GKN23" s="888"/>
      <c r="GKO23" s="891"/>
      <c r="GKP23" s="891"/>
      <c r="GKQ23" s="891"/>
      <c r="GKR23" s="891"/>
      <c r="GKS23" s="891"/>
      <c r="GKT23" s="891"/>
      <c r="GKU23" s="891"/>
      <c r="GKV23" s="891"/>
      <c r="GKW23" s="888"/>
      <c r="GKX23" s="888"/>
      <c r="GKY23" s="889"/>
      <c r="GKZ23" s="889"/>
      <c r="GLA23" s="888"/>
      <c r="GLB23" s="890"/>
      <c r="GLC23" s="888"/>
      <c r="GLD23" s="891"/>
      <c r="GLE23" s="891"/>
      <c r="GLF23" s="891"/>
      <c r="GLG23" s="891"/>
      <c r="GLH23" s="891"/>
      <c r="GLI23" s="891"/>
      <c r="GLJ23" s="891"/>
      <c r="GLK23" s="891"/>
      <c r="GLL23" s="888"/>
      <c r="GLM23" s="888"/>
      <c r="GLN23" s="889"/>
      <c r="GLO23" s="889"/>
      <c r="GLP23" s="888"/>
      <c r="GLQ23" s="890"/>
      <c r="GLR23" s="888"/>
      <c r="GLS23" s="891"/>
      <c r="GLT23" s="891"/>
      <c r="GLU23" s="891"/>
      <c r="GLV23" s="891"/>
      <c r="GLW23" s="891"/>
      <c r="GLX23" s="891"/>
      <c r="GLY23" s="891"/>
      <c r="GLZ23" s="891"/>
      <c r="GMA23" s="888"/>
      <c r="GMB23" s="888"/>
      <c r="GMC23" s="889"/>
      <c r="GMD23" s="889"/>
      <c r="GME23" s="888"/>
      <c r="GMF23" s="890"/>
      <c r="GMG23" s="888"/>
      <c r="GMH23" s="891"/>
      <c r="GMI23" s="891"/>
      <c r="GMJ23" s="891"/>
      <c r="GMK23" s="891"/>
      <c r="GML23" s="891"/>
      <c r="GMM23" s="891"/>
      <c r="GMN23" s="891"/>
      <c r="GMO23" s="891"/>
      <c r="GMP23" s="888"/>
      <c r="GMQ23" s="888"/>
      <c r="GMR23" s="889"/>
      <c r="GMS23" s="889"/>
      <c r="GMT23" s="888"/>
      <c r="GMU23" s="890"/>
      <c r="GMV23" s="888"/>
      <c r="GMW23" s="891"/>
      <c r="GMX23" s="891"/>
      <c r="GMY23" s="891"/>
      <c r="GMZ23" s="891"/>
      <c r="GNA23" s="891"/>
      <c r="GNB23" s="891"/>
      <c r="GNC23" s="891"/>
      <c r="GND23" s="891"/>
      <c r="GNE23" s="888"/>
      <c r="GNF23" s="888"/>
      <c r="GNG23" s="889"/>
      <c r="GNH23" s="889"/>
      <c r="GNI23" s="888"/>
      <c r="GNJ23" s="890"/>
      <c r="GNK23" s="888"/>
      <c r="GNL23" s="891"/>
      <c r="GNM23" s="891"/>
      <c r="GNN23" s="891"/>
      <c r="GNO23" s="891"/>
      <c r="GNP23" s="891"/>
      <c r="GNQ23" s="891"/>
      <c r="GNR23" s="891"/>
      <c r="GNS23" s="891"/>
      <c r="GNT23" s="888"/>
      <c r="GNU23" s="888"/>
      <c r="GNV23" s="889"/>
      <c r="GNW23" s="889"/>
      <c r="GNX23" s="888"/>
      <c r="GNY23" s="890"/>
      <c r="GNZ23" s="888"/>
      <c r="GOA23" s="891"/>
      <c r="GOB23" s="891"/>
      <c r="GOC23" s="891"/>
      <c r="GOD23" s="891"/>
      <c r="GOE23" s="891"/>
      <c r="GOF23" s="891"/>
      <c r="GOG23" s="891"/>
      <c r="GOH23" s="891"/>
      <c r="GOI23" s="888"/>
      <c r="GOJ23" s="888"/>
      <c r="GOK23" s="889"/>
      <c r="GOL23" s="889"/>
      <c r="GOM23" s="888"/>
      <c r="GON23" s="890"/>
      <c r="GOO23" s="888"/>
      <c r="GOP23" s="891"/>
      <c r="GOQ23" s="891"/>
      <c r="GOR23" s="891"/>
      <c r="GOS23" s="891"/>
      <c r="GOT23" s="891"/>
      <c r="GOU23" s="891"/>
      <c r="GOV23" s="891"/>
      <c r="GOW23" s="891"/>
      <c r="GOX23" s="888"/>
      <c r="GOY23" s="888"/>
      <c r="GOZ23" s="889"/>
      <c r="GPA23" s="889"/>
      <c r="GPB23" s="888"/>
      <c r="GPC23" s="890"/>
      <c r="GPD23" s="888"/>
      <c r="GPE23" s="891"/>
      <c r="GPF23" s="891"/>
      <c r="GPG23" s="891"/>
      <c r="GPH23" s="891"/>
      <c r="GPI23" s="891"/>
      <c r="GPJ23" s="891"/>
      <c r="GPK23" s="891"/>
      <c r="GPL23" s="891"/>
      <c r="GPM23" s="888"/>
      <c r="GPN23" s="888"/>
      <c r="GPO23" s="889"/>
      <c r="GPP23" s="889"/>
      <c r="GPQ23" s="888"/>
      <c r="GPR23" s="890"/>
      <c r="GPS23" s="888"/>
      <c r="GPT23" s="891"/>
      <c r="GPU23" s="891"/>
      <c r="GPV23" s="891"/>
      <c r="GPW23" s="891"/>
      <c r="GPX23" s="891"/>
      <c r="GPY23" s="891"/>
      <c r="GPZ23" s="891"/>
      <c r="GQA23" s="891"/>
      <c r="GQB23" s="888"/>
      <c r="GQC23" s="888"/>
      <c r="GQD23" s="889"/>
      <c r="GQE23" s="889"/>
      <c r="GQF23" s="888"/>
      <c r="GQG23" s="890"/>
      <c r="GQH23" s="888"/>
      <c r="GQI23" s="891"/>
      <c r="GQJ23" s="891"/>
      <c r="GQK23" s="891"/>
      <c r="GQL23" s="891"/>
      <c r="GQM23" s="891"/>
      <c r="GQN23" s="891"/>
      <c r="GQO23" s="891"/>
      <c r="GQP23" s="891"/>
      <c r="GQQ23" s="888"/>
      <c r="GQR23" s="888"/>
      <c r="GQS23" s="889"/>
      <c r="GQT23" s="889"/>
      <c r="GQU23" s="888"/>
      <c r="GQV23" s="890"/>
      <c r="GQW23" s="888"/>
      <c r="GQX23" s="891"/>
      <c r="GQY23" s="891"/>
      <c r="GQZ23" s="891"/>
      <c r="GRA23" s="891"/>
      <c r="GRB23" s="891"/>
      <c r="GRC23" s="891"/>
      <c r="GRD23" s="891"/>
      <c r="GRE23" s="891"/>
      <c r="GRF23" s="888"/>
      <c r="GRG23" s="888"/>
      <c r="GRH23" s="889"/>
      <c r="GRI23" s="889"/>
      <c r="GRJ23" s="888"/>
      <c r="GRK23" s="890"/>
      <c r="GRL23" s="888"/>
      <c r="GRM23" s="891"/>
      <c r="GRN23" s="891"/>
      <c r="GRO23" s="891"/>
      <c r="GRP23" s="891"/>
      <c r="GRQ23" s="891"/>
      <c r="GRR23" s="891"/>
      <c r="GRS23" s="891"/>
      <c r="GRT23" s="891"/>
      <c r="GRU23" s="888"/>
      <c r="GRV23" s="888"/>
      <c r="GRW23" s="889"/>
      <c r="GRX23" s="889"/>
      <c r="GRY23" s="888"/>
      <c r="GRZ23" s="890"/>
      <c r="GSA23" s="888"/>
      <c r="GSB23" s="891"/>
      <c r="GSC23" s="891"/>
      <c r="GSD23" s="891"/>
      <c r="GSE23" s="891"/>
      <c r="GSF23" s="891"/>
      <c r="GSG23" s="891"/>
      <c r="GSH23" s="891"/>
      <c r="GSI23" s="891"/>
      <c r="GSJ23" s="888"/>
      <c r="GSK23" s="888"/>
      <c r="GSL23" s="889"/>
      <c r="GSM23" s="889"/>
      <c r="GSN23" s="888"/>
      <c r="GSO23" s="890"/>
      <c r="GSP23" s="888"/>
      <c r="GSQ23" s="891"/>
      <c r="GSR23" s="891"/>
      <c r="GSS23" s="891"/>
      <c r="GST23" s="891"/>
      <c r="GSU23" s="891"/>
      <c r="GSV23" s="891"/>
      <c r="GSW23" s="891"/>
      <c r="GSX23" s="891"/>
      <c r="GSY23" s="888"/>
      <c r="GSZ23" s="888"/>
      <c r="GTA23" s="889"/>
      <c r="GTB23" s="889"/>
      <c r="GTC23" s="888"/>
      <c r="GTD23" s="890"/>
      <c r="GTE23" s="888"/>
      <c r="GTF23" s="891"/>
      <c r="GTG23" s="891"/>
      <c r="GTH23" s="891"/>
      <c r="GTI23" s="891"/>
      <c r="GTJ23" s="891"/>
      <c r="GTK23" s="891"/>
      <c r="GTL23" s="891"/>
      <c r="GTM23" s="891"/>
      <c r="GTN23" s="888"/>
      <c r="GTO23" s="888"/>
      <c r="GTP23" s="889"/>
      <c r="GTQ23" s="889"/>
      <c r="GTR23" s="888"/>
      <c r="GTS23" s="890"/>
      <c r="GTT23" s="888"/>
      <c r="GTU23" s="891"/>
      <c r="GTV23" s="891"/>
      <c r="GTW23" s="891"/>
      <c r="GTX23" s="891"/>
      <c r="GTY23" s="891"/>
      <c r="GTZ23" s="891"/>
      <c r="GUA23" s="891"/>
      <c r="GUB23" s="891"/>
      <c r="GUC23" s="888"/>
      <c r="GUD23" s="888"/>
      <c r="GUE23" s="889"/>
      <c r="GUF23" s="889"/>
      <c r="GUG23" s="888"/>
      <c r="GUH23" s="890"/>
      <c r="GUI23" s="888"/>
      <c r="GUJ23" s="891"/>
      <c r="GUK23" s="891"/>
      <c r="GUL23" s="891"/>
      <c r="GUM23" s="891"/>
      <c r="GUN23" s="891"/>
      <c r="GUO23" s="891"/>
      <c r="GUP23" s="891"/>
      <c r="GUQ23" s="891"/>
      <c r="GUR23" s="888"/>
      <c r="GUS23" s="888"/>
      <c r="GUT23" s="889"/>
      <c r="GUU23" s="889"/>
      <c r="GUV23" s="888"/>
      <c r="GUW23" s="890"/>
      <c r="GUX23" s="888"/>
      <c r="GUY23" s="891"/>
      <c r="GUZ23" s="891"/>
      <c r="GVA23" s="891"/>
      <c r="GVB23" s="891"/>
      <c r="GVC23" s="891"/>
      <c r="GVD23" s="891"/>
      <c r="GVE23" s="891"/>
      <c r="GVF23" s="891"/>
      <c r="GVG23" s="888"/>
      <c r="GVH23" s="888"/>
      <c r="GVI23" s="889"/>
      <c r="GVJ23" s="889"/>
      <c r="GVK23" s="888"/>
      <c r="GVL23" s="890"/>
      <c r="GVM23" s="888"/>
      <c r="GVN23" s="891"/>
      <c r="GVO23" s="891"/>
      <c r="GVP23" s="891"/>
      <c r="GVQ23" s="891"/>
      <c r="GVR23" s="891"/>
      <c r="GVS23" s="891"/>
      <c r="GVT23" s="891"/>
      <c r="GVU23" s="891"/>
      <c r="GVV23" s="888"/>
      <c r="GVW23" s="888"/>
      <c r="GVX23" s="889"/>
      <c r="GVY23" s="889"/>
      <c r="GVZ23" s="888"/>
      <c r="GWA23" s="890"/>
      <c r="GWB23" s="888"/>
      <c r="GWC23" s="891"/>
      <c r="GWD23" s="891"/>
      <c r="GWE23" s="891"/>
      <c r="GWF23" s="891"/>
      <c r="GWG23" s="891"/>
      <c r="GWH23" s="891"/>
      <c r="GWI23" s="891"/>
      <c r="GWJ23" s="891"/>
      <c r="GWK23" s="888"/>
      <c r="GWL23" s="888"/>
      <c r="GWM23" s="889"/>
      <c r="GWN23" s="889"/>
      <c r="GWO23" s="888"/>
      <c r="GWP23" s="890"/>
      <c r="GWQ23" s="888"/>
      <c r="GWR23" s="891"/>
      <c r="GWS23" s="891"/>
      <c r="GWT23" s="891"/>
      <c r="GWU23" s="891"/>
      <c r="GWV23" s="891"/>
      <c r="GWW23" s="891"/>
      <c r="GWX23" s="891"/>
      <c r="GWY23" s="891"/>
      <c r="GWZ23" s="888"/>
      <c r="GXA23" s="888"/>
      <c r="GXB23" s="889"/>
      <c r="GXC23" s="889"/>
      <c r="GXD23" s="888"/>
      <c r="GXE23" s="890"/>
      <c r="GXF23" s="888"/>
      <c r="GXG23" s="891"/>
      <c r="GXH23" s="891"/>
      <c r="GXI23" s="891"/>
      <c r="GXJ23" s="891"/>
      <c r="GXK23" s="891"/>
      <c r="GXL23" s="891"/>
      <c r="GXM23" s="891"/>
      <c r="GXN23" s="891"/>
      <c r="GXO23" s="888"/>
      <c r="GXP23" s="888"/>
      <c r="GXQ23" s="889"/>
      <c r="GXR23" s="889"/>
      <c r="GXS23" s="888"/>
      <c r="GXT23" s="890"/>
      <c r="GXU23" s="888"/>
      <c r="GXV23" s="891"/>
      <c r="GXW23" s="891"/>
      <c r="GXX23" s="891"/>
      <c r="GXY23" s="891"/>
      <c r="GXZ23" s="891"/>
      <c r="GYA23" s="891"/>
      <c r="GYB23" s="891"/>
      <c r="GYC23" s="891"/>
      <c r="GYD23" s="888"/>
      <c r="GYE23" s="888"/>
      <c r="GYF23" s="889"/>
      <c r="GYG23" s="889"/>
      <c r="GYH23" s="888"/>
      <c r="GYI23" s="890"/>
      <c r="GYJ23" s="888"/>
      <c r="GYK23" s="891"/>
      <c r="GYL23" s="891"/>
      <c r="GYM23" s="891"/>
      <c r="GYN23" s="891"/>
      <c r="GYO23" s="891"/>
      <c r="GYP23" s="891"/>
      <c r="GYQ23" s="891"/>
      <c r="GYR23" s="891"/>
      <c r="GYS23" s="888"/>
      <c r="GYT23" s="888"/>
      <c r="GYU23" s="889"/>
      <c r="GYV23" s="889"/>
      <c r="GYW23" s="888"/>
      <c r="GYX23" s="890"/>
      <c r="GYY23" s="888"/>
      <c r="GYZ23" s="891"/>
      <c r="GZA23" s="891"/>
      <c r="GZB23" s="891"/>
      <c r="GZC23" s="891"/>
      <c r="GZD23" s="891"/>
      <c r="GZE23" s="891"/>
      <c r="GZF23" s="891"/>
      <c r="GZG23" s="891"/>
      <c r="GZH23" s="888"/>
      <c r="GZI23" s="888"/>
      <c r="GZJ23" s="889"/>
      <c r="GZK23" s="889"/>
      <c r="GZL23" s="888"/>
      <c r="GZM23" s="890"/>
      <c r="GZN23" s="888"/>
      <c r="GZO23" s="891"/>
      <c r="GZP23" s="891"/>
      <c r="GZQ23" s="891"/>
      <c r="GZR23" s="891"/>
      <c r="GZS23" s="891"/>
      <c r="GZT23" s="891"/>
      <c r="GZU23" s="891"/>
      <c r="GZV23" s="891"/>
      <c r="GZW23" s="888"/>
      <c r="GZX23" s="888"/>
      <c r="GZY23" s="889"/>
      <c r="GZZ23" s="889"/>
      <c r="HAA23" s="888"/>
      <c r="HAB23" s="890"/>
      <c r="HAC23" s="888"/>
      <c r="HAD23" s="891"/>
      <c r="HAE23" s="891"/>
      <c r="HAF23" s="891"/>
      <c r="HAG23" s="891"/>
      <c r="HAH23" s="891"/>
      <c r="HAI23" s="891"/>
      <c r="HAJ23" s="891"/>
      <c r="HAK23" s="891"/>
      <c r="HAL23" s="888"/>
      <c r="HAM23" s="888"/>
      <c r="HAN23" s="889"/>
      <c r="HAO23" s="889"/>
      <c r="HAP23" s="888"/>
      <c r="HAQ23" s="890"/>
      <c r="HAR23" s="888"/>
      <c r="HAS23" s="891"/>
      <c r="HAT23" s="891"/>
      <c r="HAU23" s="891"/>
      <c r="HAV23" s="891"/>
      <c r="HAW23" s="891"/>
      <c r="HAX23" s="891"/>
      <c r="HAY23" s="891"/>
      <c r="HAZ23" s="891"/>
      <c r="HBA23" s="888"/>
      <c r="HBB23" s="888"/>
      <c r="HBC23" s="889"/>
      <c r="HBD23" s="889"/>
      <c r="HBE23" s="888"/>
      <c r="HBF23" s="890"/>
      <c r="HBG23" s="888"/>
      <c r="HBH23" s="891"/>
      <c r="HBI23" s="891"/>
      <c r="HBJ23" s="891"/>
      <c r="HBK23" s="891"/>
      <c r="HBL23" s="891"/>
      <c r="HBM23" s="891"/>
      <c r="HBN23" s="891"/>
      <c r="HBO23" s="891"/>
      <c r="HBP23" s="888"/>
      <c r="HBQ23" s="888"/>
      <c r="HBR23" s="889"/>
      <c r="HBS23" s="889"/>
      <c r="HBT23" s="888"/>
      <c r="HBU23" s="890"/>
      <c r="HBV23" s="888"/>
      <c r="HBW23" s="891"/>
      <c r="HBX23" s="891"/>
      <c r="HBY23" s="891"/>
      <c r="HBZ23" s="891"/>
      <c r="HCA23" s="891"/>
      <c r="HCB23" s="891"/>
      <c r="HCC23" s="891"/>
      <c r="HCD23" s="891"/>
      <c r="HCE23" s="888"/>
      <c r="HCF23" s="888"/>
      <c r="HCG23" s="889"/>
      <c r="HCH23" s="889"/>
      <c r="HCI23" s="888"/>
      <c r="HCJ23" s="890"/>
      <c r="HCK23" s="888"/>
      <c r="HCL23" s="891"/>
      <c r="HCM23" s="891"/>
      <c r="HCN23" s="891"/>
      <c r="HCO23" s="891"/>
      <c r="HCP23" s="891"/>
      <c r="HCQ23" s="891"/>
      <c r="HCR23" s="891"/>
      <c r="HCS23" s="891"/>
      <c r="HCT23" s="888"/>
      <c r="HCU23" s="888"/>
      <c r="HCV23" s="889"/>
      <c r="HCW23" s="889"/>
      <c r="HCX23" s="888"/>
      <c r="HCY23" s="890"/>
      <c r="HCZ23" s="888"/>
      <c r="HDA23" s="891"/>
      <c r="HDB23" s="891"/>
      <c r="HDC23" s="891"/>
      <c r="HDD23" s="891"/>
      <c r="HDE23" s="891"/>
      <c r="HDF23" s="891"/>
      <c r="HDG23" s="891"/>
      <c r="HDH23" s="891"/>
      <c r="HDI23" s="888"/>
      <c r="HDJ23" s="888"/>
      <c r="HDK23" s="889"/>
      <c r="HDL23" s="889"/>
      <c r="HDM23" s="888"/>
      <c r="HDN23" s="890"/>
      <c r="HDO23" s="888"/>
      <c r="HDP23" s="891"/>
      <c r="HDQ23" s="891"/>
      <c r="HDR23" s="891"/>
      <c r="HDS23" s="891"/>
      <c r="HDT23" s="891"/>
      <c r="HDU23" s="891"/>
      <c r="HDV23" s="891"/>
      <c r="HDW23" s="891"/>
      <c r="HDX23" s="888"/>
      <c r="HDY23" s="888"/>
      <c r="HDZ23" s="889"/>
      <c r="HEA23" s="889"/>
      <c r="HEB23" s="888"/>
      <c r="HEC23" s="890"/>
      <c r="HED23" s="888"/>
      <c r="HEE23" s="891"/>
      <c r="HEF23" s="891"/>
      <c r="HEG23" s="891"/>
      <c r="HEH23" s="891"/>
      <c r="HEI23" s="891"/>
      <c r="HEJ23" s="891"/>
      <c r="HEK23" s="891"/>
      <c r="HEL23" s="891"/>
      <c r="HEM23" s="888"/>
      <c r="HEN23" s="888"/>
      <c r="HEO23" s="889"/>
      <c r="HEP23" s="889"/>
      <c r="HEQ23" s="888"/>
      <c r="HER23" s="890"/>
      <c r="HES23" s="888"/>
      <c r="HET23" s="891"/>
      <c r="HEU23" s="891"/>
      <c r="HEV23" s="891"/>
      <c r="HEW23" s="891"/>
      <c r="HEX23" s="891"/>
      <c r="HEY23" s="891"/>
      <c r="HEZ23" s="891"/>
      <c r="HFA23" s="891"/>
      <c r="HFB23" s="888"/>
      <c r="HFC23" s="888"/>
      <c r="HFD23" s="889"/>
      <c r="HFE23" s="889"/>
      <c r="HFF23" s="888"/>
      <c r="HFG23" s="890"/>
      <c r="HFH23" s="888"/>
      <c r="HFI23" s="891"/>
      <c r="HFJ23" s="891"/>
      <c r="HFK23" s="891"/>
      <c r="HFL23" s="891"/>
      <c r="HFM23" s="891"/>
      <c r="HFN23" s="891"/>
      <c r="HFO23" s="891"/>
      <c r="HFP23" s="891"/>
      <c r="HFQ23" s="888"/>
      <c r="HFR23" s="888"/>
      <c r="HFS23" s="889"/>
      <c r="HFT23" s="889"/>
      <c r="HFU23" s="888"/>
      <c r="HFV23" s="890"/>
      <c r="HFW23" s="888"/>
      <c r="HFX23" s="891"/>
      <c r="HFY23" s="891"/>
      <c r="HFZ23" s="891"/>
      <c r="HGA23" s="891"/>
      <c r="HGB23" s="891"/>
      <c r="HGC23" s="891"/>
      <c r="HGD23" s="891"/>
      <c r="HGE23" s="891"/>
      <c r="HGF23" s="888"/>
      <c r="HGG23" s="888"/>
      <c r="HGH23" s="889"/>
      <c r="HGI23" s="889"/>
      <c r="HGJ23" s="888"/>
      <c r="HGK23" s="890"/>
      <c r="HGL23" s="888"/>
      <c r="HGM23" s="891"/>
      <c r="HGN23" s="891"/>
      <c r="HGO23" s="891"/>
      <c r="HGP23" s="891"/>
      <c r="HGQ23" s="891"/>
      <c r="HGR23" s="891"/>
      <c r="HGS23" s="891"/>
      <c r="HGT23" s="891"/>
      <c r="HGU23" s="888"/>
      <c r="HGV23" s="888"/>
      <c r="HGW23" s="889"/>
      <c r="HGX23" s="889"/>
      <c r="HGY23" s="888"/>
      <c r="HGZ23" s="890"/>
      <c r="HHA23" s="888"/>
      <c r="HHB23" s="891"/>
      <c r="HHC23" s="891"/>
      <c r="HHD23" s="891"/>
      <c r="HHE23" s="891"/>
      <c r="HHF23" s="891"/>
      <c r="HHG23" s="891"/>
      <c r="HHH23" s="891"/>
      <c r="HHI23" s="891"/>
      <c r="HHJ23" s="888"/>
      <c r="HHK23" s="888"/>
      <c r="HHL23" s="889"/>
      <c r="HHM23" s="889"/>
      <c r="HHN23" s="888"/>
      <c r="HHO23" s="890"/>
      <c r="HHP23" s="888"/>
      <c r="HHQ23" s="891"/>
      <c r="HHR23" s="891"/>
      <c r="HHS23" s="891"/>
      <c r="HHT23" s="891"/>
      <c r="HHU23" s="891"/>
      <c r="HHV23" s="891"/>
      <c r="HHW23" s="891"/>
      <c r="HHX23" s="891"/>
      <c r="HHY23" s="888"/>
      <c r="HHZ23" s="888"/>
      <c r="HIA23" s="889"/>
      <c r="HIB23" s="889"/>
      <c r="HIC23" s="888"/>
      <c r="HID23" s="890"/>
      <c r="HIE23" s="888"/>
      <c r="HIF23" s="891"/>
      <c r="HIG23" s="891"/>
      <c r="HIH23" s="891"/>
      <c r="HII23" s="891"/>
      <c r="HIJ23" s="891"/>
      <c r="HIK23" s="891"/>
      <c r="HIL23" s="891"/>
      <c r="HIM23" s="891"/>
      <c r="HIN23" s="888"/>
      <c r="HIO23" s="888"/>
      <c r="HIP23" s="889"/>
      <c r="HIQ23" s="889"/>
      <c r="HIR23" s="888"/>
      <c r="HIS23" s="890"/>
      <c r="HIT23" s="888"/>
      <c r="HIU23" s="891"/>
      <c r="HIV23" s="891"/>
      <c r="HIW23" s="891"/>
      <c r="HIX23" s="891"/>
      <c r="HIY23" s="891"/>
      <c r="HIZ23" s="891"/>
      <c r="HJA23" s="891"/>
      <c r="HJB23" s="891"/>
      <c r="HJC23" s="888"/>
      <c r="HJD23" s="888"/>
      <c r="HJE23" s="889"/>
      <c r="HJF23" s="889"/>
      <c r="HJG23" s="888"/>
      <c r="HJH23" s="890"/>
      <c r="HJI23" s="888"/>
      <c r="HJJ23" s="891"/>
      <c r="HJK23" s="891"/>
      <c r="HJL23" s="891"/>
      <c r="HJM23" s="891"/>
      <c r="HJN23" s="891"/>
      <c r="HJO23" s="891"/>
      <c r="HJP23" s="891"/>
      <c r="HJQ23" s="891"/>
      <c r="HJR23" s="888"/>
      <c r="HJS23" s="888"/>
      <c r="HJT23" s="889"/>
      <c r="HJU23" s="889"/>
      <c r="HJV23" s="888"/>
      <c r="HJW23" s="890"/>
      <c r="HJX23" s="888"/>
      <c r="HJY23" s="891"/>
      <c r="HJZ23" s="891"/>
      <c r="HKA23" s="891"/>
      <c r="HKB23" s="891"/>
      <c r="HKC23" s="891"/>
      <c r="HKD23" s="891"/>
      <c r="HKE23" s="891"/>
      <c r="HKF23" s="891"/>
      <c r="HKG23" s="888"/>
      <c r="HKH23" s="888"/>
      <c r="HKI23" s="889"/>
      <c r="HKJ23" s="889"/>
      <c r="HKK23" s="888"/>
      <c r="HKL23" s="890"/>
      <c r="HKM23" s="888"/>
      <c r="HKN23" s="891"/>
      <c r="HKO23" s="891"/>
      <c r="HKP23" s="891"/>
      <c r="HKQ23" s="891"/>
      <c r="HKR23" s="891"/>
      <c r="HKS23" s="891"/>
      <c r="HKT23" s="891"/>
      <c r="HKU23" s="891"/>
      <c r="HKV23" s="888"/>
      <c r="HKW23" s="888"/>
      <c r="HKX23" s="889"/>
      <c r="HKY23" s="889"/>
      <c r="HKZ23" s="888"/>
      <c r="HLA23" s="890"/>
      <c r="HLB23" s="888"/>
      <c r="HLC23" s="891"/>
      <c r="HLD23" s="891"/>
      <c r="HLE23" s="891"/>
      <c r="HLF23" s="891"/>
      <c r="HLG23" s="891"/>
      <c r="HLH23" s="891"/>
      <c r="HLI23" s="891"/>
      <c r="HLJ23" s="891"/>
      <c r="HLK23" s="888"/>
      <c r="HLL23" s="888"/>
      <c r="HLM23" s="889"/>
      <c r="HLN23" s="889"/>
      <c r="HLO23" s="888"/>
      <c r="HLP23" s="890"/>
      <c r="HLQ23" s="888"/>
      <c r="HLR23" s="891"/>
      <c r="HLS23" s="891"/>
      <c r="HLT23" s="891"/>
      <c r="HLU23" s="891"/>
      <c r="HLV23" s="891"/>
      <c r="HLW23" s="891"/>
      <c r="HLX23" s="891"/>
      <c r="HLY23" s="891"/>
      <c r="HLZ23" s="888"/>
      <c r="HMA23" s="888"/>
      <c r="HMB23" s="889"/>
      <c r="HMC23" s="889"/>
      <c r="HMD23" s="888"/>
      <c r="HME23" s="890"/>
      <c r="HMF23" s="888"/>
      <c r="HMG23" s="891"/>
      <c r="HMH23" s="891"/>
      <c r="HMI23" s="891"/>
      <c r="HMJ23" s="891"/>
      <c r="HMK23" s="891"/>
      <c r="HML23" s="891"/>
      <c r="HMM23" s="891"/>
      <c r="HMN23" s="891"/>
      <c r="HMO23" s="888"/>
      <c r="HMP23" s="888"/>
      <c r="HMQ23" s="889"/>
      <c r="HMR23" s="889"/>
      <c r="HMS23" s="888"/>
      <c r="HMT23" s="890"/>
      <c r="HMU23" s="888"/>
      <c r="HMV23" s="891"/>
      <c r="HMW23" s="891"/>
      <c r="HMX23" s="891"/>
      <c r="HMY23" s="891"/>
      <c r="HMZ23" s="891"/>
      <c r="HNA23" s="891"/>
      <c r="HNB23" s="891"/>
      <c r="HNC23" s="891"/>
      <c r="HND23" s="888"/>
      <c r="HNE23" s="888"/>
      <c r="HNF23" s="889"/>
      <c r="HNG23" s="889"/>
      <c r="HNH23" s="888"/>
      <c r="HNI23" s="890"/>
      <c r="HNJ23" s="888"/>
      <c r="HNK23" s="891"/>
      <c r="HNL23" s="891"/>
      <c r="HNM23" s="891"/>
      <c r="HNN23" s="891"/>
      <c r="HNO23" s="891"/>
      <c r="HNP23" s="891"/>
      <c r="HNQ23" s="891"/>
      <c r="HNR23" s="891"/>
      <c r="HNS23" s="888"/>
      <c r="HNT23" s="888"/>
      <c r="HNU23" s="889"/>
      <c r="HNV23" s="889"/>
      <c r="HNW23" s="888"/>
      <c r="HNX23" s="890"/>
      <c r="HNY23" s="888"/>
      <c r="HNZ23" s="891"/>
      <c r="HOA23" s="891"/>
      <c r="HOB23" s="891"/>
      <c r="HOC23" s="891"/>
      <c r="HOD23" s="891"/>
      <c r="HOE23" s="891"/>
      <c r="HOF23" s="891"/>
      <c r="HOG23" s="891"/>
      <c r="HOH23" s="888"/>
      <c r="HOI23" s="888"/>
      <c r="HOJ23" s="889"/>
      <c r="HOK23" s="889"/>
      <c r="HOL23" s="888"/>
      <c r="HOM23" s="890"/>
      <c r="HON23" s="888"/>
      <c r="HOO23" s="891"/>
      <c r="HOP23" s="891"/>
      <c r="HOQ23" s="891"/>
      <c r="HOR23" s="891"/>
      <c r="HOS23" s="891"/>
      <c r="HOT23" s="891"/>
      <c r="HOU23" s="891"/>
      <c r="HOV23" s="891"/>
      <c r="HOW23" s="888"/>
      <c r="HOX23" s="888"/>
      <c r="HOY23" s="889"/>
      <c r="HOZ23" s="889"/>
      <c r="HPA23" s="888"/>
      <c r="HPB23" s="890"/>
      <c r="HPC23" s="888"/>
      <c r="HPD23" s="891"/>
      <c r="HPE23" s="891"/>
      <c r="HPF23" s="891"/>
      <c r="HPG23" s="891"/>
      <c r="HPH23" s="891"/>
      <c r="HPI23" s="891"/>
      <c r="HPJ23" s="891"/>
      <c r="HPK23" s="891"/>
      <c r="HPL23" s="888"/>
      <c r="HPM23" s="888"/>
      <c r="HPN23" s="889"/>
      <c r="HPO23" s="889"/>
      <c r="HPP23" s="888"/>
      <c r="HPQ23" s="890"/>
      <c r="HPR23" s="888"/>
      <c r="HPS23" s="891"/>
      <c r="HPT23" s="891"/>
      <c r="HPU23" s="891"/>
      <c r="HPV23" s="891"/>
      <c r="HPW23" s="891"/>
      <c r="HPX23" s="891"/>
      <c r="HPY23" s="891"/>
      <c r="HPZ23" s="891"/>
      <c r="HQA23" s="888"/>
      <c r="HQB23" s="888"/>
      <c r="HQC23" s="889"/>
      <c r="HQD23" s="889"/>
      <c r="HQE23" s="888"/>
      <c r="HQF23" s="890"/>
      <c r="HQG23" s="888"/>
      <c r="HQH23" s="891"/>
      <c r="HQI23" s="891"/>
      <c r="HQJ23" s="891"/>
      <c r="HQK23" s="891"/>
      <c r="HQL23" s="891"/>
      <c r="HQM23" s="891"/>
      <c r="HQN23" s="891"/>
      <c r="HQO23" s="891"/>
      <c r="HQP23" s="888"/>
      <c r="HQQ23" s="888"/>
      <c r="HQR23" s="889"/>
      <c r="HQS23" s="889"/>
      <c r="HQT23" s="888"/>
      <c r="HQU23" s="890"/>
      <c r="HQV23" s="888"/>
      <c r="HQW23" s="891"/>
      <c r="HQX23" s="891"/>
      <c r="HQY23" s="891"/>
      <c r="HQZ23" s="891"/>
      <c r="HRA23" s="891"/>
      <c r="HRB23" s="891"/>
      <c r="HRC23" s="891"/>
      <c r="HRD23" s="891"/>
      <c r="HRE23" s="888"/>
      <c r="HRF23" s="888"/>
      <c r="HRG23" s="889"/>
      <c r="HRH23" s="889"/>
      <c r="HRI23" s="888"/>
      <c r="HRJ23" s="890"/>
      <c r="HRK23" s="888"/>
      <c r="HRL23" s="891"/>
      <c r="HRM23" s="891"/>
      <c r="HRN23" s="891"/>
      <c r="HRO23" s="891"/>
      <c r="HRP23" s="891"/>
      <c r="HRQ23" s="891"/>
      <c r="HRR23" s="891"/>
      <c r="HRS23" s="891"/>
      <c r="HRT23" s="888"/>
      <c r="HRU23" s="888"/>
      <c r="HRV23" s="889"/>
      <c r="HRW23" s="889"/>
      <c r="HRX23" s="888"/>
      <c r="HRY23" s="890"/>
      <c r="HRZ23" s="888"/>
      <c r="HSA23" s="891"/>
      <c r="HSB23" s="891"/>
      <c r="HSC23" s="891"/>
      <c r="HSD23" s="891"/>
      <c r="HSE23" s="891"/>
      <c r="HSF23" s="891"/>
      <c r="HSG23" s="891"/>
      <c r="HSH23" s="891"/>
      <c r="HSI23" s="888"/>
      <c r="HSJ23" s="888"/>
      <c r="HSK23" s="889"/>
      <c r="HSL23" s="889"/>
      <c r="HSM23" s="888"/>
      <c r="HSN23" s="890"/>
      <c r="HSO23" s="888"/>
      <c r="HSP23" s="891"/>
      <c r="HSQ23" s="891"/>
      <c r="HSR23" s="891"/>
      <c r="HSS23" s="891"/>
      <c r="HST23" s="891"/>
      <c r="HSU23" s="891"/>
      <c r="HSV23" s="891"/>
      <c r="HSW23" s="891"/>
      <c r="HSX23" s="888"/>
      <c r="HSY23" s="888"/>
      <c r="HSZ23" s="889"/>
      <c r="HTA23" s="889"/>
      <c r="HTB23" s="888"/>
      <c r="HTC23" s="890"/>
      <c r="HTD23" s="888"/>
      <c r="HTE23" s="891"/>
      <c r="HTF23" s="891"/>
      <c r="HTG23" s="891"/>
      <c r="HTH23" s="891"/>
      <c r="HTI23" s="891"/>
      <c r="HTJ23" s="891"/>
      <c r="HTK23" s="891"/>
      <c r="HTL23" s="891"/>
      <c r="HTM23" s="888"/>
      <c r="HTN23" s="888"/>
      <c r="HTO23" s="889"/>
      <c r="HTP23" s="889"/>
      <c r="HTQ23" s="888"/>
      <c r="HTR23" s="890"/>
      <c r="HTS23" s="888"/>
      <c r="HTT23" s="891"/>
      <c r="HTU23" s="891"/>
      <c r="HTV23" s="891"/>
      <c r="HTW23" s="891"/>
      <c r="HTX23" s="891"/>
      <c r="HTY23" s="891"/>
      <c r="HTZ23" s="891"/>
      <c r="HUA23" s="891"/>
      <c r="HUB23" s="888"/>
      <c r="HUC23" s="888"/>
      <c r="HUD23" s="889"/>
      <c r="HUE23" s="889"/>
      <c r="HUF23" s="888"/>
      <c r="HUG23" s="890"/>
      <c r="HUH23" s="888"/>
      <c r="HUI23" s="891"/>
      <c r="HUJ23" s="891"/>
      <c r="HUK23" s="891"/>
      <c r="HUL23" s="891"/>
      <c r="HUM23" s="891"/>
      <c r="HUN23" s="891"/>
      <c r="HUO23" s="891"/>
      <c r="HUP23" s="891"/>
      <c r="HUQ23" s="888"/>
      <c r="HUR23" s="888"/>
      <c r="HUS23" s="889"/>
      <c r="HUT23" s="889"/>
      <c r="HUU23" s="888"/>
      <c r="HUV23" s="890"/>
      <c r="HUW23" s="888"/>
      <c r="HUX23" s="891"/>
      <c r="HUY23" s="891"/>
      <c r="HUZ23" s="891"/>
      <c r="HVA23" s="891"/>
      <c r="HVB23" s="891"/>
      <c r="HVC23" s="891"/>
      <c r="HVD23" s="891"/>
      <c r="HVE23" s="891"/>
      <c r="HVF23" s="888"/>
      <c r="HVG23" s="888"/>
      <c r="HVH23" s="889"/>
      <c r="HVI23" s="889"/>
      <c r="HVJ23" s="888"/>
      <c r="HVK23" s="890"/>
      <c r="HVL23" s="888"/>
      <c r="HVM23" s="891"/>
      <c r="HVN23" s="891"/>
      <c r="HVO23" s="891"/>
      <c r="HVP23" s="891"/>
      <c r="HVQ23" s="891"/>
      <c r="HVR23" s="891"/>
      <c r="HVS23" s="891"/>
      <c r="HVT23" s="891"/>
      <c r="HVU23" s="888"/>
      <c r="HVV23" s="888"/>
      <c r="HVW23" s="889"/>
      <c r="HVX23" s="889"/>
      <c r="HVY23" s="888"/>
      <c r="HVZ23" s="890"/>
      <c r="HWA23" s="888"/>
      <c r="HWB23" s="891"/>
      <c r="HWC23" s="891"/>
      <c r="HWD23" s="891"/>
      <c r="HWE23" s="891"/>
      <c r="HWF23" s="891"/>
      <c r="HWG23" s="891"/>
      <c r="HWH23" s="891"/>
      <c r="HWI23" s="891"/>
      <c r="HWJ23" s="888"/>
      <c r="HWK23" s="888"/>
      <c r="HWL23" s="889"/>
      <c r="HWM23" s="889"/>
      <c r="HWN23" s="888"/>
      <c r="HWO23" s="890"/>
      <c r="HWP23" s="888"/>
      <c r="HWQ23" s="891"/>
      <c r="HWR23" s="891"/>
      <c r="HWS23" s="891"/>
      <c r="HWT23" s="891"/>
      <c r="HWU23" s="891"/>
      <c r="HWV23" s="891"/>
      <c r="HWW23" s="891"/>
      <c r="HWX23" s="891"/>
      <c r="HWY23" s="888"/>
      <c r="HWZ23" s="888"/>
      <c r="HXA23" s="889"/>
      <c r="HXB23" s="889"/>
      <c r="HXC23" s="888"/>
      <c r="HXD23" s="890"/>
      <c r="HXE23" s="888"/>
      <c r="HXF23" s="891"/>
      <c r="HXG23" s="891"/>
      <c r="HXH23" s="891"/>
      <c r="HXI23" s="891"/>
      <c r="HXJ23" s="891"/>
      <c r="HXK23" s="891"/>
      <c r="HXL23" s="891"/>
      <c r="HXM23" s="891"/>
      <c r="HXN23" s="888"/>
      <c r="HXO23" s="888"/>
      <c r="HXP23" s="889"/>
      <c r="HXQ23" s="889"/>
      <c r="HXR23" s="888"/>
      <c r="HXS23" s="890"/>
      <c r="HXT23" s="888"/>
      <c r="HXU23" s="891"/>
      <c r="HXV23" s="891"/>
      <c r="HXW23" s="891"/>
      <c r="HXX23" s="891"/>
      <c r="HXY23" s="891"/>
      <c r="HXZ23" s="891"/>
      <c r="HYA23" s="891"/>
      <c r="HYB23" s="891"/>
      <c r="HYC23" s="888"/>
      <c r="HYD23" s="888"/>
      <c r="HYE23" s="889"/>
      <c r="HYF23" s="889"/>
      <c r="HYG23" s="888"/>
      <c r="HYH23" s="890"/>
      <c r="HYI23" s="888"/>
      <c r="HYJ23" s="891"/>
      <c r="HYK23" s="891"/>
      <c r="HYL23" s="891"/>
      <c r="HYM23" s="891"/>
      <c r="HYN23" s="891"/>
      <c r="HYO23" s="891"/>
      <c r="HYP23" s="891"/>
      <c r="HYQ23" s="891"/>
      <c r="HYR23" s="888"/>
      <c r="HYS23" s="888"/>
      <c r="HYT23" s="889"/>
      <c r="HYU23" s="889"/>
      <c r="HYV23" s="888"/>
      <c r="HYW23" s="890"/>
      <c r="HYX23" s="888"/>
      <c r="HYY23" s="891"/>
      <c r="HYZ23" s="891"/>
      <c r="HZA23" s="891"/>
      <c r="HZB23" s="891"/>
      <c r="HZC23" s="891"/>
      <c r="HZD23" s="891"/>
      <c r="HZE23" s="891"/>
      <c r="HZF23" s="891"/>
      <c r="HZG23" s="888"/>
      <c r="HZH23" s="888"/>
      <c r="HZI23" s="889"/>
      <c r="HZJ23" s="889"/>
      <c r="HZK23" s="888"/>
      <c r="HZL23" s="890"/>
      <c r="HZM23" s="888"/>
      <c r="HZN23" s="891"/>
      <c r="HZO23" s="891"/>
      <c r="HZP23" s="891"/>
      <c r="HZQ23" s="891"/>
      <c r="HZR23" s="891"/>
      <c r="HZS23" s="891"/>
      <c r="HZT23" s="891"/>
      <c r="HZU23" s="891"/>
      <c r="HZV23" s="888"/>
      <c r="HZW23" s="888"/>
      <c r="HZX23" s="889"/>
      <c r="HZY23" s="889"/>
      <c r="HZZ23" s="888"/>
      <c r="IAA23" s="890"/>
      <c r="IAB23" s="888"/>
      <c r="IAC23" s="891"/>
      <c r="IAD23" s="891"/>
      <c r="IAE23" s="891"/>
      <c r="IAF23" s="891"/>
      <c r="IAG23" s="891"/>
      <c r="IAH23" s="891"/>
      <c r="IAI23" s="891"/>
      <c r="IAJ23" s="891"/>
      <c r="IAK23" s="888"/>
      <c r="IAL23" s="888"/>
      <c r="IAM23" s="889"/>
      <c r="IAN23" s="889"/>
      <c r="IAO23" s="888"/>
      <c r="IAP23" s="890"/>
      <c r="IAQ23" s="888"/>
      <c r="IAR23" s="891"/>
      <c r="IAS23" s="891"/>
      <c r="IAT23" s="891"/>
      <c r="IAU23" s="891"/>
      <c r="IAV23" s="891"/>
      <c r="IAW23" s="891"/>
      <c r="IAX23" s="891"/>
      <c r="IAY23" s="891"/>
      <c r="IAZ23" s="888"/>
      <c r="IBA23" s="888"/>
      <c r="IBB23" s="889"/>
      <c r="IBC23" s="889"/>
      <c r="IBD23" s="888"/>
      <c r="IBE23" s="890"/>
      <c r="IBF23" s="888"/>
      <c r="IBG23" s="891"/>
      <c r="IBH23" s="891"/>
      <c r="IBI23" s="891"/>
      <c r="IBJ23" s="891"/>
      <c r="IBK23" s="891"/>
      <c r="IBL23" s="891"/>
      <c r="IBM23" s="891"/>
      <c r="IBN23" s="891"/>
      <c r="IBO23" s="888"/>
      <c r="IBP23" s="888"/>
      <c r="IBQ23" s="889"/>
      <c r="IBR23" s="889"/>
      <c r="IBS23" s="888"/>
      <c r="IBT23" s="890"/>
      <c r="IBU23" s="888"/>
      <c r="IBV23" s="891"/>
      <c r="IBW23" s="891"/>
      <c r="IBX23" s="891"/>
      <c r="IBY23" s="891"/>
      <c r="IBZ23" s="891"/>
      <c r="ICA23" s="891"/>
      <c r="ICB23" s="891"/>
      <c r="ICC23" s="891"/>
      <c r="ICD23" s="888"/>
      <c r="ICE23" s="888"/>
      <c r="ICF23" s="889"/>
      <c r="ICG23" s="889"/>
      <c r="ICH23" s="888"/>
      <c r="ICI23" s="890"/>
      <c r="ICJ23" s="888"/>
      <c r="ICK23" s="891"/>
      <c r="ICL23" s="891"/>
      <c r="ICM23" s="891"/>
      <c r="ICN23" s="891"/>
      <c r="ICO23" s="891"/>
      <c r="ICP23" s="891"/>
      <c r="ICQ23" s="891"/>
      <c r="ICR23" s="891"/>
      <c r="ICS23" s="888"/>
      <c r="ICT23" s="888"/>
      <c r="ICU23" s="889"/>
      <c r="ICV23" s="889"/>
      <c r="ICW23" s="888"/>
      <c r="ICX23" s="890"/>
      <c r="ICY23" s="888"/>
      <c r="ICZ23" s="891"/>
      <c r="IDA23" s="891"/>
      <c r="IDB23" s="891"/>
      <c r="IDC23" s="891"/>
      <c r="IDD23" s="891"/>
      <c r="IDE23" s="891"/>
      <c r="IDF23" s="891"/>
      <c r="IDG23" s="891"/>
      <c r="IDH23" s="888"/>
      <c r="IDI23" s="888"/>
      <c r="IDJ23" s="889"/>
      <c r="IDK23" s="889"/>
      <c r="IDL23" s="888"/>
      <c r="IDM23" s="890"/>
      <c r="IDN23" s="888"/>
      <c r="IDO23" s="891"/>
      <c r="IDP23" s="891"/>
      <c r="IDQ23" s="891"/>
      <c r="IDR23" s="891"/>
      <c r="IDS23" s="891"/>
      <c r="IDT23" s="891"/>
      <c r="IDU23" s="891"/>
      <c r="IDV23" s="891"/>
      <c r="IDW23" s="888"/>
      <c r="IDX23" s="888"/>
      <c r="IDY23" s="889"/>
      <c r="IDZ23" s="889"/>
      <c r="IEA23" s="888"/>
      <c r="IEB23" s="890"/>
      <c r="IEC23" s="888"/>
      <c r="IED23" s="891"/>
      <c r="IEE23" s="891"/>
      <c r="IEF23" s="891"/>
      <c r="IEG23" s="891"/>
      <c r="IEH23" s="891"/>
      <c r="IEI23" s="891"/>
      <c r="IEJ23" s="891"/>
      <c r="IEK23" s="891"/>
      <c r="IEL23" s="888"/>
      <c r="IEM23" s="888"/>
      <c r="IEN23" s="889"/>
      <c r="IEO23" s="889"/>
      <c r="IEP23" s="888"/>
      <c r="IEQ23" s="890"/>
      <c r="IER23" s="888"/>
      <c r="IES23" s="891"/>
      <c r="IET23" s="891"/>
      <c r="IEU23" s="891"/>
      <c r="IEV23" s="891"/>
      <c r="IEW23" s="891"/>
      <c r="IEX23" s="891"/>
      <c r="IEY23" s="891"/>
      <c r="IEZ23" s="891"/>
      <c r="IFA23" s="888"/>
      <c r="IFB23" s="888"/>
      <c r="IFC23" s="889"/>
      <c r="IFD23" s="889"/>
      <c r="IFE23" s="888"/>
      <c r="IFF23" s="890"/>
      <c r="IFG23" s="888"/>
      <c r="IFH23" s="891"/>
      <c r="IFI23" s="891"/>
      <c r="IFJ23" s="891"/>
      <c r="IFK23" s="891"/>
      <c r="IFL23" s="891"/>
      <c r="IFM23" s="891"/>
      <c r="IFN23" s="891"/>
      <c r="IFO23" s="891"/>
      <c r="IFP23" s="888"/>
      <c r="IFQ23" s="888"/>
      <c r="IFR23" s="889"/>
      <c r="IFS23" s="889"/>
      <c r="IFT23" s="888"/>
      <c r="IFU23" s="890"/>
      <c r="IFV23" s="888"/>
      <c r="IFW23" s="891"/>
      <c r="IFX23" s="891"/>
      <c r="IFY23" s="891"/>
      <c r="IFZ23" s="891"/>
      <c r="IGA23" s="891"/>
      <c r="IGB23" s="891"/>
      <c r="IGC23" s="891"/>
      <c r="IGD23" s="891"/>
      <c r="IGE23" s="888"/>
      <c r="IGF23" s="888"/>
      <c r="IGG23" s="889"/>
      <c r="IGH23" s="889"/>
      <c r="IGI23" s="888"/>
      <c r="IGJ23" s="890"/>
      <c r="IGK23" s="888"/>
      <c r="IGL23" s="891"/>
      <c r="IGM23" s="891"/>
      <c r="IGN23" s="891"/>
      <c r="IGO23" s="891"/>
      <c r="IGP23" s="891"/>
      <c r="IGQ23" s="891"/>
      <c r="IGR23" s="891"/>
      <c r="IGS23" s="891"/>
      <c r="IGT23" s="888"/>
      <c r="IGU23" s="888"/>
      <c r="IGV23" s="889"/>
      <c r="IGW23" s="889"/>
      <c r="IGX23" s="888"/>
      <c r="IGY23" s="890"/>
      <c r="IGZ23" s="888"/>
      <c r="IHA23" s="891"/>
      <c r="IHB23" s="891"/>
      <c r="IHC23" s="891"/>
      <c r="IHD23" s="891"/>
      <c r="IHE23" s="891"/>
      <c r="IHF23" s="891"/>
      <c r="IHG23" s="891"/>
      <c r="IHH23" s="891"/>
      <c r="IHI23" s="888"/>
      <c r="IHJ23" s="888"/>
      <c r="IHK23" s="889"/>
      <c r="IHL23" s="889"/>
      <c r="IHM23" s="888"/>
      <c r="IHN23" s="890"/>
      <c r="IHO23" s="888"/>
      <c r="IHP23" s="891"/>
      <c r="IHQ23" s="891"/>
      <c r="IHR23" s="891"/>
      <c r="IHS23" s="891"/>
      <c r="IHT23" s="891"/>
      <c r="IHU23" s="891"/>
      <c r="IHV23" s="891"/>
      <c r="IHW23" s="891"/>
      <c r="IHX23" s="888"/>
      <c r="IHY23" s="888"/>
      <c r="IHZ23" s="889"/>
      <c r="IIA23" s="889"/>
      <c r="IIB23" s="888"/>
      <c r="IIC23" s="890"/>
      <c r="IID23" s="888"/>
      <c r="IIE23" s="891"/>
      <c r="IIF23" s="891"/>
      <c r="IIG23" s="891"/>
      <c r="IIH23" s="891"/>
      <c r="III23" s="891"/>
      <c r="IIJ23" s="891"/>
      <c r="IIK23" s="891"/>
      <c r="IIL23" s="891"/>
      <c r="IIM23" s="888"/>
      <c r="IIN23" s="888"/>
      <c r="IIO23" s="889"/>
      <c r="IIP23" s="889"/>
      <c r="IIQ23" s="888"/>
      <c r="IIR23" s="890"/>
      <c r="IIS23" s="888"/>
      <c r="IIT23" s="891"/>
      <c r="IIU23" s="891"/>
      <c r="IIV23" s="891"/>
      <c r="IIW23" s="891"/>
      <c r="IIX23" s="891"/>
      <c r="IIY23" s="891"/>
      <c r="IIZ23" s="891"/>
      <c r="IJA23" s="891"/>
      <c r="IJB23" s="888"/>
      <c r="IJC23" s="888"/>
      <c r="IJD23" s="889"/>
      <c r="IJE23" s="889"/>
      <c r="IJF23" s="888"/>
      <c r="IJG23" s="890"/>
      <c r="IJH23" s="888"/>
      <c r="IJI23" s="891"/>
      <c r="IJJ23" s="891"/>
      <c r="IJK23" s="891"/>
      <c r="IJL23" s="891"/>
      <c r="IJM23" s="891"/>
      <c r="IJN23" s="891"/>
      <c r="IJO23" s="891"/>
      <c r="IJP23" s="891"/>
      <c r="IJQ23" s="888"/>
      <c r="IJR23" s="888"/>
      <c r="IJS23" s="889"/>
      <c r="IJT23" s="889"/>
      <c r="IJU23" s="888"/>
      <c r="IJV23" s="890"/>
      <c r="IJW23" s="888"/>
      <c r="IJX23" s="891"/>
      <c r="IJY23" s="891"/>
      <c r="IJZ23" s="891"/>
      <c r="IKA23" s="891"/>
      <c r="IKB23" s="891"/>
      <c r="IKC23" s="891"/>
      <c r="IKD23" s="891"/>
      <c r="IKE23" s="891"/>
      <c r="IKF23" s="888"/>
      <c r="IKG23" s="888"/>
      <c r="IKH23" s="889"/>
      <c r="IKI23" s="889"/>
      <c r="IKJ23" s="888"/>
      <c r="IKK23" s="890"/>
      <c r="IKL23" s="888"/>
      <c r="IKM23" s="891"/>
      <c r="IKN23" s="891"/>
      <c r="IKO23" s="891"/>
      <c r="IKP23" s="891"/>
      <c r="IKQ23" s="891"/>
      <c r="IKR23" s="891"/>
      <c r="IKS23" s="891"/>
      <c r="IKT23" s="891"/>
      <c r="IKU23" s="888"/>
      <c r="IKV23" s="888"/>
      <c r="IKW23" s="889"/>
      <c r="IKX23" s="889"/>
      <c r="IKY23" s="888"/>
      <c r="IKZ23" s="890"/>
      <c r="ILA23" s="888"/>
      <c r="ILB23" s="891"/>
      <c r="ILC23" s="891"/>
      <c r="ILD23" s="891"/>
      <c r="ILE23" s="891"/>
      <c r="ILF23" s="891"/>
      <c r="ILG23" s="891"/>
      <c r="ILH23" s="891"/>
      <c r="ILI23" s="891"/>
      <c r="ILJ23" s="888"/>
      <c r="ILK23" s="888"/>
      <c r="ILL23" s="889"/>
      <c r="ILM23" s="889"/>
      <c r="ILN23" s="888"/>
      <c r="ILO23" s="890"/>
      <c r="ILP23" s="888"/>
      <c r="ILQ23" s="891"/>
      <c r="ILR23" s="891"/>
      <c r="ILS23" s="891"/>
      <c r="ILT23" s="891"/>
      <c r="ILU23" s="891"/>
      <c r="ILV23" s="891"/>
      <c r="ILW23" s="891"/>
      <c r="ILX23" s="891"/>
      <c r="ILY23" s="888"/>
      <c r="ILZ23" s="888"/>
      <c r="IMA23" s="889"/>
      <c r="IMB23" s="889"/>
      <c r="IMC23" s="888"/>
      <c r="IMD23" s="890"/>
      <c r="IME23" s="888"/>
      <c r="IMF23" s="891"/>
      <c r="IMG23" s="891"/>
      <c r="IMH23" s="891"/>
      <c r="IMI23" s="891"/>
      <c r="IMJ23" s="891"/>
      <c r="IMK23" s="891"/>
      <c r="IML23" s="891"/>
      <c r="IMM23" s="891"/>
      <c r="IMN23" s="888"/>
      <c r="IMO23" s="888"/>
      <c r="IMP23" s="889"/>
      <c r="IMQ23" s="889"/>
      <c r="IMR23" s="888"/>
      <c r="IMS23" s="890"/>
      <c r="IMT23" s="888"/>
      <c r="IMU23" s="891"/>
      <c r="IMV23" s="891"/>
      <c r="IMW23" s="891"/>
      <c r="IMX23" s="891"/>
      <c r="IMY23" s="891"/>
      <c r="IMZ23" s="891"/>
      <c r="INA23" s="891"/>
      <c r="INB23" s="891"/>
      <c r="INC23" s="888"/>
      <c r="IND23" s="888"/>
      <c r="INE23" s="889"/>
      <c r="INF23" s="889"/>
      <c r="ING23" s="888"/>
      <c r="INH23" s="890"/>
      <c r="INI23" s="888"/>
      <c r="INJ23" s="891"/>
      <c r="INK23" s="891"/>
      <c r="INL23" s="891"/>
      <c r="INM23" s="891"/>
      <c r="INN23" s="891"/>
      <c r="INO23" s="891"/>
      <c r="INP23" s="891"/>
      <c r="INQ23" s="891"/>
      <c r="INR23" s="888"/>
      <c r="INS23" s="888"/>
      <c r="INT23" s="889"/>
      <c r="INU23" s="889"/>
      <c r="INV23" s="888"/>
      <c r="INW23" s="890"/>
      <c r="INX23" s="888"/>
      <c r="INY23" s="891"/>
      <c r="INZ23" s="891"/>
      <c r="IOA23" s="891"/>
      <c r="IOB23" s="891"/>
      <c r="IOC23" s="891"/>
      <c r="IOD23" s="891"/>
      <c r="IOE23" s="891"/>
      <c r="IOF23" s="891"/>
      <c r="IOG23" s="888"/>
      <c r="IOH23" s="888"/>
      <c r="IOI23" s="889"/>
      <c r="IOJ23" s="889"/>
      <c r="IOK23" s="888"/>
      <c r="IOL23" s="890"/>
      <c r="IOM23" s="888"/>
      <c r="ION23" s="891"/>
      <c r="IOO23" s="891"/>
      <c r="IOP23" s="891"/>
      <c r="IOQ23" s="891"/>
      <c r="IOR23" s="891"/>
      <c r="IOS23" s="891"/>
      <c r="IOT23" s="891"/>
      <c r="IOU23" s="891"/>
      <c r="IOV23" s="888"/>
      <c r="IOW23" s="888"/>
      <c r="IOX23" s="889"/>
      <c r="IOY23" s="889"/>
      <c r="IOZ23" s="888"/>
      <c r="IPA23" s="890"/>
      <c r="IPB23" s="888"/>
      <c r="IPC23" s="891"/>
      <c r="IPD23" s="891"/>
      <c r="IPE23" s="891"/>
      <c r="IPF23" s="891"/>
      <c r="IPG23" s="891"/>
      <c r="IPH23" s="891"/>
      <c r="IPI23" s="891"/>
      <c r="IPJ23" s="891"/>
      <c r="IPK23" s="888"/>
      <c r="IPL23" s="888"/>
      <c r="IPM23" s="889"/>
      <c r="IPN23" s="889"/>
      <c r="IPO23" s="888"/>
      <c r="IPP23" s="890"/>
      <c r="IPQ23" s="888"/>
      <c r="IPR23" s="891"/>
      <c r="IPS23" s="891"/>
      <c r="IPT23" s="891"/>
      <c r="IPU23" s="891"/>
      <c r="IPV23" s="891"/>
      <c r="IPW23" s="891"/>
      <c r="IPX23" s="891"/>
      <c r="IPY23" s="891"/>
      <c r="IPZ23" s="888"/>
      <c r="IQA23" s="888"/>
      <c r="IQB23" s="889"/>
      <c r="IQC23" s="889"/>
      <c r="IQD23" s="888"/>
      <c r="IQE23" s="890"/>
      <c r="IQF23" s="888"/>
      <c r="IQG23" s="891"/>
      <c r="IQH23" s="891"/>
      <c r="IQI23" s="891"/>
      <c r="IQJ23" s="891"/>
      <c r="IQK23" s="891"/>
      <c r="IQL23" s="891"/>
      <c r="IQM23" s="891"/>
      <c r="IQN23" s="891"/>
      <c r="IQO23" s="888"/>
      <c r="IQP23" s="888"/>
      <c r="IQQ23" s="889"/>
      <c r="IQR23" s="889"/>
      <c r="IQS23" s="888"/>
      <c r="IQT23" s="890"/>
      <c r="IQU23" s="888"/>
      <c r="IQV23" s="891"/>
      <c r="IQW23" s="891"/>
      <c r="IQX23" s="891"/>
      <c r="IQY23" s="891"/>
      <c r="IQZ23" s="891"/>
      <c r="IRA23" s="891"/>
      <c r="IRB23" s="891"/>
      <c r="IRC23" s="891"/>
      <c r="IRD23" s="888"/>
      <c r="IRE23" s="888"/>
      <c r="IRF23" s="889"/>
      <c r="IRG23" s="889"/>
      <c r="IRH23" s="888"/>
      <c r="IRI23" s="890"/>
      <c r="IRJ23" s="888"/>
      <c r="IRK23" s="891"/>
      <c r="IRL23" s="891"/>
      <c r="IRM23" s="891"/>
      <c r="IRN23" s="891"/>
      <c r="IRO23" s="891"/>
      <c r="IRP23" s="891"/>
      <c r="IRQ23" s="891"/>
      <c r="IRR23" s="891"/>
      <c r="IRS23" s="888"/>
      <c r="IRT23" s="888"/>
      <c r="IRU23" s="889"/>
      <c r="IRV23" s="889"/>
      <c r="IRW23" s="888"/>
      <c r="IRX23" s="890"/>
      <c r="IRY23" s="888"/>
      <c r="IRZ23" s="891"/>
      <c r="ISA23" s="891"/>
      <c r="ISB23" s="891"/>
      <c r="ISC23" s="891"/>
      <c r="ISD23" s="891"/>
      <c r="ISE23" s="891"/>
      <c r="ISF23" s="891"/>
      <c r="ISG23" s="891"/>
      <c r="ISH23" s="888"/>
      <c r="ISI23" s="888"/>
      <c r="ISJ23" s="889"/>
      <c r="ISK23" s="889"/>
      <c r="ISL23" s="888"/>
      <c r="ISM23" s="890"/>
      <c r="ISN23" s="888"/>
      <c r="ISO23" s="891"/>
      <c r="ISP23" s="891"/>
      <c r="ISQ23" s="891"/>
      <c r="ISR23" s="891"/>
      <c r="ISS23" s="891"/>
      <c r="IST23" s="891"/>
      <c r="ISU23" s="891"/>
      <c r="ISV23" s="891"/>
      <c r="ISW23" s="888"/>
      <c r="ISX23" s="888"/>
      <c r="ISY23" s="889"/>
      <c r="ISZ23" s="889"/>
      <c r="ITA23" s="888"/>
      <c r="ITB23" s="890"/>
      <c r="ITC23" s="888"/>
      <c r="ITD23" s="891"/>
      <c r="ITE23" s="891"/>
      <c r="ITF23" s="891"/>
      <c r="ITG23" s="891"/>
      <c r="ITH23" s="891"/>
      <c r="ITI23" s="891"/>
      <c r="ITJ23" s="891"/>
      <c r="ITK23" s="891"/>
      <c r="ITL23" s="888"/>
      <c r="ITM23" s="888"/>
      <c r="ITN23" s="889"/>
      <c r="ITO23" s="889"/>
      <c r="ITP23" s="888"/>
      <c r="ITQ23" s="890"/>
      <c r="ITR23" s="888"/>
      <c r="ITS23" s="891"/>
      <c r="ITT23" s="891"/>
      <c r="ITU23" s="891"/>
      <c r="ITV23" s="891"/>
      <c r="ITW23" s="891"/>
      <c r="ITX23" s="891"/>
      <c r="ITY23" s="891"/>
      <c r="ITZ23" s="891"/>
      <c r="IUA23" s="888"/>
      <c r="IUB23" s="888"/>
      <c r="IUC23" s="889"/>
      <c r="IUD23" s="889"/>
      <c r="IUE23" s="888"/>
      <c r="IUF23" s="890"/>
      <c r="IUG23" s="888"/>
      <c r="IUH23" s="891"/>
      <c r="IUI23" s="891"/>
      <c r="IUJ23" s="891"/>
      <c r="IUK23" s="891"/>
      <c r="IUL23" s="891"/>
      <c r="IUM23" s="891"/>
      <c r="IUN23" s="891"/>
      <c r="IUO23" s="891"/>
      <c r="IUP23" s="888"/>
      <c r="IUQ23" s="888"/>
      <c r="IUR23" s="889"/>
      <c r="IUS23" s="889"/>
      <c r="IUT23" s="888"/>
      <c r="IUU23" s="890"/>
      <c r="IUV23" s="888"/>
      <c r="IUW23" s="891"/>
      <c r="IUX23" s="891"/>
      <c r="IUY23" s="891"/>
      <c r="IUZ23" s="891"/>
      <c r="IVA23" s="891"/>
      <c r="IVB23" s="891"/>
      <c r="IVC23" s="891"/>
      <c r="IVD23" s="891"/>
      <c r="IVE23" s="888"/>
      <c r="IVF23" s="888"/>
      <c r="IVG23" s="889"/>
      <c r="IVH23" s="889"/>
      <c r="IVI23" s="888"/>
      <c r="IVJ23" s="890"/>
      <c r="IVK23" s="888"/>
      <c r="IVL23" s="891"/>
      <c r="IVM23" s="891"/>
      <c r="IVN23" s="891"/>
      <c r="IVO23" s="891"/>
      <c r="IVP23" s="891"/>
      <c r="IVQ23" s="891"/>
      <c r="IVR23" s="891"/>
      <c r="IVS23" s="891"/>
      <c r="IVT23" s="888"/>
      <c r="IVU23" s="888"/>
      <c r="IVV23" s="889"/>
      <c r="IVW23" s="889"/>
      <c r="IVX23" s="888"/>
      <c r="IVY23" s="890"/>
      <c r="IVZ23" s="888"/>
      <c r="IWA23" s="891"/>
      <c r="IWB23" s="891"/>
      <c r="IWC23" s="891"/>
      <c r="IWD23" s="891"/>
      <c r="IWE23" s="891"/>
      <c r="IWF23" s="891"/>
      <c r="IWG23" s="891"/>
      <c r="IWH23" s="891"/>
      <c r="IWI23" s="888"/>
      <c r="IWJ23" s="888"/>
      <c r="IWK23" s="889"/>
      <c r="IWL23" s="889"/>
      <c r="IWM23" s="888"/>
      <c r="IWN23" s="890"/>
      <c r="IWO23" s="888"/>
      <c r="IWP23" s="891"/>
      <c r="IWQ23" s="891"/>
      <c r="IWR23" s="891"/>
      <c r="IWS23" s="891"/>
      <c r="IWT23" s="891"/>
      <c r="IWU23" s="891"/>
      <c r="IWV23" s="891"/>
      <c r="IWW23" s="891"/>
      <c r="IWX23" s="888"/>
      <c r="IWY23" s="888"/>
      <c r="IWZ23" s="889"/>
      <c r="IXA23" s="889"/>
      <c r="IXB23" s="888"/>
      <c r="IXC23" s="890"/>
      <c r="IXD23" s="888"/>
      <c r="IXE23" s="891"/>
      <c r="IXF23" s="891"/>
      <c r="IXG23" s="891"/>
      <c r="IXH23" s="891"/>
      <c r="IXI23" s="891"/>
      <c r="IXJ23" s="891"/>
      <c r="IXK23" s="891"/>
      <c r="IXL23" s="891"/>
      <c r="IXM23" s="888"/>
      <c r="IXN23" s="888"/>
      <c r="IXO23" s="889"/>
      <c r="IXP23" s="889"/>
      <c r="IXQ23" s="888"/>
      <c r="IXR23" s="890"/>
      <c r="IXS23" s="888"/>
      <c r="IXT23" s="891"/>
      <c r="IXU23" s="891"/>
      <c r="IXV23" s="891"/>
      <c r="IXW23" s="891"/>
      <c r="IXX23" s="891"/>
      <c r="IXY23" s="891"/>
      <c r="IXZ23" s="891"/>
      <c r="IYA23" s="891"/>
      <c r="IYB23" s="888"/>
      <c r="IYC23" s="888"/>
      <c r="IYD23" s="889"/>
      <c r="IYE23" s="889"/>
      <c r="IYF23" s="888"/>
      <c r="IYG23" s="890"/>
      <c r="IYH23" s="888"/>
      <c r="IYI23" s="891"/>
      <c r="IYJ23" s="891"/>
      <c r="IYK23" s="891"/>
      <c r="IYL23" s="891"/>
      <c r="IYM23" s="891"/>
      <c r="IYN23" s="891"/>
      <c r="IYO23" s="891"/>
      <c r="IYP23" s="891"/>
      <c r="IYQ23" s="888"/>
      <c r="IYR23" s="888"/>
      <c r="IYS23" s="889"/>
      <c r="IYT23" s="889"/>
      <c r="IYU23" s="888"/>
      <c r="IYV23" s="890"/>
      <c r="IYW23" s="888"/>
      <c r="IYX23" s="891"/>
      <c r="IYY23" s="891"/>
      <c r="IYZ23" s="891"/>
      <c r="IZA23" s="891"/>
      <c r="IZB23" s="891"/>
      <c r="IZC23" s="891"/>
      <c r="IZD23" s="891"/>
      <c r="IZE23" s="891"/>
      <c r="IZF23" s="888"/>
      <c r="IZG23" s="888"/>
      <c r="IZH23" s="889"/>
      <c r="IZI23" s="889"/>
      <c r="IZJ23" s="888"/>
      <c r="IZK23" s="890"/>
      <c r="IZL23" s="888"/>
      <c r="IZM23" s="891"/>
      <c r="IZN23" s="891"/>
      <c r="IZO23" s="891"/>
      <c r="IZP23" s="891"/>
      <c r="IZQ23" s="891"/>
      <c r="IZR23" s="891"/>
      <c r="IZS23" s="891"/>
      <c r="IZT23" s="891"/>
      <c r="IZU23" s="888"/>
      <c r="IZV23" s="888"/>
      <c r="IZW23" s="889"/>
      <c r="IZX23" s="889"/>
      <c r="IZY23" s="888"/>
      <c r="IZZ23" s="890"/>
      <c r="JAA23" s="888"/>
      <c r="JAB23" s="891"/>
      <c r="JAC23" s="891"/>
      <c r="JAD23" s="891"/>
      <c r="JAE23" s="891"/>
      <c r="JAF23" s="891"/>
      <c r="JAG23" s="891"/>
      <c r="JAH23" s="891"/>
      <c r="JAI23" s="891"/>
      <c r="JAJ23" s="888"/>
      <c r="JAK23" s="888"/>
      <c r="JAL23" s="889"/>
      <c r="JAM23" s="889"/>
      <c r="JAN23" s="888"/>
      <c r="JAO23" s="890"/>
      <c r="JAP23" s="888"/>
      <c r="JAQ23" s="891"/>
      <c r="JAR23" s="891"/>
      <c r="JAS23" s="891"/>
      <c r="JAT23" s="891"/>
      <c r="JAU23" s="891"/>
      <c r="JAV23" s="891"/>
      <c r="JAW23" s="891"/>
      <c r="JAX23" s="891"/>
      <c r="JAY23" s="888"/>
      <c r="JAZ23" s="888"/>
      <c r="JBA23" s="889"/>
      <c r="JBB23" s="889"/>
      <c r="JBC23" s="888"/>
      <c r="JBD23" s="890"/>
      <c r="JBE23" s="888"/>
      <c r="JBF23" s="891"/>
      <c r="JBG23" s="891"/>
      <c r="JBH23" s="891"/>
      <c r="JBI23" s="891"/>
      <c r="JBJ23" s="891"/>
      <c r="JBK23" s="891"/>
      <c r="JBL23" s="891"/>
      <c r="JBM23" s="891"/>
      <c r="JBN23" s="888"/>
      <c r="JBO23" s="888"/>
      <c r="JBP23" s="889"/>
      <c r="JBQ23" s="889"/>
      <c r="JBR23" s="888"/>
      <c r="JBS23" s="890"/>
      <c r="JBT23" s="888"/>
      <c r="JBU23" s="891"/>
      <c r="JBV23" s="891"/>
      <c r="JBW23" s="891"/>
      <c r="JBX23" s="891"/>
      <c r="JBY23" s="891"/>
      <c r="JBZ23" s="891"/>
      <c r="JCA23" s="891"/>
      <c r="JCB23" s="891"/>
      <c r="JCC23" s="888"/>
      <c r="JCD23" s="888"/>
      <c r="JCE23" s="889"/>
      <c r="JCF23" s="889"/>
      <c r="JCG23" s="888"/>
      <c r="JCH23" s="890"/>
      <c r="JCI23" s="888"/>
      <c r="JCJ23" s="891"/>
      <c r="JCK23" s="891"/>
      <c r="JCL23" s="891"/>
      <c r="JCM23" s="891"/>
      <c r="JCN23" s="891"/>
      <c r="JCO23" s="891"/>
      <c r="JCP23" s="891"/>
      <c r="JCQ23" s="891"/>
      <c r="JCR23" s="888"/>
      <c r="JCS23" s="888"/>
      <c r="JCT23" s="889"/>
      <c r="JCU23" s="889"/>
      <c r="JCV23" s="888"/>
      <c r="JCW23" s="890"/>
      <c r="JCX23" s="888"/>
      <c r="JCY23" s="891"/>
      <c r="JCZ23" s="891"/>
      <c r="JDA23" s="891"/>
      <c r="JDB23" s="891"/>
      <c r="JDC23" s="891"/>
      <c r="JDD23" s="891"/>
      <c r="JDE23" s="891"/>
      <c r="JDF23" s="891"/>
      <c r="JDG23" s="888"/>
      <c r="JDH23" s="888"/>
      <c r="JDI23" s="889"/>
      <c r="JDJ23" s="889"/>
      <c r="JDK23" s="888"/>
      <c r="JDL23" s="890"/>
      <c r="JDM23" s="888"/>
      <c r="JDN23" s="891"/>
      <c r="JDO23" s="891"/>
      <c r="JDP23" s="891"/>
      <c r="JDQ23" s="891"/>
      <c r="JDR23" s="891"/>
      <c r="JDS23" s="891"/>
      <c r="JDT23" s="891"/>
      <c r="JDU23" s="891"/>
      <c r="JDV23" s="888"/>
      <c r="JDW23" s="888"/>
      <c r="JDX23" s="889"/>
      <c r="JDY23" s="889"/>
      <c r="JDZ23" s="888"/>
      <c r="JEA23" s="890"/>
      <c r="JEB23" s="888"/>
      <c r="JEC23" s="891"/>
      <c r="JED23" s="891"/>
      <c r="JEE23" s="891"/>
      <c r="JEF23" s="891"/>
      <c r="JEG23" s="891"/>
      <c r="JEH23" s="891"/>
      <c r="JEI23" s="891"/>
      <c r="JEJ23" s="891"/>
      <c r="JEK23" s="888"/>
      <c r="JEL23" s="888"/>
      <c r="JEM23" s="889"/>
      <c r="JEN23" s="889"/>
      <c r="JEO23" s="888"/>
      <c r="JEP23" s="890"/>
      <c r="JEQ23" s="888"/>
      <c r="JER23" s="891"/>
      <c r="JES23" s="891"/>
      <c r="JET23" s="891"/>
      <c r="JEU23" s="891"/>
      <c r="JEV23" s="891"/>
      <c r="JEW23" s="891"/>
      <c r="JEX23" s="891"/>
      <c r="JEY23" s="891"/>
      <c r="JEZ23" s="888"/>
      <c r="JFA23" s="888"/>
      <c r="JFB23" s="889"/>
      <c r="JFC23" s="889"/>
      <c r="JFD23" s="888"/>
      <c r="JFE23" s="890"/>
      <c r="JFF23" s="888"/>
      <c r="JFG23" s="891"/>
      <c r="JFH23" s="891"/>
      <c r="JFI23" s="891"/>
      <c r="JFJ23" s="891"/>
      <c r="JFK23" s="891"/>
      <c r="JFL23" s="891"/>
      <c r="JFM23" s="891"/>
      <c r="JFN23" s="891"/>
      <c r="JFO23" s="888"/>
      <c r="JFP23" s="888"/>
      <c r="JFQ23" s="889"/>
      <c r="JFR23" s="889"/>
      <c r="JFS23" s="888"/>
      <c r="JFT23" s="890"/>
      <c r="JFU23" s="888"/>
      <c r="JFV23" s="891"/>
      <c r="JFW23" s="891"/>
      <c r="JFX23" s="891"/>
      <c r="JFY23" s="891"/>
      <c r="JFZ23" s="891"/>
      <c r="JGA23" s="891"/>
      <c r="JGB23" s="891"/>
      <c r="JGC23" s="891"/>
      <c r="JGD23" s="888"/>
      <c r="JGE23" s="888"/>
      <c r="JGF23" s="889"/>
      <c r="JGG23" s="889"/>
      <c r="JGH23" s="888"/>
      <c r="JGI23" s="890"/>
      <c r="JGJ23" s="888"/>
      <c r="JGK23" s="891"/>
      <c r="JGL23" s="891"/>
      <c r="JGM23" s="891"/>
      <c r="JGN23" s="891"/>
      <c r="JGO23" s="891"/>
      <c r="JGP23" s="891"/>
      <c r="JGQ23" s="891"/>
      <c r="JGR23" s="891"/>
      <c r="JGS23" s="888"/>
      <c r="JGT23" s="888"/>
      <c r="JGU23" s="889"/>
      <c r="JGV23" s="889"/>
      <c r="JGW23" s="888"/>
      <c r="JGX23" s="890"/>
      <c r="JGY23" s="888"/>
      <c r="JGZ23" s="891"/>
      <c r="JHA23" s="891"/>
      <c r="JHB23" s="891"/>
      <c r="JHC23" s="891"/>
      <c r="JHD23" s="891"/>
      <c r="JHE23" s="891"/>
      <c r="JHF23" s="891"/>
      <c r="JHG23" s="891"/>
      <c r="JHH23" s="888"/>
      <c r="JHI23" s="888"/>
      <c r="JHJ23" s="889"/>
      <c r="JHK23" s="889"/>
      <c r="JHL23" s="888"/>
      <c r="JHM23" s="890"/>
      <c r="JHN23" s="888"/>
      <c r="JHO23" s="891"/>
      <c r="JHP23" s="891"/>
      <c r="JHQ23" s="891"/>
      <c r="JHR23" s="891"/>
      <c r="JHS23" s="891"/>
      <c r="JHT23" s="891"/>
      <c r="JHU23" s="891"/>
      <c r="JHV23" s="891"/>
      <c r="JHW23" s="888"/>
      <c r="JHX23" s="888"/>
      <c r="JHY23" s="889"/>
      <c r="JHZ23" s="889"/>
      <c r="JIA23" s="888"/>
      <c r="JIB23" s="890"/>
      <c r="JIC23" s="888"/>
      <c r="JID23" s="891"/>
      <c r="JIE23" s="891"/>
      <c r="JIF23" s="891"/>
      <c r="JIG23" s="891"/>
      <c r="JIH23" s="891"/>
      <c r="JII23" s="891"/>
      <c r="JIJ23" s="891"/>
      <c r="JIK23" s="891"/>
      <c r="JIL23" s="888"/>
      <c r="JIM23" s="888"/>
      <c r="JIN23" s="889"/>
      <c r="JIO23" s="889"/>
      <c r="JIP23" s="888"/>
      <c r="JIQ23" s="890"/>
      <c r="JIR23" s="888"/>
      <c r="JIS23" s="891"/>
      <c r="JIT23" s="891"/>
      <c r="JIU23" s="891"/>
      <c r="JIV23" s="891"/>
      <c r="JIW23" s="891"/>
      <c r="JIX23" s="891"/>
      <c r="JIY23" s="891"/>
      <c r="JIZ23" s="891"/>
      <c r="JJA23" s="888"/>
      <c r="JJB23" s="888"/>
      <c r="JJC23" s="889"/>
      <c r="JJD23" s="889"/>
      <c r="JJE23" s="888"/>
      <c r="JJF23" s="890"/>
      <c r="JJG23" s="888"/>
      <c r="JJH23" s="891"/>
      <c r="JJI23" s="891"/>
      <c r="JJJ23" s="891"/>
      <c r="JJK23" s="891"/>
      <c r="JJL23" s="891"/>
      <c r="JJM23" s="891"/>
      <c r="JJN23" s="891"/>
      <c r="JJO23" s="891"/>
      <c r="JJP23" s="888"/>
      <c r="JJQ23" s="888"/>
      <c r="JJR23" s="889"/>
      <c r="JJS23" s="889"/>
      <c r="JJT23" s="888"/>
      <c r="JJU23" s="890"/>
      <c r="JJV23" s="888"/>
      <c r="JJW23" s="891"/>
      <c r="JJX23" s="891"/>
      <c r="JJY23" s="891"/>
      <c r="JJZ23" s="891"/>
      <c r="JKA23" s="891"/>
      <c r="JKB23" s="891"/>
      <c r="JKC23" s="891"/>
      <c r="JKD23" s="891"/>
      <c r="JKE23" s="888"/>
      <c r="JKF23" s="888"/>
      <c r="JKG23" s="889"/>
      <c r="JKH23" s="889"/>
      <c r="JKI23" s="888"/>
      <c r="JKJ23" s="890"/>
      <c r="JKK23" s="888"/>
      <c r="JKL23" s="891"/>
      <c r="JKM23" s="891"/>
      <c r="JKN23" s="891"/>
      <c r="JKO23" s="891"/>
      <c r="JKP23" s="891"/>
      <c r="JKQ23" s="891"/>
      <c r="JKR23" s="891"/>
      <c r="JKS23" s="891"/>
      <c r="JKT23" s="888"/>
      <c r="JKU23" s="888"/>
      <c r="JKV23" s="889"/>
      <c r="JKW23" s="889"/>
      <c r="JKX23" s="888"/>
      <c r="JKY23" s="890"/>
      <c r="JKZ23" s="888"/>
      <c r="JLA23" s="891"/>
      <c r="JLB23" s="891"/>
      <c r="JLC23" s="891"/>
      <c r="JLD23" s="891"/>
      <c r="JLE23" s="891"/>
      <c r="JLF23" s="891"/>
      <c r="JLG23" s="891"/>
      <c r="JLH23" s="891"/>
      <c r="JLI23" s="888"/>
      <c r="JLJ23" s="888"/>
      <c r="JLK23" s="889"/>
      <c r="JLL23" s="889"/>
      <c r="JLM23" s="888"/>
      <c r="JLN23" s="890"/>
      <c r="JLO23" s="888"/>
      <c r="JLP23" s="891"/>
      <c r="JLQ23" s="891"/>
      <c r="JLR23" s="891"/>
      <c r="JLS23" s="891"/>
      <c r="JLT23" s="891"/>
      <c r="JLU23" s="891"/>
      <c r="JLV23" s="891"/>
      <c r="JLW23" s="891"/>
      <c r="JLX23" s="888"/>
      <c r="JLY23" s="888"/>
      <c r="JLZ23" s="889"/>
      <c r="JMA23" s="889"/>
      <c r="JMB23" s="888"/>
      <c r="JMC23" s="890"/>
      <c r="JMD23" s="888"/>
      <c r="JME23" s="891"/>
      <c r="JMF23" s="891"/>
      <c r="JMG23" s="891"/>
      <c r="JMH23" s="891"/>
      <c r="JMI23" s="891"/>
      <c r="JMJ23" s="891"/>
      <c r="JMK23" s="891"/>
      <c r="JML23" s="891"/>
      <c r="JMM23" s="888"/>
      <c r="JMN23" s="888"/>
      <c r="JMO23" s="889"/>
      <c r="JMP23" s="889"/>
      <c r="JMQ23" s="888"/>
      <c r="JMR23" s="890"/>
      <c r="JMS23" s="888"/>
      <c r="JMT23" s="891"/>
      <c r="JMU23" s="891"/>
      <c r="JMV23" s="891"/>
      <c r="JMW23" s="891"/>
      <c r="JMX23" s="891"/>
      <c r="JMY23" s="891"/>
      <c r="JMZ23" s="891"/>
      <c r="JNA23" s="891"/>
      <c r="JNB23" s="888"/>
      <c r="JNC23" s="888"/>
      <c r="JND23" s="889"/>
      <c r="JNE23" s="889"/>
      <c r="JNF23" s="888"/>
      <c r="JNG23" s="890"/>
      <c r="JNH23" s="888"/>
      <c r="JNI23" s="891"/>
      <c r="JNJ23" s="891"/>
      <c r="JNK23" s="891"/>
      <c r="JNL23" s="891"/>
      <c r="JNM23" s="891"/>
      <c r="JNN23" s="891"/>
      <c r="JNO23" s="891"/>
      <c r="JNP23" s="891"/>
      <c r="JNQ23" s="888"/>
      <c r="JNR23" s="888"/>
      <c r="JNS23" s="889"/>
      <c r="JNT23" s="889"/>
      <c r="JNU23" s="888"/>
      <c r="JNV23" s="890"/>
      <c r="JNW23" s="888"/>
      <c r="JNX23" s="891"/>
      <c r="JNY23" s="891"/>
      <c r="JNZ23" s="891"/>
      <c r="JOA23" s="891"/>
      <c r="JOB23" s="891"/>
      <c r="JOC23" s="891"/>
      <c r="JOD23" s="891"/>
      <c r="JOE23" s="891"/>
      <c r="JOF23" s="888"/>
      <c r="JOG23" s="888"/>
      <c r="JOH23" s="889"/>
      <c r="JOI23" s="889"/>
      <c r="JOJ23" s="888"/>
      <c r="JOK23" s="890"/>
      <c r="JOL23" s="888"/>
      <c r="JOM23" s="891"/>
      <c r="JON23" s="891"/>
      <c r="JOO23" s="891"/>
      <c r="JOP23" s="891"/>
      <c r="JOQ23" s="891"/>
      <c r="JOR23" s="891"/>
      <c r="JOS23" s="891"/>
      <c r="JOT23" s="891"/>
      <c r="JOU23" s="888"/>
      <c r="JOV23" s="888"/>
      <c r="JOW23" s="889"/>
      <c r="JOX23" s="889"/>
      <c r="JOY23" s="888"/>
      <c r="JOZ23" s="890"/>
      <c r="JPA23" s="888"/>
      <c r="JPB23" s="891"/>
      <c r="JPC23" s="891"/>
      <c r="JPD23" s="891"/>
      <c r="JPE23" s="891"/>
      <c r="JPF23" s="891"/>
      <c r="JPG23" s="891"/>
      <c r="JPH23" s="891"/>
      <c r="JPI23" s="891"/>
      <c r="JPJ23" s="888"/>
      <c r="JPK23" s="888"/>
      <c r="JPL23" s="889"/>
      <c r="JPM23" s="889"/>
      <c r="JPN23" s="888"/>
      <c r="JPO23" s="890"/>
      <c r="JPP23" s="888"/>
      <c r="JPQ23" s="891"/>
      <c r="JPR23" s="891"/>
      <c r="JPS23" s="891"/>
      <c r="JPT23" s="891"/>
      <c r="JPU23" s="891"/>
      <c r="JPV23" s="891"/>
      <c r="JPW23" s="891"/>
      <c r="JPX23" s="891"/>
      <c r="JPY23" s="888"/>
      <c r="JPZ23" s="888"/>
      <c r="JQA23" s="889"/>
      <c r="JQB23" s="889"/>
      <c r="JQC23" s="888"/>
      <c r="JQD23" s="890"/>
      <c r="JQE23" s="888"/>
      <c r="JQF23" s="891"/>
      <c r="JQG23" s="891"/>
      <c r="JQH23" s="891"/>
      <c r="JQI23" s="891"/>
      <c r="JQJ23" s="891"/>
      <c r="JQK23" s="891"/>
      <c r="JQL23" s="891"/>
      <c r="JQM23" s="891"/>
      <c r="JQN23" s="888"/>
      <c r="JQO23" s="888"/>
      <c r="JQP23" s="889"/>
      <c r="JQQ23" s="889"/>
      <c r="JQR23" s="888"/>
      <c r="JQS23" s="890"/>
      <c r="JQT23" s="888"/>
      <c r="JQU23" s="891"/>
      <c r="JQV23" s="891"/>
      <c r="JQW23" s="891"/>
      <c r="JQX23" s="891"/>
      <c r="JQY23" s="891"/>
      <c r="JQZ23" s="891"/>
      <c r="JRA23" s="891"/>
      <c r="JRB23" s="891"/>
      <c r="JRC23" s="888"/>
      <c r="JRD23" s="888"/>
      <c r="JRE23" s="889"/>
      <c r="JRF23" s="889"/>
      <c r="JRG23" s="888"/>
      <c r="JRH23" s="890"/>
      <c r="JRI23" s="888"/>
      <c r="JRJ23" s="891"/>
      <c r="JRK23" s="891"/>
      <c r="JRL23" s="891"/>
      <c r="JRM23" s="891"/>
      <c r="JRN23" s="891"/>
      <c r="JRO23" s="891"/>
      <c r="JRP23" s="891"/>
      <c r="JRQ23" s="891"/>
      <c r="JRR23" s="888"/>
      <c r="JRS23" s="888"/>
      <c r="JRT23" s="889"/>
      <c r="JRU23" s="889"/>
      <c r="JRV23" s="888"/>
      <c r="JRW23" s="890"/>
      <c r="JRX23" s="888"/>
      <c r="JRY23" s="891"/>
      <c r="JRZ23" s="891"/>
      <c r="JSA23" s="891"/>
      <c r="JSB23" s="891"/>
      <c r="JSC23" s="891"/>
      <c r="JSD23" s="891"/>
      <c r="JSE23" s="891"/>
      <c r="JSF23" s="891"/>
      <c r="JSG23" s="888"/>
      <c r="JSH23" s="888"/>
      <c r="JSI23" s="889"/>
      <c r="JSJ23" s="889"/>
      <c r="JSK23" s="888"/>
      <c r="JSL23" s="890"/>
      <c r="JSM23" s="888"/>
      <c r="JSN23" s="891"/>
      <c r="JSO23" s="891"/>
      <c r="JSP23" s="891"/>
      <c r="JSQ23" s="891"/>
      <c r="JSR23" s="891"/>
      <c r="JSS23" s="891"/>
      <c r="JST23" s="891"/>
      <c r="JSU23" s="891"/>
      <c r="JSV23" s="888"/>
      <c r="JSW23" s="888"/>
      <c r="JSX23" s="889"/>
      <c r="JSY23" s="889"/>
      <c r="JSZ23" s="888"/>
      <c r="JTA23" s="890"/>
      <c r="JTB23" s="888"/>
      <c r="JTC23" s="891"/>
      <c r="JTD23" s="891"/>
      <c r="JTE23" s="891"/>
      <c r="JTF23" s="891"/>
      <c r="JTG23" s="891"/>
      <c r="JTH23" s="891"/>
      <c r="JTI23" s="891"/>
      <c r="JTJ23" s="891"/>
      <c r="JTK23" s="888"/>
      <c r="JTL23" s="888"/>
      <c r="JTM23" s="889"/>
      <c r="JTN23" s="889"/>
      <c r="JTO23" s="888"/>
      <c r="JTP23" s="890"/>
      <c r="JTQ23" s="888"/>
      <c r="JTR23" s="891"/>
      <c r="JTS23" s="891"/>
      <c r="JTT23" s="891"/>
      <c r="JTU23" s="891"/>
      <c r="JTV23" s="891"/>
      <c r="JTW23" s="891"/>
      <c r="JTX23" s="891"/>
      <c r="JTY23" s="891"/>
      <c r="JTZ23" s="888"/>
      <c r="JUA23" s="888"/>
      <c r="JUB23" s="889"/>
      <c r="JUC23" s="889"/>
      <c r="JUD23" s="888"/>
      <c r="JUE23" s="890"/>
      <c r="JUF23" s="888"/>
      <c r="JUG23" s="891"/>
      <c r="JUH23" s="891"/>
      <c r="JUI23" s="891"/>
      <c r="JUJ23" s="891"/>
      <c r="JUK23" s="891"/>
      <c r="JUL23" s="891"/>
      <c r="JUM23" s="891"/>
      <c r="JUN23" s="891"/>
      <c r="JUO23" s="888"/>
      <c r="JUP23" s="888"/>
      <c r="JUQ23" s="889"/>
      <c r="JUR23" s="889"/>
      <c r="JUS23" s="888"/>
      <c r="JUT23" s="890"/>
      <c r="JUU23" s="888"/>
      <c r="JUV23" s="891"/>
      <c r="JUW23" s="891"/>
      <c r="JUX23" s="891"/>
      <c r="JUY23" s="891"/>
      <c r="JUZ23" s="891"/>
      <c r="JVA23" s="891"/>
      <c r="JVB23" s="891"/>
      <c r="JVC23" s="891"/>
      <c r="JVD23" s="888"/>
      <c r="JVE23" s="888"/>
      <c r="JVF23" s="889"/>
      <c r="JVG23" s="889"/>
      <c r="JVH23" s="888"/>
      <c r="JVI23" s="890"/>
      <c r="JVJ23" s="888"/>
      <c r="JVK23" s="891"/>
      <c r="JVL23" s="891"/>
      <c r="JVM23" s="891"/>
      <c r="JVN23" s="891"/>
      <c r="JVO23" s="891"/>
      <c r="JVP23" s="891"/>
      <c r="JVQ23" s="891"/>
      <c r="JVR23" s="891"/>
      <c r="JVS23" s="888"/>
      <c r="JVT23" s="888"/>
      <c r="JVU23" s="889"/>
      <c r="JVV23" s="889"/>
      <c r="JVW23" s="888"/>
      <c r="JVX23" s="890"/>
      <c r="JVY23" s="888"/>
      <c r="JVZ23" s="891"/>
      <c r="JWA23" s="891"/>
      <c r="JWB23" s="891"/>
      <c r="JWC23" s="891"/>
      <c r="JWD23" s="891"/>
      <c r="JWE23" s="891"/>
      <c r="JWF23" s="891"/>
      <c r="JWG23" s="891"/>
      <c r="JWH23" s="888"/>
      <c r="JWI23" s="888"/>
      <c r="JWJ23" s="889"/>
      <c r="JWK23" s="889"/>
      <c r="JWL23" s="888"/>
      <c r="JWM23" s="890"/>
      <c r="JWN23" s="888"/>
      <c r="JWO23" s="891"/>
      <c r="JWP23" s="891"/>
      <c r="JWQ23" s="891"/>
      <c r="JWR23" s="891"/>
      <c r="JWS23" s="891"/>
      <c r="JWT23" s="891"/>
      <c r="JWU23" s="891"/>
      <c r="JWV23" s="891"/>
      <c r="JWW23" s="888"/>
      <c r="JWX23" s="888"/>
      <c r="JWY23" s="889"/>
      <c r="JWZ23" s="889"/>
      <c r="JXA23" s="888"/>
      <c r="JXB23" s="890"/>
      <c r="JXC23" s="888"/>
      <c r="JXD23" s="891"/>
      <c r="JXE23" s="891"/>
      <c r="JXF23" s="891"/>
      <c r="JXG23" s="891"/>
      <c r="JXH23" s="891"/>
      <c r="JXI23" s="891"/>
      <c r="JXJ23" s="891"/>
      <c r="JXK23" s="891"/>
      <c r="JXL23" s="888"/>
      <c r="JXM23" s="888"/>
      <c r="JXN23" s="889"/>
      <c r="JXO23" s="889"/>
      <c r="JXP23" s="888"/>
      <c r="JXQ23" s="890"/>
      <c r="JXR23" s="888"/>
      <c r="JXS23" s="891"/>
      <c r="JXT23" s="891"/>
      <c r="JXU23" s="891"/>
      <c r="JXV23" s="891"/>
      <c r="JXW23" s="891"/>
      <c r="JXX23" s="891"/>
      <c r="JXY23" s="891"/>
      <c r="JXZ23" s="891"/>
      <c r="JYA23" s="888"/>
      <c r="JYB23" s="888"/>
      <c r="JYC23" s="889"/>
      <c r="JYD23" s="889"/>
      <c r="JYE23" s="888"/>
      <c r="JYF23" s="890"/>
      <c r="JYG23" s="888"/>
      <c r="JYH23" s="891"/>
      <c r="JYI23" s="891"/>
      <c r="JYJ23" s="891"/>
      <c r="JYK23" s="891"/>
      <c r="JYL23" s="891"/>
      <c r="JYM23" s="891"/>
      <c r="JYN23" s="891"/>
      <c r="JYO23" s="891"/>
      <c r="JYP23" s="888"/>
      <c r="JYQ23" s="888"/>
      <c r="JYR23" s="889"/>
      <c r="JYS23" s="889"/>
      <c r="JYT23" s="888"/>
      <c r="JYU23" s="890"/>
      <c r="JYV23" s="888"/>
      <c r="JYW23" s="891"/>
      <c r="JYX23" s="891"/>
      <c r="JYY23" s="891"/>
      <c r="JYZ23" s="891"/>
      <c r="JZA23" s="891"/>
      <c r="JZB23" s="891"/>
      <c r="JZC23" s="891"/>
      <c r="JZD23" s="891"/>
      <c r="JZE23" s="888"/>
      <c r="JZF23" s="888"/>
      <c r="JZG23" s="889"/>
      <c r="JZH23" s="889"/>
      <c r="JZI23" s="888"/>
      <c r="JZJ23" s="890"/>
      <c r="JZK23" s="888"/>
      <c r="JZL23" s="891"/>
      <c r="JZM23" s="891"/>
      <c r="JZN23" s="891"/>
      <c r="JZO23" s="891"/>
      <c r="JZP23" s="891"/>
      <c r="JZQ23" s="891"/>
      <c r="JZR23" s="891"/>
      <c r="JZS23" s="891"/>
      <c r="JZT23" s="888"/>
      <c r="JZU23" s="888"/>
      <c r="JZV23" s="889"/>
      <c r="JZW23" s="889"/>
      <c r="JZX23" s="888"/>
      <c r="JZY23" s="890"/>
      <c r="JZZ23" s="888"/>
      <c r="KAA23" s="891"/>
      <c r="KAB23" s="891"/>
      <c r="KAC23" s="891"/>
      <c r="KAD23" s="891"/>
      <c r="KAE23" s="891"/>
      <c r="KAF23" s="891"/>
      <c r="KAG23" s="891"/>
      <c r="KAH23" s="891"/>
      <c r="KAI23" s="888"/>
      <c r="KAJ23" s="888"/>
      <c r="KAK23" s="889"/>
      <c r="KAL23" s="889"/>
      <c r="KAM23" s="888"/>
      <c r="KAN23" s="890"/>
      <c r="KAO23" s="888"/>
      <c r="KAP23" s="891"/>
      <c r="KAQ23" s="891"/>
      <c r="KAR23" s="891"/>
      <c r="KAS23" s="891"/>
      <c r="KAT23" s="891"/>
      <c r="KAU23" s="891"/>
      <c r="KAV23" s="891"/>
      <c r="KAW23" s="891"/>
      <c r="KAX23" s="888"/>
      <c r="KAY23" s="888"/>
      <c r="KAZ23" s="889"/>
      <c r="KBA23" s="889"/>
      <c r="KBB23" s="888"/>
      <c r="KBC23" s="890"/>
      <c r="KBD23" s="888"/>
      <c r="KBE23" s="891"/>
      <c r="KBF23" s="891"/>
      <c r="KBG23" s="891"/>
      <c r="KBH23" s="891"/>
      <c r="KBI23" s="891"/>
      <c r="KBJ23" s="891"/>
      <c r="KBK23" s="891"/>
      <c r="KBL23" s="891"/>
      <c r="KBM23" s="888"/>
      <c r="KBN23" s="888"/>
      <c r="KBO23" s="889"/>
      <c r="KBP23" s="889"/>
      <c r="KBQ23" s="888"/>
      <c r="KBR23" s="890"/>
      <c r="KBS23" s="888"/>
      <c r="KBT23" s="891"/>
      <c r="KBU23" s="891"/>
      <c r="KBV23" s="891"/>
      <c r="KBW23" s="891"/>
      <c r="KBX23" s="891"/>
      <c r="KBY23" s="891"/>
      <c r="KBZ23" s="891"/>
      <c r="KCA23" s="891"/>
      <c r="KCB23" s="888"/>
      <c r="KCC23" s="888"/>
      <c r="KCD23" s="889"/>
      <c r="KCE23" s="889"/>
      <c r="KCF23" s="888"/>
      <c r="KCG23" s="890"/>
      <c r="KCH23" s="888"/>
      <c r="KCI23" s="891"/>
      <c r="KCJ23" s="891"/>
      <c r="KCK23" s="891"/>
      <c r="KCL23" s="891"/>
      <c r="KCM23" s="891"/>
      <c r="KCN23" s="891"/>
      <c r="KCO23" s="891"/>
      <c r="KCP23" s="891"/>
      <c r="KCQ23" s="888"/>
      <c r="KCR23" s="888"/>
      <c r="KCS23" s="889"/>
      <c r="KCT23" s="889"/>
      <c r="KCU23" s="888"/>
      <c r="KCV23" s="890"/>
      <c r="KCW23" s="888"/>
      <c r="KCX23" s="891"/>
      <c r="KCY23" s="891"/>
      <c r="KCZ23" s="891"/>
      <c r="KDA23" s="891"/>
      <c r="KDB23" s="891"/>
      <c r="KDC23" s="891"/>
      <c r="KDD23" s="891"/>
      <c r="KDE23" s="891"/>
      <c r="KDF23" s="888"/>
      <c r="KDG23" s="888"/>
      <c r="KDH23" s="889"/>
      <c r="KDI23" s="889"/>
      <c r="KDJ23" s="888"/>
      <c r="KDK23" s="890"/>
      <c r="KDL23" s="888"/>
      <c r="KDM23" s="891"/>
      <c r="KDN23" s="891"/>
      <c r="KDO23" s="891"/>
      <c r="KDP23" s="891"/>
      <c r="KDQ23" s="891"/>
      <c r="KDR23" s="891"/>
      <c r="KDS23" s="891"/>
      <c r="KDT23" s="891"/>
      <c r="KDU23" s="888"/>
      <c r="KDV23" s="888"/>
      <c r="KDW23" s="889"/>
      <c r="KDX23" s="889"/>
      <c r="KDY23" s="888"/>
      <c r="KDZ23" s="890"/>
      <c r="KEA23" s="888"/>
      <c r="KEB23" s="891"/>
      <c r="KEC23" s="891"/>
      <c r="KED23" s="891"/>
      <c r="KEE23" s="891"/>
      <c r="KEF23" s="891"/>
      <c r="KEG23" s="891"/>
      <c r="KEH23" s="891"/>
      <c r="KEI23" s="891"/>
      <c r="KEJ23" s="888"/>
      <c r="KEK23" s="888"/>
      <c r="KEL23" s="889"/>
      <c r="KEM23" s="889"/>
      <c r="KEN23" s="888"/>
      <c r="KEO23" s="890"/>
      <c r="KEP23" s="888"/>
      <c r="KEQ23" s="891"/>
      <c r="KER23" s="891"/>
      <c r="KES23" s="891"/>
      <c r="KET23" s="891"/>
      <c r="KEU23" s="891"/>
      <c r="KEV23" s="891"/>
      <c r="KEW23" s="891"/>
      <c r="KEX23" s="891"/>
      <c r="KEY23" s="888"/>
      <c r="KEZ23" s="888"/>
      <c r="KFA23" s="889"/>
      <c r="KFB23" s="889"/>
      <c r="KFC23" s="888"/>
      <c r="KFD23" s="890"/>
      <c r="KFE23" s="888"/>
      <c r="KFF23" s="891"/>
      <c r="KFG23" s="891"/>
      <c r="KFH23" s="891"/>
      <c r="KFI23" s="891"/>
      <c r="KFJ23" s="891"/>
      <c r="KFK23" s="891"/>
      <c r="KFL23" s="891"/>
      <c r="KFM23" s="891"/>
      <c r="KFN23" s="888"/>
      <c r="KFO23" s="888"/>
      <c r="KFP23" s="889"/>
      <c r="KFQ23" s="889"/>
      <c r="KFR23" s="888"/>
      <c r="KFS23" s="890"/>
      <c r="KFT23" s="888"/>
      <c r="KFU23" s="891"/>
      <c r="KFV23" s="891"/>
      <c r="KFW23" s="891"/>
      <c r="KFX23" s="891"/>
      <c r="KFY23" s="891"/>
      <c r="KFZ23" s="891"/>
      <c r="KGA23" s="891"/>
      <c r="KGB23" s="891"/>
      <c r="KGC23" s="888"/>
      <c r="KGD23" s="888"/>
      <c r="KGE23" s="889"/>
      <c r="KGF23" s="889"/>
      <c r="KGG23" s="888"/>
      <c r="KGH23" s="890"/>
      <c r="KGI23" s="888"/>
      <c r="KGJ23" s="891"/>
      <c r="KGK23" s="891"/>
      <c r="KGL23" s="891"/>
      <c r="KGM23" s="891"/>
      <c r="KGN23" s="891"/>
      <c r="KGO23" s="891"/>
      <c r="KGP23" s="891"/>
      <c r="KGQ23" s="891"/>
      <c r="KGR23" s="888"/>
      <c r="KGS23" s="888"/>
      <c r="KGT23" s="889"/>
      <c r="KGU23" s="889"/>
      <c r="KGV23" s="888"/>
      <c r="KGW23" s="890"/>
      <c r="KGX23" s="888"/>
      <c r="KGY23" s="891"/>
      <c r="KGZ23" s="891"/>
      <c r="KHA23" s="891"/>
      <c r="KHB23" s="891"/>
      <c r="KHC23" s="891"/>
      <c r="KHD23" s="891"/>
      <c r="KHE23" s="891"/>
      <c r="KHF23" s="891"/>
      <c r="KHG23" s="888"/>
      <c r="KHH23" s="888"/>
      <c r="KHI23" s="889"/>
      <c r="KHJ23" s="889"/>
      <c r="KHK23" s="888"/>
      <c r="KHL23" s="890"/>
      <c r="KHM23" s="888"/>
      <c r="KHN23" s="891"/>
      <c r="KHO23" s="891"/>
      <c r="KHP23" s="891"/>
      <c r="KHQ23" s="891"/>
      <c r="KHR23" s="891"/>
      <c r="KHS23" s="891"/>
      <c r="KHT23" s="891"/>
      <c r="KHU23" s="891"/>
      <c r="KHV23" s="888"/>
      <c r="KHW23" s="888"/>
      <c r="KHX23" s="889"/>
      <c r="KHY23" s="889"/>
      <c r="KHZ23" s="888"/>
      <c r="KIA23" s="890"/>
      <c r="KIB23" s="888"/>
      <c r="KIC23" s="891"/>
      <c r="KID23" s="891"/>
      <c r="KIE23" s="891"/>
      <c r="KIF23" s="891"/>
      <c r="KIG23" s="891"/>
      <c r="KIH23" s="891"/>
      <c r="KII23" s="891"/>
      <c r="KIJ23" s="891"/>
      <c r="KIK23" s="888"/>
      <c r="KIL23" s="888"/>
      <c r="KIM23" s="889"/>
      <c r="KIN23" s="889"/>
      <c r="KIO23" s="888"/>
      <c r="KIP23" s="890"/>
      <c r="KIQ23" s="888"/>
      <c r="KIR23" s="891"/>
      <c r="KIS23" s="891"/>
      <c r="KIT23" s="891"/>
      <c r="KIU23" s="891"/>
      <c r="KIV23" s="891"/>
      <c r="KIW23" s="891"/>
      <c r="KIX23" s="891"/>
      <c r="KIY23" s="891"/>
      <c r="KIZ23" s="888"/>
      <c r="KJA23" s="888"/>
      <c r="KJB23" s="889"/>
      <c r="KJC23" s="889"/>
      <c r="KJD23" s="888"/>
      <c r="KJE23" s="890"/>
      <c r="KJF23" s="888"/>
      <c r="KJG23" s="891"/>
      <c r="KJH23" s="891"/>
      <c r="KJI23" s="891"/>
      <c r="KJJ23" s="891"/>
      <c r="KJK23" s="891"/>
      <c r="KJL23" s="891"/>
      <c r="KJM23" s="891"/>
      <c r="KJN23" s="891"/>
      <c r="KJO23" s="888"/>
      <c r="KJP23" s="888"/>
      <c r="KJQ23" s="889"/>
      <c r="KJR23" s="889"/>
      <c r="KJS23" s="888"/>
      <c r="KJT23" s="890"/>
      <c r="KJU23" s="888"/>
      <c r="KJV23" s="891"/>
      <c r="KJW23" s="891"/>
      <c r="KJX23" s="891"/>
      <c r="KJY23" s="891"/>
      <c r="KJZ23" s="891"/>
      <c r="KKA23" s="891"/>
      <c r="KKB23" s="891"/>
      <c r="KKC23" s="891"/>
      <c r="KKD23" s="888"/>
      <c r="KKE23" s="888"/>
      <c r="KKF23" s="889"/>
      <c r="KKG23" s="889"/>
      <c r="KKH23" s="888"/>
      <c r="KKI23" s="890"/>
      <c r="KKJ23" s="888"/>
      <c r="KKK23" s="891"/>
      <c r="KKL23" s="891"/>
      <c r="KKM23" s="891"/>
      <c r="KKN23" s="891"/>
      <c r="KKO23" s="891"/>
      <c r="KKP23" s="891"/>
      <c r="KKQ23" s="891"/>
      <c r="KKR23" s="891"/>
      <c r="KKS23" s="888"/>
      <c r="KKT23" s="888"/>
      <c r="KKU23" s="889"/>
      <c r="KKV23" s="889"/>
      <c r="KKW23" s="888"/>
      <c r="KKX23" s="890"/>
      <c r="KKY23" s="888"/>
      <c r="KKZ23" s="891"/>
      <c r="KLA23" s="891"/>
      <c r="KLB23" s="891"/>
      <c r="KLC23" s="891"/>
      <c r="KLD23" s="891"/>
      <c r="KLE23" s="891"/>
      <c r="KLF23" s="891"/>
      <c r="KLG23" s="891"/>
      <c r="KLH23" s="888"/>
      <c r="KLI23" s="888"/>
      <c r="KLJ23" s="889"/>
      <c r="KLK23" s="889"/>
      <c r="KLL23" s="888"/>
      <c r="KLM23" s="890"/>
      <c r="KLN23" s="888"/>
      <c r="KLO23" s="891"/>
      <c r="KLP23" s="891"/>
      <c r="KLQ23" s="891"/>
      <c r="KLR23" s="891"/>
      <c r="KLS23" s="891"/>
      <c r="KLT23" s="891"/>
      <c r="KLU23" s="891"/>
      <c r="KLV23" s="891"/>
      <c r="KLW23" s="888"/>
      <c r="KLX23" s="888"/>
      <c r="KLY23" s="889"/>
      <c r="KLZ23" s="889"/>
      <c r="KMA23" s="888"/>
      <c r="KMB23" s="890"/>
      <c r="KMC23" s="888"/>
      <c r="KMD23" s="891"/>
      <c r="KME23" s="891"/>
      <c r="KMF23" s="891"/>
      <c r="KMG23" s="891"/>
      <c r="KMH23" s="891"/>
      <c r="KMI23" s="891"/>
      <c r="KMJ23" s="891"/>
      <c r="KMK23" s="891"/>
      <c r="KML23" s="888"/>
      <c r="KMM23" s="888"/>
      <c r="KMN23" s="889"/>
      <c r="KMO23" s="889"/>
      <c r="KMP23" s="888"/>
      <c r="KMQ23" s="890"/>
      <c r="KMR23" s="888"/>
      <c r="KMS23" s="891"/>
      <c r="KMT23" s="891"/>
      <c r="KMU23" s="891"/>
      <c r="KMV23" s="891"/>
      <c r="KMW23" s="891"/>
      <c r="KMX23" s="891"/>
      <c r="KMY23" s="891"/>
      <c r="KMZ23" s="891"/>
      <c r="KNA23" s="888"/>
      <c r="KNB23" s="888"/>
      <c r="KNC23" s="889"/>
      <c r="KND23" s="889"/>
      <c r="KNE23" s="888"/>
      <c r="KNF23" s="890"/>
      <c r="KNG23" s="888"/>
      <c r="KNH23" s="891"/>
      <c r="KNI23" s="891"/>
      <c r="KNJ23" s="891"/>
      <c r="KNK23" s="891"/>
      <c r="KNL23" s="891"/>
      <c r="KNM23" s="891"/>
      <c r="KNN23" s="891"/>
      <c r="KNO23" s="891"/>
      <c r="KNP23" s="888"/>
      <c r="KNQ23" s="888"/>
      <c r="KNR23" s="889"/>
      <c r="KNS23" s="889"/>
      <c r="KNT23" s="888"/>
      <c r="KNU23" s="890"/>
      <c r="KNV23" s="888"/>
      <c r="KNW23" s="891"/>
      <c r="KNX23" s="891"/>
      <c r="KNY23" s="891"/>
      <c r="KNZ23" s="891"/>
      <c r="KOA23" s="891"/>
      <c r="KOB23" s="891"/>
      <c r="KOC23" s="891"/>
      <c r="KOD23" s="891"/>
      <c r="KOE23" s="888"/>
      <c r="KOF23" s="888"/>
      <c r="KOG23" s="889"/>
      <c r="KOH23" s="889"/>
      <c r="KOI23" s="888"/>
      <c r="KOJ23" s="890"/>
      <c r="KOK23" s="888"/>
      <c r="KOL23" s="891"/>
      <c r="KOM23" s="891"/>
      <c r="KON23" s="891"/>
      <c r="KOO23" s="891"/>
      <c r="KOP23" s="891"/>
      <c r="KOQ23" s="891"/>
      <c r="KOR23" s="891"/>
      <c r="KOS23" s="891"/>
      <c r="KOT23" s="888"/>
      <c r="KOU23" s="888"/>
      <c r="KOV23" s="889"/>
      <c r="KOW23" s="889"/>
      <c r="KOX23" s="888"/>
      <c r="KOY23" s="890"/>
      <c r="KOZ23" s="888"/>
      <c r="KPA23" s="891"/>
      <c r="KPB23" s="891"/>
      <c r="KPC23" s="891"/>
      <c r="KPD23" s="891"/>
      <c r="KPE23" s="891"/>
      <c r="KPF23" s="891"/>
      <c r="KPG23" s="891"/>
      <c r="KPH23" s="891"/>
      <c r="KPI23" s="888"/>
      <c r="KPJ23" s="888"/>
      <c r="KPK23" s="889"/>
      <c r="KPL23" s="889"/>
      <c r="KPM23" s="888"/>
      <c r="KPN23" s="890"/>
      <c r="KPO23" s="888"/>
      <c r="KPP23" s="891"/>
      <c r="KPQ23" s="891"/>
      <c r="KPR23" s="891"/>
      <c r="KPS23" s="891"/>
      <c r="KPT23" s="891"/>
      <c r="KPU23" s="891"/>
      <c r="KPV23" s="891"/>
      <c r="KPW23" s="891"/>
      <c r="KPX23" s="888"/>
      <c r="KPY23" s="888"/>
      <c r="KPZ23" s="889"/>
      <c r="KQA23" s="889"/>
      <c r="KQB23" s="888"/>
      <c r="KQC23" s="890"/>
      <c r="KQD23" s="888"/>
      <c r="KQE23" s="891"/>
      <c r="KQF23" s="891"/>
      <c r="KQG23" s="891"/>
      <c r="KQH23" s="891"/>
      <c r="KQI23" s="891"/>
      <c r="KQJ23" s="891"/>
      <c r="KQK23" s="891"/>
      <c r="KQL23" s="891"/>
      <c r="KQM23" s="888"/>
      <c r="KQN23" s="888"/>
      <c r="KQO23" s="889"/>
      <c r="KQP23" s="889"/>
      <c r="KQQ23" s="888"/>
      <c r="KQR23" s="890"/>
      <c r="KQS23" s="888"/>
      <c r="KQT23" s="891"/>
      <c r="KQU23" s="891"/>
      <c r="KQV23" s="891"/>
      <c r="KQW23" s="891"/>
      <c r="KQX23" s="891"/>
      <c r="KQY23" s="891"/>
      <c r="KQZ23" s="891"/>
      <c r="KRA23" s="891"/>
      <c r="KRB23" s="888"/>
      <c r="KRC23" s="888"/>
      <c r="KRD23" s="889"/>
      <c r="KRE23" s="889"/>
      <c r="KRF23" s="888"/>
      <c r="KRG23" s="890"/>
      <c r="KRH23" s="888"/>
      <c r="KRI23" s="891"/>
      <c r="KRJ23" s="891"/>
      <c r="KRK23" s="891"/>
      <c r="KRL23" s="891"/>
      <c r="KRM23" s="891"/>
      <c r="KRN23" s="891"/>
      <c r="KRO23" s="891"/>
      <c r="KRP23" s="891"/>
      <c r="KRQ23" s="888"/>
      <c r="KRR23" s="888"/>
      <c r="KRS23" s="889"/>
      <c r="KRT23" s="889"/>
      <c r="KRU23" s="888"/>
      <c r="KRV23" s="890"/>
      <c r="KRW23" s="888"/>
      <c r="KRX23" s="891"/>
      <c r="KRY23" s="891"/>
      <c r="KRZ23" s="891"/>
      <c r="KSA23" s="891"/>
      <c r="KSB23" s="891"/>
      <c r="KSC23" s="891"/>
      <c r="KSD23" s="891"/>
      <c r="KSE23" s="891"/>
      <c r="KSF23" s="888"/>
      <c r="KSG23" s="888"/>
      <c r="KSH23" s="889"/>
      <c r="KSI23" s="889"/>
      <c r="KSJ23" s="888"/>
      <c r="KSK23" s="890"/>
      <c r="KSL23" s="888"/>
      <c r="KSM23" s="891"/>
      <c r="KSN23" s="891"/>
      <c r="KSO23" s="891"/>
      <c r="KSP23" s="891"/>
      <c r="KSQ23" s="891"/>
      <c r="KSR23" s="891"/>
      <c r="KSS23" s="891"/>
      <c r="KST23" s="891"/>
      <c r="KSU23" s="888"/>
      <c r="KSV23" s="888"/>
      <c r="KSW23" s="889"/>
      <c r="KSX23" s="889"/>
      <c r="KSY23" s="888"/>
      <c r="KSZ23" s="890"/>
      <c r="KTA23" s="888"/>
      <c r="KTB23" s="891"/>
      <c r="KTC23" s="891"/>
      <c r="KTD23" s="891"/>
      <c r="KTE23" s="891"/>
      <c r="KTF23" s="891"/>
      <c r="KTG23" s="891"/>
      <c r="KTH23" s="891"/>
      <c r="KTI23" s="891"/>
      <c r="KTJ23" s="888"/>
      <c r="KTK23" s="888"/>
      <c r="KTL23" s="889"/>
      <c r="KTM23" s="889"/>
      <c r="KTN23" s="888"/>
      <c r="KTO23" s="890"/>
      <c r="KTP23" s="888"/>
      <c r="KTQ23" s="891"/>
      <c r="KTR23" s="891"/>
      <c r="KTS23" s="891"/>
      <c r="KTT23" s="891"/>
      <c r="KTU23" s="891"/>
      <c r="KTV23" s="891"/>
      <c r="KTW23" s="891"/>
      <c r="KTX23" s="891"/>
      <c r="KTY23" s="888"/>
      <c r="KTZ23" s="888"/>
      <c r="KUA23" s="889"/>
      <c r="KUB23" s="889"/>
      <c r="KUC23" s="888"/>
      <c r="KUD23" s="890"/>
      <c r="KUE23" s="888"/>
      <c r="KUF23" s="891"/>
      <c r="KUG23" s="891"/>
      <c r="KUH23" s="891"/>
      <c r="KUI23" s="891"/>
      <c r="KUJ23" s="891"/>
      <c r="KUK23" s="891"/>
      <c r="KUL23" s="891"/>
      <c r="KUM23" s="891"/>
      <c r="KUN23" s="888"/>
      <c r="KUO23" s="888"/>
      <c r="KUP23" s="889"/>
      <c r="KUQ23" s="889"/>
      <c r="KUR23" s="888"/>
      <c r="KUS23" s="890"/>
      <c r="KUT23" s="888"/>
      <c r="KUU23" s="891"/>
      <c r="KUV23" s="891"/>
      <c r="KUW23" s="891"/>
      <c r="KUX23" s="891"/>
      <c r="KUY23" s="891"/>
      <c r="KUZ23" s="891"/>
      <c r="KVA23" s="891"/>
      <c r="KVB23" s="891"/>
      <c r="KVC23" s="888"/>
      <c r="KVD23" s="888"/>
      <c r="KVE23" s="889"/>
      <c r="KVF23" s="889"/>
      <c r="KVG23" s="888"/>
      <c r="KVH23" s="890"/>
      <c r="KVI23" s="888"/>
      <c r="KVJ23" s="891"/>
      <c r="KVK23" s="891"/>
      <c r="KVL23" s="891"/>
      <c r="KVM23" s="891"/>
      <c r="KVN23" s="891"/>
      <c r="KVO23" s="891"/>
      <c r="KVP23" s="891"/>
      <c r="KVQ23" s="891"/>
      <c r="KVR23" s="888"/>
      <c r="KVS23" s="888"/>
      <c r="KVT23" s="889"/>
      <c r="KVU23" s="889"/>
      <c r="KVV23" s="888"/>
      <c r="KVW23" s="890"/>
      <c r="KVX23" s="888"/>
      <c r="KVY23" s="891"/>
      <c r="KVZ23" s="891"/>
      <c r="KWA23" s="891"/>
      <c r="KWB23" s="891"/>
      <c r="KWC23" s="891"/>
      <c r="KWD23" s="891"/>
      <c r="KWE23" s="891"/>
      <c r="KWF23" s="891"/>
      <c r="KWG23" s="888"/>
      <c r="KWH23" s="888"/>
      <c r="KWI23" s="889"/>
      <c r="KWJ23" s="889"/>
      <c r="KWK23" s="888"/>
      <c r="KWL23" s="890"/>
      <c r="KWM23" s="888"/>
      <c r="KWN23" s="891"/>
      <c r="KWO23" s="891"/>
      <c r="KWP23" s="891"/>
      <c r="KWQ23" s="891"/>
      <c r="KWR23" s="891"/>
      <c r="KWS23" s="891"/>
      <c r="KWT23" s="891"/>
      <c r="KWU23" s="891"/>
      <c r="KWV23" s="888"/>
      <c r="KWW23" s="888"/>
      <c r="KWX23" s="889"/>
      <c r="KWY23" s="889"/>
      <c r="KWZ23" s="888"/>
      <c r="KXA23" s="890"/>
      <c r="KXB23" s="888"/>
      <c r="KXC23" s="891"/>
      <c r="KXD23" s="891"/>
      <c r="KXE23" s="891"/>
      <c r="KXF23" s="891"/>
      <c r="KXG23" s="891"/>
      <c r="KXH23" s="891"/>
      <c r="KXI23" s="891"/>
      <c r="KXJ23" s="891"/>
      <c r="KXK23" s="888"/>
      <c r="KXL23" s="888"/>
      <c r="KXM23" s="889"/>
      <c r="KXN23" s="889"/>
      <c r="KXO23" s="888"/>
      <c r="KXP23" s="890"/>
      <c r="KXQ23" s="888"/>
      <c r="KXR23" s="891"/>
      <c r="KXS23" s="891"/>
      <c r="KXT23" s="891"/>
      <c r="KXU23" s="891"/>
      <c r="KXV23" s="891"/>
      <c r="KXW23" s="891"/>
      <c r="KXX23" s="891"/>
      <c r="KXY23" s="891"/>
      <c r="KXZ23" s="888"/>
      <c r="KYA23" s="888"/>
      <c r="KYB23" s="889"/>
      <c r="KYC23" s="889"/>
      <c r="KYD23" s="888"/>
      <c r="KYE23" s="890"/>
      <c r="KYF23" s="888"/>
      <c r="KYG23" s="891"/>
      <c r="KYH23" s="891"/>
      <c r="KYI23" s="891"/>
      <c r="KYJ23" s="891"/>
      <c r="KYK23" s="891"/>
      <c r="KYL23" s="891"/>
      <c r="KYM23" s="891"/>
      <c r="KYN23" s="891"/>
      <c r="KYO23" s="888"/>
      <c r="KYP23" s="888"/>
      <c r="KYQ23" s="889"/>
      <c r="KYR23" s="889"/>
      <c r="KYS23" s="888"/>
      <c r="KYT23" s="890"/>
      <c r="KYU23" s="888"/>
      <c r="KYV23" s="891"/>
      <c r="KYW23" s="891"/>
      <c r="KYX23" s="891"/>
      <c r="KYY23" s="891"/>
      <c r="KYZ23" s="891"/>
      <c r="KZA23" s="891"/>
      <c r="KZB23" s="891"/>
      <c r="KZC23" s="891"/>
      <c r="KZD23" s="888"/>
      <c r="KZE23" s="888"/>
      <c r="KZF23" s="889"/>
      <c r="KZG23" s="889"/>
      <c r="KZH23" s="888"/>
      <c r="KZI23" s="890"/>
      <c r="KZJ23" s="888"/>
      <c r="KZK23" s="891"/>
      <c r="KZL23" s="891"/>
      <c r="KZM23" s="891"/>
      <c r="KZN23" s="891"/>
      <c r="KZO23" s="891"/>
      <c r="KZP23" s="891"/>
      <c r="KZQ23" s="891"/>
      <c r="KZR23" s="891"/>
      <c r="KZS23" s="888"/>
      <c r="KZT23" s="888"/>
      <c r="KZU23" s="889"/>
      <c r="KZV23" s="889"/>
      <c r="KZW23" s="888"/>
      <c r="KZX23" s="890"/>
      <c r="KZY23" s="888"/>
      <c r="KZZ23" s="891"/>
      <c r="LAA23" s="891"/>
      <c r="LAB23" s="891"/>
      <c r="LAC23" s="891"/>
      <c r="LAD23" s="891"/>
      <c r="LAE23" s="891"/>
      <c r="LAF23" s="891"/>
      <c r="LAG23" s="891"/>
      <c r="LAH23" s="888"/>
      <c r="LAI23" s="888"/>
      <c r="LAJ23" s="889"/>
      <c r="LAK23" s="889"/>
      <c r="LAL23" s="888"/>
      <c r="LAM23" s="890"/>
      <c r="LAN23" s="888"/>
      <c r="LAO23" s="891"/>
      <c r="LAP23" s="891"/>
      <c r="LAQ23" s="891"/>
      <c r="LAR23" s="891"/>
      <c r="LAS23" s="891"/>
      <c r="LAT23" s="891"/>
      <c r="LAU23" s="891"/>
      <c r="LAV23" s="891"/>
      <c r="LAW23" s="888"/>
      <c r="LAX23" s="888"/>
      <c r="LAY23" s="889"/>
      <c r="LAZ23" s="889"/>
      <c r="LBA23" s="888"/>
      <c r="LBB23" s="890"/>
      <c r="LBC23" s="888"/>
      <c r="LBD23" s="891"/>
      <c r="LBE23" s="891"/>
      <c r="LBF23" s="891"/>
      <c r="LBG23" s="891"/>
      <c r="LBH23" s="891"/>
      <c r="LBI23" s="891"/>
      <c r="LBJ23" s="891"/>
      <c r="LBK23" s="891"/>
      <c r="LBL23" s="888"/>
      <c r="LBM23" s="888"/>
      <c r="LBN23" s="889"/>
      <c r="LBO23" s="889"/>
      <c r="LBP23" s="888"/>
      <c r="LBQ23" s="890"/>
      <c r="LBR23" s="888"/>
      <c r="LBS23" s="891"/>
      <c r="LBT23" s="891"/>
      <c r="LBU23" s="891"/>
      <c r="LBV23" s="891"/>
      <c r="LBW23" s="891"/>
      <c r="LBX23" s="891"/>
      <c r="LBY23" s="891"/>
      <c r="LBZ23" s="891"/>
      <c r="LCA23" s="888"/>
      <c r="LCB23" s="888"/>
      <c r="LCC23" s="889"/>
      <c r="LCD23" s="889"/>
      <c r="LCE23" s="888"/>
      <c r="LCF23" s="890"/>
      <c r="LCG23" s="888"/>
      <c r="LCH23" s="891"/>
      <c r="LCI23" s="891"/>
      <c r="LCJ23" s="891"/>
      <c r="LCK23" s="891"/>
      <c r="LCL23" s="891"/>
      <c r="LCM23" s="891"/>
      <c r="LCN23" s="891"/>
      <c r="LCO23" s="891"/>
      <c r="LCP23" s="888"/>
      <c r="LCQ23" s="888"/>
      <c r="LCR23" s="889"/>
      <c r="LCS23" s="889"/>
      <c r="LCT23" s="888"/>
      <c r="LCU23" s="890"/>
      <c r="LCV23" s="888"/>
      <c r="LCW23" s="891"/>
      <c r="LCX23" s="891"/>
      <c r="LCY23" s="891"/>
      <c r="LCZ23" s="891"/>
      <c r="LDA23" s="891"/>
      <c r="LDB23" s="891"/>
      <c r="LDC23" s="891"/>
      <c r="LDD23" s="891"/>
      <c r="LDE23" s="888"/>
      <c r="LDF23" s="888"/>
      <c r="LDG23" s="889"/>
      <c r="LDH23" s="889"/>
      <c r="LDI23" s="888"/>
      <c r="LDJ23" s="890"/>
      <c r="LDK23" s="888"/>
      <c r="LDL23" s="891"/>
      <c r="LDM23" s="891"/>
      <c r="LDN23" s="891"/>
      <c r="LDO23" s="891"/>
      <c r="LDP23" s="891"/>
      <c r="LDQ23" s="891"/>
      <c r="LDR23" s="891"/>
      <c r="LDS23" s="891"/>
      <c r="LDT23" s="888"/>
      <c r="LDU23" s="888"/>
      <c r="LDV23" s="889"/>
      <c r="LDW23" s="889"/>
      <c r="LDX23" s="888"/>
      <c r="LDY23" s="890"/>
      <c r="LDZ23" s="888"/>
      <c r="LEA23" s="891"/>
      <c r="LEB23" s="891"/>
      <c r="LEC23" s="891"/>
      <c r="LED23" s="891"/>
      <c r="LEE23" s="891"/>
      <c r="LEF23" s="891"/>
      <c r="LEG23" s="891"/>
      <c r="LEH23" s="891"/>
      <c r="LEI23" s="888"/>
      <c r="LEJ23" s="888"/>
      <c r="LEK23" s="889"/>
      <c r="LEL23" s="889"/>
      <c r="LEM23" s="888"/>
      <c r="LEN23" s="890"/>
      <c r="LEO23" s="888"/>
      <c r="LEP23" s="891"/>
      <c r="LEQ23" s="891"/>
      <c r="LER23" s="891"/>
      <c r="LES23" s="891"/>
      <c r="LET23" s="891"/>
      <c r="LEU23" s="891"/>
      <c r="LEV23" s="891"/>
      <c r="LEW23" s="891"/>
      <c r="LEX23" s="888"/>
      <c r="LEY23" s="888"/>
      <c r="LEZ23" s="889"/>
      <c r="LFA23" s="889"/>
      <c r="LFB23" s="888"/>
      <c r="LFC23" s="890"/>
      <c r="LFD23" s="888"/>
      <c r="LFE23" s="891"/>
      <c r="LFF23" s="891"/>
      <c r="LFG23" s="891"/>
      <c r="LFH23" s="891"/>
      <c r="LFI23" s="891"/>
      <c r="LFJ23" s="891"/>
      <c r="LFK23" s="891"/>
      <c r="LFL23" s="891"/>
      <c r="LFM23" s="888"/>
      <c r="LFN23" s="888"/>
      <c r="LFO23" s="889"/>
      <c r="LFP23" s="889"/>
      <c r="LFQ23" s="888"/>
      <c r="LFR23" s="890"/>
      <c r="LFS23" s="888"/>
      <c r="LFT23" s="891"/>
      <c r="LFU23" s="891"/>
      <c r="LFV23" s="891"/>
      <c r="LFW23" s="891"/>
      <c r="LFX23" s="891"/>
      <c r="LFY23" s="891"/>
      <c r="LFZ23" s="891"/>
      <c r="LGA23" s="891"/>
      <c r="LGB23" s="888"/>
      <c r="LGC23" s="888"/>
      <c r="LGD23" s="889"/>
      <c r="LGE23" s="889"/>
      <c r="LGF23" s="888"/>
      <c r="LGG23" s="890"/>
      <c r="LGH23" s="888"/>
      <c r="LGI23" s="891"/>
      <c r="LGJ23" s="891"/>
      <c r="LGK23" s="891"/>
      <c r="LGL23" s="891"/>
      <c r="LGM23" s="891"/>
      <c r="LGN23" s="891"/>
      <c r="LGO23" s="891"/>
      <c r="LGP23" s="891"/>
      <c r="LGQ23" s="888"/>
      <c r="LGR23" s="888"/>
      <c r="LGS23" s="889"/>
      <c r="LGT23" s="889"/>
      <c r="LGU23" s="888"/>
      <c r="LGV23" s="890"/>
      <c r="LGW23" s="888"/>
      <c r="LGX23" s="891"/>
      <c r="LGY23" s="891"/>
      <c r="LGZ23" s="891"/>
      <c r="LHA23" s="891"/>
      <c r="LHB23" s="891"/>
      <c r="LHC23" s="891"/>
      <c r="LHD23" s="891"/>
      <c r="LHE23" s="891"/>
      <c r="LHF23" s="888"/>
      <c r="LHG23" s="888"/>
      <c r="LHH23" s="889"/>
      <c r="LHI23" s="889"/>
      <c r="LHJ23" s="888"/>
      <c r="LHK23" s="890"/>
      <c r="LHL23" s="888"/>
      <c r="LHM23" s="891"/>
      <c r="LHN23" s="891"/>
      <c r="LHO23" s="891"/>
      <c r="LHP23" s="891"/>
      <c r="LHQ23" s="891"/>
      <c r="LHR23" s="891"/>
      <c r="LHS23" s="891"/>
      <c r="LHT23" s="891"/>
      <c r="LHU23" s="888"/>
      <c r="LHV23" s="888"/>
      <c r="LHW23" s="889"/>
      <c r="LHX23" s="889"/>
      <c r="LHY23" s="888"/>
      <c r="LHZ23" s="890"/>
      <c r="LIA23" s="888"/>
      <c r="LIB23" s="891"/>
      <c r="LIC23" s="891"/>
      <c r="LID23" s="891"/>
      <c r="LIE23" s="891"/>
      <c r="LIF23" s="891"/>
      <c r="LIG23" s="891"/>
      <c r="LIH23" s="891"/>
      <c r="LII23" s="891"/>
      <c r="LIJ23" s="888"/>
      <c r="LIK23" s="888"/>
      <c r="LIL23" s="889"/>
      <c r="LIM23" s="889"/>
      <c r="LIN23" s="888"/>
      <c r="LIO23" s="890"/>
      <c r="LIP23" s="888"/>
      <c r="LIQ23" s="891"/>
      <c r="LIR23" s="891"/>
      <c r="LIS23" s="891"/>
      <c r="LIT23" s="891"/>
      <c r="LIU23" s="891"/>
      <c r="LIV23" s="891"/>
      <c r="LIW23" s="891"/>
      <c r="LIX23" s="891"/>
      <c r="LIY23" s="888"/>
      <c r="LIZ23" s="888"/>
      <c r="LJA23" s="889"/>
      <c r="LJB23" s="889"/>
      <c r="LJC23" s="888"/>
      <c r="LJD23" s="890"/>
      <c r="LJE23" s="888"/>
      <c r="LJF23" s="891"/>
      <c r="LJG23" s="891"/>
      <c r="LJH23" s="891"/>
      <c r="LJI23" s="891"/>
      <c r="LJJ23" s="891"/>
      <c r="LJK23" s="891"/>
      <c r="LJL23" s="891"/>
      <c r="LJM23" s="891"/>
      <c r="LJN23" s="888"/>
      <c r="LJO23" s="888"/>
      <c r="LJP23" s="889"/>
      <c r="LJQ23" s="889"/>
      <c r="LJR23" s="888"/>
      <c r="LJS23" s="890"/>
      <c r="LJT23" s="888"/>
      <c r="LJU23" s="891"/>
      <c r="LJV23" s="891"/>
      <c r="LJW23" s="891"/>
      <c r="LJX23" s="891"/>
      <c r="LJY23" s="891"/>
      <c r="LJZ23" s="891"/>
      <c r="LKA23" s="891"/>
      <c r="LKB23" s="891"/>
      <c r="LKC23" s="888"/>
      <c r="LKD23" s="888"/>
      <c r="LKE23" s="889"/>
      <c r="LKF23" s="889"/>
      <c r="LKG23" s="888"/>
      <c r="LKH23" s="890"/>
      <c r="LKI23" s="888"/>
      <c r="LKJ23" s="891"/>
      <c r="LKK23" s="891"/>
      <c r="LKL23" s="891"/>
      <c r="LKM23" s="891"/>
      <c r="LKN23" s="891"/>
      <c r="LKO23" s="891"/>
      <c r="LKP23" s="891"/>
      <c r="LKQ23" s="891"/>
      <c r="LKR23" s="888"/>
      <c r="LKS23" s="888"/>
      <c r="LKT23" s="889"/>
      <c r="LKU23" s="889"/>
      <c r="LKV23" s="888"/>
      <c r="LKW23" s="890"/>
      <c r="LKX23" s="888"/>
      <c r="LKY23" s="891"/>
      <c r="LKZ23" s="891"/>
      <c r="LLA23" s="891"/>
      <c r="LLB23" s="891"/>
      <c r="LLC23" s="891"/>
      <c r="LLD23" s="891"/>
      <c r="LLE23" s="891"/>
      <c r="LLF23" s="891"/>
      <c r="LLG23" s="888"/>
      <c r="LLH23" s="888"/>
      <c r="LLI23" s="889"/>
      <c r="LLJ23" s="889"/>
      <c r="LLK23" s="888"/>
      <c r="LLL23" s="890"/>
      <c r="LLM23" s="888"/>
      <c r="LLN23" s="891"/>
      <c r="LLO23" s="891"/>
      <c r="LLP23" s="891"/>
      <c r="LLQ23" s="891"/>
      <c r="LLR23" s="891"/>
      <c r="LLS23" s="891"/>
      <c r="LLT23" s="891"/>
      <c r="LLU23" s="891"/>
      <c r="LLV23" s="888"/>
      <c r="LLW23" s="888"/>
      <c r="LLX23" s="889"/>
      <c r="LLY23" s="889"/>
      <c r="LLZ23" s="888"/>
      <c r="LMA23" s="890"/>
      <c r="LMB23" s="888"/>
      <c r="LMC23" s="891"/>
      <c r="LMD23" s="891"/>
      <c r="LME23" s="891"/>
      <c r="LMF23" s="891"/>
      <c r="LMG23" s="891"/>
      <c r="LMH23" s="891"/>
      <c r="LMI23" s="891"/>
      <c r="LMJ23" s="891"/>
      <c r="LMK23" s="888"/>
      <c r="LML23" s="888"/>
      <c r="LMM23" s="889"/>
      <c r="LMN23" s="889"/>
      <c r="LMO23" s="888"/>
      <c r="LMP23" s="890"/>
      <c r="LMQ23" s="888"/>
      <c r="LMR23" s="891"/>
      <c r="LMS23" s="891"/>
      <c r="LMT23" s="891"/>
      <c r="LMU23" s="891"/>
      <c r="LMV23" s="891"/>
      <c r="LMW23" s="891"/>
      <c r="LMX23" s="891"/>
      <c r="LMY23" s="891"/>
      <c r="LMZ23" s="888"/>
      <c r="LNA23" s="888"/>
      <c r="LNB23" s="889"/>
      <c r="LNC23" s="889"/>
      <c r="LND23" s="888"/>
      <c r="LNE23" s="890"/>
      <c r="LNF23" s="888"/>
      <c r="LNG23" s="891"/>
      <c r="LNH23" s="891"/>
      <c r="LNI23" s="891"/>
      <c r="LNJ23" s="891"/>
      <c r="LNK23" s="891"/>
      <c r="LNL23" s="891"/>
      <c r="LNM23" s="891"/>
      <c r="LNN23" s="891"/>
      <c r="LNO23" s="888"/>
      <c r="LNP23" s="888"/>
      <c r="LNQ23" s="889"/>
      <c r="LNR23" s="889"/>
      <c r="LNS23" s="888"/>
      <c r="LNT23" s="890"/>
      <c r="LNU23" s="888"/>
      <c r="LNV23" s="891"/>
      <c r="LNW23" s="891"/>
      <c r="LNX23" s="891"/>
      <c r="LNY23" s="891"/>
      <c r="LNZ23" s="891"/>
      <c r="LOA23" s="891"/>
      <c r="LOB23" s="891"/>
      <c r="LOC23" s="891"/>
      <c r="LOD23" s="888"/>
      <c r="LOE23" s="888"/>
      <c r="LOF23" s="889"/>
      <c r="LOG23" s="889"/>
      <c r="LOH23" s="888"/>
      <c r="LOI23" s="890"/>
      <c r="LOJ23" s="888"/>
      <c r="LOK23" s="891"/>
      <c r="LOL23" s="891"/>
      <c r="LOM23" s="891"/>
      <c r="LON23" s="891"/>
      <c r="LOO23" s="891"/>
      <c r="LOP23" s="891"/>
      <c r="LOQ23" s="891"/>
      <c r="LOR23" s="891"/>
      <c r="LOS23" s="888"/>
      <c r="LOT23" s="888"/>
      <c r="LOU23" s="889"/>
      <c r="LOV23" s="889"/>
      <c r="LOW23" s="888"/>
      <c r="LOX23" s="890"/>
      <c r="LOY23" s="888"/>
      <c r="LOZ23" s="891"/>
      <c r="LPA23" s="891"/>
      <c r="LPB23" s="891"/>
      <c r="LPC23" s="891"/>
      <c r="LPD23" s="891"/>
      <c r="LPE23" s="891"/>
      <c r="LPF23" s="891"/>
      <c r="LPG23" s="891"/>
      <c r="LPH23" s="888"/>
      <c r="LPI23" s="888"/>
      <c r="LPJ23" s="889"/>
      <c r="LPK23" s="889"/>
      <c r="LPL23" s="888"/>
      <c r="LPM23" s="890"/>
      <c r="LPN23" s="888"/>
      <c r="LPO23" s="891"/>
      <c r="LPP23" s="891"/>
      <c r="LPQ23" s="891"/>
      <c r="LPR23" s="891"/>
      <c r="LPS23" s="891"/>
      <c r="LPT23" s="891"/>
      <c r="LPU23" s="891"/>
      <c r="LPV23" s="891"/>
      <c r="LPW23" s="888"/>
      <c r="LPX23" s="888"/>
      <c r="LPY23" s="889"/>
      <c r="LPZ23" s="889"/>
      <c r="LQA23" s="888"/>
      <c r="LQB23" s="890"/>
      <c r="LQC23" s="888"/>
      <c r="LQD23" s="891"/>
      <c r="LQE23" s="891"/>
      <c r="LQF23" s="891"/>
      <c r="LQG23" s="891"/>
      <c r="LQH23" s="891"/>
      <c r="LQI23" s="891"/>
      <c r="LQJ23" s="891"/>
      <c r="LQK23" s="891"/>
      <c r="LQL23" s="888"/>
      <c r="LQM23" s="888"/>
      <c r="LQN23" s="889"/>
      <c r="LQO23" s="889"/>
      <c r="LQP23" s="888"/>
      <c r="LQQ23" s="890"/>
      <c r="LQR23" s="888"/>
      <c r="LQS23" s="891"/>
      <c r="LQT23" s="891"/>
      <c r="LQU23" s="891"/>
      <c r="LQV23" s="891"/>
      <c r="LQW23" s="891"/>
      <c r="LQX23" s="891"/>
      <c r="LQY23" s="891"/>
      <c r="LQZ23" s="891"/>
      <c r="LRA23" s="888"/>
      <c r="LRB23" s="888"/>
      <c r="LRC23" s="889"/>
      <c r="LRD23" s="889"/>
      <c r="LRE23" s="888"/>
      <c r="LRF23" s="890"/>
      <c r="LRG23" s="888"/>
      <c r="LRH23" s="891"/>
      <c r="LRI23" s="891"/>
      <c r="LRJ23" s="891"/>
      <c r="LRK23" s="891"/>
      <c r="LRL23" s="891"/>
      <c r="LRM23" s="891"/>
      <c r="LRN23" s="891"/>
      <c r="LRO23" s="891"/>
      <c r="LRP23" s="888"/>
      <c r="LRQ23" s="888"/>
      <c r="LRR23" s="889"/>
      <c r="LRS23" s="889"/>
      <c r="LRT23" s="888"/>
      <c r="LRU23" s="890"/>
      <c r="LRV23" s="888"/>
      <c r="LRW23" s="891"/>
      <c r="LRX23" s="891"/>
      <c r="LRY23" s="891"/>
      <c r="LRZ23" s="891"/>
      <c r="LSA23" s="891"/>
      <c r="LSB23" s="891"/>
      <c r="LSC23" s="891"/>
      <c r="LSD23" s="891"/>
      <c r="LSE23" s="888"/>
      <c r="LSF23" s="888"/>
      <c r="LSG23" s="889"/>
      <c r="LSH23" s="889"/>
      <c r="LSI23" s="888"/>
      <c r="LSJ23" s="890"/>
      <c r="LSK23" s="888"/>
      <c r="LSL23" s="891"/>
      <c r="LSM23" s="891"/>
      <c r="LSN23" s="891"/>
      <c r="LSO23" s="891"/>
      <c r="LSP23" s="891"/>
      <c r="LSQ23" s="891"/>
      <c r="LSR23" s="891"/>
      <c r="LSS23" s="891"/>
      <c r="LST23" s="888"/>
      <c r="LSU23" s="888"/>
      <c r="LSV23" s="889"/>
      <c r="LSW23" s="889"/>
      <c r="LSX23" s="888"/>
      <c r="LSY23" s="890"/>
      <c r="LSZ23" s="888"/>
      <c r="LTA23" s="891"/>
      <c r="LTB23" s="891"/>
      <c r="LTC23" s="891"/>
      <c r="LTD23" s="891"/>
      <c r="LTE23" s="891"/>
      <c r="LTF23" s="891"/>
      <c r="LTG23" s="891"/>
      <c r="LTH23" s="891"/>
      <c r="LTI23" s="888"/>
      <c r="LTJ23" s="888"/>
      <c r="LTK23" s="889"/>
      <c r="LTL23" s="889"/>
      <c r="LTM23" s="888"/>
      <c r="LTN23" s="890"/>
      <c r="LTO23" s="888"/>
      <c r="LTP23" s="891"/>
      <c r="LTQ23" s="891"/>
      <c r="LTR23" s="891"/>
      <c r="LTS23" s="891"/>
      <c r="LTT23" s="891"/>
      <c r="LTU23" s="891"/>
      <c r="LTV23" s="891"/>
      <c r="LTW23" s="891"/>
      <c r="LTX23" s="888"/>
      <c r="LTY23" s="888"/>
      <c r="LTZ23" s="889"/>
      <c r="LUA23" s="889"/>
      <c r="LUB23" s="888"/>
      <c r="LUC23" s="890"/>
      <c r="LUD23" s="888"/>
      <c r="LUE23" s="891"/>
      <c r="LUF23" s="891"/>
      <c r="LUG23" s="891"/>
      <c r="LUH23" s="891"/>
      <c r="LUI23" s="891"/>
      <c r="LUJ23" s="891"/>
      <c r="LUK23" s="891"/>
      <c r="LUL23" s="891"/>
      <c r="LUM23" s="888"/>
      <c r="LUN23" s="888"/>
      <c r="LUO23" s="889"/>
      <c r="LUP23" s="889"/>
      <c r="LUQ23" s="888"/>
      <c r="LUR23" s="890"/>
      <c r="LUS23" s="888"/>
      <c r="LUT23" s="891"/>
      <c r="LUU23" s="891"/>
      <c r="LUV23" s="891"/>
      <c r="LUW23" s="891"/>
      <c r="LUX23" s="891"/>
      <c r="LUY23" s="891"/>
      <c r="LUZ23" s="891"/>
      <c r="LVA23" s="891"/>
      <c r="LVB23" s="888"/>
      <c r="LVC23" s="888"/>
      <c r="LVD23" s="889"/>
      <c r="LVE23" s="889"/>
      <c r="LVF23" s="888"/>
      <c r="LVG23" s="890"/>
      <c r="LVH23" s="888"/>
      <c r="LVI23" s="891"/>
      <c r="LVJ23" s="891"/>
      <c r="LVK23" s="891"/>
      <c r="LVL23" s="891"/>
      <c r="LVM23" s="891"/>
      <c r="LVN23" s="891"/>
      <c r="LVO23" s="891"/>
      <c r="LVP23" s="891"/>
      <c r="LVQ23" s="888"/>
      <c r="LVR23" s="888"/>
      <c r="LVS23" s="889"/>
      <c r="LVT23" s="889"/>
      <c r="LVU23" s="888"/>
      <c r="LVV23" s="890"/>
      <c r="LVW23" s="888"/>
      <c r="LVX23" s="891"/>
      <c r="LVY23" s="891"/>
      <c r="LVZ23" s="891"/>
      <c r="LWA23" s="891"/>
      <c r="LWB23" s="891"/>
      <c r="LWC23" s="891"/>
      <c r="LWD23" s="891"/>
      <c r="LWE23" s="891"/>
      <c r="LWF23" s="888"/>
      <c r="LWG23" s="888"/>
      <c r="LWH23" s="889"/>
      <c r="LWI23" s="889"/>
      <c r="LWJ23" s="888"/>
      <c r="LWK23" s="890"/>
      <c r="LWL23" s="888"/>
      <c r="LWM23" s="891"/>
      <c r="LWN23" s="891"/>
      <c r="LWO23" s="891"/>
      <c r="LWP23" s="891"/>
      <c r="LWQ23" s="891"/>
      <c r="LWR23" s="891"/>
      <c r="LWS23" s="891"/>
      <c r="LWT23" s="891"/>
      <c r="LWU23" s="888"/>
      <c r="LWV23" s="888"/>
      <c r="LWW23" s="889"/>
      <c r="LWX23" s="889"/>
      <c r="LWY23" s="888"/>
      <c r="LWZ23" s="890"/>
      <c r="LXA23" s="888"/>
      <c r="LXB23" s="891"/>
      <c r="LXC23" s="891"/>
      <c r="LXD23" s="891"/>
      <c r="LXE23" s="891"/>
      <c r="LXF23" s="891"/>
      <c r="LXG23" s="891"/>
      <c r="LXH23" s="891"/>
      <c r="LXI23" s="891"/>
      <c r="LXJ23" s="888"/>
      <c r="LXK23" s="888"/>
      <c r="LXL23" s="889"/>
      <c r="LXM23" s="889"/>
      <c r="LXN23" s="888"/>
      <c r="LXO23" s="890"/>
      <c r="LXP23" s="888"/>
      <c r="LXQ23" s="891"/>
      <c r="LXR23" s="891"/>
      <c r="LXS23" s="891"/>
      <c r="LXT23" s="891"/>
      <c r="LXU23" s="891"/>
      <c r="LXV23" s="891"/>
      <c r="LXW23" s="891"/>
      <c r="LXX23" s="891"/>
      <c r="LXY23" s="888"/>
      <c r="LXZ23" s="888"/>
      <c r="LYA23" s="889"/>
      <c r="LYB23" s="889"/>
      <c r="LYC23" s="888"/>
      <c r="LYD23" s="890"/>
      <c r="LYE23" s="888"/>
      <c r="LYF23" s="891"/>
      <c r="LYG23" s="891"/>
      <c r="LYH23" s="891"/>
      <c r="LYI23" s="891"/>
      <c r="LYJ23" s="891"/>
      <c r="LYK23" s="891"/>
      <c r="LYL23" s="891"/>
      <c r="LYM23" s="891"/>
      <c r="LYN23" s="888"/>
      <c r="LYO23" s="888"/>
      <c r="LYP23" s="889"/>
      <c r="LYQ23" s="889"/>
      <c r="LYR23" s="888"/>
      <c r="LYS23" s="890"/>
      <c r="LYT23" s="888"/>
      <c r="LYU23" s="891"/>
      <c r="LYV23" s="891"/>
      <c r="LYW23" s="891"/>
      <c r="LYX23" s="891"/>
      <c r="LYY23" s="891"/>
      <c r="LYZ23" s="891"/>
      <c r="LZA23" s="891"/>
      <c r="LZB23" s="891"/>
      <c r="LZC23" s="888"/>
      <c r="LZD23" s="888"/>
      <c r="LZE23" s="889"/>
      <c r="LZF23" s="889"/>
      <c r="LZG23" s="888"/>
      <c r="LZH23" s="890"/>
      <c r="LZI23" s="888"/>
      <c r="LZJ23" s="891"/>
      <c r="LZK23" s="891"/>
      <c r="LZL23" s="891"/>
      <c r="LZM23" s="891"/>
      <c r="LZN23" s="891"/>
      <c r="LZO23" s="891"/>
      <c r="LZP23" s="891"/>
      <c r="LZQ23" s="891"/>
      <c r="LZR23" s="888"/>
      <c r="LZS23" s="888"/>
      <c r="LZT23" s="889"/>
      <c r="LZU23" s="889"/>
      <c r="LZV23" s="888"/>
      <c r="LZW23" s="890"/>
      <c r="LZX23" s="888"/>
      <c r="LZY23" s="891"/>
      <c r="LZZ23" s="891"/>
      <c r="MAA23" s="891"/>
      <c r="MAB23" s="891"/>
      <c r="MAC23" s="891"/>
      <c r="MAD23" s="891"/>
      <c r="MAE23" s="891"/>
      <c r="MAF23" s="891"/>
      <c r="MAG23" s="888"/>
      <c r="MAH23" s="888"/>
      <c r="MAI23" s="889"/>
      <c r="MAJ23" s="889"/>
      <c r="MAK23" s="888"/>
      <c r="MAL23" s="890"/>
      <c r="MAM23" s="888"/>
      <c r="MAN23" s="891"/>
      <c r="MAO23" s="891"/>
      <c r="MAP23" s="891"/>
      <c r="MAQ23" s="891"/>
      <c r="MAR23" s="891"/>
      <c r="MAS23" s="891"/>
      <c r="MAT23" s="891"/>
      <c r="MAU23" s="891"/>
      <c r="MAV23" s="888"/>
      <c r="MAW23" s="888"/>
      <c r="MAX23" s="889"/>
      <c r="MAY23" s="889"/>
      <c r="MAZ23" s="888"/>
      <c r="MBA23" s="890"/>
      <c r="MBB23" s="888"/>
      <c r="MBC23" s="891"/>
      <c r="MBD23" s="891"/>
      <c r="MBE23" s="891"/>
      <c r="MBF23" s="891"/>
      <c r="MBG23" s="891"/>
      <c r="MBH23" s="891"/>
      <c r="MBI23" s="891"/>
      <c r="MBJ23" s="891"/>
      <c r="MBK23" s="888"/>
      <c r="MBL23" s="888"/>
      <c r="MBM23" s="889"/>
      <c r="MBN23" s="889"/>
      <c r="MBO23" s="888"/>
      <c r="MBP23" s="890"/>
      <c r="MBQ23" s="888"/>
      <c r="MBR23" s="891"/>
      <c r="MBS23" s="891"/>
      <c r="MBT23" s="891"/>
      <c r="MBU23" s="891"/>
      <c r="MBV23" s="891"/>
      <c r="MBW23" s="891"/>
      <c r="MBX23" s="891"/>
      <c r="MBY23" s="891"/>
      <c r="MBZ23" s="888"/>
      <c r="MCA23" s="888"/>
      <c r="MCB23" s="889"/>
      <c r="MCC23" s="889"/>
      <c r="MCD23" s="888"/>
      <c r="MCE23" s="890"/>
      <c r="MCF23" s="888"/>
      <c r="MCG23" s="891"/>
      <c r="MCH23" s="891"/>
      <c r="MCI23" s="891"/>
      <c r="MCJ23" s="891"/>
      <c r="MCK23" s="891"/>
      <c r="MCL23" s="891"/>
      <c r="MCM23" s="891"/>
      <c r="MCN23" s="891"/>
      <c r="MCO23" s="888"/>
      <c r="MCP23" s="888"/>
      <c r="MCQ23" s="889"/>
      <c r="MCR23" s="889"/>
      <c r="MCS23" s="888"/>
      <c r="MCT23" s="890"/>
      <c r="MCU23" s="888"/>
      <c r="MCV23" s="891"/>
      <c r="MCW23" s="891"/>
      <c r="MCX23" s="891"/>
      <c r="MCY23" s="891"/>
      <c r="MCZ23" s="891"/>
      <c r="MDA23" s="891"/>
      <c r="MDB23" s="891"/>
      <c r="MDC23" s="891"/>
      <c r="MDD23" s="888"/>
      <c r="MDE23" s="888"/>
      <c r="MDF23" s="889"/>
      <c r="MDG23" s="889"/>
      <c r="MDH23" s="888"/>
      <c r="MDI23" s="890"/>
      <c r="MDJ23" s="888"/>
      <c r="MDK23" s="891"/>
      <c r="MDL23" s="891"/>
      <c r="MDM23" s="891"/>
      <c r="MDN23" s="891"/>
      <c r="MDO23" s="891"/>
      <c r="MDP23" s="891"/>
      <c r="MDQ23" s="891"/>
      <c r="MDR23" s="891"/>
      <c r="MDS23" s="888"/>
      <c r="MDT23" s="888"/>
      <c r="MDU23" s="889"/>
      <c r="MDV23" s="889"/>
      <c r="MDW23" s="888"/>
      <c r="MDX23" s="890"/>
      <c r="MDY23" s="888"/>
      <c r="MDZ23" s="891"/>
      <c r="MEA23" s="891"/>
      <c r="MEB23" s="891"/>
      <c r="MEC23" s="891"/>
      <c r="MED23" s="891"/>
      <c r="MEE23" s="891"/>
      <c r="MEF23" s="891"/>
      <c r="MEG23" s="891"/>
      <c r="MEH23" s="888"/>
      <c r="MEI23" s="888"/>
      <c r="MEJ23" s="889"/>
      <c r="MEK23" s="889"/>
      <c r="MEL23" s="888"/>
      <c r="MEM23" s="890"/>
      <c r="MEN23" s="888"/>
      <c r="MEO23" s="891"/>
      <c r="MEP23" s="891"/>
      <c r="MEQ23" s="891"/>
      <c r="MER23" s="891"/>
      <c r="MES23" s="891"/>
      <c r="MET23" s="891"/>
      <c r="MEU23" s="891"/>
      <c r="MEV23" s="891"/>
      <c r="MEW23" s="888"/>
      <c r="MEX23" s="888"/>
      <c r="MEY23" s="889"/>
      <c r="MEZ23" s="889"/>
      <c r="MFA23" s="888"/>
      <c r="MFB23" s="890"/>
      <c r="MFC23" s="888"/>
      <c r="MFD23" s="891"/>
      <c r="MFE23" s="891"/>
      <c r="MFF23" s="891"/>
      <c r="MFG23" s="891"/>
      <c r="MFH23" s="891"/>
      <c r="MFI23" s="891"/>
      <c r="MFJ23" s="891"/>
      <c r="MFK23" s="891"/>
      <c r="MFL23" s="888"/>
      <c r="MFM23" s="888"/>
      <c r="MFN23" s="889"/>
      <c r="MFO23" s="889"/>
      <c r="MFP23" s="888"/>
      <c r="MFQ23" s="890"/>
      <c r="MFR23" s="888"/>
      <c r="MFS23" s="891"/>
      <c r="MFT23" s="891"/>
      <c r="MFU23" s="891"/>
      <c r="MFV23" s="891"/>
      <c r="MFW23" s="891"/>
      <c r="MFX23" s="891"/>
      <c r="MFY23" s="891"/>
      <c r="MFZ23" s="891"/>
      <c r="MGA23" s="888"/>
      <c r="MGB23" s="888"/>
      <c r="MGC23" s="889"/>
      <c r="MGD23" s="889"/>
      <c r="MGE23" s="888"/>
      <c r="MGF23" s="890"/>
      <c r="MGG23" s="888"/>
      <c r="MGH23" s="891"/>
      <c r="MGI23" s="891"/>
      <c r="MGJ23" s="891"/>
      <c r="MGK23" s="891"/>
      <c r="MGL23" s="891"/>
      <c r="MGM23" s="891"/>
      <c r="MGN23" s="891"/>
      <c r="MGO23" s="891"/>
      <c r="MGP23" s="888"/>
      <c r="MGQ23" s="888"/>
      <c r="MGR23" s="889"/>
      <c r="MGS23" s="889"/>
      <c r="MGT23" s="888"/>
      <c r="MGU23" s="890"/>
      <c r="MGV23" s="888"/>
      <c r="MGW23" s="891"/>
      <c r="MGX23" s="891"/>
      <c r="MGY23" s="891"/>
      <c r="MGZ23" s="891"/>
      <c r="MHA23" s="891"/>
      <c r="MHB23" s="891"/>
      <c r="MHC23" s="891"/>
      <c r="MHD23" s="891"/>
      <c r="MHE23" s="888"/>
      <c r="MHF23" s="888"/>
      <c r="MHG23" s="889"/>
      <c r="MHH23" s="889"/>
      <c r="MHI23" s="888"/>
      <c r="MHJ23" s="890"/>
      <c r="MHK23" s="888"/>
      <c r="MHL23" s="891"/>
      <c r="MHM23" s="891"/>
      <c r="MHN23" s="891"/>
      <c r="MHO23" s="891"/>
      <c r="MHP23" s="891"/>
      <c r="MHQ23" s="891"/>
      <c r="MHR23" s="891"/>
      <c r="MHS23" s="891"/>
      <c r="MHT23" s="888"/>
      <c r="MHU23" s="888"/>
      <c r="MHV23" s="889"/>
      <c r="MHW23" s="889"/>
      <c r="MHX23" s="888"/>
      <c r="MHY23" s="890"/>
      <c r="MHZ23" s="888"/>
      <c r="MIA23" s="891"/>
      <c r="MIB23" s="891"/>
      <c r="MIC23" s="891"/>
      <c r="MID23" s="891"/>
      <c r="MIE23" s="891"/>
      <c r="MIF23" s="891"/>
      <c r="MIG23" s="891"/>
      <c r="MIH23" s="891"/>
      <c r="MII23" s="888"/>
      <c r="MIJ23" s="888"/>
      <c r="MIK23" s="889"/>
      <c r="MIL23" s="889"/>
      <c r="MIM23" s="888"/>
      <c r="MIN23" s="890"/>
      <c r="MIO23" s="888"/>
      <c r="MIP23" s="891"/>
      <c r="MIQ23" s="891"/>
      <c r="MIR23" s="891"/>
      <c r="MIS23" s="891"/>
      <c r="MIT23" s="891"/>
      <c r="MIU23" s="891"/>
      <c r="MIV23" s="891"/>
      <c r="MIW23" s="891"/>
      <c r="MIX23" s="888"/>
      <c r="MIY23" s="888"/>
      <c r="MIZ23" s="889"/>
      <c r="MJA23" s="889"/>
      <c r="MJB23" s="888"/>
      <c r="MJC23" s="890"/>
      <c r="MJD23" s="888"/>
      <c r="MJE23" s="891"/>
      <c r="MJF23" s="891"/>
      <c r="MJG23" s="891"/>
      <c r="MJH23" s="891"/>
      <c r="MJI23" s="891"/>
      <c r="MJJ23" s="891"/>
      <c r="MJK23" s="891"/>
      <c r="MJL23" s="891"/>
      <c r="MJM23" s="888"/>
      <c r="MJN23" s="888"/>
      <c r="MJO23" s="889"/>
      <c r="MJP23" s="889"/>
      <c r="MJQ23" s="888"/>
      <c r="MJR23" s="890"/>
      <c r="MJS23" s="888"/>
      <c r="MJT23" s="891"/>
      <c r="MJU23" s="891"/>
      <c r="MJV23" s="891"/>
      <c r="MJW23" s="891"/>
      <c r="MJX23" s="891"/>
      <c r="MJY23" s="891"/>
      <c r="MJZ23" s="891"/>
      <c r="MKA23" s="891"/>
      <c r="MKB23" s="888"/>
      <c r="MKC23" s="888"/>
      <c r="MKD23" s="889"/>
      <c r="MKE23" s="889"/>
      <c r="MKF23" s="888"/>
      <c r="MKG23" s="890"/>
      <c r="MKH23" s="888"/>
      <c r="MKI23" s="891"/>
      <c r="MKJ23" s="891"/>
      <c r="MKK23" s="891"/>
      <c r="MKL23" s="891"/>
      <c r="MKM23" s="891"/>
      <c r="MKN23" s="891"/>
      <c r="MKO23" s="891"/>
      <c r="MKP23" s="891"/>
      <c r="MKQ23" s="888"/>
      <c r="MKR23" s="888"/>
      <c r="MKS23" s="889"/>
      <c r="MKT23" s="889"/>
      <c r="MKU23" s="888"/>
      <c r="MKV23" s="890"/>
      <c r="MKW23" s="888"/>
      <c r="MKX23" s="891"/>
      <c r="MKY23" s="891"/>
      <c r="MKZ23" s="891"/>
      <c r="MLA23" s="891"/>
      <c r="MLB23" s="891"/>
      <c r="MLC23" s="891"/>
      <c r="MLD23" s="891"/>
      <c r="MLE23" s="891"/>
      <c r="MLF23" s="888"/>
      <c r="MLG23" s="888"/>
      <c r="MLH23" s="889"/>
      <c r="MLI23" s="889"/>
      <c r="MLJ23" s="888"/>
      <c r="MLK23" s="890"/>
      <c r="MLL23" s="888"/>
      <c r="MLM23" s="891"/>
      <c r="MLN23" s="891"/>
      <c r="MLO23" s="891"/>
      <c r="MLP23" s="891"/>
      <c r="MLQ23" s="891"/>
      <c r="MLR23" s="891"/>
      <c r="MLS23" s="891"/>
      <c r="MLT23" s="891"/>
      <c r="MLU23" s="888"/>
      <c r="MLV23" s="888"/>
      <c r="MLW23" s="889"/>
      <c r="MLX23" s="889"/>
      <c r="MLY23" s="888"/>
      <c r="MLZ23" s="890"/>
      <c r="MMA23" s="888"/>
      <c r="MMB23" s="891"/>
      <c r="MMC23" s="891"/>
      <c r="MMD23" s="891"/>
      <c r="MME23" s="891"/>
      <c r="MMF23" s="891"/>
      <c r="MMG23" s="891"/>
      <c r="MMH23" s="891"/>
      <c r="MMI23" s="891"/>
      <c r="MMJ23" s="888"/>
      <c r="MMK23" s="888"/>
      <c r="MML23" s="889"/>
      <c r="MMM23" s="889"/>
      <c r="MMN23" s="888"/>
      <c r="MMO23" s="890"/>
      <c r="MMP23" s="888"/>
      <c r="MMQ23" s="891"/>
      <c r="MMR23" s="891"/>
      <c r="MMS23" s="891"/>
      <c r="MMT23" s="891"/>
      <c r="MMU23" s="891"/>
      <c r="MMV23" s="891"/>
      <c r="MMW23" s="891"/>
      <c r="MMX23" s="891"/>
      <c r="MMY23" s="888"/>
      <c r="MMZ23" s="888"/>
      <c r="MNA23" s="889"/>
      <c r="MNB23" s="889"/>
      <c r="MNC23" s="888"/>
      <c r="MND23" s="890"/>
      <c r="MNE23" s="888"/>
      <c r="MNF23" s="891"/>
      <c r="MNG23" s="891"/>
      <c r="MNH23" s="891"/>
      <c r="MNI23" s="891"/>
      <c r="MNJ23" s="891"/>
      <c r="MNK23" s="891"/>
      <c r="MNL23" s="891"/>
      <c r="MNM23" s="891"/>
      <c r="MNN23" s="888"/>
      <c r="MNO23" s="888"/>
      <c r="MNP23" s="889"/>
      <c r="MNQ23" s="889"/>
      <c r="MNR23" s="888"/>
      <c r="MNS23" s="890"/>
      <c r="MNT23" s="888"/>
      <c r="MNU23" s="891"/>
      <c r="MNV23" s="891"/>
      <c r="MNW23" s="891"/>
      <c r="MNX23" s="891"/>
      <c r="MNY23" s="891"/>
      <c r="MNZ23" s="891"/>
      <c r="MOA23" s="891"/>
      <c r="MOB23" s="891"/>
      <c r="MOC23" s="888"/>
      <c r="MOD23" s="888"/>
      <c r="MOE23" s="889"/>
      <c r="MOF23" s="889"/>
      <c r="MOG23" s="888"/>
      <c r="MOH23" s="890"/>
      <c r="MOI23" s="888"/>
      <c r="MOJ23" s="891"/>
      <c r="MOK23" s="891"/>
      <c r="MOL23" s="891"/>
      <c r="MOM23" s="891"/>
      <c r="MON23" s="891"/>
      <c r="MOO23" s="891"/>
      <c r="MOP23" s="891"/>
      <c r="MOQ23" s="891"/>
      <c r="MOR23" s="888"/>
      <c r="MOS23" s="888"/>
      <c r="MOT23" s="889"/>
      <c r="MOU23" s="889"/>
      <c r="MOV23" s="888"/>
      <c r="MOW23" s="890"/>
      <c r="MOX23" s="888"/>
      <c r="MOY23" s="891"/>
      <c r="MOZ23" s="891"/>
      <c r="MPA23" s="891"/>
      <c r="MPB23" s="891"/>
      <c r="MPC23" s="891"/>
      <c r="MPD23" s="891"/>
      <c r="MPE23" s="891"/>
      <c r="MPF23" s="891"/>
      <c r="MPG23" s="888"/>
      <c r="MPH23" s="888"/>
      <c r="MPI23" s="889"/>
      <c r="MPJ23" s="889"/>
      <c r="MPK23" s="888"/>
      <c r="MPL23" s="890"/>
      <c r="MPM23" s="888"/>
      <c r="MPN23" s="891"/>
      <c r="MPO23" s="891"/>
      <c r="MPP23" s="891"/>
      <c r="MPQ23" s="891"/>
      <c r="MPR23" s="891"/>
      <c r="MPS23" s="891"/>
      <c r="MPT23" s="891"/>
      <c r="MPU23" s="891"/>
      <c r="MPV23" s="888"/>
      <c r="MPW23" s="888"/>
      <c r="MPX23" s="889"/>
      <c r="MPY23" s="889"/>
      <c r="MPZ23" s="888"/>
      <c r="MQA23" s="890"/>
      <c r="MQB23" s="888"/>
      <c r="MQC23" s="891"/>
      <c r="MQD23" s="891"/>
      <c r="MQE23" s="891"/>
      <c r="MQF23" s="891"/>
      <c r="MQG23" s="891"/>
      <c r="MQH23" s="891"/>
      <c r="MQI23" s="891"/>
      <c r="MQJ23" s="891"/>
      <c r="MQK23" s="888"/>
      <c r="MQL23" s="888"/>
      <c r="MQM23" s="889"/>
      <c r="MQN23" s="889"/>
      <c r="MQO23" s="888"/>
      <c r="MQP23" s="890"/>
      <c r="MQQ23" s="888"/>
      <c r="MQR23" s="891"/>
      <c r="MQS23" s="891"/>
      <c r="MQT23" s="891"/>
      <c r="MQU23" s="891"/>
      <c r="MQV23" s="891"/>
      <c r="MQW23" s="891"/>
      <c r="MQX23" s="891"/>
      <c r="MQY23" s="891"/>
      <c r="MQZ23" s="888"/>
      <c r="MRA23" s="888"/>
      <c r="MRB23" s="889"/>
      <c r="MRC23" s="889"/>
      <c r="MRD23" s="888"/>
      <c r="MRE23" s="890"/>
      <c r="MRF23" s="888"/>
      <c r="MRG23" s="891"/>
      <c r="MRH23" s="891"/>
      <c r="MRI23" s="891"/>
      <c r="MRJ23" s="891"/>
      <c r="MRK23" s="891"/>
      <c r="MRL23" s="891"/>
      <c r="MRM23" s="891"/>
      <c r="MRN23" s="891"/>
      <c r="MRO23" s="888"/>
      <c r="MRP23" s="888"/>
      <c r="MRQ23" s="889"/>
      <c r="MRR23" s="889"/>
      <c r="MRS23" s="888"/>
      <c r="MRT23" s="890"/>
      <c r="MRU23" s="888"/>
      <c r="MRV23" s="891"/>
      <c r="MRW23" s="891"/>
      <c r="MRX23" s="891"/>
      <c r="MRY23" s="891"/>
      <c r="MRZ23" s="891"/>
      <c r="MSA23" s="891"/>
      <c r="MSB23" s="891"/>
      <c r="MSC23" s="891"/>
      <c r="MSD23" s="888"/>
      <c r="MSE23" s="888"/>
      <c r="MSF23" s="889"/>
      <c r="MSG23" s="889"/>
      <c r="MSH23" s="888"/>
      <c r="MSI23" s="890"/>
      <c r="MSJ23" s="888"/>
      <c r="MSK23" s="891"/>
      <c r="MSL23" s="891"/>
      <c r="MSM23" s="891"/>
      <c r="MSN23" s="891"/>
      <c r="MSO23" s="891"/>
      <c r="MSP23" s="891"/>
      <c r="MSQ23" s="891"/>
      <c r="MSR23" s="891"/>
      <c r="MSS23" s="888"/>
      <c r="MST23" s="888"/>
      <c r="MSU23" s="889"/>
      <c r="MSV23" s="889"/>
      <c r="MSW23" s="888"/>
      <c r="MSX23" s="890"/>
      <c r="MSY23" s="888"/>
      <c r="MSZ23" s="891"/>
      <c r="MTA23" s="891"/>
      <c r="MTB23" s="891"/>
      <c r="MTC23" s="891"/>
      <c r="MTD23" s="891"/>
      <c r="MTE23" s="891"/>
      <c r="MTF23" s="891"/>
      <c r="MTG23" s="891"/>
      <c r="MTH23" s="888"/>
      <c r="MTI23" s="888"/>
      <c r="MTJ23" s="889"/>
      <c r="MTK23" s="889"/>
      <c r="MTL23" s="888"/>
      <c r="MTM23" s="890"/>
      <c r="MTN23" s="888"/>
      <c r="MTO23" s="891"/>
      <c r="MTP23" s="891"/>
      <c r="MTQ23" s="891"/>
      <c r="MTR23" s="891"/>
      <c r="MTS23" s="891"/>
      <c r="MTT23" s="891"/>
      <c r="MTU23" s="891"/>
      <c r="MTV23" s="891"/>
      <c r="MTW23" s="888"/>
      <c r="MTX23" s="888"/>
      <c r="MTY23" s="889"/>
      <c r="MTZ23" s="889"/>
      <c r="MUA23" s="888"/>
      <c r="MUB23" s="890"/>
      <c r="MUC23" s="888"/>
      <c r="MUD23" s="891"/>
      <c r="MUE23" s="891"/>
      <c r="MUF23" s="891"/>
      <c r="MUG23" s="891"/>
      <c r="MUH23" s="891"/>
      <c r="MUI23" s="891"/>
      <c r="MUJ23" s="891"/>
      <c r="MUK23" s="891"/>
      <c r="MUL23" s="888"/>
      <c r="MUM23" s="888"/>
      <c r="MUN23" s="889"/>
      <c r="MUO23" s="889"/>
      <c r="MUP23" s="888"/>
      <c r="MUQ23" s="890"/>
      <c r="MUR23" s="888"/>
      <c r="MUS23" s="891"/>
      <c r="MUT23" s="891"/>
      <c r="MUU23" s="891"/>
      <c r="MUV23" s="891"/>
      <c r="MUW23" s="891"/>
      <c r="MUX23" s="891"/>
      <c r="MUY23" s="891"/>
      <c r="MUZ23" s="891"/>
      <c r="MVA23" s="888"/>
      <c r="MVB23" s="888"/>
      <c r="MVC23" s="889"/>
      <c r="MVD23" s="889"/>
      <c r="MVE23" s="888"/>
      <c r="MVF23" s="890"/>
      <c r="MVG23" s="888"/>
      <c r="MVH23" s="891"/>
      <c r="MVI23" s="891"/>
      <c r="MVJ23" s="891"/>
      <c r="MVK23" s="891"/>
      <c r="MVL23" s="891"/>
      <c r="MVM23" s="891"/>
      <c r="MVN23" s="891"/>
      <c r="MVO23" s="891"/>
      <c r="MVP23" s="888"/>
      <c r="MVQ23" s="888"/>
      <c r="MVR23" s="889"/>
      <c r="MVS23" s="889"/>
      <c r="MVT23" s="888"/>
      <c r="MVU23" s="890"/>
      <c r="MVV23" s="888"/>
      <c r="MVW23" s="891"/>
      <c r="MVX23" s="891"/>
      <c r="MVY23" s="891"/>
      <c r="MVZ23" s="891"/>
      <c r="MWA23" s="891"/>
      <c r="MWB23" s="891"/>
      <c r="MWC23" s="891"/>
      <c r="MWD23" s="891"/>
      <c r="MWE23" s="888"/>
      <c r="MWF23" s="888"/>
      <c r="MWG23" s="889"/>
      <c r="MWH23" s="889"/>
      <c r="MWI23" s="888"/>
      <c r="MWJ23" s="890"/>
      <c r="MWK23" s="888"/>
      <c r="MWL23" s="891"/>
      <c r="MWM23" s="891"/>
      <c r="MWN23" s="891"/>
      <c r="MWO23" s="891"/>
      <c r="MWP23" s="891"/>
      <c r="MWQ23" s="891"/>
      <c r="MWR23" s="891"/>
      <c r="MWS23" s="891"/>
      <c r="MWT23" s="888"/>
      <c r="MWU23" s="888"/>
      <c r="MWV23" s="889"/>
      <c r="MWW23" s="889"/>
      <c r="MWX23" s="888"/>
      <c r="MWY23" s="890"/>
      <c r="MWZ23" s="888"/>
      <c r="MXA23" s="891"/>
      <c r="MXB23" s="891"/>
      <c r="MXC23" s="891"/>
      <c r="MXD23" s="891"/>
      <c r="MXE23" s="891"/>
      <c r="MXF23" s="891"/>
      <c r="MXG23" s="891"/>
      <c r="MXH23" s="891"/>
      <c r="MXI23" s="888"/>
      <c r="MXJ23" s="888"/>
      <c r="MXK23" s="889"/>
      <c r="MXL23" s="889"/>
      <c r="MXM23" s="888"/>
      <c r="MXN23" s="890"/>
      <c r="MXO23" s="888"/>
      <c r="MXP23" s="891"/>
      <c r="MXQ23" s="891"/>
      <c r="MXR23" s="891"/>
      <c r="MXS23" s="891"/>
      <c r="MXT23" s="891"/>
      <c r="MXU23" s="891"/>
      <c r="MXV23" s="891"/>
      <c r="MXW23" s="891"/>
      <c r="MXX23" s="888"/>
      <c r="MXY23" s="888"/>
      <c r="MXZ23" s="889"/>
      <c r="MYA23" s="889"/>
      <c r="MYB23" s="888"/>
      <c r="MYC23" s="890"/>
      <c r="MYD23" s="888"/>
      <c r="MYE23" s="891"/>
      <c r="MYF23" s="891"/>
      <c r="MYG23" s="891"/>
      <c r="MYH23" s="891"/>
      <c r="MYI23" s="891"/>
      <c r="MYJ23" s="891"/>
      <c r="MYK23" s="891"/>
      <c r="MYL23" s="891"/>
      <c r="MYM23" s="888"/>
      <c r="MYN23" s="888"/>
      <c r="MYO23" s="889"/>
      <c r="MYP23" s="889"/>
      <c r="MYQ23" s="888"/>
      <c r="MYR23" s="890"/>
      <c r="MYS23" s="888"/>
      <c r="MYT23" s="891"/>
      <c r="MYU23" s="891"/>
      <c r="MYV23" s="891"/>
      <c r="MYW23" s="891"/>
      <c r="MYX23" s="891"/>
      <c r="MYY23" s="891"/>
      <c r="MYZ23" s="891"/>
      <c r="MZA23" s="891"/>
      <c r="MZB23" s="888"/>
      <c r="MZC23" s="888"/>
      <c r="MZD23" s="889"/>
      <c r="MZE23" s="889"/>
      <c r="MZF23" s="888"/>
      <c r="MZG23" s="890"/>
      <c r="MZH23" s="888"/>
      <c r="MZI23" s="891"/>
      <c r="MZJ23" s="891"/>
      <c r="MZK23" s="891"/>
      <c r="MZL23" s="891"/>
      <c r="MZM23" s="891"/>
      <c r="MZN23" s="891"/>
      <c r="MZO23" s="891"/>
      <c r="MZP23" s="891"/>
      <c r="MZQ23" s="888"/>
      <c r="MZR23" s="888"/>
      <c r="MZS23" s="889"/>
      <c r="MZT23" s="889"/>
      <c r="MZU23" s="888"/>
      <c r="MZV23" s="890"/>
      <c r="MZW23" s="888"/>
      <c r="MZX23" s="891"/>
      <c r="MZY23" s="891"/>
      <c r="MZZ23" s="891"/>
      <c r="NAA23" s="891"/>
      <c r="NAB23" s="891"/>
      <c r="NAC23" s="891"/>
      <c r="NAD23" s="891"/>
      <c r="NAE23" s="891"/>
      <c r="NAF23" s="888"/>
      <c r="NAG23" s="888"/>
      <c r="NAH23" s="889"/>
      <c r="NAI23" s="889"/>
      <c r="NAJ23" s="888"/>
      <c r="NAK23" s="890"/>
      <c r="NAL23" s="888"/>
      <c r="NAM23" s="891"/>
      <c r="NAN23" s="891"/>
      <c r="NAO23" s="891"/>
      <c r="NAP23" s="891"/>
      <c r="NAQ23" s="891"/>
      <c r="NAR23" s="891"/>
      <c r="NAS23" s="891"/>
      <c r="NAT23" s="891"/>
      <c r="NAU23" s="888"/>
      <c r="NAV23" s="888"/>
      <c r="NAW23" s="889"/>
      <c r="NAX23" s="889"/>
      <c r="NAY23" s="888"/>
      <c r="NAZ23" s="890"/>
      <c r="NBA23" s="888"/>
      <c r="NBB23" s="891"/>
      <c r="NBC23" s="891"/>
      <c r="NBD23" s="891"/>
      <c r="NBE23" s="891"/>
      <c r="NBF23" s="891"/>
      <c r="NBG23" s="891"/>
      <c r="NBH23" s="891"/>
      <c r="NBI23" s="891"/>
      <c r="NBJ23" s="888"/>
      <c r="NBK23" s="888"/>
      <c r="NBL23" s="889"/>
      <c r="NBM23" s="889"/>
      <c r="NBN23" s="888"/>
      <c r="NBO23" s="890"/>
      <c r="NBP23" s="888"/>
      <c r="NBQ23" s="891"/>
      <c r="NBR23" s="891"/>
      <c r="NBS23" s="891"/>
      <c r="NBT23" s="891"/>
      <c r="NBU23" s="891"/>
      <c r="NBV23" s="891"/>
      <c r="NBW23" s="891"/>
      <c r="NBX23" s="891"/>
      <c r="NBY23" s="888"/>
      <c r="NBZ23" s="888"/>
      <c r="NCA23" s="889"/>
      <c r="NCB23" s="889"/>
      <c r="NCC23" s="888"/>
      <c r="NCD23" s="890"/>
      <c r="NCE23" s="888"/>
      <c r="NCF23" s="891"/>
      <c r="NCG23" s="891"/>
      <c r="NCH23" s="891"/>
      <c r="NCI23" s="891"/>
      <c r="NCJ23" s="891"/>
      <c r="NCK23" s="891"/>
      <c r="NCL23" s="891"/>
      <c r="NCM23" s="891"/>
      <c r="NCN23" s="888"/>
      <c r="NCO23" s="888"/>
      <c r="NCP23" s="889"/>
      <c r="NCQ23" s="889"/>
      <c r="NCR23" s="888"/>
      <c r="NCS23" s="890"/>
      <c r="NCT23" s="888"/>
      <c r="NCU23" s="891"/>
      <c r="NCV23" s="891"/>
      <c r="NCW23" s="891"/>
      <c r="NCX23" s="891"/>
      <c r="NCY23" s="891"/>
      <c r="NCZ23" s="891"/>
      <c r="NDA23" s="891"/>
      <c r="NDB23" s="891"/>
      <c r="NDC23" s="888"/>
      <c r="NDD23" s="888"/>
      <c r="NDE23" s="889"/>
      <c r="NDF23" s="889"/>
      <c r="NDG23" s="888"/>
      <c r="NDH23" s="890"/>
      <c r="NDI23" s="888"/>
      <c r="NDJ23" s="891"/>
      <c r="NDK23" s="891"/>
      <c r="NDL23" s="891"/>
      <c r="NDM23" s="891"/>
      <c r="NDN23" s="891"/>
      <c r="NDO23" s="891"/>
      <c r="NDP23" s="891"/>
      <c r="NDQ23" s="891"/>
      <c r="NDR23" s="888"/>
      <c r="NDS23" s="888"/>
      <c r="NDT23" s="889"/>
      <c r="NDU23" s="889"/>
      <c r="NDV23" s="888"/>
      <c r="NDW23" s="890"/>
      <c r="NDX23" s="888"/>
      <c r="NDY23" s="891"/>
      <c r="NDZ23" s="891"/>
      <c r="NEA23" s="891"/>
      <c r="NEB23" s="891"/>
      <c r="NEC23" s="891"/>
      <c r="NED23" s="891"/>
      <c r="NEE23" s="891"/>
      <c r="NEF23" s="891"/>
      <c r="NEG23" s="888"/>
      <c r="NEH23" s="888"/>
      <c r="NEI23" s="889"/>
      <c r="NEJ23" s="889"/>
      <c r="NEK23" s="888"/>
      <c r="NEL23" s="890"/>
      <c r="NEM23" s="888"/>
      <c r="NEN23" s="891"/>
      <c r="NEO23" s="891"/>
      <c r="NEP23" s="891"/>
      <c r="NEQ23" s="891"/>
      <c r="NER23" s="891"/>
      <c r="NES23" s="891"/>
      <c r="NET23" s="891"/>
      <c r="NEU23" s="891"/>
      <c r="NEV23" s="888"/>
      <c r="NEW23" s="888"/>
      <c r="NEX23" s="889"/>
      <c r="NEY23" s="889"/>
      <c r="NEZ23" s="888"/>
      <c r="NFA23" s="890"/>
      <c r="NFB23" s="888"/>
      <c r="NFC23" s="891"/>
      <c r="NFD23" s="891"/>
      <c r="NFE23" s="891"/>
      <c r="NFF23" s="891"/>
      <c r="NFG23" s="891"/>
      <c r="NFH23" s="891"/>
      <c r="NFI23" s="891"/>
      <c r="NFJ23" s="891"/>
      <c r="NFK23" s="888"/>
      <c r="NFL23" s="888"/>
      <c r="NFM23" s="889"/>
      <c r="NFN23" s="889"/>
      <c r="NFO23" s="888"/>
      <c r="NFP23" s="890"/>
      <c r="NFQ23" s="888"/>
      <c r="NFR23" s="891"/>
      <c r="NFS23" s="891"/>
      <c r="NFT23" s="891"/>
      <c r="NFU23" s="891"/>
      <c r="NFV23" s="891"/>
      <c r="NFW23" s="891"/>
      <c r="NFX23" s="891"/>
      <c r="NFY23" s="891"/>
      <c r="NFZ23" s="888"/>
      <c r="NGA23" s="888"/>
      <c r="NGB23" s="889"/>
      <c r="NGC23" s="889"/>
      <c r="NGD23" s="888"/>
      <c r="NGE23" s="890"/>
      <c r="NGF23" s="888"/>
      <c r="NGG23" s="891"/>
      <c r="NGH23" s="891"/>
      <c r="NGI23" s="891"/>
      <c r="NGJ23" s="891"/>
      <c r="NGK23" s="891"/>
      <c r="NGL23" s="891"/>
      <c r="NGM23" s="891"/>
      <c r="NGN23" s="891"/>
      <c r="NGO23" s="888"/>
      <c r="NGP23" s="888"/>
      <c r="NGQ23" s="889"/>
      <c r="NGR23" s="889"/>
      <c r="NGS23" s="888"/>
      <c r="NGT23" s="890"/>
      <c r="NGU23" s="888"/>
      <c r="NGV23" s="891"/>
      <c r="NGW23" s="891"/>
      <c r="NGX23" s="891"/>
      <c r="NGY23" s="891"/>
      <c r="NGZ23" s="891"/>
      <c r="NHA23" s="891"/>
      <c r="NHB23" s="891"/>
      <c r="NHC23" s="891"/>
      <c r="NHD23" s="888"/>
      <c r="NHE23" s="888"/>
      <c r="NHF23" s="889"/>
      <c r="NHG23" s="889"/>
      <c r="NHH23" s="888"/>
      <c r="NHI23" s="890"/>
      <c r="NHJ23" s="888"/>
      <c r="NHK23" s="891"/>
      <c r="NHL23" s="891"/>
      <c r="NHM23" s="891"/>
      <c r="NHN23" s="891"/>
      <c r="NHO23" s="891"/>
      <c r="NHP23" s="891"/>
      <c r="NHQ23" s="891"/>
      <c r="NHR23" s="891"/>
      <c r="NHS23" s="888"/>
      <c r="NHT23" s="888"/>
      <c r="NHU23" s="889"/>
      <c r="NHV23" s="889"/>
      <c r="NHW23" s="888"/>
      <c r="NHX23" s="890"/>
      <c r="NHY23" s="888"/>
      <c r="NHZ23" s="891"/>
      <c r="NIA23" s="891"/>
      <c r="NIB23" s="891"/>
      <c r="NIC23" s="891"/>
      <c r="NID23" s="891"/>
      <c r="NIE23" s="891"/>
      <c r="NIF23" s="891"/>
      <c r="NIG23" s="891"/>
      <c r="NIH23" s="888"/>
      <c r="NII23" s="888"/>
      <c r="NIJ23" s="889"/>
      <c r="NIK23" s="889"/>
      <c r="NIL23" s="888"/>
      <c r="NIM23" s="890"/>
      <c r="NIN23" s="888"/>
      <c r="NIO23" s="891"/>
      <c r="NIP23" s="891"/>
      <c r="NIQ23" s="891"/>
      <c r="NIR23" s="891"/>
      <c r="NIS23" s="891"/>
      <c r="NIT23" s="891"/>
      <c r="NIU23" s="891"/>
      <c r="NIV23" s="891"/>
      <c r="NIW23" s="888"/>
      <c r="NIX23" s="888"/>
      <c r="NIY23" s="889"/>
      <c r="NIZ23" s="889"/>
      <c r="NJA23" s="888"/>
      <c r="NJB23" s="890"/>
      <c r="NJC23" s="888"/>
      <c r="NJD23" s="891"/>
      <c r="NJE23" s="891"/>
      <c r="NJF23" s="891"/>
      <c r="NJG23" s="891"/>
      <c r="NJH23" s="891"/>
      <c r="NJI23" s="891"/>
      <c r="NJJ23" s="891"/>
      <c r="NJK23" s="891"/>
      <c r="NJL23" s="888"/>
      <c r="NJM23" s="888"/>
      <c r="NJN23" s="889"/>
      <c r="NJO23" s="889"/>
      <c r="NJP23" s="888"/>
      <c r="NJQ23" s="890"/>
      <c r="NJR23" s="888"/>
      <c r="NJS23" s="891"/>
      <c r="NJT23" s="891"/>
      <c r="NJU23" s="891"/>
      <c r="NJV23" s="891"/>
      <c r="NJW23" s="891"/>
      <c r="NJX23" s="891"/>
      <c r="NJY23" s="891"/>
      <c r="NJZ23" s="891"/>
      <c r="NKA23" s="888"/>
      <c r="NKB23" s="888"/>
      <c r="NKC23" s="889"/>
      <c r="NKD23" s="889"/>
      <c r="NKE23" s="888"/>
      <c r="NKF23" s="890"/>
      <c r="NKG23" s="888"/>
      <c r="NKH23" s="891"/>
      <c r="NKI23" s="891"/>
      <c r="NKJ23" s="891"/>
      <c r="NKK23" s="891"/>
      <c r="NKL23" s="891"/>
      <c r="NKM23" s="891"/>
      <c r="NKN23" s="891"/>
      <c r="NKO23" s="891"/>
      <c r="NKP23" s="888"/>
      <c r="NKQ23" s="888"/>
      <c r="NKR23" s="889"/>
      <c r="NKS23" s="889"/>
      <c r="NKT23" s="888"/>
      <c r="NKU23" s="890"/>
      <c r="NKV23" s="888"/>
      <c r="NKW23" s="891"/>
      <c r="NKX23" s="891"/>
      <c r="NKY23" s="891"/>
      <c r="NKZ23" s="891"/>
      <c r="NLA23" s="891"/>
      <c r="NLB23" s="891"/>
      <c r="NLC23" s="891"/>
      <c r="NLD23" s="891"/>
      <c r="NLE23" s="888"/>
      <c r="NLF23" s="888"/>
      <c r="NLG23" s="889"/>
      <c r="NLH23" s="889"/>
      <c r="NLI23" s="888"/>
      <c r="NLJ23" s="890"/>
      <c r="NLK23" s="888"/>
      <c r="NLL23" s="891"/>
      <c r="NLM23" s="891"/>
      <c r="NLN23" s="891"/>
      <c r="NLO23" s="891"/>
      <c r="NLP23" s="891"/>
      <c r="NLQ23" s="891"/>
      <c r="NLR23" s="891"/>
      <c r="NLS23" s="891"/>
      <c r="NLT23" s="888"/>
      <c r="NLU23" s="888"/>
      <c r="NLV23" s="889"/>
      <c r="NLW23" s="889"/>
      <c r="NLX23" s="888"/>
      <c r="NLY23" s="890"/>
      <c r="NLZ23" s="888"/>
      <c r="NMA23" s="891"/>
      <c r="NMB23" s="891"/>
      <c r="NMC23" s="891"/>
      <c r="NMD23" s="891"/>
      <c r="NME23" s="891"/>
      <c r="NMF23" s="891"/>
      <c r="NMG23" s="891"/>
      <c r="NMH23" s="891"/>
      <c r="NMI23" s="888"/>
      <c r="NMJ23" s="888"/>
      <c r="NMK23" s="889"/>
      <c r="NML23" s="889"/>
      <c r="NMM23" s="888"/>
      <c r="NMN23" s="890"/>
      <c r="NMO23" s="888"/>
      <c r="NMP23" s="891"/>
      <c r="NMQ23" s="891"/>
      <c r="NMR23" s="891"/>
      <c r="NMS23" s="891"/>
      <c r="NMT23" s="891"/>
      <c r="NMU23" s="891"/>
      <c r="NMV23" s="891"/>
      <c r="NMW23" s="891"/>
      <c r="NMX23" s="888"/>
      <c r="NMY23" s="888"/>
      <c r="NMZ23" s="889"/>
      <c r="NNA23" s="889"/>
      <c r="NNB23" s="888"/>
      <c r="NNC23" s="890"/>
      <c r="NND23" s="888"/>
      <c r="NNE23" s="891"/>
      <c r="NNF23" s="891"/>
      <c r="NNG23" s="891"/>
      <c r="NNH23" s="891"/>
      <c r="NNI23" s="891"/>
      <c r="NNJ23" s="891"/>
      <c r="NNK23" s="891"/>
      <c r="NNL23" s="891"/>
      <c r="NNM23" s="888"/>
      <c r="NNN23" s="888"/>
      <c r="NNO23" s="889"/>
      <c r="NNP23" s="889"/>
      <c r="NNQ23" s="888"/>
      <c r="NNR23" s="890"/>
      <c r="NNS23" s="888"/>
      <c r="NNT23" s="891"/>
      <c r="NNU23" s="891"/>
      <c r="NNV23" s="891"/>
      <c r="NNW23" s="891"/>
      <c r="NNX23" s="891"/>
      <c r="NNY23" s="891"/>
      <c r="NNZ23" s="891"/>
      <c r="NOA23" s="891"/>
      <c r="NOB23" s="888"/>
      <c r="NOC23" s="888"/>
      <c r="NOD23" s="889"/>
      <c r="NOE23" s="889"/>
      <c r="NOF23" s="888"/>
      <c r="NOG23" s="890"/>
      <c r="NOH23" s="888"/>
      <c r="NOI23" s="891"/>
      <c r="NOJ23" s="891"/>
      <c r="NOK23" s="891"/>
      <c r="NOL23" s="891"/>
      <c r="NOM23" s="891"/>
      <c r="NON23" s="891"/>
      <c r="NOO23" s="891"/>
      <c r="NOP23" s="891"/>
      <c r="NOQ23" s="888"/>
      <c r="NOR23" s="888"/>
      <c r="NOS23" s="889"/>
      <c r="NOT23" s="889"/>
      <c r="NOU23" s="888"/>
      <c r="NOV23" s="890"/>
      <c r="NOW23" s="888"/>
      <c r="NOX23" s="891"/>
      <c r="NOY23" s="891"/>
      <c r="NOZ23" s="891"/>
      <c r="NPA23" s="891"/>
      <c r="NPB23" s="891"/>
      <c r="NPC23" s="891"/>
      <c r="NPD23" s="891"/>
      <c r="NPE23" s="891"/>
      <c r="NPF23" s="888"/>
      <c r="NPG23" s="888"/>
      <c r="NPH23" s="889"/>
      <c r="NPI23" s="889"/>
      <c r="NPJ23" s="888"/>
      <c r="NPK23" s="890"/>
      <c r="NPL23" s="888"/>
      <c r="NPM23" s="891"/>
      <c r="NPN23" s="891"/>
      <c r="NPO23" s="891"/>
      <c r="NPP23" s="891"/>
      <c r="NPQ23" s="891"/>
      <c r="NPR23" s="891"/>
      <c r="NPS23" s="891"/>
      <c r="NPT23" s="891"/>
      <c r="NPU23" s="888"/>
      <c r="NPV23" s="888"/>
      <c r="NPW23" s="889"/>
      <c r="NPX23" s="889"/>
      <c r="NPY23" s="888"/>
      <c r="NPZ23" s="890"/>
      <c r="NQA23" s="888"/>
      <c r="NQB23" s="891"/>
      <c r="NQC23" s="891"/>
      <c r="NQD23" s="891"/>
      <c r="NQE23" s="891"/>
      <c r="NQF23" s="891"/>
      <c r="NQG23" s="891"/>
      <c r="NQH23" s="891"/>
      <c r="NQI23" s="891"/>
      <c r="NQJ23" s="888"/>
      <c r="NQK23" s="888"/>
      <c r="NQL23" s="889"/>
      <c r="NQM23" s="889"/>
      <c r="NQN23" s="888"/>
      <c r="NQO23" s="890"/>
      <c r="NQP23" s="888"/>
      <c r="NQQ23" s="891"/>
      <c r="NQR23" s="891"/>
      <c r="NQS23" s="891"/>
      <c r="NQT23" s="891"/>
      <c r="NQU23" s="891"/>
      <c r="NQV23" s="891"/>
      <c r="NQW23" s="891"/>
      <c r="NQX23" s="891"/>
      <c r="NQY23" s="888"/>
      <c r="NQZ23" s="888"/>
      <c r="NRA23" s="889"/>
      <c r="NRB23" s="889"/>
      <c r="NRC23" s="888"/>
      <c r="NRD23" s="890"/>
      <c r="NRE23" s="888"/>
      <c r="NRF23" s="891"/>
      <c r="NRG23" s="891"/>
      <c r="NRH23" s="891"/>
      <c r="NRI23" s="891"/>
      <c r="NRJ23" s="891"/>
      <c r="NRK23" s="891"/>
      <c r="NRL23" s="891"/>
      <c r="NRM23" s="891"/>
      <c r="NRN23" s="888"/>
      <c r="NRO23" s="888"/>
      <c r="NRP23" s="889"/>
      <c r="NRQ23" s="889"/>
      <c r="NRR23" s="888"/>
      <c r="NRS23" s="890"/>
      <c r="NRT23" s="888"/>
      <c r="NRU23" s="891"/>
      <c r="NRV23" s="891"/>
      <c r="NRW23" s="891"/>
      <c r="NRX23" s="891"/>
      <c r="NRY23" s="891"/>
      <c r="NRZ23" s="891"/>
      <c r="NSA23" s="891"/>
      <c r="NSB23" s="891"/>
      <c r="NSC23" s="888"/>
      <c r="NSD23" s="888"/>
      <c r="NSE23" s="889"/>
      <c r="NSF23" s="889"/>
      <c r="NSG23" s="888"/>
      <c r="NSH23" s="890"/>
      <c r="NSI23" s="888"/>
      <c r="NSJ23" s="891"/>
      <c r="NSK23" s="891"/>
      <c r="NSL23" s="891"/>
      <c r="NSM23" s="891"/>
      <c r="NSN23" s="891"/>
      <c r="NSO23" s="891"/>
      <c r="NSP23" s="891"/>
      <c r="NSQ23" s="891"/>
      <c r="NSR23" s="888"/>
      <c r="NSS23" s="888"/>
      <c r="NST23" s="889"/>
      <c r="NSU23" s="889"/>
      <c r="NSV23" s="888"/>
      <c r="NSW23" s="890"/>
      <c r="NSX23" s="888"/>
      <c r="NSY23" s="891"/>
      <c r="NSZ23" s="891"/>
      <c r="NTA23" s="891"/>
      <c r="NTB23" s="891"/>
      <c r="NTC23" s="891"/>
      <c r="NTD23" s="891"/>
      <c r="NTE23" s="891"/>
      <c r="NTF23" s="891"/>
      <c r="NTG23" s="888"/>
      <c r="NTH23" s="888"/>
      <c r="NTI23" s="889"/>
      <c r="NTJ23" s="889"/>
      <c r="NTK23" s="888"/>
      <c r="NTL23" s="890"/>
      <c r="NTM23" s="888"/>
      <c r="NTN23" s="891"/>
      <c r="NTO23" s="891"/>
      <c r="NTP23" s="891"/>
      <c r="NTQ23" s="891"/>
      <c r="NTR23" s="891"/>
      <c r="NTS23" s="891"/>
      <c r="NTT23" s="891"/>
      <c r="NTU23" s="891"/>
      <c r="NTV23" s="888"/>
      <c r="NTW23" s="888"/>
      <c r="NTX23" s="889"/>
      <c r="NTY23" s="889"/>
      <c r="NTZ23" s="888"/>
      <c r="NUA23" s="890"/>
      <c r="NUB23" s="888"/>
      <c r="NUC23" s="891"/>
      <c r="NUD23" s="891"/>
      <c r="NUE23" s="891"/>
      <c r="NUF23" s="891"/>
      <c r="NUG23" s="891"/>
      <c r="NUH23" s="891"/>
      <c r="NUI23" s="891"/>
      <c r="NUJ23" s="891"/>
      <c r="NUK23" s="888"/>
      <c r="NUL23" s="888"/>
      <c r="NUM23" s="889"/>
      <c r="NUN23" s="889"/>
      <c r="NUO23" s="888"/>
      <c r="NUP23" s="890"/>
      <c r="NUQ23" s="888"/>
      <c r="NUR23" s="891"/>
      <c r="NUS23" s="891"/>
      <c r="NUT23" s="891"/>
      <c r="NUU23" s="891"/>
      <c r="NUV23" s="891"/>
      <c r="NUW23" s="891"/>
      <c r="NUX23" s="891"/>
      <c r="NUY23" s="891"/>
      <c r="NUZ23" s="888"/>
      <c r="NVA23" s="888"/>
      <c r="NVB23" s="889"/>
      <c r="NVC23" s="889"/>
      <c r="NVD23" s="888"/>
      <c r="NVE23" s="890"/>
      <c r="NVF23" s="888"/>
      <c r="NVG23" s="891"/>
      <c r="NVH23" s="891"/>
      <c r="NVI23" s="891"/>
      <c r="NVJ23" s="891"/>
      <c r="NVK23" s="891"/>
      <c r="NVL23" s="891"/>
      <c r="NVM23" s="891"/>
      <c r="NVN23" s="891"/>
      <c r="NVO23" s="888"/>
      <c r="NVP23" s="888"/>
      <c r="NVQ23" s="889"/>
      <c r="NVR23" s="889"/>
      <c r="NVS23" s="888"/>
      <c r="NVT23" s="890"/>
      <c r="NVU23" s="888"/>
      <c r="NVV23" s="891"/>
      <c r="NVW23" s="891"/>
      <c r="NVX23" s="891"/>
      <c r="NVY23" s="891"/>
      <c r="NVZ23" s="891"/>
      <c r="NWA23" s="891"/>
      <c r="NWB23" s="891"/>
      <c r="NWC23" s="891"/>
      <c r="NWD23" s="888"/>
      <c r="NWE23" s="888"/>
      <c r="NWF23" s="889"/>
      <c r="NWG23" s="889"/>
      <c r="NWH23" s="888"/>
      <c r="NWI23" s="890"/>
      <c r="NWJ23" s="888"/>
      <c r="NWK23" s="891"/>
      <c r="NWL23" s="891"/>
      <c r="NWM23" s="891"/>
      <c r="NWN23" s="891"/>
      <c r="NWO23" s="891"/>
      <c r="NWP23" s="891"/>
      <c r="NWQ23" s="891"/>
      <c r="NWR23" s="891"/>
      <c r="NWS23" s="888"/>
      <c r="NWT23" s="888"/>
      <c r="NWU23" s="889"/>
      <c r="NWV23" s="889"/>
      <c r="NWW23" s="888"/>
      <c r="NWX23" s="890"/>
      <c r="NWY23" s="888"/>
      <c r="NWZ23" s="891"/>
      <c r="NXA23" s="891"/>
      <c r="NXB23" s="891"/>
      <c r="NXC23" s="891"/>
      <c r="NXD23" s="891"/>
      <c r="NXE23" s="891"/>
      <c r="NXF23" s="891"/>
      <c r="NXG23" s="891"/>
      <c r="NXH23" s="888"/>
      <c r="NXI23" s="888"/>
      <c r="NXJ23" s="889"/>
      <c r="NXK23" s="889"/>
      <c r="NXL23" s="888"/>
      <c r="NXM23" s="890"/>
      <c r="NXN23" s="888"/>
      <c r="NXO23" s="891"/>
      <c r="NXP23" s="891"/>
      <c r="NXQ23" s="891"/>
      <c r="NXR23" s="891"/>
      <c r="NXS23" s="891"/>
      <c r="NXT23" s="891"/>
      <c r="NXU23" s="891"/>
      <c r="NXV23" s="891"/>
      <c r="NXW23" s="888"/>
      <c r="NXX23" s="888"/>
      <c r="NXY23" s="889"/>
      <c r="NXZ23" s="889"/>
      <c r="NYA23" s="888"/>
      <c r="NYB23" s="890"/>
      <c r="NYC23" s="888"/>
      <c r="NYD23" s="891"/>
      <c r="NYE23" s="891"/>
      <c r="NYF23" s="891"/>
      <c r="NYG23" s="891"/>
      <c r="NYH23" s="891"/>
      <c r="NYI23" s="891"/>
      <c r="NYJ23" s="891"/>
      <c r="NYK23" s="891"/>
      <c r="NYL23" s="888"/>
      <c r="NYM23" s="888"/>
      <c r="NYN23" s="889"/>
      <c r="NYO23" s="889"/>
      <c r="NYP23" s="888"/>
      <c r="NYQ23" s="890"/>
      <c r="NYR23" s="888"/>
      <c r="NYS23" s="891"/>
      <c r="NYT23" s="891"/>
      <c r="NYU23" s="891"/>
      <c r="NYV23" s="891"/>
      <c r="NYW23" s="891"/>
      <c r="NYX23" s="891"/>
      <c r="NYY23" s="891"/>
      <c r="NYZ23" s="891"/>
      <c r="NZA23" s="888"/>
      <c r="NZB23" s="888"/>
      <c r="NZC23" s="889"/>
      <c r="NZD23" s="889"/>
      <c r="NZE23" s="888"/>
      <c r="NZF23" s="890"/>
      <c r="NZG23" s="888"/>
      <c r="NZH23" s="891"/>
      <c r="NZI23" s="891"/>
      <c r="NZJ23" s="891"/>
      <c r="NZK23" s="891"/>
      <c r="NZL23" s="891"/>
      <c r="NZM23" s="891"/>
      <c r="NZN23" s="891"/>
      <c r="NZO23" s="891"/>
      <c r="NZP23" s="888"/>
      <c r="NZQ23" s="888"/>
      <c r="NZR23" s="889"/>
      <c r="NZS23" s="889"/>
      <c r="NZT23" s="888"/>
      <c r="NZU23" s="890"/>
      <c r="NZV23" s="888"/>
      <c r="NZW23" s="891"/>
      <c r="NZX23" s="891"/>
      <c r="NZY23" s="891"/>
      <c r="NZZ23" s="891"/>
      <c r="OAA23" s="891"/>
      <c r="OAB23" s="891"/>
      <c r="OAC23" s="891"/>
      <c r="OAD23" s="891"/>
      <c r="OAE23" s="888"/>
      <c r="OAF23" s="888"/>
      <c r="OAG23" s="889"/>
      <c r="OAH23" s="889"/>
      <c r="OAI23" s="888"/>
      <c r="OAJ23" s="890"/>
      <c r="OAK23" s="888"/>
      <c r="OAL23" s="891"/>
      <c r="OAM23" s="891"/>
      <c r="OAN23" s="891"/>
      <c r="OAO23" s="891"/>
      <c r="OAP23" s="891"/>
      <c r="OAQ23" s="891"/>
      <c r="OAR23" s="891"/>
      <c r="OAS23" s="891"/>
      <c r="OAT23" s="888"/>
      <c r="OAU23" s="888"/>
      <c r="OAV23" s="889"/>
      <c r="OAW23" s="889"/>
      <c r="OAX23" s="888"/>
      <c r="OAY23" s="890"/>
      <c r="OAZ23" s="888"/>
      <c r="OBA23" s="891"/>
      <c r="OBB23" s="891"/>
      <c r="OBC23" s="891"/>
      <c r="OBD23" s="891"/>
      <c r="OBE23" s="891"/>
      <c r="OBF23" s="891"/>
      <c r="OBG23" s="891"/>
      <c r="OBH23" s="891"/>
      <c r="OBI23" s="888"/>
      <c r="OBJ23" s="888"/>
      <c r="OBK23" s="889"/>
      <c r="OBL23" s="889"/>
      <c r="OBM23" s="888"/>
      <c r="OBN23" s="890"/>
      <c r="OBO23" s="888"/>
      <c r="OBP23" s="891"/>
      <c r="OBQ23" s="891"/>
      <c r="OBR23" s="891"/>
      <c r="OBS23" s="891"/>
      <c r="OBT23" s="891"/>
      <c r="OBU23" s="891"/>
      <c r="OBV23" s="891"/>
      <c r="OBW23" s="891"/>
      <c r="OBX23" s="888"/>
      <c r="OBY23" s="888"/>
      <c r="OBZ23" s="889"/>
      <c r="OCA23" s="889"/>
      <c r="OCB23" s="888"/>
      <c r="OCC23" s="890"/>
      <c r="OCD23" s="888"/>
      <c r="OCE23" s="891"/>
      <c r="OCF23" s="891"/>
      <c r="OCG23" s="891"/>
      <c r="OCH23" s="891"/>
      <c r="OCI23" s="891"/>
      <c r="OCJ23" s="891"/>
      <c r="OCK23" s="891"/>
      <c r="OCL23" s="891"/>
      <c r="OCM23" s="888"/>
      <c r="OCN23" s="888"/>
      <c r="OCO23" s="889"/>
      <c r="OCP23" s="889"/>
      <c r="OCQ23" s="888"/>
      <c r="OCR23" s="890"/>
      <c r="OCS23" s="888"/>
      <c r="OCT23" s="891"/>
      <c r="OCU23" s="891"/>
      <c r="OCV23" s="891"/>
      <c r="OCW23" s="891"/>
      <c r="OCX23" s="891"/>
      <c r="OCY23" s="891"/>
      <c r="OCZ23" s="891"/>
      <c r="ODA23" s="891"/>
      <c r="ODB23" s="888"/>
      <c r="ODC23" s="888"/>
      <c r="ODD23" s="889"/>
      <c r="ODE23" s="889"/>
      <c r="ODF23" s="888"/>
      <c r="ODG23" s="890"/>
      <c r="ODH23" s="888"/>
      <c r="ODI23" s="891"/>
      <c r="ODJ23" s="891"/>
      <c r="ODK23" s="891"/>
      <c r="ODL23" s="891"/>
      <c r="ODM23" s="891"/>
      <c r="ODN23" s="891"/>
      <c r="ODO23" s="891"/>
      <c r="ODP23" s="891"/>
      <c r="ODQ23" s="888"/>
      <c r="ODR23" s="888"/>
      <c r="ODS23" s="889"/>
      <c r="ODT23" s="889"/>
      <c r="ODU23" s="888"/>
      <c r="ODV23" s="890"/>
      <c r="ODW23" s="888"/>
      <c r="ODX23" s="891"/>
      <c r="ODY23" s="891"/>
      <c r="ODZ23" s="891"/>
      <c r="OEA23" s="891"/>
      <c r="OEB23" s="891"/>
      <c r="OEC23" s="891"/>
      <c r="OED23" s="891"/>
      <c r="OEE23" s="891"/>
      <c r="OEF23" s="888"/>
      <c r="OEG23" s="888"/>
      <c r="OEH23" s="889"/>
      <c r="OEI23" s="889"/>
      <c r="OEJ23" s="888"/>
      <c r="OEK23" s="890"/>
      <c r="OEL23" s="888"/>
      <c r="OEM23" s="891"/>
      <c r="OEN23" s="891"/>
      <c r="OEO23" s="891"/>
      <c r="OEP23" s="891"/>
      <c r="OEQ23" s="891"/>
      <c r="OER23" s="891"/>
      <c r="OES23" s="891"/>
      <c r="OET23" s="891"/>
      <c r="OEU23" s="888"/>
      <c r="OEV23" s="888"/>
      <c r="OEW23" s="889"/>
      <c r="OEX23" s="889"/>
      <c r="OEY23" s="888"/>
      <c r="OEZ23" s="890"/>
      <c r="OFA23" s="888"/>
      <c r="OFB23" s="891"/>
      <c r="OFC23" s="891"/>
      <c r="OFD23" s="891"/>
      <c r="OFE23" s="891"/>
      <c r="OFF23" s="891"/>
      <c r="OFG23" s="891"/>
      <c r="OFH23" s="891"/>
      <c r="OFI23" s="891"/>
      <c r="OFJ23" s="888"/>
      <c r="OFK23" s="888"/>
      <c r="OFL23" s="889"/>
      <c r="OFM23" s="889"/>
      <c r="OFN23" s="888"/>
      <c r="OFO23" s="890"/>
      <c r="OFP23" s="888"/>
      <c r="OFQ23" s="891"/>
      <c r="OFR23" s="891"/>
      <c r="OFS23" s="891"/>
      <c r="OFT23" s="891"/>
      <c r="OFU23" s="891"/>
      <c r="OFV23" s="891"/>
      <c r="OFW23" s="891"/>
      <c r="OFX23" s="891"/>
      <c r="OFY23" s="888"/>
      <c r="OFZ23" s="888"/>
      <c r="OGA23" s="889"/>
      <c r="OGB23" s="889"/>
      <c r="OGC23" s="888"/>
      <c r="OGD23" s="890"/>
      <c r="OGE23" s="888"/>
      <c r="OGF23" s="891"/>
      <c r="OGG23" s="891"/>
      <c r="OGH23" s="891"/>
      <c r="OGI23" s="891"/>
      <c r="OGJ23" s="891"/>
      <c r="OGK23" s="891"/>
      <c r="OGL23" s="891"/>
      <c r="OGM23" s="891"/>
      <c r="OGN23" s="888"/>
      <c r="OGO23" s="888"/>
      <c r="OGP23" s="889"/>
      <c r="OGQ23" s="889"/>
      <c r="OGR23" s="888"/>
      <c r="OGS23" s="890"/>
      <c r="OGT23" s="888"/>
      <c r="OGU23" s="891"/>
      <c r="OGV23" s="891"/>
      <c r="OGW23" s="891"/>
      <c r="OGX23" s="891"/>
      <c r="OGY23" s="891"/>
      <c r="OGZ23" s="891"/>
      <c r="OHA23" s="891"/>
      <c r="OHB23" s="891"/>
      <c r="OHC23" s="888"/>
      <c r="OHD23" s="888"/>
      <c r="OHE23" s="889"/>
      <c r="OHF23" s="889"/>
      <c r="OHG23" s="888"/>
      <c r="OHH23" s="890"/>
      <c r="OHI23" s="888"/>
      <c r="OHJ23" s="891"/>
      <c r="OHK23" s="891"/>
      <c r="OHL23" s="891"/>
      <c r="OHM23" s="891"/>
      <c r="OHN23" s="891"/>
      <c r="OHO23" s="891"/>
      <c r="OHP23" s="891"/>
      <c r="OHQ23" s="891"/>
      <c r="OHR23" s="888"/>
      <c r="OHS23" s="888"/>
      <c r="OHT23" s="889"/>
      <c r="OHU23" s="889"/>
      <c r="OHV23" s="888"/>
      <c r="OHW23" s="890"/>
      <c r="OHX23" s="888"/>
      <c r="OHY23" s="891"/>
      <c r="OHZ23" s="891"/>
      <c r="OIA23" s="891"/>
      <c r="OIB23" s="891"/>
      <c r="OIC23" s="891"/>
      <c r="OID23" s="891"/>
      <c r="OIE23" s="891"/>
      <c r="OIF23" s="891"/>
      <c r="OIG23" s="888"/>
      <c r="OIH23" s="888"/>
      <c r="OII23" s="889"/>
      <c r="OIJ23" s="889"/>
      <c r="OIK23" s="888"/>
      <c r="OIL23" s="890"/>
      <c r="OIM23" s="888"/>
      <c r="OIN23" s="891"/>
      <c r="OIO23" s="891"/>
      <c r="OIP23" s="891"/>
      <c r="OIQ23" s="891"/>
      <c r="OIR23" s="891"/>
      <c r="OIS23" s="891"/>
      <c r="OIT23" s="891"/>
      <c r="OIU23" s="891"/>
      <c r="OIV23" s="888"/>
      <c r="OIW23" s="888"/>
      <c r="OIX23" s="889"/>
      <c r="OIY23" s="889"/>
      <c r="OIZ23" s="888"/>
      <c r="OJA23" s="890"/>
      <c r="OJB23" s="888"/>
      <c r="OJC23" s="891"/>
      <c r="OJD23" s="891"/>
      <c r="OJE23" s="891"/>
      <c r="OJF23" s="891"/>
      <c r="OJG23" s="891"/>
      <c r="OJH23" s="891"/>
      <c r="OJI23" s="891"/>
      <c r="OJJ23" s="891"/>
      <c r="OJK23" s="888"/>
      <c r="OJL23" s="888"/>
      <c r="OJM23" s="889"/>
      <c r="OJN23" s="889"/>
      <c r="OJO23" s="888"/>
      <c r="OJP23" s="890"/>
      <c r="OJQ23" s="888"/>
      <c r="OJR23" s="891"/>
      <c r="OJS23" s="891"/>
      <c r="OJT23" s="891"/>
      <c r="OJU23" s="891"/>
      <c r="OJV23" s="891"/>
      <c r="OJW23" s="891"/>
      <c r="OJX23" s="891"/>
      <c r="OJY23" s="891"/>
      <c r="OJZ23" s="888"/>
      <c r="OKA23" s="888"/>
      <c r="OKB23" s="889"/>
      <c r="OKC23" s="889"/>
      <c r="OKD23" s="888"/>
      <c r="OKE23" s="890"/>
      <c r="OKF23" s="888"/>
      <c r="OKG23" s="891"/>
      <c r="OKH23" s="891"/>
      <c r="OKI23" s="891"/>
      <c r="OKJ23" s="891"/>
      <c r="OKK23" s="891"/>
      <c r="OKL23" s="891"/>
      <c r="OKM23" s="891"/>
      <c r="OKN23" s="891"/>
      <c r="OKO23" s="888"/>
      <c r="OKP23" s="888"/>
      <c r="OKQ23" s="889"/>
      <c r="OKR23" s="889"/>
      <c r="OKS23" s="888"/>
      <c r="OKT23" s="890"/>
      <c r="OKU23" s="888"/>
      <c r="OKV23" s="891"/>
      <c r="OKW23" s="891"/>
      <c r="OKX23" s="891"/>
      <c r="OKY23" s="891"/>
      <c r="OKZ23" s="891"/>
      <c r="OLA23" s="891"/>
      <c r="OLB23" s="891"/>
      <c r="OLC23" s="891"/>
      <c r="OLD23" s="888"/>
      <c r="OLE23" s="888"/>
      <c r="OLF23" s="889"/>
      <c r="OLG23" s="889"/>
      <c r="OLH23" s="888"/>
      <c r="OLI23" s="890"/>
      <c r="OLJ23" s="888"/>
      <c r="OLK23" s="891"/>
      <c r="OLL23" s="891"/>
      <c r="OLM23" s="891"/>
      <c r="OLN23" s="891"/>
      <c r="OLO23" s="891"/>
      <c r="OLP23" s="891"/>
      <c r="OLQ23" s="891"/>
      <c r="OLR23" s="891"/>
      <c r="OLS23" s="888"/>
      <c r="OLT23" s="888"/>
      <c r="OLU23" s="889"/>
      <c r="OLV23" s="889"/>
      <c r="OLW23" s="888"/>
      <c r="OLX23" s="890"/>
      <c r="OLY23" s="888"/>
      <c r="OLZ23" s="891"/>
      <c r="OMA23" s="891"/>
      <c r="OMB23" s="891"/>
      <c r="OMC23" s="891"/>
      <c r="OMD23" s="891"/>
      <c r="OME23" s="891"/>
      <c r="OMF23" s="891"/>
      <c r="OMG23" s="891"/>
      <c r="OMH23" s="888"/>
      <c r="OMI23" s="888"/>
      <c r="OMJ23" s="889"/>
      <c r="OMK23" s="889"/>
      <c r="OML23" s="888"/>
      <c r="OMM23" s="890"/>
      <c r="OMN23" s="888"/>
      <c r="OMO23" s="891"/>
      <c r="OMP23" s="891"/>
      <c r="OMQ23" s="891"/>
      <c r="OMR23" s="891"/>
      <c r="OMS23" s="891"/>
      <c r="OMT23" s="891"/>
      <c r="OMU23" s="891"/>
      <c r="OMV23" s="891"/>
      <c r="OMW23" s="888"/>
      <c r="OMX23" s="888"/>
      <c r="OMY23" s="889"/>
      <c r="OMZ23" s="889"/>
      <c r="ONA23" s="888"/>
      <c r="ONB23" s="890"/>
      <c r="ONC23" s="888"/>
      <c r="OND23" s="891"/>
      <c r="ONE23" s="891"/>
      <c r="ONF23" s="891"/>
      <c r="ONG23" s="891"/>
      <c r="ONH23" s="891"/>
      <c r="ONI23" s="891"/>
      <c r="ONJ23" s="891"/>
      <c r="ONK23" s="891"/>
      <c r="ONL23" s="888"/>
      <c r="ONM23" s="888"/>
      <c r="ONN23" s="889"/>
      <c r="ONO23" s="889"/>
      <c r="ONP23" s="888"/>
      <c r="ONQ23" s="890"/>
      <c r="ONR23" s="888"/>
      <c r="ONS23" s="891"/>
      <c r="ONT23" s="891"/>
      <c r="ONU23" s="891"/>
      <c r="ONV23" s="891"/>
      <c r="ONW23" s="891"/>
      <c r="ONX23" s="891"/>
      <c r="ONY23" s="891"/>
      <c r="ONZ23" s="891"/>
      <c r="OOA23" s="888"/>
      <c r="OOB23" s="888"/>
      <c r="OOC23" s="889"/>
      <c r="OOD23" s="889"/>
      <c r="OOE23" s="888"/>
      <c r="OOF23" s="890"/>
      <c r="OOG23" s="888"/>
      <c r="OOH23" s="891"/>
      <c r="OOI23" s="891"/>
      <c r="OOJ23" s="891"/>
      <c r="OOK23" s="891"/>
      <c r="OOL23" s="891"/>
      <c r="OOM23" s="891"/>
      <c r="OON23" s="891"/>
      <c r="OOO23" s="891"/>
      <c r="OOP23" s="888"/>
      <c r="OOQ23" s="888"/>
      <c r="OOR23" s="889"/>
      <c r="OOS23" s="889"/>
      <c r="OOT23" s="888"/>
      <c r="OOU23" s="890"/>
      <c r="OOV23" s="888"/>
      <c r="OOW23" s="891"/>
      <c r="OOX23" s="891"/>
      <c r="OOY23" s="891"/>
      <c r="OOZ23" s="891"/>
      <c r="OPA23" s="891"/>
      <c r="OPB23" s="891"/>
      <c r="OPC23" s="891"/>
      <c r="OPD23" s="891"/>
      <c r="OPE23" s="888"/>
      <c r="OPF23" s="888"/>
      <c r="OPG23" s="889"/>
      <c r="OPH23" s="889"/>
      <c r="OPI23" s="888"/>
      <c r="OPJ23" s="890"/>
      <c r="OPK23" s="888"/>
      <c r="OPL23" s="891"/>
      <c r="OPM23" s="891"/>
      <c r="OPN23" s="891"/>
      <c r="OPO23" s="891"/>
      <c r="OPP23" s="891"/>
      <c r="OPQ23" s="891"/>
      <c r="OPR23" s="891"/>
      <c r="OPS23" s="891"/>
      <c r="OPT23" s="888"/>
      <c r="OPU23" s="888"/>
      <c r="OPV23" s="889"/>
      <c r="OPW23" s="889"/>
      <c r="OPX23" s="888"/>
      <c r="OPY23" s="890"/>
      <c r="OPZ23" s="888"/>
      <c r="OQA23" s="891"/>
      <c r="OQB23" s="891"/>
      <c r="OQC23" s="891"/>
      <c r="OQD23" s="891"/>
      <c r="OQE23" s="891"/>
      <c r="OQF23" s="891"/>
      <c r="OQG23" s="891"/>
      <c r="OQH23" s="891"/>
      <c r="OQI23" s="888"/>
      <c r="OQJ23" s="888"/>
      <c r="OQK23" s="889"/>
      <c r="OQL23" s="889"/>
      <c r="OQM23" s="888"/>
      <c r="OQN23" s="890"/>
      <c r="OQO23" s="888"/>
      <c r="OQP23" s="891"/>
      <c r="OQQ23" s="891"/>
      <c r="OQR23" s="891"/>
      <c r="OQS23" s="891"/>
      <c r="OQT23" s="891"/>
      <c r="OQU23" s="891"/>
      <c r="OQV23" s="891"/>
      <c r="OQW23" s="891"/>
      <c r="OQX23" s="888"/>
      <c r="OQY23" s="888"/>
      <c r="OQZ23" s="889"/>
      <c r="ORA23" s="889"/>
      <c r="ORB23" s="888"/>
      <c r="ORC23" s="890"/>
      <c r="ORD23" s="888"/>
      <c r="ORE23" s="891"/>
      <c r="ORF23" s="891"/>
      <c r="ORG23" s="891"/>
      <c r="ORH23" s="891"/>
      <c r="ORI23" s="891"/>
      <c r="ORJ23" s="891"/>
      <c r="ORK23" s="891"/>
      <c r="ORL23" s="891"/>
      <c r="ORM23" s="888"/>
      <c r="ORN23" s="888"/>
      <c r="ORO23" s="889"/>
      <c r="ORP23" s="889"/>
      <c r="ORQ23" s="888"/>
      <c r="ORR23" s="890"/>
      <c r="ORS23" s="888"/>
      <c r="ORT23" s="891"/>
      <c r="ORU23" s="891"/>
      <c r="ORV23" s="891"/>
      <c r="ORW23" s="891"/>
      <c r="ORX23" s="891"/>
      <c r="ORY23" s="891"/>
      <c r="ORZ23" s="891"/>
      <c r="OSA23" s="891"/>
      <c r="OSB23" s="888"/>
      <c r="OSC23" s="888"/>
      <c r="OSD23" s="889"/>
      <c r="OSE23" s="889"/>
      <c r="OSF23" s="888"/>
      <c r="OSG23" s="890"/>
      <c r="OSH23" s="888"/>
      <c r="OSI23" s="891"/>
      <c r="OSJ23" s="891"/>
      <c r="OSK23" s="891"/>
      <c r="OSL23" s="891"/>
      <c r="OSM23" s="891"/>
      <c r="OSN23" s="891"/>
      <c r="OSO23" s="891"/>
      <c r="OSP23" s="891"/>
      <c r="OSQ23" s="888"/>
      <c r="OSR23" s="888"/>
      <c r="OSS23" s="889"/>
      <c r="OST23" s="889"/>
      <c r="OSU23" s="888"/>
      <c r="OSV23" s="890"/>
      <c r="OSW23" s="888"/>
      <c r="OSX23" s="891"/>
      <c r="OSY23" s="891"/>
      <c r="OSZ23" s="891"/>
      <c r="OTA23" s="891"/>
      <c r="OTB23" s="891"/>
      <c r="OTC23" s="891"/>
      <c r="OTD23" s="891"/>
      <c r="OTE23" s="891"/>
      <c r="OTF23" s="888"/>
      <c r="OTG23" s="888"/>
      <c r="OTH23" s="889"/>
      <c r="OTI23" s="889"/>
      <c r="OTJ23" s="888"/>
      <c r="OTK23" s="890"/>
      <c r="OTL23" s="888"/>
      <c r="OTM23" s="891"/>
      <c r="OTN23" s="891"/>
      <c r="OTO23" s="891"/>
      <c r="OTP23" s="891"/>
      <c r="OTQ23" s="891"/>
      <c r="OTR23" s="891"/>
      <c r="OTS23" s="891"/>
      <c r="OTT23" s="891"/>
      <c r="OTU23" s="888"/>
      <c r="OTV23" s="888"/>
      <c r="OTW23" s="889"/>
      <c r="OTX23" s="889"/>
      <c r="OTY23" s="888"/>
      <c r="OTZ23" s="890"/>
      <c r="OUA23" s="888"/>
      <c r="OUB23" s="891"/>
      <c r="OUC23" s="891"/>
      <c r="OUD23" s="891"/>
      <c r="OUE23" s="891"/>
      <c r="OUF23" s="891"/>
      <c r="OUG23" s="891"/>
      <c r="OUH23" s="891"/>
      <c r="OUI23" s="891"/>
      <c r="OUJ23" s="888"/>
      <c r="OUK23" s="888"/>
      <c r="OUL23" s="889"/>
      <c r="OUM23" s="889"/>
      <c r="OUN23" s="888"/>
      <c r="OUO23" s="890"/>
      <c r="OUP23" s="888"/>
      <c r="OUQ23" s="891"/>
      <c r="OUR23" s="891"/>
      <c r="OUS23" s="891"/>
      <c r="OUT23" s="891"/>
      <c r="OUU23" s="891"/>
      <c r="OUV23" s="891"/>
      <c r="OUW23" s="891"/>
      <c r="OUX23" s="891"/>
      <c r="OUY23" s="888"/>
      <c r="OUZ23" s="888"/>
      <c r="OVA23" s="889"/>
      <c r="OVB23" s="889"/>
      <c r="OVC23" s="888"/>
      <c r="OVD23" s="890"/>
      <c r="OVE23" s="888"/>
      <c r="OVF23" s="891"/>
      <c r="OVG23" s="891"/>
      <c r="OVH23" s="891"/>
      <c r="OVI23" s="891"/>
      <c r="OVJ23" s="891"/>
      <c r="OVK23" s="891"/>
      <c r="OVL23" s="891"/>
      <c r="OVM23" s="891"/>
      <c r="OVN23" s="888"/>
      <c r="OVO23" s="888"/>
      <c r="OVP23" s="889"/>
      <c r="OVQ23" s="889"/>
      <c r="OVR23" s="888"/>
      <c r="OVS23" s="890"/>
      <c r="OVT23" s="888"/>
      <c r="OVU23" s="891"/>
      <c r="OVV23" s="891"/>
      <c r="OVW23" s="891"/>
      <c r="OVX23" s="891"/>
      <c r="OVY23" s="891"/>
      <c r="OVZ23" s="891"/>
      <c r="OWA23" s="891"/>
      <c r="OWB23" s="891"/>
      <c r="OWC23" s="888"/>
      <c r="OWD23" s="888"/>
      <c r="OWE23" s="889"/>
      <c r="OWF23" s="889"/>
      <c r="OWG23" s="888"/>
      <c r="OWH23" s="890"/>
      <c r="OWI23" s="888"/>
      <c r="OWJ23" s="891"/>
      <c r="OWK23" s="891"/>
      <c r="OWL23" s="891"/>
      <c r="OWM23" s="891"/>
      <c r="OWN23" s="891"/>
      <c r="OWO23" s="891"/>
      <c r="OWP23" s="891"/>
      <c r="OWQ23" s="891"/>
      <c r="OWR23" s="888"/>
      <c r="OWS23" s="888"/>
      <c r="OWT23" s="889"/>
      <c r="OWU23" s="889"/>
      <c r="OWV23" s="888"/>
      <c r="OWW23" s="890"/>
      <c r="OWX23" s="888"/>
      <c r="OWY23" s="891"/>
      <c r="OWZ23" s="891"/>
      <c r="OXA23" s="891"/>
      <c r="OXB23" s="891"/>
      <c r="OXC23" s="891"/>
      <c r="OXD23" s="891"/>
      <c r="OXE23" s="891"/>
      <c r="OXF23" s="891"/>
      <c r="OXG23" s="888"/>
      <c r="OXH23" s="888"/>
      <c r="OXI23" s="889"/>
      <c r="OXJ23" s="889"/>
      <c r="OXK23" s="888"/>
      <c r="OXL23" s="890"/>
      <c r="OXM23" s="888"/>
      <c r="OXN23" s="891"/>
      <c r="OXO23" s="891"/>
      <c r="OXP23" s="891"/>
      <c r="OXQ23" s="891"/>
      <c r="OXR23" s="891"/>
      <c r="OXS23" s="891"/>
      <c r="OXT23" s="891"/>
      <c r="OXU23" s="891"/>
      <c r="OXV23" s="888"/>
      <c r="OXW23" s="888"/>
      <c r="OXX23" s="889"/>
      <c r="OXY23" s="889"/>
      <c r="OXZ23" s="888"/>
      <c r="OYA23" s="890"/>
      <c r="OYB23" s="888"/>
      <c r="OYC23" s="891"/>
      <c r="OYD23" s="891"/>
      <c r="OYE23" s="891"/>
      <c r="OYF23" s="891"/>
      <c r="OYG23" s="891"/>
      <c r="OYH23" s="891"/>
      <c r="OYI23" s="891"/>
      <c r="OYJ23" s="891"/>
      <c r="OYK23" s="888"/>
      <c r="OYL23" s="888"/>
      <c r="OYM23" s="889"/>
      <c r="OYN23" s="889"/>
      <c r="OYO23" s="888"/>
      <c r="OYP23" s="890"/>
      <c r="OYQ23" s="888"/>
      <c r="OYR23" s="891"/>
      <c r="OYS23" s="891"/>
      <c r="OYT23" s="891"/>
      <c r="OYU23" s="891"/>
      <c r="OYV23" s="891"/>
      <c r="OYW23" s="891"/>
      <c r="OYX23" s="891"/>
      <c r="OYY23" s="891"/>
      <c r="OYZ23" s="888"/>
      <c r="OZA23" s="888"/>
      <c r="OZB23" s="889"/>
      <c r="OZC23" s="889"/>
      <c r="OZD23" s="888"/>
      <c r="OZE23" s="890"/>
      <c r="OZF23" s="888"/>
      <c r="OZG23" s="891"/>
      <c r="OZH23" s="891"/>
      <c r="OZI23" s="891"/>
      <c r="OZJ23" s="891"/>
      <c r="OZK23" s="891"/>
      <c r="OZL23" s="891"/>
      <c r="OZM23" s="891"/>
      <c r="OZN23" s="891"/>
      <c r="OZO23" s="888"/>
      <c r="OZP23" s="888"/>
      <c r="OZQ23" s="889"/>
      <c r="OZR23" s="889"/>
      <c r="OZS23" s="888"/>
      <c r="OZT23" s="890"/>
      <c r="OZU23" s="888"/>
      <c r="OZV23" s="891"/>
      <c r="OZW23" s="891"/>
      <c r="OZX23" s="891"/>
      <c r="OZY23" s="891"/>
      <c r="OZZ23" s="891"/>
      <c r="PAA23" s="891"/>
      <c r="PAB23" s="891"/>
      <c r="PAC23" s="891"/>
      <c r="PAD23" s="888"/>
      <c r="PAE23" s="888"/>
      <c r="PAF23" s="889"/>
      <c r="PAG23" s="889"/>
      <c r="PAH23" s="888"/>
      <c r="PAI23" s="890"/>
      <c r="PAJ23" s="888"/>
      <c r="PAK23" s="891"/>
      <c r="PAL23" s="891"/>
      <c r="PAM23" s="891"/>
      <c r="PAN23" s="891"/>
      <c r="PAO23" s="891"/>
      <c r="PAP23" s="891"/>
      <c r="PAQ23" s="891"/>
      <c r="PAR23" s="891"/>
      <c r="PAS23" s="888"/>
      <c r="PAT23" s="888"/>
      <c r="PAU23" s="889"/>
      <c r="PAV23" s="889"/>
      <c r="PAW23" s="888"/>
      <c r="PAX23" s="890"/>
      <c r="PAY23" s="888"/>
      <c r="PAZ23" s="891"/>
      <c r="PBA23" s="891"/>
      <c r="PBB23" s="891"/>
      <c r="PBC23" s="891"/>
      <c r="PBD23" s="891"/>
      <c r="PBE23" s="891"/>
      <c r="PBF23" s="891"/>
      <c r="PBG23" s="891"/>
      <c r="PBH23" s="888"/>
      <c r="PBI23" s="888"/>
      <c r="PBJ23" s="889"/>
      <c r="PBK23" s="889"/>
      <c r="PBL23" s="888"/>
      <c r="PBM23" s="890"/>
      <c r="PBN23" s="888"/>
      <c r="PBO23" s="891"/>
      <c r="PBP23" s="891"/>
      <c r="PBQ23" s="891"/>
      <c r="PBR23" s="891"/>
      <c r="PBS23" s="891"/>
      <c r="PBT23" s="891"/>
      <c r="PBU23" s="891"/>
      <c r="PBV23" s="891"/>
      <c r="PBW23" s="888"/>
      <c r="PBX23" s="888"/>
      <c r="PBY23" s="889"/>
      <c r="PBZ23" s="889"/>
      <c r="PCA23" s="888"/>
      <c r="PCB23" s="890"/>
      <c r="PCC23" s="888"/>
      <c r="PCD23" s="891"/>
      <c r="PCE23" s="891"/>
      <c r="PCF23" s="891"/>
      <c r="PCG23" s="891"/>
      <c r="PCH23" s="891"/>
      <c r="PCI23" s="891"/>
      <c r="PCJ23" s="891"/>
      <c r="PCK23" s="891"/>
      <c r="PCL23" s="888"/>
      <c r="PCM23" s="888"/>
      <c r="PCN23" s="889"/>
      <c r="PCO23" s="889"/>
      <c r="PCP23" s="888"/>
      <c r="PCQ23" s="890"/>
      <c r="PCR23" s="888"/>
      <c r="PCS23" s="891"/>
      <c r="PCT23" s="891"/>
      <c r="PCU23" s="891"/>
      <c r="PCV23" s="891"/>
      <c r="PCW23" s="891"/>
      <c r="PCX23" s="891"/>
      <c r="PCY23" s="891"/>
      <c r="PCZ23" s="891"/>
      <c r="PDA23" s="888"/>
      <c r="PDB23" s="888"/>
      <c r="PDC23" s="889"/>
      <c r="PDD23" s="889"/>
      <c r="PDE23" s="888"/>
      <c r="PDF23" s="890"/>
      <c r="PDG23" s="888"/>
      <c r="PDH23" s="891"/>
      <c r="PDI23" s="891"/>
      <c r="PDJ23" s="891"/>
      <c r="PDK23" s="891"/>
      <c r="PDL23" s="891"/>
      <c r="PDM23" s="891"/>
      <c r="PDN23" s="891"/>
      <c r="PDO23" s="891"/>
      <c r="PDP23" s="888"/>
      <c r="PDQ23" s="888"/>
      <c r="PDR23" s="889"/>
      <c r="PDS23" s="889"/>
      <c r="PDT23" s="888"/>
      <c r="PDU23" s="890"/>
      <c r="PDV23" s="888"/>
      <c r="PDW23" s="891"/>
      <c r="PDX23" s="891"/>
      <c r="PDY23" s="891"/>
      <c r="PDZ23" s="891"/>
      <c r="PEA23" s="891"/>
      <c r="PEB23" s="891"/>
      <c r="PEC23" s="891"/>
      <c r="PED23" s="891"/>
      <c r="PEE23" s="888"/>
      <c r="PEF23" s="888"/>
      <c r="PEG23" s="889"/>
      <c r="PEH23" s="889"/>
      <c r="PEI23" s="888"/>
      <c r="PEJ23" s="890"/>
      <c r="PEK23" s="888"/>
      <c r="PEL23" s="891"/>
      <c r="PEM23" s="891"/>
      <c r="PEN23" s="891"/>
      <c r="PEO23" s="891"/>
      <c r="PEP23" s="891"/>
      <c r="PEQ23" s="891"/>
      <c r="PER23" s="891"/>
      <c r="PES23" s="891"/>
      <c r="PET23" s="888"/>
      <c r="PEU23" s="888"/>
      <c r="PEV23" s="889"/>
      <c r="PEW23" s="889"/>
      <c r="PEX23" s="888"/>
      <c r="PEY23" s="890"/>
      <c r="PEZ23" s="888"/>
      <c r="PFA23" s="891"/>
      <c r="PFB23" s="891"/>
      <c r="PFC23" s="891"/>
      <c r="PFD23" s="891"/>
      <c r="PFE23" s="891"/>
      <c r="PFF23" s="891"/>
      <c r="PFG23" s="891"/>
      <c r="PFH23" s="891"/>
      <c r="PFI23" s="888"/>
      <c r="PFJ23" s="888"/>
      <c r="PFK23" s="889"/>
      <c r="PFL23" s="889"/>
      <c r="PFM23" s="888"/>
      <c r="PFN23" s="890"/>
      <c r="PFO23" s="888"/>
      <c r="PFP23" s="891"/>
      <c r="PFQ23" s="891"/>
      <c r="PFR23" s="891"/>
      <c r="PFS23" s="891"/>
      <c r="PFT23" s="891"/>
      <c r="PFU23" s="891"/>
      <c r="PFV23" s="891"/>
      <c r="PFW23" s="891"/>
      <c r="PFX23" s="888"/>
      <c r="PFY23" s="888"/>
      <c r="PFZ23" s="889"/>
      <c r="PGA23" s="889"/>
      <c r="PGB23" s="888"/>
      <c r="PGC23" s="890"/>
      <c r="PGD23" s="888"/>
      <c r="PGE23" s="891"/>
      <c r="PGF23" s="891"/>
      <c r="PGG23" s="891"/>
      <c r="PGH23" s="891"/>
      <c r="PGI23" s="891"/>
      <c r="PGJ23" s="891"/>
      <c r="PGK23" s="891"/>
      <c r="PGL23" s="891"/>
      <c r="PGM23" s="888"/>
      <c r="PGN23" s="888"/>
      <c r="PGO23" s="889"/>
      <c r="PGP23" s="889"/>
      <c r="PGQ23" s="888"/>
      <c r="PGR23" s="890"/>
      <c r="PGS23" s="888"/>
      <c r="PGT23" s="891"/>
      <c r="PGU23" s="891"/>
      <c r="PGV23" s="891"/>
      <c r="PGW23" s="891"/>
      <c r="PGX23" s="891"/>
      <c r="PGY23" s="891"/>
      <c r="PGZ23" s="891"/>
      <c r="PHA23" s="891"/>
      <c r="PHB23" s="888"/>
      <c r="PHC23" s="888"/>
      <c r="PHD23" s="889"/>
      <c r="PHE23" s="889"/>
      <c r="PHF23" s="888"/>
      <c r="PHG23" s="890"/>
      <c r="PHH23" s="888"/>
      <c r="PHI23" s="891"/>
      <c r="PHJ23" s="891"/>
      <c r="PHK23" s="891"/>
      <c r="PHL23" s="891"/>
      <c r="PHM23" s="891"/>
      <c r="PHN23" s="891"/>
      <c r="PHO23" s="891"/>
      <c r="PHP23" s="891"/>
      <c r="PHQ23" s="888"/>
      <c r="PHR23" s="888"/>
      <c r="PHS23" s="889"/>
      <c r="PHT23" s="889"/>
      <c r="PHU23" s="888"/>
      <c r="PHV23" s="890"/>
      <c r="PHW23" s="888"/>
      <c r="PHX23" s="891"/>
      <c r="PHY23" s="891"/>
      <c r="PHZ23" s="891"/>
      <c r="PIA23" s="891"/>
      <c r="PIB23" s="891"/>
      <c r="PIC23" s="891"/>
      <c r="PID23" s="891"/>
      <c r="PIE23" s="891"/>
      <c r="PIF23" s="888"/>
      <c r="PIG23" s="888"/>
      <c r="PIH23" s="889"/>
      <c r="PII23" s="889"/>
      <c r="PIJ23" s="888"/>
      <c r="PIK23" s="890"/>
      <c r="PIL23" s="888"/>
      <c r="PIM23" s="891"/>
      <c r="PIN23" s="891"/>
      <c r="PIO23" s="891"/>
      <c r="PIP23" s="891"/>
      <c r="PIQ23" s="891"/>
      <c r="PIR23" s="891"/>
      <c r="PIS23" s="891"/>
      <c r="PIT23" s="891"/>
      <c r="PIU23" s="888"/>
      <c r="PIV23" s="888"/>
      <c r="PIW23" s="889"/>
      <c r="PIX23" s="889"/>
      <c r="PIY23" s="888"/>
      <c r="PIZ23" s="890"/>
      <c r="PJA23" s="888"/>
      <c r="PJB23" s="891"/>
      <c r="PJC23" s="891"/>
      <c r="PJD23" s="891"/>
      <c r="PJE23" s="891"/>
      <c r="PJF23" s="891"/>
      <c r="PJG23" s="891"/>
      <c r="PJH23" s="891"/>
      <c r="PJI23" s="891"/>
      <c r="PJJ23" s="888"/>
      <c r="PJK23" s="888"/>
      <c r="PJL23" s="889"/>
      <c r="PJM23" s="889"/>
      <c r="PJN23" s="888"/>
      <c r="PJO23" s="890"/>
      <c r="PJP23" s="888"/>
      <c r="PJQ23" s="891"/>
      <c r="PJR23" s="891"/>
      <c r="PJS23" s="891"/>
      <c r="PJT23" s="891"/>
      <c r="PJU23" s="891"/>
      <c r="PJV23" s="891"/>
      <c r="PJW23" s="891"/>
      <c r="PJX23" s="891"/>
      <c r="PJY23" s="888"/>
      <c r="PJZ23" s="888"/>
      <c r="PKA23" s="889"/>
      <c r="PKB23" s="889"/>
      <c r="PKC23" s="888"/>
      <c r="PKD23" s="890"/>
      <c r="PKE23" s="888"/>
      <c r="PKF23" s="891"/>
      <c r="PKG23" s="891"/>
      <c r="PKH23" s="891"/>
      <c r="PKI23" s="891"/>
      <c r="PKJ23" s="891"/>
      <c r="PKK23" s="891"/>
      <c r="PKL23" s="891"/>
      <c r="PKM23" s="891"/>
      <c r="PKN23" s="888"/>
      <c r="PKO23" s="888"/>
      <c r="PKP23" s="889"/>
      <c r="PKQ23" s="889"/>
      <c r="PKR23" s="888"/>
      <c r="PKS23" s="890"/>
      <c r="PKT23" s="888"/>
      <c r="PKU23" s="891"/>
      <c r="PKV23" s="891"/>
      <c r="PKW23" s="891"/>
      <c r="PKX23" s="891"/>
      <c r="PKY23" s="891"/>
      <c r="PKZ23" s="891"/>
      <c r="PLA23" s="891"/>
      <c r="PLB23" s="891"/>
      <c r="PLC23" s="888"/>
      <c r="PLD23" s="888"/>
      <c r="PLE23" s="889"/>
      <c r="PLF23" s="889"/>
      <c r="PLG23" s="888"/>
      <c r="PLH23" s="890"/>
      <c r="PLI23" s="888"/>
      <c r="PLJ23" s="891"/>
      <c r="PLK23" s="891"/>
      <c r="PLL23" s="891"/>
      <c r="PLM23" s="891"/>
      <c r="PLN23" s="891"/>
      <c r="PLO23" s="891"/>
      <c r="PLP23" s="891"/>
      <c r="PLQ23" s="891"/>
      <c r="PLR23" s="888"/>
      <c r="PLS23" s="888"/>
      <c r="PLT23" s="889"/>
      <c r="PLU23" s="889"/>
      <c r="PLV23" s="888"/>
      <c r="PLW23" s="890"/>
      <c r="PLX23" s="888"/>
      <c r="PLY23" s="891"/>
      <c r="PLZ23" s="891"/>
      <c r="PMA23" s="891"/>
      <c r="PMB23" s="891"/>
      <c r="PMC23" s="891"/>
      <c r="PMD23" s="891"/>
      <c r="PME23" s="891"/>
      <c r="PMF23" s="891"/>
      <c r="PMG23" s="888"/>
      <c r="PMH23" s="888"/>
      <c r="PMI23" s="889"/>
      <c r="PMJ23" s="889"/>
      <c r="PMK23" s="888"/>
      <c r="PML23" s="890"/>
      <c r="PMM23" s="888"/>
      <c r="PMN23" s="891"/>
      <c r="PMO23" s="891"/>
      <c r="PMP23" s="891"/>
      <c r="PMQ23" s="891"/>
      <c r="PMR23" s="891"/>
      <c r="PMS23" s="891"/>
      <c r="PMT23" s="891"/>
      <c r="PMU23" s="891"/>
      <c r="PMV23" s="888"/>
      <c r="PMW23" s="888"/>
      <c r="PMX23" s="889"/>
      <c r="PMY23" s="889"/>
      <c r="PMZ23" s="888"/>
      <c r="PNA23" s="890"/>
      <c r="PNB23" s="888"/>
      <c r="PNC23" s="891"/>
      <c r="PND23" s="891"/>
      <c r="PNE23" s="891"/>
      <c r="PNF23" s="891"/>
      <c r="PNG23" s="891"/>
      <c r="PNH23" s="891"/>
      <c r="PNI23" s="891"/>
      <c r="PNJ23" s="891"/>
      <c r="PNK23" s="888"/>
      <c r="PNL23" s="888"/>
      <c r="PNM23" s="889"/>
      <c r="PNN23" s="889"/>
      <c r="PNO23" s="888"/>
      <c r="PNP23" s="890"/>
      <c r="PNQ23" s="888"/>
      <c r="PNR23" s="891"/>
      <c r="PNS23" s="891"/>
      <c r="PNT23" s="891"/>
      <c r="PNU23" s="891"/>
      <c r="PNV23" s="891"/>
      <c r="PNW23" s="891"/>
      <c r="PNX23" s="891"/>
      <c r="PNY23" s="891"/>
      <c r="PNZ23" s="888"/>
      <c r="POA23" s="888"/>
      <c r="POB23" s="889"/>
      <c r="POC23" s="889"/>
      <c r="POD23" s="888"/>
      <c r="POE23" s="890"/>
      <c r="POF23" s="888"/>
      <c r="POG23" s="891"/>
      <c r="POH23" s="891"/>
      <c r="POI23" s="891"/>
      <c r="POJ23" s="891"/>
      <c r="POK23" s="891"/>
      <c r="POL23" s="891"/>
      <c r="POM23" s="891"/>
      <c r="PON23" s="891"/>
      <c r="POO23" s="888"/>
      <c r="POP23" s="888"/>
      <c r="POQ23" s="889"/>
      <c r="POR23" s="889"/>
      <c r="POS23" s="888"/>
      <c r="POT23" s="890"/>
      <c r="POU23" s="888"/>
      <c r="POV23" s="891"/>
      <c r="POW23" s="891"/>
      <c r="POX23" s="891"/>
      <c r="POY23" s="891"/>
      <c r="POZ23" s="891"/>
      <c r="PPA23" s="891"/>
      <c r="PPB23" s="891"/>
      <c r="PPC23" s="891"/>
      <c r="PPD23" s="888"/>
      <c r="PPE23" s="888"/>
      <c r="PPF23" s="889"/>
      <c r="PPG23" s="889"/>
      <c r="PPH23" s="888"/>
      <c r="PPI23" s="890"/>
      <c r="PPJ23" s="888"/>
      <c r="PPK23" s="891"/>
      <c r="PPL23" s="891"/>
      <c r="PPM23" s="891"/>
      <c r="PPN23" s="891"/>
      <c r="PPO23" s="891"/>
      <c r="PPP23" s="891"/>
      <c r="PPQ23" s="891"/>
      <c r="PPR23" s="891"/>
      <c r="PPS23" s="888"/>
      <c r="PPT23" s="888"/>
      <c r="PPU23" s="889"/>
      <c r="PPV23" s="889"/>
      <c r="PPW23" s="888"/>
      <c r="PPX23" s="890"/>
      <c r="PPY23" s="888"/>
      <c r="PPZ23" s="891"/>
      <c r="PQA23" s="891"/>
      <c r="PQB23" s="891"/>
      <c r="PQC23" s="891"/>
      <c r="PQD23" s="891"/>
      <c r="PQE23" s="891"/>
      <c r="PQF23" s="891"/>
      <c r="PQG23" s="891"/>
      <c r="PQH23" s="888"/>
      <c r="PQI23" s="888"/>
      <c r="PQJ23" s="889"/>
      <c r="PQK23" s="889"/>
      <c r="PQL23" s="888"/>
      <c r="PQM23" s="890"/>
      <c r="PQN23" s="888"/>
      <c r="PQO23" s="891"/>
      <c r="PQP23" s="891"/>
      <c r="PQQ23" s="891"/>
      <c r="PQR23" s="891"/>
      <c r="PQS23" s="891"/>
      <c r="PQT23" s="891"/>
      <c r="PQU23" s="891"/>
      <c r="PQV23" s="891"/>
      <c r="PQW23" s="888"/>
      <c r="PQX23" s="888"/>
      <c r="PQY23" s="889"/>
      <c r="PQZ23" s="889"/>
      <c r="PRA23" s="888"/>
      <c r="PRB23" s="890"/>
      <c r="PRC23" s="888"/>
      <c r="PRD23" s="891"/>
      <c r="PRE23" s="891"/>
      <c r="PRF23" s="891"/>
      <c r="PRG23" s="891"/>
      <c r="PRH23" s="891"/>
      <c r="PRI23" s="891"/>
      <c r="PRJ23" s="891"/>
      <c r="PRK23" s="891"/>
      <c r="PRL23" s="888"/>
      <c r="PRM23" s="888"/>
      <c r="PRN23" s="889"/>
      <c r="PRO23" s="889"/>
      <c r="PRP23" s="888"/>
      <c r="PRQ23" s="890"/>
      <c r="PRR23" s="888"/>
      <c r="PRS23" s="891"/>
      <c r="PRT23" s="891"/>
      <c r="PRU23" s="891"/>
      <c r="PRV23" s="891"/>
      <c r="PRW23" s="891"/>
      <c r="PRX23" s="891"/>
      <c r="PRY23" s="891"/>
      <c r="PRZ23" s="891"/>
      <c r="PSA23" s="888"/>
      <c r="PSB23" s="888"/>
      <c r="PSC23" s="889"/>
      <c r="PSD23" s="889"/>
      <c r="PSE23" s="888"/>
      <c r="PSF23" s="890"/>
      <c r="PSG23" s="888"/>
      <c r="PSH23" s="891"/>
      <c r="PSI23" s="891"/>
      <c r="PSJ23" s="891"/>
      <c r="PSK23" s="891"/>
      <c r="PSL23" s="891"/>
      <c r="PSM23" s="891"/>
      <c r="PSN23" s="891"/>
      <c r="PSO23" s="891"/>
      <c r="PSP23" s="888"/>
      <c r="PSQ23" s="888"/>
      <c r="PSR23" s="889"/>
      <c r="PSS23" s="889"/>
      <c r="PST23" s="888"/>
      <c r="PSU23" s="890"/>
      <c r="PSV23" s="888"/>
      <c r="PSW23" s="891"/>
      <c r="PSX23" s="891"/>
      <c r="PSY23" s="891"/>
      <c r="PSZ23" s="891"/>
      <c r="PTA23" s="891"/>
      <c r="PTB23" s="891"/>
      <c r="PTC23" s="891"/>
      <c r="PTD23" s="891"/>
      <c r="PTE23" s="888"/>
      <c r="PTF23" s="888"/>
      <c r="PTG23" s="889"/>
      <c r="PTH23" s="889"/>
      <c r="PTI23" s="888"/>
      <c r="PTJ23" s="890"/>
      <c r="PTK23" s="888"/>
      <c r="PTL23" s="891"/>
      <c r="PTM23" s="891"/>
      <c r="PTN23" s="891"/>
      <c r="PTO23" s="891"/>
      <c r="PTP23" s="891"/>
      <c r="PTQ23" s="891"/>
      <c r="PTR23" s="891"/>
      <c r="PTS23" s="891"/>
      <c r="PTT23" s="888"/>
      <c r="PTU23" s="888"/>
      <c r="PTV23" s="889"/>
      <c r="PTW23" s="889"/>
      <c r="PTX23" s="888"/>
      <c r="PTY23" s="890"/>
      <c r="PTZ23" s="888"/>
      <c r="PUA23" s="891"/>
      <c r="PUB23" s="891"/>
      <c r="PUC23" s="891"/>
      <c r="PUD23" s="891"/>
      <c r="PUE23" s="891"/>
      <c r="PUF23" s="891"/>
      <c r="PUG23" s="891"/>
      <c r="PUH23" s="891"/>
      <c r="PUI23" s="888"/>
      <c r="PUJ23" s="888"/>
      <c r="PUK23" s="889"/>
      <c r="PUL23" s="889"/>
      <c r="PUM23" s="888"/>
      <c r="PUN23" s="890"/>
      <c r="PUO23" s="888"/>
      <c r="PUP23" s="891"/>
      <c r="PUQ23" s="891"/>
      <c r="PUR23" s="891"/>
      <c r="PUS23" s="891"/>
      <c r="PUT23" s="891"/>
      <c r="PUU23" s="891"/>
      <c r="PUV23" s="891"/>
      <c r="PUW23" s="891"/>
      <c r="PUX23" s="888"/>
      <c r="PUY23" s="888"/>
      <c r="PUZ23" s="889"/>
      <c r="PVA23" s="889"/>
      <c r="PVB23" s="888"/>
      <c r="PVC23" s="890"/>
      <c r="PVD23" s="888"/>
      <c r="PVE23" s="891"/>
      <c r="PVF23" s="891"/>
      <c r="PVG23" s="891"/>
      <c r="PVH23" s="891"/>
      <c r="PVI23" s="891"/>
      <c r="PVJ23" s="891"/>
      <c r="PVK23" s="891"/>
      <c r="PVL23" s="891"/>
      <c r="PVM23" s="888"/>
      <c r="PVN23" s="888"/>
      <c r="PVO23" s="889"/>
      <c r="PVP23" s="889"/>
      <c r="PVQ23" s="888"/>
      <c r="PVR23" s="890"/>
      <c r="PVS23" s="888"/>
      <c r="PVT23" s="891"/>
      <c r="PVU23" s="891"/>
      <c r="PVV23" s="891"/>
      <c r="PVW23" s="891"/>
      <c r="PVX23" s="891"/>
      <c r="PVY23" s="891"/>
      <c r="PVZ23" s="891"/>
      <c r="PWA23" s="891"/>
      <c r="PWB23" s="888"/>
      <c r="PWC23" s="888"/>
      <c r="PWD23" s="889"/>
      <c r="PWE23" s="889"/>
      <c r="PWF23" s="888"/>
      <c r="PWG23" s="890"/>
      <c r="PWH23" s="888"/>
      <c r="PWI23" s="891"/>
      <c r="PWJ23" s="891"/>
      <c r="PWK23" s="891"/>
      <c r="PWL23" s="891"/>
      <c r="PWM23" s="891"/>
      <c r="PWN23" s="891"/>
      <c r="PWO23" s="891"/>
      <c r="PWP23" s="891"/>
      <c r="PWQ23" s="888"/>
      <c r="PWR23" s="888"/>
      <c r="PWS23" s="889"/>
      <c r="PWT23" s="889"/>
      <c r="PWU23" s="888"/>
      <c r="PWV23" s="890"/>
      <c r="PWW23" s="888"/>
      <c r="PWX23" s="891"/>
      <c r="PWY23" s="891"/>
      <c r="PWZ23" s="891"/>
      <c r="PXA23" s="891"/>
      <c r="PXB23" s="891"/>
      <c r="PXC23" s="891"/>
      <c r="PXD23" s="891"/>
      <c r="PXE23" s="891"/>
      <c r="PXF23" s="888"/>
      <c r="PXG23" s="888"/>
      <c r="PXH23" s="889"/>
      <c r="PXI23" s="889"/>
      <c r="PXJ23" s="888"/>
      <c r="PXK23" s="890"/>
      <c r="PXL23" s="888"/>
      <c r="PXM23" s="891"/>
      <c r="PXN23" s="891"/>
      <c r="PXO23" s="891"/>
      <c r="PXP23" s="891"/>
      <c r="PXQ23" s="891"/>
      <c r="PXR23" s="891"/>
      <c r="PXS23" s="891"/>
      <c r="PXT23" s="891"/>
      <c r="PXU23" s="888"/>
      <c r="PXV23" s="888"/>
      <c r="PXW23" s="889"/>
      <c r="PXX23" s="889"/>
      <c r="PXY23" s="888"/>
      <c r="PXZ23" s="890"/>
      <c r="PYA23" s="888"/>
      <c r="PYB23" s="891"/>
      <c r="PYC23" s="891"/>
      <c r="PYD23" s="891"/>
      <c r="PYE23" s="891"/>
      <c r="PYF23" s="891"/>
      <c r="PYG23" s="891"/>
      <c r="PYH23" s="891"/>
      <c r="PYI23" s="891"/>
      <c r="PYJ23" s="888"/>
      <c r="PYK23" s="888"/>
      <c r="PYL23" s="889"/>
      <c r="PYM23" s="889"/>
      <c r="PYN23" s="888"/>
      <c r="PYO23" s="890"/>
      <c r="PYP23" s="888"/>
      <c r="PYQ23" s="891"/>
      <c r="PYR23" s="891"/>
      <c r="PYS23" s="891"/>
      <c r="PYT23" s="891"/>
      <c r="PYU23" s="891"/>
      <c r="PYV23" s="891"/>
      <c r="PYW23" s="891"/>
      <c r="PYX23" s="891"/>
      <c r="PYY23" s="888"/>
      <c r="PYZ23" s="888"/>
      <c r="PZA23" s="889"/>
      <c r="PZB23" s="889"/>
      <c r="PZC23" s="888"/>
      <c r="PZD23" s="890"/>
      <c r="PZE23" s="888"/>
      <c r="PZF23" s="891"/>
      <c r="PZG23" s="891"/>
      <c r="PZH23" s="891"/>
      <c r="PZI23" s="891"/>
      <c r="PZJ23" s="891"/>
      <c r="PZK23" s="891"/>
      <c r="PZL23" s="891"/>
      <c r="PZM23" s="891"/>
      <c r="PZN23" s="888"/>
      <c r="PZO23" s="888"/>
      <c r="PZP23" s="889"/>
      <c r="PZQ23" s="889"/>
      <c r="PZR23" s="888"/>
      <c r="PZS23" s="890"/>
      <c r="PZT23" s="888"/>
      <c r="PZU23" s="891"/>
      <c r="PZV23" s="891"/>
      <c r="PZW23" s="891"/>
      <c r="PZX23" s="891"/>
      <c r="PZY23" s="891"/>
      <c r="PZZ23" s="891"/>
      <c r="QAA23" s="891"/>
      <c r="QAB23" s="891"/>
      <c r="QAC23" s="888"/>
      <c r="QAD23" s="888"/>
      <c r="QAE23" s="889"/>
      <c r="QAF23" s="889"/>
      <c r="QAG23" s="888"/>
      <c r="QAH23" s="890"/>
      <c r="QAI23" s="888"/>
      <c r="QAJ23" s="891"/>
      <c r="QAK23" s="891"/>
      <c r="QAL23" s="891"/>
      <c r="QAM23" s="891"/>
      <c r="QAN23" s="891"/>
      <c r="QAO23" s="891"/>
      <c r="QAP23" s="891"/>
      <c r="QAQ23" s="891"/>
      <c r="QAR23" s="888"/>
      <c r="QAS23" s="888"/>
      <c r="QAT23" s="889"/>
      <c r="QAU23" s="889"/>
      <c r="QAV23" s="888"/>
      <c r="QAW23" s="890"/>
      <c r="QAX23" s="888"/>
      <c r="QAY23" s="891"/>
      <c r="QAZ23" s="891"/>
      <c r="QBA23" s="891"/>
      <c r="QBB23" s="891"/>
      <c r="QBC23" s="891"/>
      <c r="QBD23" s="891"/>
      <c r="QBE23" s="891"/>
      <c r="QBF23" s="891"/>
      <c r="QBG23" s="888"/>
      <c r="QBH23" s="888"/>
      <c r="QBI23" s="889"/>
      <c r="QBJ23" s="889"/>
      <c r="QBK23" s="888"/>
      <c r="QBL23" s="890"/>
      <c r="QBM23" s="888"/>
      <c r="QBN23" s="891"/>
      <c r="QBO23" s="891"/>
      <c r="QBP23" s="891"/>
      <c r="QBQ23" s="891"/>
      <c r="QBR23" s="891"/>
      <c r="QBS23" s="891"/>
      <c r="QBT23" s="891"/>
      <c r="QBU23" s="891"/>
      <c r="QBV23" s="888"/>
      <c r="QBW23" s="888"/>
      <c r="QBX23" s="889"/>
      <c r="QBY23" s="889"/>
      <c r="QBZ23" s="888"/>
      <c r="QCA23" s="890"/>
      <c r="QCB23" s="888"/>
      <c r="QCC23" s="891"/>
      <c r="QCD23" s="891"/>
      <c r="QCE23" s="891"/>
      <c r="QCF23" s="891"/>
      <c r="QCG23" s="891"/>
      <c r="QCH23" s="891"/>
      <c r="QCI23" s="891"/>
      <c r="QCJ23" s="891"/>
      <c r="QCK23" s="888"/>
      <c r="QCL23" s="888"/>
      <c r="QCM23" s="889"/>
      <c r="QCN23" s="889"/>
      <c r="QCO23" s="888"/>
      <c r="QCP23" s="890"/>
      <c r="QCQ23" s="888"/>
      <c r="QCR23" s="891"/>
      <c r="QCS23" s="891"/>
      <c r="QCT23" s="891"/>
      <c r="QCU23" s="891"/>
      <c r="QCV23" s="891"/>
      <c r="QCW23" s="891"/>
      <c r="QCX23" s="891"/>
      <c r="QCY23" s="891"/>
      <c r="QCZ23" s="888"/>
      <c r="QDA23" s="888"/>
      <c r="QDB23" s="889"/>
      <c r="QDC23" s="889"/>
      <c r="QDD23" s="888"/>
      <c r="QDE23" s="890"/>
      <c r="QDF23" s="888"/>
      <c r="QDG23" s="891"/>
      <c r="QDH23" s="891"/>
      <c r="QDI23" s="891"/>
      <c r="QDJ23" s="891"/>
      <c r="QDK23" s="891"/>
      <c r="QDL23" s="891"/>
      <c r="QDM23" s="891"/>
      <c r="QDN23" s="891"/>
      <c r="QDO23" s="888"/>
      <c r="QDP23" s="888"/>
      <c r="QDQ23" s="889"/>
      <c r="QDR23" s="889"/>
      <c r="QDS23" s="888"/>
      <c r="QDT23" s="890"/>
      <c r="QDU23" s="888"/>
      <c r="QDV23" s="891"/>
      <c r="QDW23" s="891"/>
      <c r="QDX23" s="891"/>
      <c r="QDY23" s="891"/>
      <c r="QDZ23" s="891"/>
      <c r="QEA23" s="891"/>
      <c r="QEB23" s="891"/>
      <c r="QEC23" s="891"/>
      <c r="QED23" s="888"/>
      <c r="QEE23" s="888"/>
      <c r="QEF23" s="889"/>
      <c r="QEG23" s="889"/>
      <c r="QEH23" s="888"/>
      <c r="QEI23" s="890"/>
      <c r="QEJ23" s="888"/>
      <c r="QEK23" s="891"/>
      <c r="QEL23" s="891"/>
      <c r="QEM23" s="891"/>
      <c r="QEN23" s="891"/>
      <c r="QEO23" s="891"/>
      <c r="QEP23" s="891"/>
      <c r="QEQ23" s="891"/>
      <c r="QER23" s="891"/>
      <c r="QES23" s="888"/>
      <c r="QET23" s="888"/>
      <c r="QEU23" s="889"/>
      <c r="QEV23" s="889"/>
      <c r="QEW23" s="888"/>
      <c r="QEX23" s="890"/>
      <c r="QEY23" s="888"/>
      <c r="QEZ23" s="891"/>
      <c r="QFA23" s="891"/>
      <c r="QFB23" s="891"/>
      <c r="QFC23" s="891"/>
      <c r="QFD23" s="891"/>
      <c r="QFE23" s="891"/>
      <c r="QFF23" s="891"/>
      <c r="QFG23" s="891"/>
      <c r="QFH23" s="888"/>
      <c r="QFI23" s="888"/>
      <c r="QFJ23" s="889"/>
      <c r="QFK23" s="889"/>
      <c r="QFL23" s="888"/>
      <c r="QFM23" s="890"/>
      <c r="QFN23" s="888"/>
      <c r="QFO23" s="891"/>
      <c r="QFP23" s="891"/>
      <c r="QFQ23" s="891"/>
      <c r="QFR23" s="891"/>
      <c r="QFS23" s="891"/>
      <c r="QFT23" s="891"/>
      <c r="QFU23" s="891"/>
      <c r="QFV23" s="891"/>
      <c r="QFW23" s="888"/>
      <c r="QFX23" s="888"/>
      <c r="QFY23" s="889"/>
      <c r="QFZ23" s="889"/>
      <c r="QGA23" s="888"/>
      <c r="QGB23" s="890"/>
      <c r="QGC23" s="888"/>
      <c r="QGD23" s="891"/>
      <c r="QGE23" s="891"/>
      <c r="QGF23" s="891"/>
      <c r="QGG23" s="891"/>
      <c r="QGH23" s="891"/>
      <c r="QGI23" s="891"/>
      <c r="QGJ23" s="891"/>
      <c r="QGK23" s="891"/>
      <c r="QGL23" s="888"/>
      <c r="QGM23" s="888"/>
      <c r="QGN23" s="889"/>
      <c r="QGO23" s="889"/>
      <c r="QGP23" s="888"/>
      <c r="QGQ23" s="890"/>
      <c r="QGR23" s="888"/>
      <c r="QGS23" s="891"/>
      <c r="QGT23" s="891"/>
      <c r="QGU23" s="891"/>
      <c r="QGV23" s="891"/>
      <c r="QGW23" s="891"/>
      <c r="QGX23" s="891"/>
      <c r="QGY23" s="891"/>
      <c r="QGZ23" s="891"/>
      <c r="QHA23" s="888"/>
      <c r="QHB23" s="888"/>
      <c r="QHC23" s="889"/>
      <c r="QHD23" s="889"/>
      <c r="QHE23" s="888"/>
      <c r="QHF23" s="890"/>
      <c r="QHG23" s="888"/>
      <c r="QHH23" s="891"/>
      <c r="QHI23" s="891"/>
      <c r="QHJ23" s="891"/>
      <c r="QHK23" s="891"/>
      <c r="QHL23" s="891"/>
      <c r="QHM23" s="891"/>
      <c r="QHN23" s="891"/>
      <c r="QHO23" s="891"/>
      <c r="QHP23" s="888"/>
      <c r="QHQ23" s="888"/>
      <c r="QHR23" s="889"/>
      <c r="QHS23" s="889"/>
      <c r="QHT23" s="888"/>
      <c r="QHU23" s="890"/>
      <c r="QHV23" s="888"/>
      <c r="QHW23" s="891"/>
      <c r="QHX23" s="891"/>
      <c r="QHY23" s="891"/>
      <c r="QHZ23" s="891"/>
      <c r="QIA23" s="891"/>
      <c r="QIB23" s="891"/>
      <c r="QIC23" s="891"/>
      <c r="QID23" s="891"/>
      <c r="QIE23" s="888"/>
      <c r="QIF23" s="888"/>
      <c r="QIG23" s="889"/>
      <c r="QIH23" s="889"/>
      <c r="QII23" s="888"/>
      <c r="QIJ23" s="890"/>
      <c r="QIK23" s="888"/>
      <c r="QIL23" s="891"/>
      <c r="QIM23" s="891"/>
      <c r="QIN23" s="891"/>
      <c r="QIO23" s="891"/>
      <c r="QIP23" s="891"/>
      <c r="QIQ23" s="891"/>
      <c r="QIR23" s="891"/>
      <c r="QIS23" s="891"/>
      <c r="QIT23" s="888"/>
      <c r="QIU23" s="888"/>
      <c r="QIV23" s="889"/>
      <c r="QIW23" s="889"/>
      <c r="QIX23" s="888"/>
      <c r="QIY23" s="890"/>
      <c r="QIZ23" s="888"/>
      <c r="QJA23" s="891"/>
      <c r="QJB23" s="891"/>
      <c r="QJC23" s="891"/>
      <c r="QJD23" s="891"/>
      <c r="QJE23" s="891"/>
      <c r="QJF23" s="891"/>
      <c r="QJG23" s="891"/>
      <c r="QJH23" s="891"/>
      <c r="QJI23" s="888"/>
      <c r="QJJ23" s="888"/>
      <c r="QJK23" s="889"/>
      <c r="QJL23" s="889"/>
      <c r="QJM23" s="888"/>
      <c r="QJN23" s="890"/>
      <c r="QJO23" s="888"/>
      <c r="QJP23" s="891"/>
      <c r="QJQ23" s="891"/>
      <c r="QJR23" s="891"/>
      <c r="QJS23" s="891"/>
      <c r="QJT23" s="891"/>
      <c r="QJU23" s="891"/>
      <c r="QJV23" s="891"/>
      <c r="QJW23" s="891"/>
      <c r="QJX23" s="888"/>
      <c r="QJY23" s="888"/>
      <c r="QJZ23" s="889"/>
      <c r="QKA23" s="889"/>
      <c r="QKB23" s="888"/>
      <c r="QKC23" s="890"/>
      <c r="QKD23" s="888"/>
      <c r="QKE23" s="891"/>
      <c r="QKF23" s="891"/>
      <c r="QKG23" s="891"/>
      <c r="QKH23" s="891"/>
      <c r="QKI23" s="891"/>
      <c r="QKJ23" s="891"/>
      <c r="QKK23" s="891"/>
      <c r="QKL23" s="891"/>
      <c r="QKM23" s="888"/>
      <c r="QKN23" s="888"/>
      <c r="QKO23" s="889"/>
      <c r="QKP23" s="889"/>
      <c r="QKQ23" s="888"/>
      <c r="QKR23" s="890"/>
      <c r="QKS23" s="888"/>
      <c r="QKT23" s="891"/>
      <c r="QKU23" s="891"/>
      <c r="QKV23" s="891"/>
      <c r="QKW23" s="891"/>
      <c r="QKX23" s="891"/>
      <c r="QKY23" s="891"/>
      <c r="QKZ23" s="891"/>
      <c r="QLA23" s="891"/>
      <c r="QLB23" s="888"/>
      <c r="QLC23" s="888"/>
      <c r="QLD23" s="889"/>
      <c r="QLE23" s="889"/>
      <c r="QLF23" s="888"/>
      <c r="QLG23" s="890"/>
      <c r="QLH23" s="888"/>
      <c r="QLI23" s="891"/>
      <c r="QLJ23" s="891"/>
      <c r="QLK23" s="891"/>
      <c r="QLL23" s="891"/>
      <c r="QLM23" s="891"/>
      <c r="QLN23" s="891"/>
      <c r="QLO23" s="891"/>
      <c r="QLP23" s="891"/>
      <c r="QLQ23" s="888"/>
      <c r="QLR23" s="888"/>
      <c r="QLS23" s="889"/>
      <c r="QLT23" s="889"/>
      <c r="QLU23" s="888"/>
      <c r="QLV23" s="890"/>
      <c r="QLW23" s="888"/>
      <c r="QLX23" s="891"/>
      <c r="QLY23" s="891"/>
      <c r="QLZ23" s="891"/>
      <c r="QMA23" s="891"/>
      <c r="QMB23" s="891"/>
      <c r="QMC23" s="891"/>
      <c r="QMD23" s="891"/>
      <c r="QME23" s="891"/>
      <c r="QMF23" s="888"/>
      <c r="QMG23" s="888"/>
      <c r="QMH23" s="889"/>
      <c r="QMI23" s="889"/>
      <c r="QMJ23" s="888"/>
      <c r="QMK23" s="890"/>
      <c r="QML23" s="888"/>
      <c r="QMM23" s="891"/>
      <c r="QMN23" s="891"/>
      <c r="QMO23" s="891"/>
      <c r="QMP23" s="891"/>
      <c r="QMQ23" s="891"/>
      <c r="QMR23" s="891"/>
      <c r="QMS23" s="891"/>
      <c r="QMT23" s="891"/>
      <c r="QMU23" s="888"/>
      <c r="QMV23" s="888"/>
      <c r="QMW23" s="889"/>
      <c r="QMX23" s="889"/>
      <c r="QMY23" s="888"/>
      <c r="QMZ23" s="890"/>
      <c r="QNA23" s="888"/>
      <c r="QNB23" s="891"/>
      <c r="QNC23" s="891"/>
      <c r="QND23" s="891"/>
      <c r="QNE23" s="891"/>
      <c r="QNF23" s="891"/>
      <c r="QNG23" s="891"/>
      <c r="QNH23" s="891"/>
      <c r="QNI23" s="891"/>
      <c r="QNJ23" s="888"/>
      <c r="QNK23" s="888"/>
      <c r="QNL23" s="889"/>
      <c r="QNM23" s="889"/>
      <c r="QNN23" s="888"/>
      <c r="QNO23" s="890"/>
      <c r="QNP23" s="888"/>
      <c r="QNQ23" s="891"/>
      <c r="QNR23" s="891"/>
      <c r="QNS23" s="891"/>
      <c r="QNT23" s="891"/>
      <c r="QNU23" s="891"/>
      <c r="QNV23" s="891"/>
      <c r="QNW23" s="891"/>
      <c r="QNX23" s="891"/>
      <c r="QNY23" s="888"/>
      <c r="QNZ23" s="888"/>
      <c r="QOA23" s="889"/>
      <c r="QOB23" s="889"/>
      <c r="QOC23" s="888"/>
      <c r="QOD23" s="890"/>
      <c r="QOE23" s="888"/>
      <c r="QOF23" s="891"/>
      <c r="QOG23" s="891"/>
      <c r="QOH23" s="891"/>
      <c r="QOI23" s="891"/>
      <c r="QOJ23" s="891"/>
      <c r="QOK23" s="891"/>
      <c r="QOL23" s="891"/>
      <c r="QOM23" s="891"/>
      <c r="QON23" s="888"/>
      <c r="QOO23" s="888"/>
      <c r="QOP23" s="889"/>
      <c r="QOQ23" s="889"/>
      <c r="QOR23" s="888"/>
      <c r="QOS23" s="890"/>
      <c r="QOT23" s="888"/>
      <c r="QOU23" s="891"/>
      <c r="QOV23" s="891"/>
      <c r="QOW23" s="891"/>
      <c r="QOX23" s="891"/>
      <c r="QOY23" s="891"/>
      <c r="QOZ23" s="891"/>
      <c r="QPA23" s="891"/>
      <c r="QPB23" s="891"/>
      <c r="QPC23" s="888"/>
      <c r="QPD23" s="888"/>
      <c r="QPE23" s="889"/>
      <c r="QPF23" s="889"/>
      <c r="QPG23" s="888"/>
      <c r="QPH23" s="890"/>
      <c r="QPI23" s="888"/>
      <c r="QPJ23" s="891"/>
      <c r="QPK23" s="891"/>
      <c r="QPL23" s="891"/>
      <c r="QPM23" s="891"/>
      <c r="QPN23" s="891"/>
      <c r="QPO23" s="891"/>
      <c r="QPP23" s="891"/>
      <c r="QPQ23" s="891"/>
      <c r="QPR23" s="888"/>
      <c r="QPS23" s="888"/>
      <c r="QPT23" s="889"/>
      <c r="QPU23" s="889"/>
      <c r="QPV23" s="888"/>
      <c r="QPW23" s="890"/>
      <c r="QPX23" s="888"/>
      <c r="QPY23" s="891"/>
      <c r="QPZ23" s="891"/>
      <c r="QQA23" s="891"/>
      <c r="QQB23" s="891"/>
      <c r="QQC23" s="891"/>
      <c r="QQD23" s="891"/>
      <c r="QQE23" s="891"/>
      <c r="QQF23" s="891"/>
      <c r="QQG23" s="888"/>
      <c r="QQH23" s="888"/>
      <c r="QQI23" s="889"/>
      <c r="QQJ23" s="889"/>
      <c r="QQK23" s="888"/>
      <c r="QQL23" s="890"/>
      <c r="QQM23" s="888"/>
      <c r="QQN23" s="891"/>
      <c r="QQO23" s="891"/>
      <c r="QQP23" s="891"/>
      <c r="QQQ23" s="891"/>
      <c r="QQR23" s="891"/>
      <c r="QQS23" s="891"/>
      <c r="QQT23" s="891"/>
      <c r="QQU23" s="891"/>
      <c r="QQV23" s="888"/>
      <c r="QQW23" s="888"/>
      <c r="QQX23" s="889"/>
      <c r="QQY23" s="889"/>
      <c r="QQZ23" s="888"/>
      <c r="QRA23" s="890"/>
      <c r="QRB23" s="888"/>
      <c r="QRC23" s="891"/>
      <c r="QRD23" s="891"/>
      <c r="QRE23" s="891"/>
      <c r="QRF23" s="891"/>
      <c r="QRG23" s="891"/>
      <c r="QRH23" s="891"/>
      <c r="QRI23" s="891"/>
      <c r="QRJ23" s="891"/>
      <c r="QRK23" s="888"/>
      <c r="QRL23" s="888"/>
      <c r="QRM23" s="889"/>
      <c r="QRN23" s="889"/>
      <c r="QRO23" s="888"/>
      <c r="QRP23" s="890"/>
      <c r="QRQ23" s="888"/>
      <c r="QRR23" s="891"/>
      <c r="QRS23" s="891"/>
      <c r="QRT23" s="891"/>
      <c r="QRU23" s="891"/>
      <c r="QRV23" s="891"/>
      <c r="QRW23" s="891"/>
      <c r="QRX23" s="891"/>
      <c r="QRY23" s="891"/>
      <c r="QRZ23" s="888"/>
      <c r="QSA23" s="888"/>
      <c r="QSB23" s="889"/>
      <c r="QSC23" s="889"/>
      <c r="QSD23" s="888"/>
      <c r="QSE23" s="890"/>
      <c r="QSF23" s="888"/>
      <c r="QSG23" s="891"/>
      <c r="QSH23" s="891"/>
      <c r="QSI23" s="891"/>
      <c r="QSJ23" s="891"/>
      <c r="QSK23" s="891"/>
      <c r="QSL23" s="891"/>
      <c r="QSM23" s="891"/>
      <c r="QSN23" s="891"/>
      <c r="QSO23" s="888"/>
      <c r="QSP23" s="888"/>
      <c r="QSQ23" s="889"/>
      <c r="QSR23" s="889"/>
      <c r="QSS23" s="888"/>
      <c r="QST23" s="890"/>
      <c r="QSU23" s="888"/>
      <c r="QSV23" s="891"/>
      <c r="QSW23" s="891"/>
      <c r="QSX23" s="891"/>
      <c r="QSY23" s="891"/>
      <c r="QSZ23" s="891"/>
      <c r="QTA23" s="891"/>
      <c r="QTB23" s="891"/>
      <c r="QTC23" s="891"/>
      <c r="QTD23" s="888"/>
      <c r="QTE23" s="888"/>
      <c r="QTF23" s="889"/>
      <c r="QTG23" s="889"/>
      <c r="QTH23" s="888"/>
      <c r="QTI23" s="890"/>
      <c r="QTJ23" s="888"/>
      <c r="QTK23" s="891"/>
      <c r="QTL23" s="891"/>
      <c r="QTM23" s="891"/>
      <c r="QTN23" s="891"/>
      <c r="QTO23" s="891"/>
      <c r="QTP23" s="891"/>
      <c r="QTQ23" s="891"/>
      <c r="QTR23" s="891"/>
      <c r="QTS23" s="888"/>
      <c r="QTT23" s="888"/>
      <c r="QTU23" s="889"/>
      <c r="QTV23" s="889"/>
      <c r="QTW23" s="888"/>
      <c r="QTX23" s="890"/>
      <c r="QTY23" s="888"/>
      <c r="QTZ23" s="891"/>
      <c r="QUA23" s="891"/>
      <c r="QUB23" s="891"/>
      <c r="QUC23" s="891"/>
      <c r="QUD23" s="891"/>
      <c r="QUE23" s="891"/>
      <c r="QUF23" s="891"/>
      <c r="QUG23" s="891"/>
      <c r="QUH23" s="888"/>
      <c r="QUI23" s="888"/>
      <c r="QUJ23" s="889"/>
      <c r="QUK23" s="889"/>
      <c r="QUL23" s="888"/>
      <c r="QUM23" s="890"/>
      <c r="QUN23" s="888"/>
      <c r="QUO23" s="891"/>
      <c r="QUP23" s="891"/>
      <c r="QUQ23" s="891"/>
      <c r="QUR23" s="891"/>
      <c r="QUS23" s="891"/>
      <c r="QUT23" s="891"/>
      <c r="QUU23" s="891"/>
      <c r="QUV23" s="891"/>
      <c r="QUW23" s="888"/>
      <c r="QUX23" s="888"/>
      <c r="QUY23" s="889"/>
      <c r="QUZ23" s="889"/>
      <c r="QVA23" s="888"/>
      <c r="QVB23" s="890"/>
      <c r="QVC23" s="888"/>
      <c r="QVD23" s="891"/>
      <c r="QVE23" s="891"/>
      <c r="QVF23" s="891"/>
      <c r="QVG23" s="891"/>
      <c r="QVH23" s="891"/>
      <c r="QVI23" s="891"/>
      <c r="QVJ23" s="891"/>
      <c r="QVK23" s="891"/>
      <c r="QVL23" s="888"/>
      <c r="QVM23" s="888"/>
      <c r="QVN23" s="889"/>
      <c r="QVO23" s="889"/>
      <c r="QVP23" s="888"/>
      <c r="QVQ23" s="890"/>
      <c r="QVR23" s="888"/>
      <c r="QVS23" s="891"/>
      <c r="QVT23" s="891"/>
      <c r="QVU23" s="891"/>
      <c r="QVV23" s="891"/>
      <c r="QVW23" s="891"/>
      <c r="QVX23" s="891"/>
      <c r="QVY23" s="891"/>
      <c r="QVZ23" s="891"/>
      <c r="QWA23" s="888"/>
      <c r="QWB23" s="888"/>
      <c r="QWC23" s="889"/>
      <c r="QWD23" s="889"/>
      <c r="QWE23" s="888"/>
      <c r="QWF23" s="890"/>
      <c r="QWG23" s="888"/>
      <c r="QWH23" s="891"/>
      <c r="QWI23" s="891"/>
      <c r="QWJ23" s="891"/>
      <c r="QWK23" s="891"/>
      <c r="QWL23" s="891"/>
      <c r="QWM23" s="891"/>
      <c r="QWN23" s="891"/>
      <c r="QWO23" s="891"/>
      <c r="QWP23" s="888"/>
      <c r="QWQ23" s="888"/>
      <c r="QWR23" s="889"/>
      <c r="QWS23" s="889"/>
      <c r="QWT23" s="888"/>
      <c r="QWU23" s="890"/>
      <c r="QWV23" s="888"/>
      <c r="QWW23" s="891"/>
      <c r="QWX23" s="891"/>
      <c r="QWY23" s="891"/>
      <c r="QWZ23" s="891"/>
      <c r="QXA23" s="891"/>
      <c r="QXB23" s="891"/>
      <c r="QXC23" s="891"/>
      <c r="QXD23" s="891"/>
      <c r="QXE23" s="888"/>
      <c r="QXF23" s="888"/>
      <c r="QXG23" s="889"/>
      <c r="QXH23" s="889"/>
      <c r="QXI23" s="888"/>
      <c r="QXJ23" s="890"/>
      <c r="QXK23" s="888"/>
      <c r="QXL23" s="891"/>
      <c r="QXM23" s="891"/>
      <c r="QXN23" s="891"/>
      <c r="QXO23" s="891"/>
      <c r="QXP23" s="891"/>
      <c r="QXQ23" s="891"/>
      <c r="QXR23" s="891"/>
      <c r="QXS23" s="891"/>
      <c r="QXT23" s="888"/>
      <c r="QXU23" s="888"/>
      <c r="QXV23" s="889"/>
      <c r="QXW23" s="889"/>
      <c r="QXX23" s="888"/>
      <c r="QXY23" s="890"/>
      <c r="QXZ23" s="888"/>
      <c r="QYA23" s="891"/>
      <c r="QYB23" s="891"/>
      <c r="QYC23" s="891"/>
      <c r="QYD23" s="891"/>
      <c r="QYE23" s="891"/>
      <c r="QYF23" s="891"/>
      <c r="QYG23" s="891"/>
      <c r="QYH23" s="891"/>
      <c r="QYI23" s="888"/>
      <c r="QYJ23" s="888"/>
      <c r="QYK23" s="889"/>
      <c r="QYL23" s="889"/>
      <c r="QYM23" s="888"/>
      <c r="QYN23" s="890"/>
      <c r="QYO23" s="888"/>
      <c r="QYP23" s="891"/>
      <c r="QYQ23" s="891"/>
      <c r="QYR23" s="891"/>
      <c r="QYS23" s="891"/>
      <c r="QYT23" s="891"/>
      <c r="QYU23" s="891"/>
      <c r="QYV23" s="891"/>
      <c r="QYW23" s="891"/>
      <c r="QYX23" s="888"/>
      <c r="QYY23" s="888"/>
      <c r="QYZ23" s="889"/>
      <c r="QZA23" s="889"/>
      <c r="QZB23" s="888"/>
      <c r="QZC23" s="890"/>
      <c r="QZD23" s="888"/>
      <c r="QZE23" s="891"/>
      <c r="QZF23" s="891"/>
      <c r="QZG23" s="891"/>
      <c r="QZH23" s="891"/>
      <c r="QZI23" s="891"/>
      <c r="QZJ23" s="891"/>
      <c r="QZK23" s="891"/>
      <c r="QZL23" s="891"/>
      <c r="QZM23" s="888"/>
      <c r="QZN23" s="888"/>
      <c r="QZO23" s="889"/>
      <c r="QZP23" s="889"/>
      <c r="QZQ23" s="888"/>
      <c r="QZR23" s="890"/>
      <c r="QZS23" s="888"/>
      <c r="QZT23" s="891"/>
      <c r="QZU23" s="891"/>
      <c r="QZV23" s="891"/>
      <c r="QZW23" s="891"/>
      <c r="QZX23" s="891"/>
      <c r="QZY23" s="891"/>
      <c r="QZZ23" s="891"/>
      <c r="RAA23" s="891"/>
      <c r="RAB23" s="888"/>
      <c r="RAC23" s="888"/>
      <c r="RAD23" s="889"/>
      <c r="RAE23" s="889"/>
      <c r="RAF23" s="888"/>
      <c r="RAG23" s="890"/>
      <c r="RAH23" s="888"/>
      <c r="RAI23" s="891"/>
      <c r="RAJ23" s="891"/>
      <c r="RAK23" s="891"/>
      <c r="RAL23" s="891"/>
      <c r="RAM23" s="891"/>
      <c r="RAN23" s="891"/>
      <c r="RAO23" s="891"/>
      <c r="RAP23" s="891"/>
      <c r="RAQ23" s="888"/>
      <c r="RAR23" s="888"/>
      <c r="RAS23" s="889"/>
      <c r="RAT23" s="889"/>
      <c r="RAU23" s="888"/>
      <c r="RAV23" s="890"/>
      <c r="RAW23" s="888"/>
      <c r="RAX23" s="891"/>
      <c r="RAY23" s="891"/>
      <c r="RAZ23" s="891"/>
      <c r="RBA23" s="891"/>
      <c r="RBB23" s="891"/>
      <c r="RBC23" s="891"/>
      <c r="RBD23" s="891"/>
      <c r="RBE23" s="891"/>
      <c r="RBF23" s="888"/>
      <c r="RBG23" s="888"/>
      <c r="RBH23" s="889"/>
      <c r="RBI23" s="889"/>
      <c r="RBJ23" s="888"/>
      <c r="RBK23" s="890"/>
      <c r="RBL23" s="888"/>
      <c r="RBM23" s="891"/>
      <c r="RBN23" s="891"/>
      <c r="RBO23" s="891"/>
      <c r="RBP23" s="891"/>
      <c r="RBQ23" s="891"/>
      <c r="RBR23" s="891"/>
      <c r="RBS23" s="891"/>
      <c r="RBT23" s="891"/>
      <c r="RBU23" s="888"/>
      <c r="RBV23" s="888"/>
      <c r="RBW23" s="889"/>
      <c r="RBX23" s="889"/>
      <c r="RBY23" s="888"/>
      <c r="RBZ23" s="890"/>
      <c r="RCA23" s="888"/>
      <c r="RCB23" s="891"/>
      <c r="RCC23" s="891"/>
      <c r="RCD23" s="891"/>
      <c r="RCE23" s="891"/>
      <c r="RCF23" s="891"/>
      <c r="RCG23" s="891"/>
      <c r="RCH23" s="891"/>
      <c r="RCI23" s="891"/>
      <c r="RCJ23" s="888"/>
      <c r="RCK23" s="888"/>
      <c r="RCL23" s="889"/>
      <c r="RCM23" s="889"/>
      <c r="RCN23" s="888"/>
      <c r="RCO23" s="890"/>
      <c r="RCP23" s="888"/>
      <c r="RCQ23" s="891"/>
      <c r="RCR23" s="891"/>
      <c r="RCS23" s="891"/>
      <c r="RCT23" s="891"/>
      <c r="RCU23" s="891"/>
      <c r="RCV23" s="891"/>
      <c r="RCW23" s="891"/>
      <c r="RCX23" s="891"/>
      <c r="RCY23" s="888"/>
      <c r="RCZ23" s="888"/>
      <c r="RDA23" s="889"/>
      <c r="RDB23" s="889"/>
      <c r="RDC23" s="888"/>
      <c r="RDD23" s="890"/>
      <c r="RDE23" s="888"/>
      <c r="RDF23" s="891"/>
      <c r="RDG23" s="891"/>
      <c r="RDH23" s="891"/>
      <c r="RDI23" s="891"/>
      <c r="RDJ23" s="891"/>
      <c r="RDK23" s="891"/>
      <c r="RDL23" s="891"/>
      <c r="RDM23" s="891"/>
      <c r="RDN23" s="888"/>
      <c r="RDO23" s="888"/>
      <c r="RDP23" s="889"/>
      <c r="RDQ23" s="889"/>
      <c r="RDR23" s="888"/>
      <c r="RDS23" s="890"/>
      <c r="RDT23" s="888"/>
      <c r="RDU23" s="891"/>
      <c r="RDV23" s="891"/>
      <c r="RDW23" s="891"/>
      <c r="RDX23" s="891"/>
      <c r="RDY23" s="891"/>
      <c r="RDZ23" s="891"/>
      <c r="REA23" s="891"/>
      <c r="REB23" s="891"/>
      <c r="REC23" s="888"/>
      <c r="RED23" s="888"/>
      <c r="REE23" s="889"/>
      <c r="REF23" s="889"/>
      <c r="REG23" s="888"/>
      <c r="REH23" s="890"/>
      <c r="REI23" s="888"/>
      <c r="REJ23" s="891"/>
      <c r="REK23" s="891"/>
      <c r="REL23" s="891"/>
      <c r="REM23" s="891"/>
      <c r="REN23" s="891"/>
      <c r="REO23" s="891"/>
      <c r="REP23" s="891"/>
      <c r="REQ23" s="891"/>
      <c r="RER23" s="888"/>
      <c r="RES23" s="888"/>
      <c r="RET23" s="889"/>
      <c r="REU23" s="889"/>
      <c r="REV23" s="888"/>
      <c r="REW23" s="890"/>
      <c r="REX23" s="888"/>
      <c r="REY23" s="891"/>
      <c r="REZ23" s="891"/>
      <c r="RFA23" s="891"/>
      <c r="RFB23" s="891"/>
      <c r="RFC23" s="891"/>
      <c r="RFD23" s="891"/>
      <c r="RFE23" s="891"/>
      <c r="RFF23" s="891"/>
      <c r="RFG23" s="888"/>
      <c r="RFH23" s="888"/>
      <c r="RFI23" s="889"/>
      <c r="RFJ23" s="889"/>
      <c r="RFK23" s="888"/>
      <c r="RFL23" s="890"/>
      <c r="RFM23" s="888"/>
      <c r="RFN23" s="891"/>
      <c r="RFO23" s="891"/>
      <c r="RFP23" s="891"/>
      <c r="RFQ23" s="891"/>
      <c r="RFR23" s="891"/>
      <c r="RFS23" s="891"/>
      <c r="RFT23" s="891"/>
      <c r="RFU23" s="891"/>
      <c r="RFV23" s="888"/>
      <c r="RFW23" s="888"/>
      <c r="RFX23" s="889"/>
      <c r="RFY23" s="889"/>
      <c r="RFZ23" s="888"/>
      <c r="RGA23" s="890"/>
      <c r="RGB23" s="888"/>
      <c r="RGC23" s="891"/>
      <c r="RGD23" s="891"/>
      <c r="RGE23" s="891"/>
      <c r="RGF23" s="891"/>
      <c r="RGG23" s="891"/>
      <c r="RGH23" s="891"/>
      <c r="RGI23" s="891"/>
      <c r="RGJ23" s="891"/>
      <c r="RGK23" s="888"/>
      <c r="RGL23" s="888"/>
      <c r="RGM23" s="889"/>
      <c r="RGN23" s="889"/>
      <c r="RGO23" s="888"/>
      <c r="RGP23" s="890"/>
      <c r="RGQ23" s="888"/>
      <c r="RGR23" s="891"/>
      <c r="RGS23" s="891"/>
      <c r="RGT23" s="891"/>
      <c r="RGU23" s="891"/>
      <c r="RGV23" s="891"/>
      <c r="RGW23" s="891"/>
      <c r="RGX23" s="891"/>
      <c r="RGY23" s="891"/>
      <c r="RGZ23" s="888"/>
      <c r="RHA23" s="888"/>
      <c r="RHB23" s="889"/>
      <c r="RHC23" s="889"/>
      <c r="RHD23" s="888"/>
      <c r="RHE23" s="890"/>
      <c r="RHF23" s="888"/>
      <c r="RHG23" s="891"/>
      <c r="RHH23" s="891"/>
      <c r="RHI23" s="891"/>
      <c r="RHJ23" s="891"/>
      <c r="RHK23" s="891"/>
      <c r="RHL23" s="891"/>
      <c r="RHM23" s="891"/>
      <c r="RHN23" s="891"/>
      <c r="RHO23" s="888"/>
      <c r="RHP23" s="888"/>
      <c r="RHQ23" s="889"/>
      <c r="RHR23" s="889"/>
      <c r="RHS23" s="888"/>
      <c r="RHT23" s="890"/>
      <c r="RHU23" s="888"/>
      <c r="RHV23" s="891"/>
      <c r="RHW23" s="891"/>
      <c r="RHX23" s="891"/>
      <c r="RHY23" s="891"/>
      <c r="RHZ23" s="891"/>
      <c r="RIA23" s="891"/>
      <c r="RIB23" s="891"/>
      <c r="RIC23" s="891"/>
      <c r="RID23" s="888"/>
      <c r="RIE23" s="888"/>
      <c r="RIF23" s="889"/>
      <c r="RIG23" s="889"/>
      <c r="RIH23" s="888"/>
      <c r="RII23" s="890"/>
      <c r="RIJ23" s="888"/>
      <c r="RIK23" s="891"/>
      <c r="RIL23" s="891"/>
      <c r="RIM23" s="891"/>
      <c r="RIN23" s="891"/>
      <c r="RIO23" s="891"/>
      <c r="RIP23" s="891"/>
      <c r="RIQ23" s="891"/>
      <c r="RIR23" s="891"/>
      <c r="RIS23" s="888"/>
      <c r="RIT23" s="888"/>
      <c r="RIU23" s="889"/>
      <c r="RIV23" s="889"/>
      <c r="RIW23" s="888"/>
      <c r="RIX23" s="890"/>
      <c r="RIY23" s="888"/>
      <c r="RIZ23" s="891"/>
      <c r="RJA23" s="891"/>
      <c r="RJB23" s="891"/>
      <c r="RJC23" s="891"/>
      <c r="RJD23" s="891"/>
      <c r="RJE23" s="891"/>
      <c r="RJF23" s="891"/>
      <c r="RJG23" s="891"/>
      <c r="RJH23" s="888"/>
      <c r="RJI23" s="888"/>
      <c r="RJJ23" s="889"/>
      <c r="RJK23" s="889"/>
      <c r="RJL23" s="888"/>
      <c r="RJM23" s="890"/>
      <c r="RJN23" s="888"/>
      <c r="RJO23" s="891"/>
      <c r="RJP23" s="891"/>
      <c r="RJQ23" s="891"/>
      <c r="RJR23" s="891"/>
      <c r="RJS23" s="891"/>
      <c r="RJT23" s="891"/>
      <c r="RJU23" s="891"/>
      <c r="RJV23" s="891"/>
      <c r="RJW23" s="888"/>
      <c r="RJX23" s="888"/>
      <c r="RJY23" s="889"/>
      <c r="RJZ23" s="889"/>
      <c r="RKA23" s="888"/>
      <c r="RKB23" s="890"/>
      <c r="RKC23" s="888"/>
      <c r="RKD23" s="891"/>
      <c r="RKE23" s="891"/>
      <c r="RKF23" s="891"/>
      <c r="RKG23" s="891"/>
      <c r="RKH23" s="891"/>
      <c r="RKI23" s="891"/>
      <c r="RKJ23" s="891"/>
      <c r="RKK23" s="891"/>
      <c r="RKL23" s="888"/>
      <c r="RKM23" s="888"/>
      <c r="RKN23" s="889"/>
      <c r="RKO23" s="889"/>
      <c r="RKP23" s="888"/>
      <c r="RKQ23" s="890"/>
      <c r="RKR23" s="888"/>
      <c r="RKS23" s="891"/>
      <c r="RKT23" s="891"/>
      <c r="RKU23" s="891"/>
      <c r="RKV23" s="891"/>
      <c r="RKW23" s="891"/>
      <c r="RKX23" s="891"/>
      <c r="RKY23" s="891"/>
      <c r="RKZ23" s="891"/>
      <c r="RLA23" s="888"/>
      <c r="RLB23" s="888"/>
      <c r="RLC23" s="889"/>
      <c r="RLD23" s="889"/>
      <c r="RLE23" s="888"/>
      <c r="RLF23" s="890"/>
      <c r="RLG23" s="888"/>
      <c r="RLH23" s="891"/>
      <c r="RLI23" s="891"/>
      <c r="RLJ23" s="891"/>
      <c r="RLK23" s="891"/>
      <c r="RLL23" s="891"/>
      <c r="RLM23" s="891"/>
      <c r="RLN23" s="891"/>
      <c r="RLO23" s="891"/>
      <c r="RLP23" s="888"/>
      <c r="RLQ23" s="888"/>
      <c r="RLR23" s="889"/>
      <c r="RLS23" s="889"/>
      <c r="RLT23" s="888"/>
      <c r="RLU23" s="890"/>
      <c r="RLV23" s="888"/>
      <c r="RLW23" s="891"/>
      <c r="RLX23" s="891"/>
      <c r="RLY23" s="891"/>
      <c r="RLZ23" s="891"/>
      <c r="RMA23" s="891"/>
      <c r="RMB23" s="891"/>
      <c r="RMC23" s="891"/>
      <c r="RMD23" s="891"/>
      <c r="RME23" s="888"/>
      <c r="RMF23" s="888"/>
      <c r="RMG23" s="889"/>
      <c r="RMH23" s="889"/>
      <c r="RMI23" s="888"/>
      <c r="RMJ23" s="890"/>
      <c r="RMK23" s="888"/>
      <c r="RML23" s="891"/>
      <c r="RMM23" s="891"/>
      <c r="RMN23" s="891"/>
      <c r="RMO23" s="891"/>
      <c r="RMP23" s="891"/>
      <c r="RMQ23" s="891"/>
      <c r="RMR23" s="891"/>
      <c r="RMS23" s="891"/>
      <c r="RMT23" s="888"/>
      <c r="RMU23" s="888"/>
      <c r="RMV23" s="889"/>
      <c r="RMW23" s="889"/>
      <c r="RMX23" s="888"/>
      <c r="RMY23" s="890"/>
      <c r="RMZ23" s="888"/>
      <c r="RNA23" s="891"/>
      <c r="RNB23" s="891"/>
      <c r="RNC23" s="891"/>
      <c r="RND23" s="891"/>
      <c r="RNE23" s="891"/>
      <c r="RNF23" s="891"/>
      <c r="RNG23" s="891"/>
      <c r="RNH23" s="891"/>
      <c r="RNI23" s="888"/>
      <c r="RNJ23" s="888"/>
      <c r="RNK23" s="889"/>
      <c r="RNL23" s="889"/>
      <c r="RNM23" s="888"/>
      <c r="RNN23" s="890"/>
      <c r="RNO23" s="888"/>
      <c r="RNP23" s="891"/>
      <c r="RNQ23" s="891"/>
      <c r="RNR23" s="891"/>
      <c r="RNS23" s="891"/>
      <c r="RNT23" s="891"/>
      <c r="RNU23" s="891"/>
      <c r="RNV23" s="891"/>
      <c r="RNW23" s="891"/>
      <c r="RNX23" s="888"/>
      <c r="RNY23" s="888"/>
      <c r="RNZ23" s="889"/>
      <c r="ROA23" s="889"/>
      <c r="ROB23" s="888"/>
      <c r="ROC23" s="890"/>
      <c r="ROD23" s="888"/>
      <c r="ROE23" s="891"/>
      <c r="ROF23" s="891"/>
      <c r="ROG23" s="891"/>
      <c r="ROH23" s="891"/>
      <c r="ROI23" s="891"/>
      <c r="ROJ23" s="891"/>
      <c r="ROK23" s="891"/>
      <c r="ROL23" s="891"/>
      <c r="ROM23" s="888"/>
      <c r="RON23" s="888"/>
      <c r="ROO23" s="889"/>
      <c r="ROP23" s="889"/>
      <c r="ROQ23" s="888"/>
      <c r="ROR23" s="890"/>
      <c r="ROS23" s="888"/>
      <c r="ROT23" s="891"/>
      <c r="ROU23" s="891"/>
      <c r="ROV23" s="891"/>
      <c r="ROW23" s="891"/>
      <c r="ROX23" s="891"/>
      <c r="ROY23" s="891"/>
      <c r="ROZ23" s="891"/>
      <c r="RPA23" s="891"/>
      <c r="RPB23" s="888"/>
      <c r="RPC23" s="888"/>
      <c r="RPD23" s="889"/>
      <c r="RPE23" s="889"/>
      <c r="RPF23" s="888"/>
      <c r="RPG23" s="890"/>
      <c r="RPH23" s="888"/>
      <c r="RPI23" s="891"/>
      <c r="RPJ23" s="891"/>
      <c r="RPK23" s="891"/>
      <c r="RPL23" s="891"/>
      <c r="RPM23" s="891"/>
      <c r="RPN23" s="891"/>
      <c r="RPO23" s="891"/>
      <c r="RPP23" s="891"/>
      <c r="RPQ23" s="888"/>
      <c r="RPR23" s="888"/>
      <c r="RPS23" s="889"/>
      <c r="RPT23" s="889"/>
      <c r="RPU23" s="888"/>
      <c r="RPV23" s="890"/>
      <c r="RPW23" s="888"/>
      <c r="RPX23" s="891"/>
      <c r="RPY23" s="891"/>
      <c r="RPZ23" s="891"/>
      <c r="RQA23" s="891"/>
      <c r="RQB23" s="891"/>
      <c r="RQC23" s="891"/>
      <c r="RQD23" s="891"/>
      <c r="RQE23" s="891"/>
      <c r="RQF23" s="888"/>
      <c r="RQG23" s="888"/>
      <c r="RQH23" s="889"/>
      <c r="RQI23" s="889"/>
      <c r="RQJ23" s="888"/>
      <c r="RQK23" s="890"/>
      <c r="RQL23" s="888"/>
      <c r="RQM23" s="891"/>
      <c r="RQN23" s="891"/>
      <c r="RQO23" s="891"/>
      <c r="RQP23" s="891"/>
      <c r="RQQ23" s="891"/>
      <c r="RQR23" s="891"/>
      <c r="RQS23" s="891"/>
      <c r="RQT23" s="891"/>
      <c r="RQU23" s="888"/>
      <c r="RQV23" s="888"/>
      <c r="RQW23" s="889"/>
      <c r="RQX23" s="889"/>
      <c r="RQY23" s="888"/>
      <c r="RQZ23" s="890"/>
      <c r="RRA23" s="888"/>
      <c r="RRB23" s="891"/>
      <c r="RRC23" s="891"/>
      <c r="RRD23" s="891"/>
      <c r="RRE23" s="891"/>
      <c r="RRF23" s="891"/>
      <c r="RRG23" s="891"/>
      <c r="RRH23" s="891"/>
      <c r="RRI23" s="891"/>
      <c r="RRJ23" s="888"/>
      <c r="RRK23" s="888"/>
      <c r="RRL23" s="889"/>
      <c r="RRM23" s="889"/>
      <c r="RRN23" s="888"/>
      <c r="RRO23" s="890"/>
      <c r="RRP23" s="888"/>
      <c r="RRQ23" s="891"/>
      <c r="RRR23" s="891"/>
      <c r="RRS23" s="891"/>
      <c r="RRT23" s="891"/>
      <c r="RRU23" s="891"/>
      <c r="RRV23" s="891"/>
      <c r="RRW23" s="891"/>
      <c r="RRX23" s="891"/>
      <c r="RRY23" s="888"/>
      <c r="RRZ23" s="888"/>
      <c r="RSA23" s="889"/>
      <c r="RSB23" s="889"/>
      <c r="RSC23" s="888"/>
      <c r="RSD23" s="890"/>
      <c r="RSE23" s="888"/>
      <c r="RSF23" s="891"/>
      <c r="RSG23" s="891"/>
      <c r="RSH23" s="891"/>
      <c r="RSI23" s="891"/>
      <c r="RSJ23" s="891"/>
      <c r="RSK23" s="891"/>
      <c r="RSL23" s="891"/>
      <c r="RSM23" s="891"/>
      <c r="RSN23" s="888"/>
      <c r="RSO23" s="888"/>
      <c r="RSP23" s="889"/>
      <c r="RSQ23" s="889"/>
      <c r="RSR23" s="888"/>
      <c r="RSS23" s="890"/>
      <c r="RST23" s="888"/>
      <c r="RSU23" s="891"/>
      <c r="RSV23" s="891"/>
      <c r="RSW23" s="891"/>
      <c r="RSX23" s="891"/>
      <c r="RSY23" s="891"/>
      <c r="RSZ23" s="891"/>
      <c r="RTA23" s="891"/>
      <c r="RTB23" s="891"/>
      <c r="RTC23" s="888"/>
      <c r="RTD23" s="888"/>
      <c r="RTE23" s="889"/>
      <c r="RTF23" s="889"/>
      <c r="RTG23" s="888"/>
      <c r="RTH23" s="890"/>
      <c r="RTI23" s="888"/>
      <c r="RTJ23" s="891"/>
      <c r="RTK23" s="891"/>
      <c r="RTL23" s="891"/>
      <c r="RTM23" s="891"/>
      <c r="RTN23" s="891"/>
      <c r="RTO23" s="891"/>
      <c r="RTP23" s="891"/>
      <c r="RTQ23" s="891"/>
      <c r="RTR23" s="888"/>
      <c r="RTS23" s="888"/>
      <c r="RTT23" s="889"/>
      <c r="RTU23" s="889"/>
      <c r="RTV23" s="888"/>
      <c r="RTW23" s="890"/>
      <c r="RTX23" s="888"/>
      <c r="RTY23" s="891"/>
      <c r="RTZ23" s="891"/>
      <c r="RUA23" s="891"/>
      <c r="RUB23" s="891"/>
      <c r="RUC23" s="891"/>
      <c r="RUD23" s="891"/>
      <c r="RUE23" s="891"/>
      <c r="RUF23" s="891"/>
      <c r="RUG23" s="888"/>
      <c r="RUH23" s="888"/>
      <c r="RUI23" s="889"/>
      <c r="RUJ23" s="889"/>
      <c r="RUK23" s="888"/>
      <c r="RUL23" s="890"/>
      <c r="RUM23" s="888"/>
      <c r="RUN23" s="891"/>
      <c r="RUO23" s="891"/>
      <c r="RUP23" s="891"/>
      <c r="RUQ23" s="891"/>
      <c r="RUR23" s="891"/>
      <c r="RUS23" s="891"/>
      <c r="RUT23" s="891"/>
      <c r="RUU23" s="891"/>
      <c r="RUV23" s="888"/>
      <c r="RUW23" s="888"/>
      <c r="RUX23" s="889"/>
      <c r="RUY23" s="889"/>
      <c r="RUZ23" s="888"/>
      <c r="RVA23" s="890"/>
      <c r="RVB23" s="888"/>
      <c r="RVC23" s="891"/>
      <c r="RVD23" s="891"/>
      <c r="RVE23" s="891"/>
      <c r="RVF23" s="891"/>
      <c r="RVG23" s="891"/>
      <c r="RVH23" s="891"/>
      <c r="RVI23" s="891"/>
      <c r="RVJ23" s="891"/>
      <c r="RVK23" s="888"/>
      <c r="RVL23" s="888"/>
      <c r="RVM23" s="889"/>
      <c r="RVN23" s="889"/>
      <c r="RVO23" s="888"/>
      <c r="RVP23" s="890"/>
      <c r="RVQ23" s="888"/>
      <c r="RVR23" s="891"/>
      <c r="RVS23" s="891"/>
      <c r="RVT23" s="891"/>
      <c r="RVU23" s="891"/>
      <c r="RVV23" s="891"/>
      <c r="RVW23" s="891"/>
      <c r="RVX23" s="891"/>
      <c r="RVY23" s="891"/>
      <c r="RVZ23" s="888"/>
      <c r="RWA23" s="888"/>
      <c r="RWB23" s="889"/>
      <c r="RWC23" s="889"/>
      <c r="RWD23" s="888"/>
      <c r="RWE23" s="890"/>
      <c r="RWF23" s="888"/>
      <c r="RWG23" s="891"/>
      <c r="RWH23" s="891"/>
      <c r="RWI23" s="891"/>
      <c r="RWJ23" s="891"/>
      <c r="RWK23" s="891"/>
      <c r="RWL23" s="891"/>
      <c r="RWM23" s="891"/>
      <c r="RWN23" s="891"/>
      <c r="RWO23" s="888"/>
      <c r="RWP23" s="888"/>
      <c r="RWQ23" s="889"/>
      <c r="RWR23" s="889"/>
      <c r="RWS23" s="888"/>
      <c r="RWT23" s="890"/>
      <c r="RWU23" s="888"/>
      <c r="RWV23" s="891"/>
      <c r="RWW23" s="891"/>
      <c r="RWX23" s="891"/>
      <c r="RWY23" s="891"/>
      <c r="RWZ23" s="891"/>
      <c r="RXA23" s="891"/>
      <c r="RXB23" s="891"/>
      <c r="RXC23" s="891"/>
      <c r="RXD23" s="888"/>
      <c r="RXE23" s="888"/>
      <c r="RXF23" s="889"/>
      <c r="RXG23" s="889"/>
      <c r="RXH23" s="888"/>
      <c r="RXI23" s="890"/>
      <c r="RXJ23" s="888"/>
      <c r="RXK23" s="891"/>
      <c r="RXL23" s="891"/>
      <c r="RXM23" s="891"/>
      <c r="RXN23" s="891"/>
      <c r="RXO23" s="891"/>
      <c r="RXP23" s="891"/>
      <c r="RXQ23" s="891"/>
      <c r="RXR23" s="891"/>
      <c r="RXS23" s="888"/>
      <c r="RXT23" s="888"/>
      <c r="RXU23" s="889"/>
      <c r="RXV23" s="889"/>
      <c r="RXW23" s="888"/>
      <c r="RXX23" s="890"/>
      <c r="RXY23" s="888"/>
      <c r="RXZ23" s="891"/>
      <c r="RYA23" s="891"/>
      <c r="RYB23" s="891"/>
      <c r="RYC23" s="891"/>
      <c r="RYD23" s="891"/>
      <c r="RYE23" s="891"/>
      <c r="RYF23" s="891"/>
      <c r="RYG23" s="891"/>
      <c r="RYH23" s="888"/>
      <c r="RYI23" s="888"/>
      <c r="RYJ23" s="889"/>
      <c r="RYK23" s="889"/>
      <c r="RYL23" s="888"/>
      <c r="RYM23" s="890"/>
      <c r="RYN23" s="888"/>
      <c r="RYO23" s="891"/>
      <c r="RYP23" s="891"/>
      <c r="RYQ23" s="891"/>
      <c r="RYR23" s="891"/>
      <c r="RYS23" s="891"/>
      <c r="RYT23" s="891"/>
      <c r="RYU23" s="891"/>
      <c r="RYV23" s="891"/>
      <c r="RYW23" s="888"/>
      <c r="RYX23" s="888"/>
      <c r="RYY23" s="889"/>
      <c r="RYZ23" s="889"/>
      <c r="RZA23" s="888"/>
      <c r="RZB23" s="890"/>
      <c r="RZC23" s="888"/>
      <c r="RZD23" s="891"/>
      <c r="RZE23" s="891"/>
      <c r="RZF23" s="891"/>
      <c r="RZG23" s="891"/>
      <c r="RZH23" s="891"/>
      <c r="RZI23" s="891"/>
      <c r="RZJ23" s="891"/>
      <c r="RZK23" s="891"/>
      <c r="RZL23" s="888"/>
      <c r="RZM23" s="888"/>
      <c r="RZN23" s="889"/>
      <c r="RZO23" s="889"/>
      <c r="RZP23" s="888"/>
      <c r="RZQ23" s="890"/>
      <c r="RZR23" s="888"/>
      <c r="RZS23" s="891"/>
      <c r="RZT23" s="891"/>
      <c r="RZU23" s="891"/>
      <c r="RZV23" s="891"/>
      <c r="RZW23" s="891"/>
      <c r="RZX23" s="891"/>
      <c r="RZY23" s="891"/>
      <c r="RZZ23" s="891"/>
      <c r="SAA23" s="888"/>
      <c r="SAB23" s="888"/>
      <c r="SAC23" s="889"/>
      <c r="SAD23" s="889"/>
      <c r="SAE23" s="888"/>
      <c r="SAF23" s="890"/>
      <c r="SAG23" s="888"/>
      <c r="SAH23" s="891"/>
      <c r="SAI23" s="891"/>
      <c r="SAJ23" s="891"/>
      <c r="SAK23" s="891"/>
      <c r="SAL23" s="891"/>
      <c r="SAM23" s="891"/>
      <c r="SAN23" s="891"/>
      <c r="SAO23" s="891"/>
      <c r="SAP23" s="888"/>
      <c r="SAQ23" s="888"/>
      <c r="SAR23" s="889"/>
      <c r="SAS23" s="889"/>
      <c r="SAT23" s="888"/>
      <c r="SAU23" s="890"/>
      <c r="SAV23" s="888"/>
      <c r="SAW23" s="891"/>
      <c r="SAX23" s="891"/>
      <c r="SAY23" s="891"/>
      <c r="SAZ23" s="891"/>
      <c r="SBA23" s="891"/>
      <c r="SBB23" s="891"/>
      <c r="SBC23" s="891"/>
      <c r="SBD23" s="891"/>
      <c r="SBE23" s="888"/>
      <c r="SBF23" s="888"/>
      <c r="SBG23" s="889"/>
      <c r="SBH23" s="889"/>
      <c r="SBI23" s="888"/>
      <c r="SBJ23" s="890"/>
      <c r="SBK23" s="888"/>
      <c r="SBL23" s="891"/>
      <c r="SBM23" s="891"/>
      <c r="SBN23" s="891"/>
      <c r="SBO23" s="891"/>
      <c r="SBP23" s="891"/>
      <c r="SBQ23" s="891"/>
      <c r="SBR23" s="891"/>
      <c r="SBS23" s="891"/>
      <c r="SBT23" s="888"/>
      <c r="SBU23" s="888"/>
      <c r="SBV23" s="889"/>
      <c r="SBW23" s="889"/>
      <c r="SBX23" s="888"/>
      <c r="SBY23" s="890"/>
      <c r="SBZ23" s="888"/>
      <c r="SCA23" s="891"/>
      <c r="SCB23" s="891"/>
      <c r="SCC23" s="891"/>
      <c r="SCD23" s="891"/>
      <c r="SCE23" s="891"/>
      <c r="SCF23" s="891"/>
      <c r="SCG23" s="891"/>
      <c r="SCH23" s="891"/>
      <c r="SCI23" s="888"/>
      <c r="SCJ23" s="888"/>
      <c r="SCK23" s="889"/>
      <c r="SCL23" s="889"/>
      <c r="SCM23" s="888"/>
      <c r="SCN23" s="890"/>
      <c r="SCO23" s="888"/>
      <c r="SCP23" s="891"/>
      <c r="SCQ23" s="891"/>
      <c r="SCR23" s="891"/>
      <c r="SCS23" s="891"/>
      <c r="SCT23" s="891"/>
      <c r="SCU23" s="891"/>
      <c r="SCV23" s="891"/>
      <c r="SCW23" s="891"/>
      <c r="SCX23" s="888"/>
      <c r="SCY23" s="888"/>
      <c r="SCZ23" s="889"/>
      <c r="SDA23" s="889"/>
      <c r="SDB23" s="888"/>
      <c r="SDC23" s="890"/>
      <c r="SDD23" s="888"/>
      <c r="SDE23" s="891"/>
      <c r="SDF23" s="891"/>
      <c r="SDG23" s="891"/>
      <c r="SDH23" s="891"/>
      <c r="SDI23" s="891"/>
      <c r="SDJ23" s="891"/>
      <c r="SDK23" s="891"/>
      <c r="SDL23" s="891"/>
      <c r="SDM23" s="888"/>
      <c r="SDN23" s="888"/>
      <c r="SDO23" s="889"/>
      <c r="SDP23" s="889"/>
      <c r="SDQ23" s="888"/>
      <c r="SDR23" s="890"/>
      <c r="SDS23" s="888"/>
      <c r="SDT23" s="891"/>
      <c r="SDU23" s="891"/>
      <c r="SDV23" s="891"/>
      <c r="SDW23" s="891"/>
      <c r="SDX23" s="891"/>
      <c r="SDY23" s="891"/>
      <c r="SDZ23" s="891"/>
      <c r="SEA23" s="891"/>
      <c r="SEB23" s="888"/>
      <c r="SEC23" s="888"/>
      <c r="SED23" s="889"/>
      <c r="SEE23" s="889"/>
      <c r="SEF23" s="888"/>
      <c r="SEG23" s="890"/>
      <c r="SEH23" s="888"/>
      <c r="SEI23" s="891"/>
      <c r="SEJ23" s="891"/>
      <c r="SEK23" s="891"/>
      <c r="SEL23" s="891"/>
      <c r="SEM23" s="891"/>
      <c r="SEN23" s="891"/>
      <c r="SEO23" s="891"/>
      <c r="SEP23" s="891"/>
      <c r="SEQ23" s="888"/>
      <c r="SER23" s="888"/>
      <c r="SES23" s="889"/>
      <c r="SET23" s="889"/>
      <c r="SEU23" s="888"/>
      <c r="SEV23" s="890"/>
      <c r="SEW23" s="888"/>
      <c r="SEX23" s="891"/>
      <c r="SEY23" s="891"/>
      <c r="SEZ23" s="891"/>
      <c r="SFA23" s="891"/>
      <c r="SFB23" s="891"/>
      <c r="SFC23" s="891"/>
      <c r="SFD23" s="891"/>
      <c r="SFE23" s="891"/>
      <c r="SFF23" s="888"/>
      <c r="SFG23" s="888"/>
      <c r="SFH23" s="889"/>
      <c r="SFI23" s="889"/>
      <c r="SFJ23" s="888"/>
      <c r="SFK23" s="890"/>
      <c r="SFL23" s="888"/>
      <c r="SFM23" s="891"/>
      <c r="SFN23" s="891"/>
      <c r="SFO23" s="891"/>
      <c r="SFP23" s="891"/>
      <c r="SFQ23" s="891"/>
      <c r="SFR23" s="891"/>
      <c r="SFS23" s="891"/>
      <c r="SFT23" s="891"/>
      <c r="SFU23" s="888"/>
      <c r="SFV23" s="888"/>
      <c r="SFW23" s="889"/>
      <c r="SFX23" s="889"/>
      <c r="SFY23" s="888"/>
      <c r="SFZ23" s="890"/>
      <c r="SGA23" s="888"/>
      <c r="SGB23" s="891"/>
      <c r="SGC23" s="891"/>
      <c r="SGD23" s="891"/>
      <c r="SGE23" s="891"/>
      <c r="SGF23" s="891"/>
      <c r="SGG23" s="891"/>
      <c r="SGH23" s="891"/>
      <c r="SGI23" s="891"/>
      <c r="SGJ23" s="888"/>
      <c r="SGK23" s="888"/>
      <c r="SGL23" s="889"/>
      <c r="SGM23" s="889"/>
      <c r="SGN23" s="888"/>
      <c r="SGO23" s="890"/>
      <c r="SGP23" s="888"/>
      <c r="SGQ23" s="891"/>
      <c r="SGR23" s="891"/>
      <c r="SGS23" s="891"/>
      <c r="SGT23" s="891"/>
      <c r="SGU23" s="891"/>
      <c r="SGV23" s="891"/>
      <c r="SGW23" s="891"/>
      <c r="SGX23" s="891"/>
      <c r="SGY23" s="888"/>
      <c r="SGZ23" s="888"/>
      <c r="SHA23" s="889"/>
      <c r="SHB23" s="889"/>
      <c r="SHC23" s="888"/>
      <c r="SHD23" s="890"/>
      <c r="SHE23" s="888"/>
      <c r="SHF23" s="891"/>
      <c r="SHG23" s="891"/>
      <c r="SHH23" s="891"/>
      <c r="SHI23" s="891"/>
      <c r="SHJ23" s="891"/>
      <c r="SHK23" s="891"/>
      <c r="SHL23" s="891"/>
      <c r="SHM23" s="891"/>
      <c r="SHN23" s="888"/>
      <c r="SHO23" s="888"/>
      <c r="SHP23" s="889"/>
      <c r="SHQ23" s="889"/>
      <c r="SHR23" s="888"/>
      <c r="SHS23" s="890"/>
      <c r="SHT23" s="888"/>
      <c r="SHU23" s="891"/>
      <c r="SHV23" s="891"/>
      <c r="SHW23" s="891"/>
      <c r="SHX23" s="891"/>
      <c r="SHY23" s="891"/>
      <c r="SHZ23" s="891"/>
      <c r="SIA23" s="891"/>
      <c r="SIB23" s="891"/>
      <c r="SIC23" s="888"/>
      <c r="SID23" s="888"/>
      <c r="SIE23" s="889"/>
      <c r="SIF23" s="889"/>
      <c r="SIG23" s="888"/>
      <c r="SIH23" s="890"/>
      <c r="SII23" s="888"/>
      <c r="SIJ23" s="891"/>
      <c r="SIK23" s="891"/>
      <c r="SIL23" s="891"/>
      <c r="SIM23" s="891"/>
      <c r="SIN23" s="891"/>
      <c r="SIO23" s="891"/>
      <c r="SIP23" s="891"/>
      <c r="SIQ23" s="891"/>
      <c r="SIR23" s="888"/>
      <c r="SIS23" s="888"/>
      <c r="SIT23" s="889"/>
      <c r="SIU23" s="889"/>
      <c r="SIV23" s="888"/>
      <c r="SIW23" s="890"/>
      <c r="SIX23" s="888"/>
      <c r="SIY23" s="891"/>
      <c r="SIZ23" s="891"/>
      <c r="SJA23" s="891"/>
      <c r="SJB23" s="891"/>
      <c r="SJC23" s="891"/>
      <c r="SJD23" s="891"/>
      <c r="SJE23" s="891"/>
      <c r="SJF23" s="891"/>
      <c r="SJG23" s="888"/>
      <c r="SJH23" s="888"/>
      <c r="SJI23" s="889"/>
      <c r="SJJ23" s="889"/>
      <c r="SJK23" s="888"/>
      <c r="SJL23" s="890"/>
      <c r="SJM23" s="888"/>
      <c r="SJN23" s="891"/>
      <c r="SJO23" s="891"/>
      <c r="SJP23" s="891"/>
      <c r="SJQ23" s="891"/>
      <c r="SJR23" s="891"/>
      <c r="SJS23" s="891"/>
      <c r="SJT23" s="891"/>
      <c r="SJU23" s="891"/>
      <c r="SJV23" s="888"/>
      <c r="SJW23" s="888"/>
      <c r="SJX23" s="889"/>
      <c r="SJY23" s="889"/>
      <c r="SJZ23" s="888"/>
      <c r="SKA23" s="890"/>
      <c r="SKB23" s="888"/>
      <c r="SKC23" s="891"/>
      <c r="SKD23" s="891"/>
      <c r="SKE23" s="891"/>
      <c r="SKF23" s="891"/>
      <c r="SKG23" s="891"/>
      <c r="SKH23" s="891"/>
      <c r="SKI23" s="891"/>
      <c r="SKJ23" s="891"/>
      <c r="SKK23" s="888"/>
      <c r="SKL23" s="888"/>
      <c r="SKM23" s="889"/>
      <c r="SKN23" s="889"/>
      <c r="SKO23" s="888"/>
      <c r="SKP23" s="890"/>
      <c r="SKQ23" s="888"/>
      <c r="SKR23" s="891"/>
      <c r="SKS23" s="891"/>
      <c r="SKT23" s="891"/>
      <c r="SKU23" s="891"/>
      <c r="SKV23" s="891"/>
      <c r="SKW23" s="891"/>
      <c r="SKX23" s="891"/>
      <c r="SKY23" s="891"/>
      <c r="SKZ23" s="888"/>
      <c r="SLA23" s="888"/>
      <c r="SLB23" s="889"/>
      <c r="SLC23" s="889"/>
      <c r="SLD23" s="888"/>
      <c r="SLE23" s="890"/>
      <c r="SLF23" s="888"/>
      <c r="SLG23" s="891"/>
      <c r="SLH23" s="891"/>
      <c r="SLI23" s="891"/>
      <c r="SLJ23" s="891"/>
      <c r="SLK23" s="891"/>
      <c r="SLL23" s="891"/>
      <c r="SLM23" s="891"/>
      <c r="SLN23" s="891"/>
      <c r="SLO23" s="888"/>
      <c r="SLP23" s="888"/>
      <c r="SLQ23" s="889"/>
      <c r="SLR23" s="889"/>
      <c r="SLS23" s="888"/>
      <c r="SLT23" s="890"/>
      <c r="SLU23" s="888"/>
      <c r="SLV23" s="891"/>
      <c r="SLW23" s="891"/>
      <c r="SLX23" s="891"/>
      <c r="SLY23" s="891"/>
      <c r="SLZ23" s="891"/>
      <c r="SMA23" s="891"/>
      <c r="SMB23" s="891"/>
      <c r="SMC23" s="891"/>
      <c r="SMD23" s="888"/>
      <c r="SME23" s="888"/>
      <c r="SMF23" s="889"/>
      <c r="SMG23" s="889"/>
      <c r="SMH23" s="888"/>
      <c r="SMI23" s="890"/>
      <c r="SMJ23" s="888"/>
      <c r="SMK23" s="891"/>
      <c r="SML23" s="891"/>
      <c r="SMM23" s="891"/>
      <c r="SMN23" s="891"/>
      <c r="SMO23" s="891"/>
      <c r="SMP23" s="891"/>
      <c r="SMQ23" s="891"/>
      <c r="SMR23" s="891"/>
      <c r="SMS23" s="888"/>
      <c r="SMT23" s="888"/>
      <c r="SMU23" s="889"/>
      <c r="SMV23" s="889"/>
      <c r="SMW23" s="888"/>
      <c r="SMX23" s="890"/>
      <c r="SMY23" s="888"/>
      <c r="SMZ23" s="891"/>
      <c r="SNA23" s="891"/>
      <c r="SNB23" s="891"/>
      <c r="SNC23" s="891"/>
      <c r="SND23" s="891"/>
      <c r="SNE23" s="891"/>
      <c r="SNF23" s="891"/>
      <c r="SNG23" s="891"/>
      <c r="SNH23" s="888"/>
      <c r="SNI23" s="888"/>
      <c r="SNJ23" s="889"/>
      <c r="SNK23" s="889"/>
      <c r="SNL23" s="888"/>
      <c r="SNM23" s="890"/>
      <c r="SNN23" s="888"/>
      <c r="SNO23" s="891"/>
      <c r="SNP23" s="891"/>
      <c r="SNQ23" s="891"/>
      <c r="SNR23" s="891"/>
      <c r="SNS23" s="891"/>
      <c r="SNT23" s="891"/>
      <c r="SNU23" s="891"/>
      <c r="SNV23" s="891"/>
      <c r="SNW23" s="888"/>
      <c r="SNX23" s="888"/>
      <c r="SNY23" s="889"/>
      <c r="SNZ23" s="889"/>
      <c r="SOA23" s="888"/>
      <c r="SOB23" s="890"/>
      <c r="SOC23" s="888"/>
      <c r="SOD23" s="891"/>
      <c r="SOE23" s="891"/>
      <c r="SOF23" s="891"/>
      <c r="SOG23" s="891"/>
      <c r="SOH23" s="891"/>
      <c r="SOI23" s="891"/>
      <c r="SOJ23" s="891"/>
      <c r="SOK23" s="891"/>
      <c r="SOL23" s="888"/>
      <c r="SOM23" s="888"/>
      <c r="SON23" s="889"/>
      <c r="SOO23" s="889"/>
      <c r="SOP23" s="888"/>
      <c r="SOQ23" s="890"/>
      <c r="SOR23" s="888"/>
      <c r="SOS23" s="891"/>
      <c r="SOT23" s="891"/>
      <c r="SOU23" s="891"/>
      <c r="SOV23" s="891"/>
      <c r="SOW23" s="891"/>
      <c r="SOX23" s="891"/>
      <c r="SOY23" s="891"/>
      <c r="SOZ23" s="891"/>
      <c r="SPA23" s="888"/>
      <c r="SPB23" s="888"/>
      <c r="SPC23" s="889"/>
      <c r="SPD23" s="889"/>
      <c r="SPE23" s="888"/>
      <c r="SPF23" s="890"/>
      <c r="SPG23" s="888"/>
      <c r="SPH23" s="891"/>
      <c r="SPI23" s="891"/>
      <c r="SPJ23" s="891"/>
      <c r="SPK23" s="891"/>
      <c r="SPL23" s="891"/>
      <c r="SPM23" s="891"/>
      <c r="SPN23" s="891"/>
      <c r="SPO23" s="891"/>
      <c r="SPP23" s="888"/>
      <c r="SPQ23" s="888"/>
      <c r="SPR23" s="889"/>
      <c r="SPS23" s="889"/>
      <c r="SPT23" s="888"/>
      <c r="SPU23" s="890"/>
      <c r="SPV23" s="888"/>
      <c r="SPW23" s="891"/>
      <c r="SPX23" s="891"/>
      <c r="SPY23" s="891"/>
      <c r="SPZ23" s="891"/>
      <c r="SQA23" s="891"/>
      <c r="SQB23" s="891"/>
      <c r="SQC23" s="891"/>
      <c r="SQD23" s="891"/>
      <c r="SQE23" s="888"/>
      <c r="SQF23" s="888"/>
      <c r="SQG23" s="889"/>
      <c r="SQH23" s="889"/>
      <c r="SQI23" s="888"/>
      <c r="SQJ23" s="890"/>
      <c r="SQK23" s="888"/>
      <c r="SQL23" s="891"/>
      <c r="SQM23" s="891"/>
      <c r="SQN23" s="891"/>
      <c r="SQO23" s="891"/>
      <c r="SQP23" s="891"/>
      <c r="SQQ23" s="891"/>
      <c r="SQR23" s="891"/>
      <c r="SQS23" s="891"/>
      <c r="SQT23" s="888"/>
      <c r="SQU23" s="888"/>
      <c r="SQV23" s="889"/>
      <c r="SQW23" s="889"/>
      <c r="SQX23" s="888"/>
      <c r="SQY23" s="890"/>
      <c r="SQZ23" s="888"/>
      <c r="SRA23" s="891"/>
      <c r="SRB23" s="891"/>
      <c r="SRC23" s="891"/>
      <c r="SRD23" s="891"/>
      <c r="SRE23" s="891"/>
      <c r="SRF23" s="891"/>
      <c r="SRG23" s="891"/>
      <c r="SRH23" s="891"/>
      <c r="SRI23" s="888"/>
      <c r="SRJ23" s="888"/>
      <c r="SRK23" s="889"/>
      <c r="SRL23" s="889"/>
      <c r="SRM23" s="888"/>
      <c r="SRN23" s="890"/>
      <c r="SRO23" s="888"/>
      <c r="SRP23" s="891"/>
      <c r="SRQ23" s="891"/>
      <c r="SRR23" s="891"/>
      <c r="SRS23" s="891"/>
      <c r="SRT23" s="891"/>
      <c r="SRU23" s="891"/>
      <c r="SRV23" s="891"/>
      <c r="SRW23" s="891"/>
      <c r="SRX23" s="888"/>
      <c r="SRY23" s="888"/>
      <c r="SRZ23" s="889"/>
      <c r="SSA23" s="889"/>
      <c r="SSB23" s="888"/>
      <c r="SSC23" s="890"/>
      <c r="SSD23" s="888"/>
      <c r="SSE23" s="891"/>
      <c r="SSF23" s="891"/>
      <c r="SSG23" s="891"/>
      <c r="SSH23" s="891"/>
      <c r="SSI23" s="891"/>
      <c r="SSJ23" s="891"/>
      <c r="SSK23" s="891"/>
      <c r="SSL23" s="891"/>
      <c r="SSM23" s="888"/>
      <c r="SSN23" s="888"/>
      <c r="SSO23" s="889"/>
      <c r="SSP23" s="889"/>
      <c r="SSQ23" s="888"/>
      <c r="SSR23" s="890"/>
      <c r="SSS23" s="888"/>
      <c r="SST23" s="891"/>
      <c r="SSU23" s="891"/>
      <c r="SSV23" s="891"/>
      <c r="SSW23" s="891"/>
      <c r="SSX23" s="891"/>
      <c r="SSY23" s="891"/>
      <c r="SSZ23" s="891"/>
      <c r="STA23" s="891"/>
      <c r="STB23" s="888"/>
      <c r="STC23" s="888"/>
      <c r="STD23" s="889"/>
      <c r="STE23" s="889"/>
      <c r="STF23" s="888"/>
      <c r="STG23" s="890"/>
      <c r="STH23" s="888"/>
      <c r="STI23" s="891"/>
      <c r="STJ23" s="891"/>
      <c r="STK23" s="891"/>
      <c r="STL23" s="891"/>
      <c r="STM23" s="891"/>
      <c r="STN23" s="891"/>
      <c r="STO23" s="891"/>
      <c r="STP23" s="891"/>
      <c r="STQ23" s="888"/>
      <c r="STR23" s="888"/>
      <c r="STS23" s="889"/>
      <c r="STT23" s="889"/>
      <c r="STU23" s="888"/>
      <c r="STV23" s="890"/>
      <c r="STW23" s="888"/>
      <c r="STX23" s="891"/>
      <c r="STY23" s="891"/>
      <c r="STZ23" s="891"/>
      <c r="SUA23" s="891"/>
      <c r="SUB23" s="891"/>
      <c r="SUC23" s="891"/>
      <c r="SUD23" s="891"/>
      <c r="SUE23" s="891"/>
      <c r="SUF23" s="888"/>
      <c r="SUG23" s="888"/>
      <c r="SUH23" s="889"/>
      <c r="SUI23" s="889"/>
      <c r="SUJ23" s="888"/>
      <c r="SUK23" s="890"/>
      <c r="SUL23" s="888"/>
      <c r="SUM23" s="891"/>
      <c r="SUN23" s="891"/>
      <c r="SUO23" s="891"/>
      <c r="SUP23" s="891"/>
      <c r="SUQ23" s="891"/>
      <c r="SUR23" s="891"/>
      <c r="SUS23" s="891"/>
      <c r="SUT23" s="891"/>
      <c r="SUU23" s="888"/>
      <c r="SUV23" s="888"/>
      <c r="SUW23" s="889"/>
      <c r="SUX23" s="889"/>
      <c r="SUY23" s="888"/>
      <c r="SUZ23" s="890"/>
      <c r="SVA23" s="888"/>
      <c r="SVB23" s="891"/>
      <c r="SVC23" s="891"/>
      <c r="SVD23" s="891"/>
      <c r="SVE23" s="891"/>
      <c r="SVF23" s="891"/>
      <c r="SVG23" s="891"/>
      <c r="SVH23" s="891"/>
      <c r="SVI23" s="891"/>
      <c r="SVJ23" s="888"/>
      <c r="SVK23" s="888"/>
      <c r="SVL23" s="889"/>
      <c r="SVM23" s="889"/>
      <c r="SVN23" s="888"/>
      <c r="SVO23" s="890"/>
      <c r="SVP23" s="888"/>
      <c r="SVQ23" s="891"/>
      <c r="SVR23" s="891"/>
      <c r="SVS23" s="891"/>
      <c r="SVT23" s="891"/>
      <c r="SVU23" s="891"/>
      <c r="SVV23" s="891"/>
      <c r="SVW23" s="891"/>
      <c r="SVX23" s="891"/>
      <c r="SVY23" s="888"/>
      <c r="SVZ23" s="888"/>
      <c r="SWA23" s="889"/>
      <c r="SWB23" s="889"/>
      <c r="SWC23" s="888"/>
      <c r="SWD23" s="890"/>
      <c r="SWE23" s="888"/>
      <c r="SWF23" s="891"/>
      <c r="SWG23" s="891"/>
      <c r="SWH23" s="891"/>
      <c r="SWI23" s="891"/>
      <c r="SWJ23" s="891"/>
      <c r="SWK23" s="891"/>
      <c r="SWL23" s="891"/>
      <c r="SWM23" s="891"/>
      <c r="SWN23" s="888"/>
      <c r="SWO23" s="888"/>
      <c r="SWP23" s="889"/>
      <c r="SWQ23" s="889"/>
      <c r="SWR23" s="888"/>
      <c r="SWS23" s="890"/>
      <c r="SWT23" s="888"/>
      <c r="SWU23" s="891"/>
      <c r="SWV23" s="891"/>
      <c r="SWW23" s="891"/>
      <c r="SWX23" s="891"/>
      <c r="SWY23" s="891"/>
      <c r="SWZ23" s="891"/>
      <c r="SXA23" s="891"/>
      <c r="SXB23" s="891"/>
      <c r="SXC23" s="888"/>
      <c r="SXD23" s="888"/>
      <c r="SXE23" s="889"/>
      <c r="SXF23" s="889"/>
      <c r="SXG23" s="888"/>
      <c r="SXH23" s="890"/>
      <c r="SXI23" s="888"/>
      <c r="SXJ23" s="891"/>
      <c r="SXK23" s="891"/>
      <c r="SXL23" s="891"/>
      <c r="SXM23" s="891"/>
      <c r="SXN23" s="891"/>
      <c r="SXO23" s="891"/>
      <c r="SXP23" s="891"/>
      <c r="SXQ23" s="891"/>
      <c r="SXR23" s="888"/>
      <c r="SXS23" s="888"/>
      <c r="SXT23" s="889"/>
      <c r="SXU23" s="889"/>
      <c r="SXV23" s="888"/>
      <c r="SXW23" s="890"/>
      <c r="SXX23" s="888"/>
      <c r="SXY23" s="891"/>
      <c r="SXZ23" s="891"/>
      <c r="SYA23" s="891"/>
      <c r="SYB23" s="891"/>
      <c r="SYC23" s="891"/>
      <c r="SYD23" s="891"/>
      <c r="SYE23" s="891"/>
      <c r="SYF23" s="891"/>
      <c r="SYG23" s="888"/>
      <c r="SYH23" s="888"/>
      <c r="SYI23" s="889"/>
      <c r="SYJ23" s="889"/>
      <c r="SYK23" s="888"/>
      <c r="SYL23" s="890"/>
      <c r="SYM23" s="888"/>
      <c r="SYN23" s="891"/>
      <c r="SYO23" s="891"/>
      <c r="SYP23" s="891"/>
      <c r="SYQ23" s="891"/>
      <c r="SYR23" s="891"/>
      <c r="SYS23" s="891"/>
      <c r="SYT23" s="891"/>
      <c r="SYU23" s="891"/>
      <c r="SYV23" s="888"/>
      <c r="SYW23" s="888"/>
      <c r="SYX23" s="889"/>
      <c r="SYY23" s="889"/>
      <c r="SYZ23" s="888"/>
      <c r="SZA23" s="890"/>
      <c r="SZB23" s="888"/>
      <c r="SZC23" s="891"/>
      <c r="SZD23" s="891"/>
      <c r="SZE23" s="891"/>
      <c r="SZF23" s="891"/>
      <c r="SZG23" s="891"/>
      <c r="SZH23" s="891"/>
      <c r="SZI23" s="891"/>
      <c r="SZJ23" s="891"/>
      <c r="SZK23" s="888"/>
      <c r="SZL23" s="888"/>
      <c r="SZM23" s="889"/>
      <c r="SZN23" s="889"/>
      <c r="SZO23" s="888"/>
      <c r="SZP23" s="890"/>
      <c r="SZQ23" s="888"/>
      <c r="SZR23" s="891"/>
      <c r="SZS23" s="891"/>
      <c r="SZT23" s="891"/>
      <c r="SZU23" s="891"/>
      <c r="SZV23" s="891"/>
      <c r="SZW23" s="891"/>
      <c r="SZX23" s="891"/>
      <c r="SZY23" s="891"/>
      <c r="SZZ23" s="888"/>
      <c r="TAA23" s="888"/>
      <c r="TAB23" s="889"/>
      <c r="TAC23" s="889"/>
      <c r="TAD23" s="888"/>
      <c r="TAE23" s="890"/>
      <c r="TAF23" s="888"/>
      <c r="TAG23" s="891"/>
      <c r="TAH23" s="891"/>
      <c r="TAI23" s="891"/>
      <c r="TAJ23" s="891"/>
      <c r="TAK23" s="891"/>
      <c r="TAL23" s="891"/>
      <c r="TAM23" s="891"/>
      <c r="TAN23" s="891"/>
      <c r="TAO23" s="888"/>
      <c r="TAP23" s="888"/>
      <c r="TAQ23" s="889"/>
      <c r="TAR23" s="889"/>
      <c r="TAS23" s="888"/>
      <c r="TAT23" s="890"/>
      <c r="TAU23" s="888"/>
      <c r="TAV23" s="891"/>
      <c r="TAW23" s="891"/>
      <c r="TAX23" s="891"/>
      <c r="TAY23" s="891"/>
      <c r="TAZ23" s="891"/>
      <c r="TBA23" s="891"/>
      <c r="TBB23" s="891"/>
      <c r="TBC23" s="891"/>
      <c r="TBD23" s="888"/>
      <c r="TBE23" s="888"/>
      <c r="TBF23" s="889"/>
      <c r="TBG23" s="889"/>
      <c r="TBH23" s="888"/>
      <c r="TBI23" s="890"/>
      <c r="TBJ23" s="888"/>
      <c r="TBK23" s="891"/>
      <c r="TBL23" s="891"/>
      <c r="TBM23" s="891"/>
      <c r="TBN23" s="891"/>
      <c r="TBO23" s="891"/>
      <c r="TBP23" s="891"/>
      <c r="TBQ23" s="891"/>
      <c r="TBR23" s="891"/>
      <c r="TBS23" s="888"/>
      <c r="TBT23" s="888"/>
      <c r="TBU23" s="889"/>
      <c r="TBV23" s="889"/>
      <c r="TBW23" s="888"/>
      <c r="TBX23" s="890"/>
      <c r="TBY23" s="888"/>
      <c r="TBZ23" s="891"/>
      <c r="TCA23" s="891"/>
      <c r="TCB23" s="891"/>
      <c r="TCC23" s="891"/>
      <c r="TCD23" s="891"/>
      <c r="TCE23" s="891"/>
      <c r="TCF23" s="891"/>
      <c r="TCG23" s="891"/>
      <c r="TCH23" s="888"/>
      <c r="TCI23" s="888"/>
      <c r="TCJ23" s="889"/>
      <c r="TCK23" s="889"/>
      <c r="TCL23" s="888"/>
      <c r="TCM23" s="890"/>
      <c r="TCN23" s="888"/>
      <c r="TCO23" s="891"/>
      <c r="TCP23" s="891"/>
      <c r="TCQ23" s="891"/>
      <c r="TCR23" s="891"/>
      <c r="TCS23" s="891"/>
      <c r="TCT23" s="891"/>
      <c r="TCU23" s="891"/>
      <c r="TCV23" s="891"/>
      <c r="TCW23" s="888"/>
      <c r="TCX23" s="888"/>
      <c r="TCY23" s="889"/>
      <c r="TCZ23" s="889"/>
      <c r="TDA23" s="888"/>
      <c r="TDB23" s="890"/>
      <c r="TDC23" s="888"/>
      <c r="TDD23" s="891"/>
      <c r="TDE23" s="891"/>
      <c r="TDF23" s="891"/>
      <c r="TDG23" s="891"/>
      <c r="TDH23" s="891"/>
      <c r="TDI23" s="891"/>
      <c r="TDJ23" s="891"/>
      <c r="TDK23" s="891"/>
      <c r="TDL23" s="888"/>
      <c r="TDM23" s="888"/>
      <c r="TDN23" s="889"/>
      <c r="TDO23" s="889"/>
      <c r="TDP23" s="888"/>
      <c r="TDQ23" s="890"/>
      <c r="TDR23" s="888"/>
      <c r="TDS23" s="891"/>
      <c r="TDT23" s="891"/>
      <c r="TDU23" s="891"/>
      <c r="TDV23" s="891"/>
      <c r="TDW23" s="891"/>
      <c r="TDX23" s="891"/>
      <c r="TDY23" s="891"/>
      <c r="TDZ23" s="891"/>
      <c r="TEA23" s="888"/>
      <c r="TEB23" s="888"/>
      <c r="TEC23" s="889"/>
      <c r="TED23" s="889"/>
      <c r="TEE23" s="888"/>
      <c r="TEF23" s="890"/>
      <c r="TEG23" s="888"/>
      <c r="TEH23" s="891"/>
      <c r="TEI23" s="891"/>
      <c r="TEJ23" s="891"/>
      <c r="TEK23" s="891"/>
      <c r="TEL23" s="891"/>
      <c r="TEM23" s="891"/>
      <c r="TEN23" s="891"/>
      <c r="TEO23" s="891"/>
      <c r="TEP23" s="888"/>
      <c r="TEQ23" s="888"/>
      <c r="TER23" s="889"/>
      <c r="TES23" s="889"/>
      <c r="TET23" s="888"/>
      <c r="TEU23" s="890"/>
      <c r="TEV23" s="888"/>
      <c r="TEW23" s="891"/>
      <c r="TEX23" s="891"/>
      <c r="TEY23" s="891"/>
      <c r="TEZ23" s="891"/>
      <c r="TFA23" s="891"/>
      <c r="TFB23" s="891"/>
      <c r="TFC23" s="891"/>
      <c r="TFD23" s="891"/>
      <c r="TFE23" s="888"/>
      <c r="TFF23" s="888"/>
      <c r="TFG23" s="889"/>
      <c r="TFH23" s="889"/>
      <c r="TFI23" s="888"/>
      <c r="TFJ23" s="890"/>
      <c r="TFK23" s="888"/>
      <c r="TFL23" s="891"/>
      <c r="TFM23" s="891"/>
      <c r="TFN23" s="891"/>
      <c r="TFO23" s="891"/>
      <c r="TFP23" s="891"/>
      <c r="TFQ23" s="891"/>
      <c r="TFR23" s="891"/>
      <c r="TFS23" s="891"/>
      <c r="TFT23" s="888"/>
      <c r="TFU23" s="888"/>
      <c r="TFV23" s="889"/>
      <c r="TFW23" s="889"/>
      <c r="TFX23" s="888"/>
      <c r="TFY23" s="890"/>
      <c r="TFZ23" s="888"/>
      <c r="TGA23" s="891"/>
      <c r="TGB23" s="891"/>
      <c r="TGC23" s="891"/>
      <c r="TGD23" s="891"/>
      <c r="TGE23" s="891"/>
      <c r="TGF23" s="891"/>
      <c r="TGG23" s="891"/>
      <c r="TGH23" s="891"/>
      <c r="TGI23" s="888"/>
      <c r="TGJ23" s="888"/>
      <c r="TGK23" s="889"/>
      <c r="TGL23" s="889"/>
      <c r="TGM23" s="888"/>
      <c r="TGN23" s="890"/>
      <c r="TGO23" s="888"/>
      <c r="TGP23" s="891"/>
      <c r="TGQ23" s="891"/>
      <c r="TGR23" s="891"/>
      <c r="TGS23" s="891"/>
      <c r="TGT23" s="891"/>
      <c r="TGU23" s="891"/>
      <c r="TGV23" s="891"/>
      <c r="TGW23" s="891"/>
      <c r="TGX23" s="888"/>
      <c r="TGY23" s="888"/>
      <c r="TGZ23" s="889"/>
      <c r="THA23" s="889"/>
      <c r="THB23" s="888"/>
      <c r="THC23" s="890"/>
      <c r="THD23" s="888"/>
      <c r="THE23" s="891"/>
      <c r="THF23" s="891"/>
      <c r="THG23" s="891"/>
      <c r="THH23" s="891"/>
      <c r="THI23" s="891"/>
      <c r="THJ23" s="891"/>
      <c r="THK23" s="891"/>
      <c r="THL23" s="891"/>
      <c r="THM23" s="888"/>
      <c r="THN23" s="888"/>
      <c r="THO23" s="889"/>
      <c r="THP23" s="889"/>
      <c r="THQ23" s="888"/>
      <c r="THR23" s="890"/>
      <c r="THS23" s="888"/>
      <c r="THT23" s="891"/>
      <c r="THU23" s="891"/>
      <c r="THV23" s="891"/>
      <c r="THW23" s="891"/>
      <c r="THX23" s="891"/>
      <c r="THY23" s="891"/>
      <c r="THZ23" s="891"/>
      <c r="TIA23" s="891"/>
      <c r="TIB23" s="888"/>
      <c r="TIC23" s="888"/>
      <c r="TID23" s="889"/>
      <c r="TIE23" s="889"/>
      <c r="TIF23" s="888"/>
      <c r="TIG23" s="890"/>
      <c r="TIH23" s="888"/>
      <c r="TII23" s="891"/>
      <c r="TIJ23" s="891"/>
      <c r="TIK23" s="891"/>
      <c r="TIL23" s="891"/>
      <c r="TIM23" s="891"/>
      <c r="TIN23" s="891"/>
      <c r="TIO23" s="891"/>
      <c r="TIP23" s="891"/>
      <c r="TIQ23" s="888"/>
      <c r="TIR23" s="888"/>
      <c r="TIS23" s="889"/>
      <c r="TIT23" s="889"/>
      <c r="TIU23" s="888"/>
      <c r="TIV23" s="890"/>
      <c r="TIW23" s="888"/>
      <c r="TIX23" s="891"/>
      <c r="TIY23" s="891"/>
      <c r="TIZ23" s="891"/>
      <c r="TJA23" s="891"/>
      <c r="TJB23" s="891"/>
      <c r="TJC23" s="891"/>
      <c r="TJD23" s="891"/>
      <c r="TJE23" s="891"/>
      <c r="TJF23" s="888"/>
      <c r="TJG23" s="888"/>
      <c r="TJH23" s="889"/>
      <c r="TJI23" s="889"/>
      <c r="TJJ23" s="888"/>
      <c r="TJK23" s="890"/>
      <c r="TJL23" s="888"/>
      <c r="TJM23" s="891"/>
      <c r="TJN23" s="891"/>
      <c r="TJO23" s="891"/>
      <c r="TJP23" s="891"/>
      <c r="TJQ23" s="891"/>
      <c r="TJR23" s="891"/>
      <c r="TJS23" s="891"/>
      <c r="TJT23" s="891"/>
      <c r="TJU23" s="888"/>
      <c r="TJV23" s="888"/>
      <c r="TJW23" s="889"/>
      <c r="TJX23" s="889"/>
      <c r="TJY23" s="888"/>
      <c r="TJZ23" s="890"/>
      <c r="TKA23" s="888"/>
      <c r="TKB23" s="891"/>
      <c r="TKC23" s="891"/>
      <c r="TKD23" s="891"/>
      <c r="TKE23" s="891"/>
      <c r="TKF23" s="891"/>
      <c r="TKG23" s="891"/>
      <c r="TKH23" s="891"/>
      <c r="TKI23" s="891"/>
      <c r="TKJ23" s="888"/>
      <c r="TKK23" s="888"/>
      <c r="TKL23" s="889"/>
      <c r="TKM23" s="889"/>
      <c r="TKN23" s="888"/>
      <c r="TKO23" s="890"/>
      <c r="TKP23" s="888"/>
      <c r="TKQ23" s="891"/>
      <c r="TKR23" s="891"/>
      <c r="TKS23" s="891"/>
      <c r="TKT23" s="891"/>
      <c r="TKU23" s="891"/>
      <c r="TKV23" s="891"/>
      <c r="TKW23" s="891"/>
      <c r="TKX23" s="891"/>
      <c r="TKY23" s="888"/>
      <c r="TKZ23" s="888"/>
      <c r="TLA23" s="889"/>
      <c r="TLB23" s="889"/>
      <c r="TLC23" s="888"/>
      <c r="TLD23" s="890"/>
      <c r="TLE23" s="888"/>
      <c r="TLF23" s="891"/>
      <c r="TLG23" s="891"/>
      <c r="TLH23" s="891"/>
      <c r="TLI23" s="891"/>
      <c r="TLJ23" s="891"/>
      <c r="TLK23" s="891"/>
      <c r="TLL23" s="891"/>
      <c r="TLM23" s="891"/>
      <c r="TLN23" s="888"/>
      <c r="TLO23" s="888"/>
      <c r="TLP23" s="889"/>
      <c r="TLQ23" s="889"/>
      <c r="TLR23" s="888"/>
      <c r="TLS23" s="890"/>
      <c r="TLT23" s="888"/>
      <c r="TLU23" s="891"/>
      <c r="TLV23" s="891"/>
      <c r="TLW23" s="891"/>
      <c r="TLX23" s="891"/>
      <c r="TLY23" s="891"/>
      <c r="TLZ23" s="891"/>
      <c r="TMA23" s="891"/>
      <c r="TMB23" s="891"/>
      <c r="TMC23" s="888"/>
      <c r="TMD23" s="888"/>
      <c r="TME23" s="889"/>
      <c r="TMF23" s="889"/>
      <c r="TMG23" s="888"/>
      <c r="TMH23" s="890"/>
      <c r="TMI23" s="888"/>
      <c r="TMJ23" s="891"/>
      <c r="TMK23" s="891"/>
      <c r="TML23" s="891"/>
      <c r="TMM23" s="891"/>
      <c r="TMN23" s="891"/>
      <c r="TMO23" s="891"/>
      <c r="TMP23" s="891"/>
      <c r="TMQ23" s="891"/>
      <c r="TMR23" s="888"/>
      <c r="TMS23" s="888"/>
      <c r="TMT23" s="889"/>
      <c r="TMU23" s="889"/>
      <c r="TMV23" s="888"/>
      <c r="TMW23" s="890"/>
      <c r="TMX23" s="888"/>
      <c r="TMY23" s="891"/>
      <c r="TMZ23" s="891"/>
      <c r="TNA23" s="891"/>
      <c r="TNB23" s="891"/>
      <c r="TNC23" s="891"/>
      <c r="TND23" s="891"/>
      <c r="TNE23" s="891"/>
      <c r="TNF23" s="891"/>
      <c r="TNG23" s="888"/>
      <c r="TNH23" s="888"/>
      <c r="TNI23" s="889"/>
      <c r="TNJ23" s="889"/>
      <c r="TNK23" s="888"/>
      <c r="TNL23" s="890"/>
      <c r="TNM23" s="888"/>
      <c r="TNN23" s="891"/>
      <c r="TNO23" s="891"/>
      <c r="TNP23" s="891"/>
      <c r="TNQ23" s="891"/>
      <c r="TNR23" s="891"/>
      <c r="TNS23" s="891"/>
      <c r="TNT23" s="891"/>
      <c r="TNU23" s="891"/>
      <c r="TNV23" s="888"/>
      <c r="TNW23" s="888"/>
      <c r="TNX23" s="889"/>
      <c r="TNY23" s="889"/>
      <c r="TNZ23" s="888"/>
      <c r="TOA23" s="890"/>
      <c r="TOB23" s="888"/>
      <c r="TOC23" s="891"/>
      <c r="TOD23" s="891"/>
      <c r="TOE23" s="891"/>
      <c r="TOF23" s="891"/>
      <c r="TOG23" s="891"/>
      <c r="TOH23" s="891"/>
      <c r="TOI23" s="891"/>
      <c r="TOJ23" s="891"/>
      <c r="TOK23" s="888"/>
      <c r="TOL23" s="888"/>
      <c r="TOM23" s="889"/>
      <c r="TON23" s="889"/>
      <c r="TOO23" s="888"/>
      <c r="TOP23" s="890"/>
      <c r="TOQ23" s="888"/>
      <c r="TOR23" s="891"/>
      <c r="TOS23" s="891"/>
      <c r="TOT23" s="891"/>
      <c r="TOU23" s="891"/>
      <c r="TOV23" s="891"/>
      <c r="TOW23" s="891"/>
      <c r="TOX23" s="891"/>
      <c r="TOY23" s="891"/>
      <c r="TOZ23" s="888"/>
      <c r="TPA23" s="888"/>
      <c r="TPB23" s="889"/>
      <c r="TPC23" s="889"/>
      <c r="TPD23" s="888"/>
      <c r="TPE23" s="890"/>
      <c r="TPF23" s="888"/>
      <c r="TPG23" s="891"/>
      <c r="TPH23" s="891"/>
      <c r="TPI23" s="891"/>
      <c r="TPJ23" s="891"/>
      <c r="TPK23" s="891"/>
      <c r="TPL23" s="891"/>
      <c r="TPM23" s="891"/>
      <c r="TPN23" s="891"/>
      <c r="TPO23" s="888"/>
      <c r="TPP23" s="888"/>
      <c r="TPQ23" s="889"/>
      <c r="TPR23" s="889"/>
      <c r="TPS23" s="888"/>
      <c r="TPT23" s="890"/>
      <c r="TPU23" s="888"/>
      <c r="TPV23" s="891"/>
      <c r="TPW23" s="891"/>
      <c r="TPX23" s="891"/>
      <c r="TPY23" s="891"/>
      <c r="TPZ23" s="891"/>
      <c r="TQA23" s="891"/>
      <c r="TQB23" s="891"/>
      <c r="TQC23" s="891"/>
      <c r="TQD23" s="888"/>
      <c r="TQE23" s="888"/>
      <c r="TQF23" s="889"/>
      <c r="TQG23" s="889"/>
      <c r="TQH23" s="888"/>
      <c r="TQI23" s="890"/>
      <c r="TQJ23" s="888"/>
      <c r="TQK23" s="891"/>
      <c r="TQL23" s="891"/>
      <c r="TQM23" s="891"/>
      <c r="TQN23" s="891"/>
      <c r="TQO23" s="891"/>
      <c r="TQP23" s="891"/>
      <c r="TQQ23" s="891"/>
      <c r="TQR23" s="891"/>
      <c r="TQS23" s="888"/>
      <c r="TQT23" s="888"/>
      <c r="TQU23" s="889"/>
      <c r="TQV23" s="889"/>
      <c r="TQW23" s="888"/>
      <c r="TQX23" s="890"/>
      <c r="TQY23" s="888"/>
      <c r="TQZ23" s="891"/>
      <c r="TRA23" s="891"/>
      <c r="TRB23" s="891"/>
      <c r="TRC23" s="891"/>
      <c r="TRD23" s="891"/>
      <c r="TRE23" s="891"/>
      <c r="TRF23" s="891"/>
      <c r="TRG23" s="891"/>
      <c r="TRH23" s="888"/>
      <c r="TRI23" s="888"/>
      <c r="TRJ23" s="889"/>
      <c r="TRK23" s="889"/>
      <c r="TRL23" s="888"/>
      <c r="TRM23" s="890"/>
      <c r="TRN23" s="888"/>
      <c r="TRO23" s="891"/>
      <c r="TRP23" s="891"/>
      <c r="TRQ23" s="891"/>
      <c r="TRR23" s="891"/>
      <c r="TRS23" s="891"/>
      <c r="TRT23" s="891"/>
      <c r="TRU23" s="891"/>
      <c r="TRV23" s="891"/>
      <c r="TRW23" s="888"/>
      <c r="TRX23" s="888"/>
      <c r="TRY23" s="889"/>
      <c r="TRZ23" s="889"/>
      <c r="TSA23" s="888"/>
      <c r="TSB23" s="890"/>
      <c r="TSC23" s="888"/>
      <c r="TSD23" s="891"/>
      <c r="TSE23" s="891"/>
      <c r="TSF23" s="891"/>
      <c r="TSG23" s="891"/>
      <c r="TSH23" s="891"/>
      <c r="TSI23" s="891"/>
      <c r="TSJ23" s="891"/>
      <c r="TSK23" s="891"/>
      <c r="TSL23" s="888"/>
      <c r="TSM23" s="888"/>
      <c r="TSN23" s="889"/>
      <c r="TSO23" s="889"/>
      <c r="TSP23" s="888"/>
      <c r="TSQ23" s="890"/>
      <c r="TSR23" s="888"/>
      <c r="TSS23" s="891"/>
      <c r="TST23" s="891"/>
      <c r="TSU23" s="891"/>
      <c r="TSV23" s="891"/>
      <c r="TSW23" s="891"/>
      <c r="TSX23" s="891"/>
      <c r="TSY23" s="891"/>
      <c r="TSZ23" s="891"/>
      <c r="TTA23" s="888"/>
      <c r="TTB23" s="888"/>
      <c r="TTC23" s="889"/>
      <c r="TTD23" s="889"/>
      <c r="TTE23" s="888"/>
      <c r="TTF23" s="890"/>
      <c r="TTG23" s="888"/>
      <c r="TTH23" s="891"/>
      <c r="TTI23" s="891"/>
      <c r="TTJ23" s="891"/>
      <c r="TTK23" s="891"/>
      <c r="TTL23" s="891"/>
      <c r="TTM23" s="891"/>
      <c r="TTN23" s="891"/>
      <c r="TTO23" s="891"/>
      <c r="TTP23" s="888"/>
      <c r="TTQ23" s="888"/>
      <c r="TTR23" s="889"/>
      <c r="TTS23" s="889"/>
      <c r="TTT23" s="888"/>
      <c r="TTU23" s="890"/>
      <c r="TTV23" s="888"/>
      <c r="TTW23" s="891"/>
      <c r="TTX23" s="891"/>
      <c r="TTY23" s="891"/>
      <c r="TTZ23" s="891"/>
      <c r="TUA23" s="891"/>
      <c r="TUB23" s="891"/>
      <c r="TUC23" s="891"/>
      <c r="TUD23" s="891"/>
      <c r="TUE23" s="888"/>
      <c r="TUF23" s="888"/>
      <c r="TUG23" s="889"/>
      <c r="TUH23" s="889"/>
      <c r="TUI23" s="888"/>
      <c r="TUJ23" s="890"/>
      <c r="TUK23" s="888"/>
      <c r="TUL23" s="891"/>
      <c r="TUM23" s="891"/>
      <c r="TUN23" s="891"/>
      <c r="TUO23" s="891"/>
      <c r="TUP23" s="891"/>
      <c r="TUQ23" s="891"/>
      <c r="TUR23" s="891"/>
      <c r="TUS23" s="891"/>
      <c r="TUT23" s="888"/>
      <c r="TUU23" s="888"/>
      <c r="TUV23" s="889"/>
      <c r="TUW23" s="889"/>
      <c r="TUX23" s="888"/>
      <c r="TUY23" s="890"/>
      <c r="TUZ23" s="888"/>
      <c r="TVA23" s="891"/>
      <c r="TVB23" s="891"/>
      <c r="TVC23" s="891"/>
      <c r="TVD23" s="891"/>
      <c r="TVE23" s="891"/>
      <c r="TVF23" s="891"/>
      <c r="TVG23" s="891"/>
      <c r="TVH23" s="891"/>
      <c r="TVI23" s="888"/>
      <c r="TVJ23" s="888"/>
      <c r="TVK23" s="889"/>
      <c r="TVL23" s="889"/>
      <c r="TVM23" s="888"/>
      <c r="TVN23" s="890"/>
      <c r="TVO23" s="888"/>
      <c r="TVP23" s="891"/>
      <c r="TVQ23" s="891"/>
      <c r="TVR23" s="891"/>
      <c r="TVS23" s="891"/>
      <c r="TVT23" s="891"/>
      <c r="TVU23" s="891"/>
      <c r="TVV23" s="891"/>
      <c r="TVW23" s="891"/>
      <c r="TVX23" s="888"/>
      <c r="TVY23" s="888"/>
      <c r="TVZ23" s="889"/>
      <c r="TWA23" s="889"/>
      <c r="TWB23" s="888"/>
      <c r="TWC23" s="890"/>
      <c r="TWD23" s="888"/>
      <c r="TWE23" s="891"/>
      <c r="TWF23" s="891"/>
      <c r="TWG23" s="891"/>
      <c r="TWH23" s="891"/>
      <c r="TWI23" s="891"/>
      <c r="TWJ23" s="891"/>
      <c r="TWK23" s="891"/>
      <c r="TWL23" s="891"/>
      <c r="TWM23" s="888"/>
      <c r="TWN23" s="888"/>
      <c r="TWO23" s="889"/>
      <c r="TWP23" s="889"/>
      <c r="TWQ23" s="888"/>
      <c r="TWR23" s="890"/>
      <c r="TWS23" s="888"/>
      <c r="TWT23" s="891"/>
      <c r="TWU23" s="891"/>
      <c r="TWV23" s="891"/>
      <c r="TWW23" s="891"/>
      <c r="TWX23" s="891"/>
      <c r="TWY23" s="891"/>
      <c r="TWZ23" s="891"/>
      <c r="TXA23" s="891"/>
      <c r="TXB23" s="888"/>
      <c r="TXC23" s="888"/>
      <c r="TXD23" s="889"/>
      <c r="TXE23" s="889"/>
      <c r="TXF23" s="888"/>
      <c r="TXG23" s="890"/>
      <c r="TXH23" s="888"/>
      <c r="TXI23" s="891"/>
      <c r="TXJ23" s="891"/>
      <c r="TXK23" s="891"/>
      <c r="TXL23" s="891"/>
      <c r="TXM23" s="891"/>
      <c r="TXN23" s="891"/>
      <c r="TXO23" s="891"/>
      <c r="TXP23" s="891"/>
      <c r="TXQ23" s="888"/>
      <c r="TXR23" s="888"/>
      <c r="TXS23" s="889"/>
      <c r="TXT23" s="889"/>
      <c r="TXU23" s="888"/>
      <c r="TXV23" s="890"/>
      <c r="TXW23" s="888"/>
      <c r="TXX23" s="891"/>
      <c r="TXY23" s="891"/>
      <c r="TXZ23" s="891"/>
      <c r="TYA23" s="891"/>
      <c r="TYB23" s="891"/>
      <c r="TYC23" s="891"/>
      <c r="TYD23" s="891"/>
      <c r="TYE23" s="891"/>
      <c r="TYF23" s="888"/>
      <c r="TYG23" s="888"/>
      <c r="TYH23" s="889"/>
      <c r="TYI23" s="889"/>
      <c r="TYJ23" s="888"/>
      <c r="TYK23" s="890"/>
      <c r="TYL23" s="888"/>
      <c r="TYM23" s="891"/>
      <c r="TYN23" s="891"/>
      <c r="TYO23" s="891"/>
      <c r="TYP23" s="891"/>
      <c r="TYQ23" s="891"/>
      <c r="TYR23" s="891"/>
      <c r="TYS23" s="891"/>
      <c r="TYT23" s="891"/>
      <c r="TYU23" s="888"/>
      <c r="TYV23" s="888"/>
      <c r="TYW23" s="889"/>
      <c r="TYX23" s="889"/>
      <c r="TYY23" s="888"/>
      <c r="TYZ23" s="890"/>
      <c r="TZA23" s="888"/>
      <c r="TZB23" s="891"/>
      <c r="TZC23" s="891"/>
      <c r="TZD23" s="891"/>
      <c r="TZE23" s="891"/>
      <c r="TZF23" s="891"/>
      <c r="TZG23" s="891"/>
      <c r="TZH23" s="891"/>
      <c r="TZI23" s="891"/>
      <c r="TZJ23" s="888"/>
      <c r="TZK23" s="888"/>
      <c r="TZL23" s="889"/>
      <c r="TZM23" s="889"/>
      <c r="TZN23" s="888"/>
      <c r="TZO23" s="890"/>
      <c r="TZP23" s="888"/>
      <c r="TZQ23" s="891"/>
      <c r="TZR23" s="891"/>
      <c r="TZS23" s="891"/>
      <c r="TZT23" s="891"/>
      <c r="TZU23" s="891"/>
      <c r="TZV23" s="891"/>
      <c r="TZW23" s="891"/>
      <c r="TZX23" s="891"/>
      <c r="TZY23" s="888"/>
      <c r="TZZ23" s="888"/>
      <c r="UAA23" s="889"/>
      <c r="UAB23" s="889"/>
      <c r="UAC23" s="888"/>
      <c r="UAD23" s="890"/>
      <c r="UAE23" s="888"/>
      <c r="UAF23" s="891"/>
      <c r="UAG23" s="891"/>
      <c r="UAH23" s="891"/>
      <c r="UAI23" s="891"/>
      <c r="UAJ23" s="891"/>
      <c r="UAK23" s="891"/>
      <c r="UAL23" s="891"/>
      <c r="UAM23" s="891"/>
      <c r="UAN23" s="888"/>
      <c r="UAO23" s="888"/>
      <c r="UAP23" s="889"/>
      <c r="UAQ23" s="889"/>
      <c r="UAR23" s="888"/>
      <c r="UAS23" s="890"/>
      <c r="UAT23" s="888"/>
      <c r="UAU23" s="891"/>
      <c r="UAV23" s="891"/>
      <c r="UAW23" s="891"/>
      <c r="UAX23" s="891"/>
      <c r="UAY23" s="891"/>
      <c r="UAZ23" s="891"/>
      <c r="UBA23" s="891"/>
      <c r="UBB23" s="891"/>
      <c r="UBC23" s="888"/>
      <c r="UBD23" s="888"/>
      <c r="UBE23" s="889"/>
      <c r="UBF23" s="889"/>
      <c r="UBG23" s="888"/>
      <c r="UBH23" s="890"/>
      <c r="UBI23" s="888"/>
      <c r="UBJ23" s="891"/>
      <c r="UBK23" s="891"/>
      <c r="UBL23" s="891"/>
      <c r="UBM23" s="891"/>
      <c r="UBN23" s="891"/>
      <c r="UBO23" s="891"/>
      <c r="UBP23" s="891"/>
      <c r="UBQ23" s="891"/>
      <c r="UBR23" s="888"/>
      <c r="UBS23" s="888"/>
      <c r="UBT23" s="889"/>
      <c r="UBU23" s="889"/>
      <c r="UBV23" s="888"/>
      <c r="UBW23" s="890"/>
      <c r="UBX23" s="888"/>
      <c r="UBY23" s="891"/>
      <c r="UBZ23" s="891"/>
      <c r="UCA23" s="891"/>
      <c r="UCB23" s="891"/>
      <c r="UCC23" s="891"/>
      <c r="UCD23" s="891"/>
      <c r="UCE23" s="891"/>
      <c r="UCF23" s="891"/>
      <c r="UCG23" s="888"/>
      <c r="UCH23" s="888"/>
      <c r="UCI23" s="889"/>
      <c r="UCJ23" s="889"/>
      <c r="UCK23" s="888"/>
      <c r="UCL23" s="890"/>
      <c r="UCM23" s="888"/>
      <c r="UCN23" s="891"/>
      <c r="UCO23" s="891"/>
      <c r="UCP23" s="891"/>
      <c r="UCQ23" s="891"/>
      <c r="UCR23" s="891"/>
      <c r="UCS23" s="891"/>
      <c r="UCT23" s="891"/>
      <c r="UCU23" s="891"/>
      <c r="UCV23" s="888"/>
      <c r="UCW23" s="888"/>
      <c r="UCX23" s="889"/>
      <c r="UCY23" s="889"/>
      <c r="UCZ23" s="888"/>
      <c r="UDA23" s="890"/>
      <c r="UDB23" s="888"/>
      <c r="UDC23" s="891"/>
      <c r="UDD23" s="891"/>
      <c r="UDE23" s="891"/>
      <c r="UDF23" s="891"/>
      <c r="UDG23" s="891"/>
      <c r="UDH23" s="891"/>
      <c r="UDI23" s="891"/>
      <c r="UDJ23" s="891"/>
      <c r="UDK23" s="888"/>
      <c r="UDL23" s="888"/>
      <c r="UDM23" s="889"/>
      <c r="UDN23" s="889"/>
      <c r="UDO23" s="888"/>
      <c r="UDP23" s="890"/>
      <c r="UDQ23" s="888"/>
      <c r="UDR23" s="891"/>
      <c r="UDS23" s="891"/>
      <c r="UDT23" s="891"/>
      <c r="UDU23" s="891"/>
      <c r="UDV23" s="891"/>
      <c r="UDW23" s="891"/>
      <c r="UDX23" s="891"/>
      <c r="UDY23" s="891"/>
      <c r="UDZ23" s="888"/>
      <c r="UEA23" s="888"/>
      <c r="UEB23" s="889"/>
      <c r="UEC23" s="889"/>
      <c r="UED23" s="888"/>
      <c r="UEE23" s="890"/>
      <c r="UEF23" s="888"/>
      <c r="UEG23" s="891"/>
      <c r="UEH23" s="891"/>
      <c r="UEI23" s="891"/>
      <c r="UEJ23" s="891"/>
      <c r="UEK23" s="891"/>
      <c r="UEL23" s="891"/>
      <c r="UEM23" s="891"/>
      <c r="UEN23" s="891"/>
      <c r="UEO23" s="888"/>
      <c r="UEP23" s="888"/>
      <c r="UEQ23" s="889"/>
      <c r="UER23" s="889"/>
      <c r="UES23" s="888"/>
      <c r="UET23" s="890"/>
      <c r="UEU23" s="888"/>
      <c r="UEV23" s="891"/>
      <c r="UEW23" s="891"/>
      <c r="UEX23" s="891"/>
      <c r="UEY23" s="891"/>
      <c r="UEZ23" s="891"/>
      <c r="UFA23" s="891"/>
      <c r="UFB23" s="891"/>
      <c r="UFC23" s="891"/>
      <c r="UFD23" s="888"/>
      <c r="UFE23" s="888"/>
      <c r="UFF23" s="889"/>
      <c r="UFG23" s="889"/>
      <c r="UFH23" s="888"/>
      <c r="UFI23" s="890"/>
      <c r="UFJ23" s="888"/>
      <c r="UFK23" s="891"/>
      <c r="UFL23" s="891"/>
      <c r="UFM23" s="891"/>
      <c r="UFN23" s="891"/>
      <c r="UFO23" s="891"/>
      <c r="UFP23" s="891"/>
      <c r="UFQ23" s="891"/>
      <c r="UFR23" s="891"/>
      <c r="UFS23" s="888"/>
      <c r="UFT23" s="888"/>
      <c r="UFU23" s="889"/>
      <c r="UFV23" s="889"/>
      <c r="UFW23" s="888"/>
      <c r="UFX23" s="890"/>
      <c r="UFY23" s="888"/>
      <c r="UFZ23" s="891"/>
      <c r="UGA23" s="891"/>
      <c r="UGB23" s="891"/>
      <c r="UGC23" s="891"/>
      <c r="UGD23" s="891"/>
      <c r="UGE23" s="891"/>
      <c r="UGF23" s="891"/>
      <c r="UGG23" s="891"/>
      <c r="UGH23" s="888"/>
      <c r="UGI23" s="888"/>
      <c r="UGJ23" s="889"/>
      <c r="UGK23" s="889"/>
      <c r="UGL23" s="888"/>
      <c r="UGM23" s="890"/>
      <c r="UGN23" s="888"/>
      <c r="UGO23" s="891"/>
      <c r="UGP23" s="891"/>
      <c r="UGQ23" s="891"/>
      <c r="UGR23" s="891"/>
      <c r="UGS23" s="891"/>
      <c r="UGT23" s="891"/>
      <c r="UGU23" s="891"/>
      <c r="UGV23" s="891"/>
      <c r="UGW23" s="888"/>
      <c r="UGX23" s="888"/>
      <c r="UGY23" s="889"/>
      <c r="UGZ23" s="889"/>
      <c r="UHA23" s="888"/>
      <c r="UHB23" s="890"/>
      <c r="UHC23" s="888"/>
      <c r="UHD23" s="891"/>
      <c r="UHE23" s="891"/>
      <c r="UHF23" s="891"/>
      <c r="UHG23" s="891"/>
      <c r="UHH23" s="891"/>
      <c r="UHI23" s="891"/>
      <c r="UHJ23" s="891"/>
      <c r="UHK23" s="891"/>
      <c r="UHL23" s="888"/>
      <c r="UHM23" s="888"/>
      <c r="UHN23" s="889"/>
      <c r="UHO23" s="889"/>
      <c r="UHP23" s="888"/>
      <c r="UHQ23" s="890"/>
      <c r="UHR23" s="888"/>
      <c r="UHS23" s="891"/>
      <c r="UHT23" s="891"/>
      <c r="UHU23" s="891"/>
      <c r="UHV23" s="891"/>
      <c r="UHW23" s="891"/>
      <c r="UHX23" s="891"/>
      <c r="UHY23" s="891"/>
      <c r="UHZ23" s="891"/>
      <c r="UIA23" s="888"/>
      <c r="UIB23" s="888"/>
      <c r="UIC23" s="889"/>
      <c r="UID23" s="889"/>
      <c r="UIE23" s="888"/>
      <c r="UIF23" s="890"/>
      <c r="UIG23" s="888"/>
      <c r="UIH23" s="891"/>
      <c r="UII23" s="891"/>
      <c r="UIJ23" s="891"/>
      <c r="UIK23" s="891"/>
      <c r="UIL23" s="891"/>
      <c r="UIM23" s="891"/>
      <c r="UIN23" s="891"/>
      <c r="UIO23" s="891"/>
      <c r="UIP23" s="888"/>
      <c r="UIQ23" s="888"/>
      <c r="UIR23" s="889"/>
      <c r="UIS23" s="889"/>
      <c r="UIT23" s="888"/>
      <c r="UIU23" s="890"/>
      <c r="UIV23" s="888"/>
      <c r="UIW23" s="891"/>
      <c r="UIX23" s="891"/>
      <c r="UIY23" s="891"/>
      <c r="UIZ23" s="891"/>
      <c r="UJA23" s="891"/>
      <c r="UJB23" s="891"/>
      <c r="UJC23" s="891"/>
      <c r="UJD23" s="891"/>
      <c r="UJE23" s="888"/>
      <c r="UJF23" s="888"/>
      <c r="UJG23" s="889"/>
      <c r="UJH23" s="889"/>
      <c r="UJI23" s="888"/>
      <c r="UJJ23" s="890"/>
      <c r="UJK23" s="888"/>
      <c r="UJL23" s="891"/>
      <c r="UJM23" s="891"/>
      <c r="UJN23" s="891"/>
      <c r="UJO23" s="891"/>
      <c r="UJP23" s="891"/>
      <c r="UJQ23" s="891"/>
      <c r="UJR23" s="891"/>
      <c r="UJS23" s="891"/>
      <c r="UJT23" s="888"/>
      <c r="UJU23" s="888"/>
      <c r="UJV23" s="889"/>
      <c r="UJW23" s="889"/>
      <c r="UJX23" s="888"/>
      <c r="UJY23" s="890"/>
      <c r="UJZ23" s="888"/>
      <c r="UKA23" s="891"/>
      <c r="UKB23" s="891"/>
      <c r="UKC23" s="891"/>
      <c r="UKD23" s="891"/>
      <c r="UKE23" s="891"/>
      <c r="UKF23" s="891"/>
      <c r="UKG23" s="891"/>
      <c r="UKH23" s="891"/>
      <c r="UKI23" s="888"/>
      <c r="UKJ23" s="888"/>
      <c r="UKK23" s="889"/>
      <c r="UKL23" s="889"/>
      <c r="UKM23" s="888"/>
      <c r="UKN23" s="890"/>
      <c r="UKO23" s="888"/>
      <c r="UKP23" s="891"/>
      <c r="UKQ23" s="891"/>
      <c r="UKR23" s="891"/>
      <c r="UKS23" s="891"/>
      <c r="UKT23" s="891"/>
      <c r="UKU23" s="891"/>
      <c r="UKV23" s="891"/>
      <c r="UKW23" s="891"/>
      <c r="UKX23" s="888"/>
      <c r="UKY23" s="888"/>
      <c r="UKZ23" s="889"/>
      <c r="ULA23" s="889"/>
      <c r="ULB23" s="888"/>
      <c r="ULC23" s="890"/>
      <c r="ULD23" s="888"/>
      <c r="ULE23" s="891"/>
      <c r="ULF23" s="891"/>
      <c r="ULG23" s="891"/>
      <c r="ULH23" s="891"/>
      <c r="ULI23" s="891"/>
      <c r="ULJ23" s="891"/>
      <c r="ULK23" s="891"/>
      <c r="ULL23" s="891"/>
      <c r="ULM23" s="888"/>
      <c r="ULN23" s="888"/>
      <c r="ULO23" s="889"/>
      <c r="ULP23" s="889"/>
      <c r="ULQ23" s="888"/>
      <c r="ULR23" s="890"/>
      <c r="ULS23" s="888"/>
      <c r="ULT23" s="891"/>
      <c r="ULU23" s="891"/>
      <c r="ULV23" s="891"/>
      <c r="ULW23" s="891"/>
      <c r="ULX23" s="891"/>
      <c r="ULY23" s="891"/>
      <c r="ULZ23" s="891"/>
      <c r="UMA23" s="891"/>
      <c r="UMB23" s="888"/>
      <c r="UMC23" s="888"/>
      <c r="UMD23" s="889"/>
      <c r="UME23" s="889"/>
      <c r="UMF23" s="888"/>
      <c r="UMG23" s="890"/>
      <c r="UMH23" s="888"/>
      <c r="UMI23" s="891"/>
      <c r="UMJ23" s="891"/>
      <c r="UMK23" s="891"/>
      <c r="UML23" s="891"/>
      <c r="UMM23" s="891"/>
      <c r="UMN23" s="891"/>
      <c r="UMO23" s="891"/>
      <c r="UMP23" s="891"/>
      <c r="UMQ23" s="888"/>
      <c r="UMR23" s="888"/>
      <c r="UMS23" s="889"/>
      <c r="UMT23" s="889"/>
      <c r="UMU23" s="888"/>
      <c r="UMV23" s="890"/>
      <c r="UMW23" s="888"/>
      <c r="UMX23" s="891"/>
      <c r="UMY23" s="891"/>
      <c r="UMZ23" s="891"/>
      <c r="UNA23" s="891"/>
      <c r="UNB23" s="891"/>
      <c r="UNC23" s="891"/>
      <c r="UND23" s="891"/>
      <c r="UNE23" s="891"/>
      <c r="UNF23" s="888"/>
      <c r="UNG23" s="888"/>
      <c r="UNH23" s="889"/>
      <c r="UNI23" s="889"/>
      <c r="UNJ23" s="888"/>
      <c r="UNK23" s="890"/>
      <c r="UNL23" s="888"/>
      <c r="UNM23" s="891"/>
      <c r="UNN23" s="891"/>
      <c r="UNO23" s="891"/>
      <c r="UNP23" s="891"/>
      <c r="UNQ23" s="891"/>
      <c r="UNR23" s="891"/>
      <c r="UNS23" s="891"/>
      <c r="UNT23" s="891"/>
      <c r="UNU23" s="888"/>
      <c r="UNV23" s="888"/>
      <c r="UNW23" s="889"/>
      <c r="UNX23" s="889"/>
      <c r="UNY23" s="888"/>
      <c r="UNZ23" s="890"/>
      <c r="UOA23" s="888"/>
      <c r="UOB23" s="891"/>
      <c r="UOC23" s="891"/>
      <c r="UOD23" s="891"/>
      <c r="UOE23" s="891"/>
      <c r="UOF23" s="891"/>
      <c r="UOG23" s="891"/>
      <c r="UOH23" s="891"/>
      <c r="UOI23" s="891"/>
      <c r="UOJ23" s="888"/>
      <c r="UOK23" s="888"/>
      <c r="UOL23" s="889"/>
      <c r="UOM23" s="889"/>
      <c r="UON23" s="888"/>
      <c r="UOO23" s="890"/>
      <c r="UOP23" s="888"/>
      <c r="UOQ23" s="891"/>
      <c r="UOR23" s="891"/>
      <c r="UOS23" s="891"/>
      <c r="UOT23" s="891"/>
      <c r="UOU23" s="891"/>
      <c r="UOV23" s="891"/>
      <c r="UOW23" s="891"/>
      <c r="UOX23" s="891"/>
      <c r="UOY23" s="888"/>
      <c r="UOZ23" s="888"/>
      <c r="UPA23" s="889"/>
      <c r="UPB23" s="889"/>
      <c r="UPC23" s="888"/>
      <c r="UPD23" s="890"/>
      <c r="UPE23" s="888"/>
      <c r="UPF23" s="891"/>
      <c r="UPG23" s="891"/>
      <c r="UPH23" s="891"/>
      <c r="UPI23" s="891"/>
      <c r="UPJ23" s="891"/>
      <c r="UPK23" s="891"/>
      <c r="UPL23" s="891"/>
      <c r="UPM23" s="891"/>
      <c r="UPN23" s="888"/>
      <c r="UPO23" s="888"/>
      <c r="UPP23" s="889"/>
      <c r="UPQ23" s="889"/>
      <c r="UPR23" s="888"/>
      <c r="UPS23" s="890"/>
      <c r="UPT23" s="888"/>
      <c r="UPU23" s="891"/>
      <c r="UPV23" s="891"/>
      <c r="UPW23" s="891"/>
      <c r="UPX23" s="891"/>
      <c r="UPY23" s="891"/>
      <c r="UPZ23" s="891"/>
      <c r="UQA23" s="891"/>
      <c r="UQB23" s="891"/>
      <c r="UQC23" s="888"/>
      <c r="UQD23" s="888"/>
      <c r="UQE23" s="889"/>
      <c r="UQF23" s="889"/>
      <c r="UQG23" s="888"/>
      <c r="UQH23" s="890"/>
      <c r="UQI23" s="888"/>
      <c r="UQJ23" s="891"/>
      <c r="UQK23" s="891"/>
      <c r="UQL23" s="891"/>
      <c r="UQM23" s="891"/>
      <c r="UQN23" s="891"/>
      <c r="UQO23" s="891"/>
      <c r="UQP23" s="891"/>
      <c r="UQQ23" s="891"/>
      <c r="UQR23" s="888"/>
      <c r="UQS23" s="888"/>
      <c r="UQT23" s="889"/>
      <c r="UQU23" s="889"/>
      <c r="UQV23" s="888"/>
      <c r="UQW23" s="890"/>
      <c r="UQX23" s="888"/>
      <c r="UQY23" s="891"/>
      <c r="UQZ23" s="891"/>
      <c r="URA23" s="891"/>
      <c r="URB23" s="891"/>
      <c r="URC23" s="891"/>
      <c r="URD23" s="891"/>
      <c r="URE23" s="891"/>
      <c r="URF23" s="891"/>
      <c r="URG23" s="888"/>
      <c r="URH23" s="888"/>
      <c r="URI23" s="889"/>
      <c r="URJ23" s="889"/>
      <c r="URK23" s="888"/>
      <c r="URL23" s="890"/>
      <c r="URM23" s="888"/>
      <c r="URN23" s="891"/>
      <c r="URO23" s="891"/>
      <c r="URP23" s="891"/>
      <c r="URQ23" s="891"/>
      <c r="URR23" s="891"/>
      <c r="URS23" s="891"/>
      <c r="URT23" s="891"/>
      <c r="URU23" s="891"/>
      <c r="URV23" s="888"/>
      <c r="URW23" s="888"/>
      <c r="URX23" s="889"/>
      <c r="URY23" s="889"/>
      <c r="URZ23" s="888"/>
      <c r="USA23" s="890"/>
      <c r="USB23" s="888"/>
      <c r="USC23" s="891"/>
      <c r="USD23" s="891"/>
      <c r="USE23" s="891"/>
      <c r="USF23" s="891"/>
      <c r="USG23" s="891"/>
      <c r="USH23" s="891"/>
      <c r="USI23" s="891"/>
      <c r="USJ23" s="891"/>
      <c r="USK23" s="888"/>
      <c r="USL23" s="888"/>
      <c r="USM23" s="889"/>
      <c r="USN23" s="889"/>
      <c r="USO23" s="888"/>
      <c r="USP23" s="890"/>
      <c r="USQ23" s="888"/>
      <c r="USR23" s="891"/>
      <c r="USS23" s="891"/>
      <c r="UST23" s="891"/>
      <c r="USU23" s="891"/>
      <c r="USV23" s="891"/>
      <c r="USW23" s="891"/>
      <c r="USX23" s="891"/>
      <c r="USY23" s="891"/>
      <c r="USZ23" s="888"/>
      <c r="UTA23" s="888"/>
      <c r="UTB23" s="889"/>
      <c r="UTC23" s="889"/>
      <c r="UTD23" s="888"/>
      <c r="UTE23" s="890"/>
      <c r="UTF23" s="888"/>
      <c r="UTG23" s="891"/>
      <c r="UTH23" s="891"/>
      <c r="UTI23" s="891"/>
      <c r="UTJ23" s="891"/>
      <c r="UTK23" s="891"/>
      <c r="UTL23" s="891"/>
      <c r="UTM23" s="891"/>
      <c r="UTN23" s="891"/>
      <c r="UTO23" s="888"/>
      <c r="UTP23" s="888"/>
      <c r="UTQ23" s="889"/>
      <c r="UTR23" s="889"/>
      <c r="UTS23" s="888"/>
      <c r="UTT23" s="890"/>
      <c r="UTU23" s="888"/>
      <c r="UTV23" s="891"/>
      <c r="UTW23" s="891"/>
      <c r="UTX23" s="891"/>
      <c r="UTY23" s="891"/>
      <c r="UTZ23" s="891"/>
      <c r="UUA23" s="891"/>
      <c r="UUB23" s="891"/>
      <c r="UUC23" s="891"/>
      <c r="UUD23" s="888"/>
      <c r="UUE23" s="888"/>
      <c r="UUF23" s="889"/>
      <c r="UUG23" s="889"/>
      <c r="UUH23" s="888"/>
      <c r="UUI23" s="890"/>
      <c r="UUJ23" s="888"/>
      <c r="UUK23" s="891"/>
      <c r="UUL23" s="891"/>
      <c r="UUM23" s="891"/>
      <c r="UUN23" s="891"/>
      <c r="UUO23" s="891"/>
      <c r="UUP23" s="891"/>
      <c r="UUQ23" s="891"/>
      <c r="UUR23" s="891"/>
      <c r="UUS23" s="888"/>
      <c r="UUT23" s="888"/>
      <c r="UUU23" s="889"/>
      <c r="UUV23" s="889"/>
      <c r="UUW23" s="888"/>
      <c r="UUX23" s="890"/>
      <c r="UUY23" s="888"/>
      <c r="UUZ23" s="891"/>
      <c r="UVA23" s="891"/>
      <c r="UVB23" s="891"/>
      <c r="UVC23" s="891"/>
      <c r="UVD23" s="891"/>
      <c r="UVE23" s="891"/>
      <c r="UVF23" s="891"/>
      <c r="UVG23" s="891"/>
      <c r="UVH23" s="888"/>
      <c r="UVI23" s="888"/>
      <c r="UVJ23" s="889"/>
      <c r="UVK23" s="889"/>
      <c r="UVL23" s="888"/>
      <c r="UVM23" s="890"/>
      <c r="UVN23" s="888"/>
      <c r="UVO23" s="891"/>
      <c r="UVP23" s="891"/>
      <c r="UVQ23" s="891"/>
      <c r="UVR23" s="891"/>
      <c r="UVS23" s="891"/>
      <c r="UVT23" s="891"/>
      <c r="UVU23" s="891"/>
      <c r="UVV23" s="891"/>
      <c r="UVW23" s="888"/>
      <c r="UVX23" s="888"/>
      <c r="UVY23" s="889"/>
      <c r="UVZ23" s="889"/>
      <c r="UWA23" s="888"/>
      <c r="UWB23" s="890"/>
      <c r="UWC23" s="888"/>
      <c r="UWD23" s="891"/>
      <c r="UWE23" s="891"/>
      <c r="UWF23" s="891"/>
      <c r="UWG23" s="891"/>
      <c r="UWH23" s="891"/>
      <c r="UWI23" s="891"/>
      <c r="UWJ23" s="891"/>
      <c r="UWK23" s="891"/>
      <c r="UWL23" s="888"/>
      <c r="UWM23" s="888"/>
      <c r="UWN23" s="889"/>
      <c r="UWO23" s="889"/>
      <c r="UWP23" s="888"/>
      <c r="UWQ23" s="890"/>
      <c r="UWR23" s="888"/>
      <c r="UWS23" s="891"/>
      <c r="UWT23" s="891"/>
      <c r="UWU23" s="891"/>
      <c r="UWV23" s="891"/>
      <c r="UWW23" s="891"/>
      <c r="UWX23" s="891"/>
      <c r="UWY23" s="891"/>
      <c r="UWZ23" s="891"/>
      <c r="UXA23" s="888"/>
      <c r="UXB23" s="888"/>
      <c r="UXC23" s="889"/>
      <c r="UXD23" s="889"/>
      <c r="UXE23" s="888"/>
      <c r="UXF23" s="890"/>
      <c r="UXG23" s="888"/>
      <c r="UXH23" s="891"/>
      <c r="UXI23" s="891"/>
      <c r="UXJ23" s="891"/>
      <c r="UXK23" s="891"/>
      <c r="UXL23" s="891"/>
      <c r="UXM23" s="891"/>
      <c r="UXN23" s="891"/>
      <c r="UXO23" s="891"/>
      <c r="UXP23" s="888"/>
      <c r="UXQ23" s="888"/>
      <c r="UXR23" s="889"/>
      <c r="UXS23" s="889"/>
      <c r="UXT23" s="888"/>
      <c r="UXU23" s="890"/>
      <c r="UXV23" s="888"/>
      <c r="UXW23" s="891"/>
      <c r="UXX23" s="891"/>
      <c r="UXY23" s="891"/>
      <c r="UXZ23" s="891"/>
      <c r="UYA23" s="891"/>
      <c r="UYB23" s="891"/>
      <c r="UYC23" s="891"/>
      <c r="UYD23" s="891"/>
      <c r="UYE23" s="888"/>
      <c r="UYF23" s="888"/>
      <c r="UYG23" s="889"/>
      <c r="UYH23" s="889"/>
      <c r="UYI23" s="888"/>
      <c r="UYJ23" s="890"/>
      <c r="UYK23" s="888"/>
      <c r="UYL23" s="891"/>
      <c r="UYM23" s="891"/>
      <c r="UYN23" s="891"/>
      <c r="UYO23" s="891"/>
      <c r="UYP23" s="891"/>
      <c r="UYQ23" s="891"/>
      <c r="UYR23" s="891"/>
      <c r="UYS23" s="891"/>
      <c r="UYT23" s="888"/>
      <c r="UYU23" s="888"/>
      <c r="UYV23" s="889"/>
      <c r="UYW23" s="889"/>
      <c r="UYX23" s="888"/>
      <c r="UYY23" s="890"/>
      <c r="UYZ23" s="888"/>
      <c r="UZA23" s="891"/>
      <c r="UZB23" s="891"/>
      <c r="UZC23" s="891"/>
      <c r="UZD23" s="891"/>
      <c r="UZE23" s="891"/>
      <c r="UZF23" s="891"/>
      <c r="UZG23" s="891"/>
      <c r="UZH23" s="891"/>
      <c r="UZI23" s="888"/>
      <c r="UZJ23" s="888"/>
      <c r="UZK23" s="889"/>
      <c r="UZL23" s="889"/>
      <c r="UZM23" s="888"/>
      <c r="UZN23" s="890"/>
      <c r="UZO23" s="888"/>
      <c r="UZP23" s="891"/>
      <c r="UZQ23" s="891"/>
      <c r="UZR23" s="891"/>
      <c r="UZS23" s="891"/>
      <c r="UZT23" s="891"/>
      <c r="UZU23" s="891"/>
      <c r="UZV23" s="891"/>
      <c r="UZW23" s="891"/>
      <c r="UZX23" s="888"/>
      <c r="UZY23" s="888"/>
      <c r="UZZ23" s="889"/>
      <c r="VAA23" s="889"/>
      <c r="VAB23" s="888"/>
      <c r="VAC23" s="890"/>
      <c r="VAD23" s="888"/>
      <c r="VAE23" s="891"/>
      <c r="VAF23" s="891"/>
      <c r="VAG23" s="891"/>
      <c r="VAH23" s="891"/>
      <c r="VAI23" s="891"/>
      <c r="VAJ23" s="891"/>
      <c r="VAK23" s="891"/>
      <c r="VAL23" s="891"/>
      <c r="VAM23" s="888"/>
      <c r="VAN23" s="888"/>
      <c r="VAO23" s="889"/>
      <c r="VAP23" s="889"/>
      <c r="VAQ23" s="888"/>
      <c r="VAR23" s="890"/>
      <c r="VAS23" s="888"/>
      <c r="VAT23" s="891"/>
      <c r="VAU23" s="891"/>
      <c r="VAV23" s="891"/>
      <c r="VAW23" s="891"/>
      <c r="VAX23" s="891"/>
      <c r="VAY23" s="891"/>
      <c r="VAZ23" s="891"/>
      <c r="VBA23" s="891"/>
      <c r="VBB23" s="888"/>
      <c r="VBC23" s="888"/>
      <c r="VBD23" s="889"/>
      <c r="VBE23" s="889"/>
      <c r="VBF23" s="888"/>
      <c r="VBG23" s="890"/>
      <c r="VBH23" s="888"/>
      <c r="VBI23" s="891"/>
      <c r="VBJ23" s="891"/>
      <c r="VBK23" s="891"/>
      <c r="VBL23" s="891"/>
      <c r="VBM23" s="891"/>
      <c r="VBN23" s="891"/>
      <c r="VBO23" s="891"/>
      <c r="VBP23" s="891"/>
      <c r="VBQ23" s="888"/>
      <c r="VBR23" s="888"/>
      <c r="VBS23" s="889"/>
      <c r="VBT23" s="889"/>
      <c r="VBU23" s="888"/>
      <c r="VBV23" s="890"/>
      <c r="VBW23" s="888"/>
      <c r="VBX23" s="891"/>
      <c r="VBY23" s="891"/>
      <c r="VBZ23" s="891"/>
      <c r="VCA23" s="891"/>
      <c r="VCB23" s="891"/>
      <c r="VCC23" s="891"/>
      <c r="VCD23" s="891"/>
      <c r="VCE23" s="891"/>
      <c r="VCF23" s="888"/>
      <c r="VCG23" s="888"/>
      <c r="VCH23" s="889"/>
      <c r="VCI23" s="889"/>
      <c r="VCJ23" s="888"/>
      <c r="VCK23" s="890"/>
      <c r="VCL23" s="888"/>
      <c r="VCM23" s="891"/>
      <c r="VCN23" s="891"/>
      <c r="VCO23" s="891"/>
      <c r="VCP23" s="891"/>
      <c r="VCQ23" s="891"/>
      <c r="VCR23" s="891"/>
      <c r="VCS23" s="891"/>
      <c r="VCT23" s="891"/>
      <c r="VCU23" s="888"/>
      <c r="VCV23" s="888"/>
      <c r="VCW23" s="889"/>
      <c r="VCX23" s="889"/>
      <c r="VCY23" s="888"/>
      <c r="VCZ23" s="890"/>
      <c r="VDA23" s="888"/>
      <c r="VDB23" s="891"/>
      <c r="VDC23" s="891"/>
      <c r="VDD23" s="891"/>
      <c r="VDE23" s="891"/>
      <c r="VDF23" s="891"/>
      <c r="VDG23" s="891"/>
      <c r="VDH23" s="891"/>
      <c r="VDI23" s="891"/>
      <c r="VDJ23" s="888"/>
      <c r="VDK23" s="888"/>
      <c r="VDL23" s="889"/>
      <c r="VDM23" s="889"/>
      <c r="VDN23" s="888"/>
      <c r="VDO23" s="890"/>
      <c r="VDP23" s="888"/>
      <c r="VDQ23" s="891"/>
      <c r="VDR23" s="891"/>
      <c r="VDS23" s="891"/>
      <c r="VDT23" s="891"/>
      <c r="VDU23" s="891"/>
      <c r="VDV23" s="891"/>
      <c r="VDW23" s="891"/>
      <c r="VDX23" s="891"/>
      <c r="VDY23" s="888"/>
      <c r="VDZ23" s="888"/>
      <c r="VEA23" s="889"/>
      <c r="VEB23" s="889"/>
      <c r="VEC23" s="888"/>
      <c r="VED23" s="890"/>
      <c r="VEE23" s="888"/>
      <c r="VEF23" s="891"/>
      <c r="VEG23" s="891"/>
      <c r="VEH23" s="891"/>
      <c r="VEI23" s="891"/>
      <c r="VEJ23" s="891"/>
      <c r="VEK23" s="891"/>
      <c r="VEL23" s="891"/>
      <c r="VEM23" s="891"/>
      <c r="VEN23" s="888"/>
      <c r="VEO23" s="888"/>
      <c r="VEP23" s="889"/>
      <c r="VEQ23" s="889"/>
      <c r="VER23" s="888"/>
      <c r="VES23" s="890"/>
      <c r="VET23" s="888"/>
      <c r="VEU23" s="891"/>
      <c r="VEV23" s="891"/>
      <c r="VEW23" s="891"/>
      <c r="VEX23" s="891"/>
      <c r="VEY23" s="891"/>
      <c r="VEZ23" s="891"/>
      <c r="VFA23" s="891"/>
      <c r="VFB23" s="891"/>
      <c r="VFC23" s="888"/>
      <c r="VFD23" s="888"/>
      <c r="VFE23" s="889"/>
      <c r="VFF23" s="889"/>
      <c r="VFG23" s="888"/>
      <c r="VFH23" s="890"/>
      <c r="VFI23" s="888"/>
      <c r="VFJ23" s="891"/>
      <c r="VFK23" s="891"/>
      <c r="VFL23" s="891"/>
      <c r="VFM23" s="891"/>
      <c r="VFN23" s="891"/>
      <c r="VFO23" s="891"/>
      <c r="VFP23" s="891"/>
      <c r="VFQ23" s="891"/>
      <c r="VFR23" s="888"/>
      <c r="VFS23" s="888"/>
      <c r="VFT23" s="889"/>
      <c r="VFU23" s="889"/>
      <c r="VFV23" s="888"/>
      <c r="VFW23" s="890"/>
      <c r="VFX23" s="888"/>
      <c r="VFY23" s="891"/>
      <c r="VFZ23" s="891"/>
      <c r="VGA23" s="891"/>
      <c r="VGB23" s="891"/>
      <c r="VGC23" s="891"/>
      <c r="VGD23" s="891"/>
      <c r="VGE23" s="891"/>
      <c r="VGF23" s="891"/>
      <c r="VGG23" s="888"/>
      <c r="VGH23" s="888"/>
      <c r="VGI23" s="889"/>
      <c r="VGJ23" s="889"/>
      <c r="VGK23" s="888"/>
      <c r="VGL23" s="890"/>
      <c r="VGM23" s="888"/>
      <c r="VGN23" s="891"/>
      <c r="VGO23" s="891"/>
      <c r="VGP23" s="891"/>
      <c r="VGQ23" s="891"/>
      <c r="VGR23" s="891"/>
      <c r="VGS23" s="891"/>
      <c r="VGT23" s="891"/>
      <c r="VGU23" s="891"/>
      <c r="VGV23" s="888"/>
      <c r="VGW23" s="888"/>
      <c r="VGX23" s="889"/>
      <c r="VGY23" s="889"/>
      <c r="VGZ23" s="888"/>
      <c r="VHA23" s="890"/>
      <c r="VHB23" s="888"/>
      <c r="VHC23" s="891"/>
      <c r="VHD23" s="891"/>
      <c r="VHE23" s="891"/>
      <c r="VHF23" s="891"/>
      <c r="VHG23" s="891"/>
      <c r="VHH23" s="891"/>
      <c r="VHI23" s="891"/>
      <c r="VHJ23" s="891"/>
      <c r="VHK23" s="888"/>
      <c r="VHL23" s="888"/>
      <c r="VHM23" s="889"/>
      <c r="VHN23" s="889"/>
      <c r="VHO23" s="888"/>
      <c r="VHP23" s="890"/>
      <c r="VHQ23" s="888"/>
      <c r="VHR23" s="891"/>
      <c r="VHS23" s="891"/>
      <c r="VHT23" s="891"/>
      <c r="VHU23" s="891"/>
      <c r="VHV23" s="891"/>
      <c r="VHW23" s="891"/>
      <c r="VHX23" s="891"/>
      <c r="VHY23" s="891"/>
      <c r="VHZ23" s="888"/>
      <c r="VIA23" s="888"/>
      <c r="VIB23" s="889"/>
      <c r="VIC23" s="889"/>
      <c r="VID23" s="888"/>
      <c r="VIE23" s="890"/>
      <c r="VIF23" s="888"/>
      <c r="VIG23" s="891"/>
      <c r="VIH23" s="891"/>
      <c r="VII23" s="891"/>
      <c r="VIJ23" s="891"/>
      <c r="VIK23" s="891"/>
      <c r="VIL23" s="891"/>
      <c r="VIM23" s="891"/>
      <c r="VIN23" s="891"/>
      <c r="VIO23" s="888"/>
      <c r="VIP23" s="888"/>
      <c r="VIQ23" s="889"/>
      <c r="VIR23" s="889"/>
      <c r="VIS23" s="888"/>
      <c r="VIT23" s="890"/>
      <c r="VIU23" s="888"/>
      <c r="VIV23" s="891"/>
      <c r="VIW23" s="891"/>
      <c r="VIX23" s="891"/>
      <c r="VIY23" s="891"/>
      <c r="VIZ23" s="891"/>
      <c r="VJA23" s="891"/>
      <c r="VJB23" s="891"/>
      <c r="VJC23" s="891"/>
      <c r="VJD23" s="888"/>
      <c r="VJE23" s="888"/>
      <c r="VJF23" s="889"/>
      <c r="VJG23" s="889"/>
      <c r="VJH23" s="888"/>
      <c r="VJI23" s="890"/>
      <c r="VJJ23" s="888"/>
      <c r="VJK23" s="891"/>
      <c r="VJL23" s="891"/>
      <c r="VJM23" s="891"/>
      <c r="VJN23" s="891"/>
      <c r="VJO23" s="891"/>
      <c r="VJP23" s="891"/>
      <c r="VJQ23" s="891"/>
      <c r="VJR23" s="891"/>
      <c r="VJS23" s="888"/>
      <c r="VJT23" s="888"/>
      <c r="VJU23" s="889"/>
      <c r="VJV23" s="889"/>
      <c r="VJW23" s="888"/>
      <c r="VJX23" s="890"/>
      <c r="VJY23" s="888"/>
      <c r="VJZ23" s="891"/>
      <c r="VKA23" s="891"/>
      <c r="VKB23" s="891"/>
      <c r="VKC23" s="891"/>
      <c r="VKD23" s="891"/>
      <c r="VKE23" s="891"/>
      <c r="VKF23" s="891"/>
      <c r="VKG23" s="891"/>
      <c r="VKH23" s="888"/>
      <c r="VKI23" s="888"/>
      <c r="VKJ23" s="889"/>
      <c r="VKK23" s="889"/>
      <c r="VKL23" s="888"/>
      <c r="VKM23" s="890"/>
      <c r="VKN23" s="888"/>
      <c r="VKO23" s="891"/>
      <c r="VKP23" s="891"/>
      <c r="VKQ23" s="891"/>
      <c r="VKR23" s="891"/>
      <c r="VKS23" s="891"/>
      <c r="VKT23" s="891"/>
      <c r="VKU23" s="891"/>
      <c r="VKV23" s="891"/>
      <c r="VKW23" s="888"/>
      <c r="VKX23" s="888"/>
      <c r="VKY23" s="889"/>
      <c r="VKZ23" s="889"/>
      <c r="VLA23" s="888"/>
      <c r="VLB23" s="890"/>
      <c r="VLC23" s="888"/>
      <c r="VLD23" s="891"/>
      <c r="VLE23" s="891"/>
      <c r="VLF23" s="891"/>
      <c r="VLG23" s="891"/>
      <c r="VLH23" s="891"/>
      <c r="VLI23" s="891"/>
      <c r="VLJ23" s="891"/>
      <c r="VLK23" s="891"/>
      <c r="VLL23" s="888"/>
      <c r="VLM23" s="888"/>
      <c r="VLN23" s="889"/>
      <c r="VLO23" s="889"/>
      <c r="VLP23" s="888"/>
      <c r="VLQ23" s="890"/>
      <c r="VLR23" s="888"/>
      <c r="VLS23" s="891"/>
      <c r="VLT23" s="891"/>
      <c r="VLU23" s="891"/>
      <c r="VLV23" s="891"/>
      <c r="VLW23" s="891"/>
      <c r="VLX23" s="891"/>
      <c r="VLY23" s="891"/>
      <c r="VLZ23" s="891"/>
      <c r="VMA23" s="888"/>
      <c r="VMB23" s="888"/>
      <c r="VMC23" s="889"/>
      <c r="VMD23" s="889"/>
      <c r="VME23" s="888"/>
      <c r="VMF23" s="890"/>
      <c r="VMG23" s="888"/>
      <c r="VMH23" s="891"/>
      <c r="VMI23" s="891"/>
      <c r="VMJ23" s="891"/>
      <c r="VMK23" s="891"/>
      <c r="VML23" s="891"/>
      <c r="VMM23" s="891"/>
      <c r="VMN23" s="891"/>
      <c r="VMO23" s="891"/>
      <c r="VMP23" s="888"/>
      <c r="VMQ23" s="888"/>
      <c r="VMR23" s="889"/>
      <c r="VMS23" s="889"/>
      <c r="VMT23" s="888"/>
      <c r="VMU23" s="890"/>
      <c r="VMV23" s="888"/>
      <c r="VMW23" s="891"/>
      <c r="VMX23" s="891"/>
      <c r="VMY23" s="891"/>
      <c r="VMZ23" s="891"/>
      <c r="VNA23" s="891"/>
      <c r="VNB23" s="891"/>
      <c r="VNC23" s="891"/>
      <c r="VND23" s="891"/>
      <c r="VNE23" s="888"/>
      <c r="VNF23" s="888"/>
      <c r="VNG23" s="889"/>
      <c r="VNH23" s="889"/>
      <c r="VNI23" s="888"/>
      <c r="VNJ23" s="890"/>
      <c r="VNK23" s="888"/>
      <c r="VNL23" s="891"/>
      <c r="VNM23" s="891"/>
      <c r="VNN23" s="891"/>
      <c r="VNO23" s="891"/>
      <c r="VNP23" s="891"/>
      <c r="VNQ23" s="891"/>
      <c r="VNR23" s="891"/>
      <c r="VNS23" s="891"/>
      <c r="VNT23" s="888"/>
      <c r="VNU23" s="888"/>
      <c r="VNV23" s="889"/>
      <c r="VNW23" s="889"/>
      <c r="VNX23" s="888"/>
      <c r="VNY23" s="890"/>
      <c r="VNZ23" s="888"/>
      <c r="VOA23" s="891"/>
      <c r="VOB23" s="891"/>
      <c r="VOC23" s="891"/>
      <c r="VOD23" s="891"/>
      <c r="VOE23" s="891"/>
      <c r="VOF23" s="891"/>
      <c r="VOG23" s="891"/>
      <c r="VOH23" s="891"/>
      <c r="VOI23" s="888"/>
      <c r="VOJ23" s="888"/>
      <c r="VOK23" s="889"/>
      <c r="VOL23" s="889"/>
      <c r="VOM23" s="888"/>
      <c r="VON23" s="890"/>
      <c r="VOO23" s="888"/>
      <c r="VOP23" s="891"/>
      <c r="VOQ23" s="891"/>
      <c r="VOR23" s="891"/>
      <c r="VOS23" s="891"/>
      <c r="VOT23" s="891"/>
      <c r="VOU23" s="891"/>
      <c r="VOV23" s="891"/>
      <c r="VOW23" s="891"/>
      <c r="VOX23" s="888"/>
      <c r="VOY23" s="888"/>
      <c r="VOZ23" s="889"/>
      <c r="VPA23" s="889"/>
      <c r="VPB23" s="888"/>
      <c r="VPC23" s="890"/>
      <c r="VPD23" s="888"/>
      <c r="VPE23" s="891"/>
      <c r="VPF23" s="891"/>
      <c r="VPG23" s="891"/>
      <c r="VPH23" s="891"/>
      <c r="VPI23" s="891"/>
      <c r="VPJ23" s="891"/>
      <c r="VPK23" s="891"/>
      <c r="VPL23" s="891"/>
      <c r="VPM23" s="888"/>
      <c r="VPN23" s="888"/>
      <c r="VPO23" s="889"/>
      <c r="VPP23" s="889"/>
      <c r="VPQ23" s="888"/>
      <c r="VPR23" s="890"/>
      <c r="VPS23" s="888"/>
      <c r="VPT23" s="891"/>
      <c r="VPU23" s="891"/>
      <c r="VPV23" s="891"/>
      <c r="VPW23" s="891"/>
      <c r="VPX23" s="891"/>
      <c r="VPY23" s="891"/>
      <c r="VPZ23" s="891"/>
      <c r="VQA23" s="891"/>
      <c r="VQB23" s="888"/>
      <c r="VQC23" s="888"/>
      <c r="VQD23" s="889"/>
      <c r="VQE23" s="889"/>
      <c r="VQF23" s="888"/>
      <c r="VQG23" s="890"/>
      <c r="VQH23" s="888"/>
      <c r="VQI23" s="891"/>
      <c r="VQJ23" s="891"/>
      <c r="VQK23" s="891"/>
      <c r="VQL23" s="891"/>
      <c r="VQM23" s="891"/>
      <c r="VQN23" s="891"/>
      <c r="VQO23" s="891"/>
      <c r="VQP23" s="891"/>
      <c r="VQQ23" s="888"/>
      <c r="VQR23" s="888"/>
      <c r="VQS23" s="889"/>
      <c r="VQT23" s="889"/>
      <c r="VQU23" s="888"/>
      <c r="VQV23" s="890"/>
      <c r="VQW23" s="888"/>
      <c r="VQX23" s="891"/>
      <c r="VQY23" s="891"/>
      <c r="VQZ23" s="891"/>
      <c r="VRA23" s="891"/>
      <c r="VRB23" s="891"/>
      <c r="VRC23" s="891"/>
      <c r="VRD23" s="891"/>
      <c r="VRE23" s="891"/>
      <c r="VRF23" s="888"/>
      <c r="VRG23" s="888"/>
      <c r="VRH23" s="889"/>
      <c r="VRI23" s="889"/>
      <c r="VRJ23" s="888"/>
      <c r="VRK23" s="890"/>
      <c r="VRL23" s="888"/>
      <c r="VRM23" s="891"/>
      <c r="VRN23" s="891"/>
      <c r="VRO23" s="891"/>
      <c r="VRP23" s="891"/>
      <c r="VRQ23" s="891"/>
      <c r="VRR23" s="891"/>
      <c r="VRS23" s="891"/>
      <c r="VRT23" s="891"/>
      <c r="VRU23" s="888"/>
      <c r="VRV23" s="888"/>
      <c r="VRW23" s="889"/>
      <c r="VRX23" s="889"/>
      <c r="VRY23" s="888"/>
      <c r="VRZ23" s="890"/>
      <c r="VSA23" s="888"/>
      <c r="VSB23" s="891"/>
      <c r="VSC23" s="891"/>
      <c r="VSD23" s="891"/>
      <c r="VSE23" s="891"/>
      <c r="VSF23" s="891"/>
      <c r="VSG23" s="891"/>
      <c r="VSH23" s="891"/>
      <c r="VSI23" s="891"/>
      <c r="VSJ23" s="888"/>
      <c r="VSK23" s="888"/>
      <c r="VSL23" s="889"/>
      <c r="VSM23" s="889"/>
      <c r="VSN23" s="888"/>
      <c r="VSO23" s="890"/>
      <c r="VSP23" s="888"/>
      <c r="VSQ23" s="891"/>
      <c r="VSR23" s="891"/>
      <c r="VSS23" s="891"/>
      <c r="VST23" s="891"/>
      <c r="VSU23" s="891"/>
      <c r="VSV23" s="891"/>
      <c r="VSW23" s="891"/>
      <c r="VSX23" s="891"/>
      <c r="VSY23" s="888"/>
      <c r="VSZ23" s="888"/>
      <c r="VTA23" s="889"/>
      <c r="VTB23" s="889"/>
      <c r="VTC23" s="888"/>
      <c r="VTD23" s="890"/>
      <c r="VTE23" s="888"/>
      <c r="VTF23" s="891"/>
      <c r="VTG23" s="891"/>
      <c r="VTH23" s="891"/>
      <c r="VTI23" s="891"/>
      <c r="VTJ23" s="891"/>
      <c r="VTK23" s="891"/>
      <c r="VTL23" s="891"/>
      <c r="VTM23" s="891"/>
      <c r="VTN23" s="888"/>
      <c r="VTO23" s="888"/>
      <c r="VTP23" s="889"/>
      <c r="VTQ23" s="889"/>
      <c r="VTR23" s="888"/>
      <c r="VTS23" s="890"/>
      <c r="VTT23" s="888"/>
      <c r="VTU23" s="891"/>
      <c r="VTV23" s="891"/>
      <c r="VTW23" s="891"/>
      <c r="VTX23" s="891"/>
      <c r="VTY23" s="891"/>
      <c r="VTZ23" s="891"/>
      <c r="VUA23" s="891"/>
      <c r="VUB23" s="891"/>
      <c r="VUC23" s="888"/>
      <c r="VUD23" s="888"/>
      <c r="VUE23" s="889"/>
      <c r="VUF23" s="889"/>
      <c r="VUG23" s="888"/>
      <c r="VUH23" s="890"/>
      <c r="VUI23" s="888"/>
      <c r="VUJ23" s="891"/>
      <c r="VUK23" s="891"/>
      <c r="VUL23" s="891"/>
      <c r="VUM23" s="891"/>
      <c r="VUN23" s="891"/>
      <c r="VUO23" s="891"/>
      <c r="VUP23" s="891"/>
      <c r="VUQ23" s="891"/>
      <c r="VUR23" s="888"/>
      <c r="VUS23" s="888"/>
      <c r="VUT23" s="889"/>
      <c r="VUU23" s="889"/>
      <c r="VUV23" s="888"/>
      <c r="VUW23" s="890"/>
      <c r="VUX23" s="888"/>
      <c r="VUY23" s="891"/>
      <c r="VUZ23" s="891"/>
      <c r="VVA23" s="891"/>
      <c r="VVB23" s="891"/>
      <c r="VVC23" s="891"/>
      <c r="VVD23" s="891"/>
      <c r="VVE23" s="891"/>
      <c r="VVF23" s="891"/>
      <c r="VVG23" s="888"/>
      <c r="VVH23" s="888"/>
      <c r="VVI23" s="889"/>
      <c r="VVJ23" s="889"/>
      <c r="VVK23" s="888"/>
      <c r="VVL23" s="890"/>
      <c r="VVM23" s="888"/>
      <c r="VVN23" s="891"/>
      <c r="VVO23" s="891"/>
      <c r="VVP23" s="891"/>
      <c r="VVQ23" s="891"/>
      <c r="VVR23" s="891"/>
      <c r="VVS23" s="891"/>
      <c r="VVT23" s="891"/>
      <c r="VVU23" s="891"/>
      <c r="VVV23" s="888"/>
      <c r="VVW23" s="888"/>
      <c r="VVX23" s="889"/>
      <c r="VVY23" s="889"/>
      <c r="VVZ23" s="888"/>
      <c r="VWA23" s="890"/>
      <c r="VWB23" s="888"/>
      <c r="VWC23" s="891"/>
      <c r="VWD23" s="891"/>
      <c r="VWE23" s="891"/>
      <c r="VWF23" s="891"/>
      <c r="VWG23" s="891"/>
      <c r="VWH23" s="891"/>
      <c r="VWI23" s="891"/>
      <c r="VWJ23" s="891"/>
      <c r="VWK23" s="888"/>
      <c r="VWL23" s="888"/>
      <c r="VWM23" s="889"/>
      <c r="VWN23" s="889"/>
      <c r="VWO23" s="888"/>
      <c r="VWP23" s="890"/>
      <c r="VWQ23" s="888"/>
      <c r="VWR23" s="891"/>
      <c r="VWS23" s="891"/>
      <c r="VWT23" s="891"/>
      <c r="VWU23" s="891"/>
      <c r="VWV23" s="891"/>
      <c r="VWW23" s="891"/>
      <c r="VWX23" s="891"/>
      <c r="VWY23" s="891"/>
      <c r="VWZ23" s="888"/>
      <c r="VXA23" s="888"/>
      <c r="VXB23" s="889"/>
      <c r="VXC23" s="889"/>
      <c r="VXD23" s="888"/>
      <c r="VXE23" s="890"/>
      <c r="VXF23" s="888"/>
      <c r="VXG23" s="891"/>
      <c r="VXH23" s="891"/>
      <c r="VXI23" s="891"/>
      <c r="VXJ23" s="891"/>
      <c r="VXK23" s="891"/>
      <c r="VXL23" s="891"/>
      <c r="VXM23" s="891"/>
      <c r="VXN23" s="891"/>
      <c r="VXO23" s="888"/>
      <c r="VXP23" s="888"/>
      <c r="VXQ23" s="889"/>
      <c r="VXR23" s="889"/>
      <c r="VXS23" s="888"/>
      <c r="VXT23" s="890"/>
      <c r="VXU23" s="888"/>
      <c r="VXV23" s="891"/>
      <c r="VXW23" s="891"/>
      <c r="VXX23" s="891"/>
      <c r="VXY23" s="891"/>
      <c r="VXZ23" s="891"/>
      <c r="VYA23" s="891"/>
      <c r="VYB23" s="891"/>
      <c r="VYC23" s="891"/>
      <c r="VYD23" s="888"/>
      <c r="VYE23" s="888"/>
      <c r="VYF23" s="889"/>
      <c r="VYG23" s="889"/>
      <c r="VYH23" s="888"/>
      <c r="VYI23" s="890"/>
      <c r="VYJ23" s="888"/>
      <c r="VYK23" s="891"/>
      <c r="VYL23" s="891"/>
      <c r="VYM23" s="891"/>
      <c r="VYN23" s="891"/>
      <c r="VYO23" s="891"/>
      <c r="VYP23" s="891"/>
      <c r="VYQ23" s="891"/>
      <c r="VYR23" s="891"/>
      <c r="VYS23" s="888"/>
      <c r="VYT23" s="888"/>
      <c r="VYU23" s="889"/>
      <c r="VYV23" s="889"/>
      <c r="VYW23" s="888"/>
      <c r="VYX23" s="890"/>
      <c r="VYY23" s="888"/>
      <c r="VYZ23" s="891"/>
      <c r="VZA23" s="891"/>
      <c r="VZB23" s="891"/>
      <c r="VZC23" s="891"/>
      <c r="VZD23" s="891"/>
      <c r="VZE23" s="891"/>
      <c r="VZF23" s="891"/>
      <c r="VZG23" s="891"/>
      <c r="VZH23" s="888"/>
      <c r="VZI23" s="888"/>
      <c r="VZJ23" s="889"/>
      <c r="VZK23" s="889"/>
      <c r="VZL23" s="888"/>
      <c r="VZM23" s="890"/>
      <c r="VZN23" s="888"/>
      <c r="VZO23" s="891"/>
      <c r="VZP23" s="891"/>
      <c r="VZQ23" s="891"/>
      <c r="VZR23" s="891"/>
      <c r="VZS23" s="891"/>
      <c r="VZT23" s="891"/>
      <c r="VZU23" s="891"/>
      <c r="VZV23" s="891"/>
      <c r="VZW23" s="888"/>
      <c r="VZX23" s="888"/>
      <c r="VZY23" s="889"/>
      <c r="VZZ23" s="889"/>
      <c r="WAA23" s="888"/>
      <c r="WAB23" s="890"/>
      <c r="WAC23" s="888"/>
      <c r="WAD23" s="891"/>
      <c r="WAE23" s="891"/>
      <c r="WAF23" s="891"/>
      <c r="WAG23" s="891"/>
      <c r="WAH23" s="891"/>
      <c r="WAI23" s="891"/>
      <c r="WAJ23" s="891"/>
      <c r="WAK23" s="891"/>
      <c r="WAL23" s="888"/>
      <c r="WAM23" s="888"/>
      <c r="WAN23" s="889"/>
      <c r="WAO23" s="889"/>
      <c r="WAP23" s="888"/>
      <c r="WAQ23" s="890"/>
      <c r="WAR23" s="888"/>
      <c r="WAS23" s="891"/>
      <c r="WAT23" s="891"/>
      <c r="WAU23" s="891"/>
      <c r="WAV23" s="891"/>
      <c r="WAW23" s="891"/>
      <c r="WAX23" s="891"/>
      <c r="WAY23" s="891"/>
      <c r="WAZ23" s="891"/>
      <c r="WBA23" s="888"/>
      <c r="WBB23" s="888"/>
      <c r="WBC23" s="889"/>
      <c r="WBD23" s="889"/>
      <c r="WBE23" s="888"/>
      <c r="WBF23" s="890"/>
      <c r="WBG23" s="888"/>
      <c r="WBH23" s="891"/>
      <c r="WBI23" s="891"/>
      <c r="WBJ23" s="891"/>
      <c r="WBK23" s="891"/>
      <c r="WBL23" s="891"/>
      <c r="WBM23" s="891"/>
      <c r="WBN23" s="891"/>
      <c r="WBO23" s="891"/>
      <c r="WBP23" s="888"/>
      <c r="WBQ23" s="888"/>
      <c r="WBR23" s="889"/>
      <c r="WBS23" s="889"/>
      <c r="WBT23" s="888"/>
      <c r="WBU23" s="890"/>
      <c r="WBV23" s="888"/>
      <c r="WBW23" s="891"/>
      <c r="WBX23" s="891"/>
      <c r="WBY23" s="891"/>
      <c r="WBZ23" s="891"/>
      <c r="WCA23" s="891"/>
      <c r="WCB23" s="891"/>
      <c r="WCC23" s="891"/>
      <c r="WCD23" s="891"/>
      <c r="WCE23" s="888"/>
      <c r="WCF23" s="888"/>
      <c r="WCG23" s="889"/>
      <c r="WCH23" s="889"/>
      <c r="WCI23" s="888"/>
      <c r="WCJ23" s="890"/>
      <c r="WCK23" s="888"/>
      <c r="WCL23" s="891"/>
      <c r="WCM23" s="891"/>
      <c r="WCN23" s="891"/>
      <c r="WCO23" s="891"/>
      <c r="WCP23" s="891"/>
      <c r="WCQ23" s="891"/>
      <c r="WCR23" s="891"/>
      <c r="WCS23" s="891"/>
      <c r="WCT23" s="888"/>
      <c r="WCU23" s="888"/>
      <c r="WCV23" s="889"/>
      <c r="WCW23" s="889"/>
      <c r="WCX23" s="888"/>
      <c r="WCY23" s="890"/>
      <c r="WCZ23" s="888"/>
      <c r="WDA23" s="891"/>
      <c r="WDB23" s="891"/>
      <c r="WDC23" s="891"/>
      <c r="WDD23" s="891"/>
      <c r="WDE23" s="891"/>
      <c r="WDF23" s="891"/>
      <c r="WDG23" s="891"/>
      <c r="WDH23" s="891"/>
      <c r="WDI23" s="888"/>
      <c r="WDJ23" s="888"/>
      <c r="WDK23" s="889"/>
      <c r="WDL23" s="889"/>
      <c r="WDM23" s="888"/>
      <c r="WDN23" s="890"/>
      <c r="WDO23" s="888"/>
      <c r="WDP23" s="891"/>
      <c r="WDQ23" s="891"/>
      <c r="WDR23" s="891"/>
      <c r="WDS23" s="891"/>
      <c r="WDT23" s="891"/>
      <c r="WDU23" s="891"/>
      <c r="WDV23" s="891"/>
      <c r="WDW23" s="891"/>
      <c r="WDX23" s="888"/>
      <c r="WDY23" s="888"/>
      <c r="WDZ23" s="889"/>
      <c r="WEA23" s="889"/>
      <c r="WEB23" s="888"/>
      <c r="WEC23" s="890"/>
      <c r="WED23" s="888"/>
      <c r="WEE23" s="891"/>
      <c r="WEF23" s="891"/>
      <c r="WEG23" s="891"/>
      <c r="WEH23" s="891"/>
      <c r="WEI23" s="891"/>
      <c r="WEJ23" s="891"/>
      <c r="WEK23" s="891"/>
      <c r="WEL23" s="891"/>
      <c r="WEM23" s="888"/>
      <c r="WEN23" s="888"/>
      <c r="WEO23" s="889"/>
      <c r="WEP23" s="889"/>
      <c r="WEQ23" s="888"/>
      <c r="WER23" s="890"/>
      <c r="WES23" s="888"/>
      <c r="WET23" s="891"/>
      <c r="WEU23" s="891"/>
      <c r="WEV23" s="891"/>
      <c r="WEW23" s="891"/>
      <c r="WEX23" s="891"/>
      <c r="WEY23" s="891"/>
      <c r="WEZ23" s="891"/>
      <c r="WFA23" s="891"/>
      <c r="WFB23" s="888"/>
      <c r="WFC23" s="888"/>
      <c r="WFD23" s="889"/>
      <c r="WFE23" s="889"/>
      <c r="WFF23" s="888"/>
      <c r="WFG23" s="890"/>
      <c r="WFH23" s="888"/>
      <c r="WFI23" s="891"/>
      <c r="WFJ23" s="891"/>
      <c r="WFK23" s="891"/>
      <c r="WFL23" s="891"/>
      <c r="WFM23" s="891"/>
      <c r="WFN23" s="891"/>
      <c r="WFO23" s="891"/>
      <c r="WFP23" s="891"/>
      <c r="WFQ23" s="888"/>
      <c r="WFR23" s="888"/>
      <c r="WFS23" s="889"/>
      <c r="WFT23" s="889"/>
      <c r="WFU23" s="888"/>
      <c r="WFV23" s="890"/>
      <c r="WFW23" s="888"/>
      <c r="WFX23" s="891"/>
      <c r="WFY23" s="891"/>
      <c r="WFZ23" s="891"/>
      <c r="WGA23" s="891"/>
      <c r="WGB23" s="891"/>
      <c r="WGC23" s="891"/>
      <c r="WGD23" s="891"/>
      <c r="WGE23" s="891"/>
      <c r="WGF23" s="888"/>
      <c r="WGG23" s="888"/>
      <c r="WGH23" s="889"/>
      <c r="WGI23" s="889"/>
      <c r="WGJ23" s="888"/>
      <c r="WGK23" s="890"/>
      <c r="WGL23" s="888"/>
      <c r="WGM23" s="891"/>
      <c r="WGN23" s="891"/>
      <c r="WGO23" s="891"/>
      <c r="WGP23" s="891"/>
      <c r="WGQ23" s="891"/>
      <c r="WGR23" s="891"/>
      <c r="WGS23" s="891"/>
      <c r="WGT23" s="891"/>
      <c r="WGU23" s="888"/>
      <c r="WGV23" s="888"/>
      <c r="WGW23" s="889"/>
      <c r="WGX23" s="889"/>
      <c r="WGY23" s="888"/>
      <c r="WGZ23" s="890"/>
      <c r="WHA23" s="888"/>
      <c r="WHB23" s="891"/>
      <c r="WHC23" s="891"/>
      <c r="WHD23" s="891"/>
      <c r="WHE23" s="891"/>
      <c r="WHF23" s="891"/>
      <c r="WHG23" s="891"/>
      <c r="WHH23" s="891"/>
      <c r="WHI23" s="891"/>
      <c r="WHJ23" s="888"/>
      <c r="WHK23" s="888"/>
      <c r="WHL23" s="889"/>
      <c r="WHM23" s="889"/>
      <c r="WHN23" s="888"/>
      <c r="WHO23" s="890"/>
      <c r="WHP23" s="888"/>
      <c r="WHQ23" s="891"/>
      <c r="WHR23" s="891"/>
      <c r="WHS23" s="891"/>
      <c r="WHT23" s="891"/>
      <c r="WHU23" s="891"/>
      <c r="WHV23" s="891"/>
      <c r="WHW23" s="891"/>
      <c r="WHX23" s="891"/>
      <c r="WHY23" s="888"/>
      <c r="WHZ23" s="888"/>
      <c r="WIA23" s="889"/>
      <c r="WIB23" s="889"/>
      <c r="WIC23" s="888"/>
      <c r="WID23" s="890"/>
      <c r="WIE23" s="888"/>
      <c r="WIF23" s="891"/>
      <c r="WIG23" s="891"/>
      <c r="WIH23" s="891"/>
      <c r="WII23" s="891"/>
      <c r="WIJ23" s="891"/>
      <c r="WIK23" s="891"/>
      <c r="WIL23" s="891"/>
      <c r="WIM23" s="891"/>
      <c r="WIN23" s="888"/>
      <c r="WIO23" s="888"/>
      <c r="WIP23" s="889"/>
      <c r="WIQ23" s="889"/>
      <c r="WIR23" s="888"/>
      <c r="WIS23" s="890"/>
      <c r="WIT23" s="888"/>
      <c r="WIU23" s="891"/>
      <c r="WIV23" s="891"/>
      <c r="WIW23" s="891"/>
      <c r="WIX23" s="891"/>
      <c r="WIY23" s="891"/>
      <c r="WIZ23" s="891"/>
      <c r="WJA23" s="891"/>
      <c r="WJB23" s="891"/>
      <c r="WJC23" s="888"/>
      <c r="WJD23" s="888"/>
      <c r="WJE23" s="889"/>
      <c r="WJF23" s="889"/>
      <c r="WJG23" s="888"/>
      <c r="WJH23" s="890"/>
      <c r="WJI23" s="888"/>
      <c r="WJJ23" s="891"/>
      <c r="WJK23" s="891"/>
      <c r="WJL23" s="891"/>
      <c r="WJM23" s="891"/>
      <c r="WJN23" s="891"/>
      <c r="WJO23" s="891"/>
      <c r="WJP23" s="891"/>
      <c r="WJQ23" s="891"/>
      <c r="WJR23" s="888"/>
      <c r="WJS23" s="888"/>
      <c r="WJT23" s="889"/>
      <c r="WJU23" s="889"/>
      <c r="WJV23" s="888"/>
      <c r="WJW23" s="890"/>
      <c r="WJX23" s="888"/>
      <c r="WJY23" s="891"/>
      <c r="WJZ23" s="891"/>
      <c r="WKA23" s="891"/>
      <c r="WKB23" s="891"/>
      <c r="WKC23" s="891"/>
      <c r="WKD23" s="891"/>
      <c r="WKE23" s="891"/>
      <c r="WKF23" s="891"/>
      <c r="WKG23" s="888"/>
      <c r="WKH23" s="888"/>
      <c r="WKI23" s="889"/>
      <c r="WKJ23" s="889"/>
      <c r="WKK23" s="888"/>
      <c r="WKL23" s="890"/>
      <c r="WKM23" s="888"/>
      <c r="WKN23" s="891"/>
      <c r="WKO23" s="891"/>
      <c r="WKP23" s="891"/>
      <c r="WKQ23" s="891"/>
      <c r="WKR23" s="891"/>
      <c r="WKS23" s="891"/>
      <c r="WKT23" s="891"/>
      <c r="WKU23" s="891"/>
      <c r="WKV23" s="888"/>
      <c r="WKW23" s="888"/>
      <c r="WKX23" s="889"/>
      <c r="WKY23" s="889"/>
      <c r="WKZ23" s="888"/>
      <c r="WLA23" s="890"/>
      <c r="WLB23" s="888"/>
      <c r="WLC23" s="891"/>
      <c r="WLD23" s="891"/>
      <c r="WLE23" s="891"/>
      <c r="WLF23" s="891"/>
      <c r="WLG23" s="891"/>
      <c r="WLH23" s="891"/>
      <c r="WLI23" s="891"/>
      <c r="WLJ23" s="891"/>
      <c r="WLK23" s="888"/>
      <c r="WLL23" s="888"/>
      <c r="WLM23" s="889"/>
      <c r="WLN23" s="889"/>
      <c r="WLO23" s="888"/>
      <c r="WLP23" s="890"/>
      <c r="WLQ23" s="888"/>
      <c r="WLR23" s="891"/>
      <c r="WLS23" s="891"/>
      <c r="WLT23" s="891"/>
      <c r="WLU23" s="891"/>
      <c r="WLV23" s="891"/>
      <c r="WLW23" s="891"/>
      <c r="WLX23" s="891"/>
      <c r="WLY23" s="891"/>
      <c r="WLZ23" s="888"/>
      <c r="WMA23" s="888"/>
      <c r="WMB23" s="889"/>
      <c r="WMC23" s="889"/>
      <c r="WMD23" s="888"/>
      <c r="WME23" s="890"/>
      <c r="WMF23" s="888"/>
      <c r="WMG23" s="891"/>
      <c r="WMH23" s="891"/>
      <c r="WMI23" s="891"/>
      <c r="WMJ23" s="891"/>
      <c r="WMK23" s="891"/>
      <c r="WML23" s="891"/>
      <c r="WMM23" s="891"/>
      <c r="WMN23" s="891"/>
      <c r="WMO23" s="888"/>
      <c r="WMP23" s="888"/>
      <c r="WMQ23" s="889"/>
      <c r="WMR23" s="889"/>
      <c r="WMS23" s="888"/>
      <c r="WMT23" s="890"/>
      <c r="WMU23" s="888"/>
      <c r="WMV23" s="891"/>
      <c r="WMW23" s="891"/>
      <c r="WMX23" s="891"/>
      <c r="WMY23" s="891"/>
      <c r="WMZ23" s="891"/>
      <c r="WNA23" s="891"/>
      <c r="WNB23" s="891"/>
      <c r="WNC23" s="891"/>
      <c r="WND23" s="888"/>
      <c r="WNE23" s="888"/>
      <c r="WNF23" s="889"/>
      <c r="WNG23" s="889"/>
      <c r="WNH23" s="888"/>
      <c r="WNI23" s="890"/>
      <c r="WNJ23" s="888"/>
      <c r="WNK23" s="891"/>
      <c r="WNL23" s="891"/>
      <c r="WNM23" s="891"/>
      <c r="WNN23" s="891"/>
      <c r="WNO23" s="891"/>
      <c r="WNP23" s="891"/>
      <c r="WNQ23" s="891"/>
      <c r="WNR23" s="891"/>
      <c r="WNS23" s="888"/>
      <c r="WNT23" s="888"/>
      <c r="WNU23" s="889"/>
      <c r="WNV23" s="889"/>
      <c r="WNW23" s="888"/>
      <c r="WNX23" s="890"/>
      <c r="WNY23" s="888"/>
      <c r="WNZ23" s="891"/>
      <c r="WOA23" s="891"/>
      <c r="WOB23" s="891"/>
      <c r="WOC23" s="891"/>
      <c r="WOD23" s="891"/>
      <c r="WOE23" s="891"/>
      <c r="WOF23" s="891"/>
      <c r="WOG23" s="891"/>
      <c r="WOH23" s="888"/>
      <c r="WOI23" s="888"/>
      <c r="WOJ23" s="889"/>
      <c r="WOK23" s="889"/>
      <c r="WOL23" s="888"/>
      <c r="WOM23" s="890"/>
      <c r="WON23" s="888"/>
      <c r="WOO23" s="891"/>
      <c r="WOP23" s="891"/>
      <c r="WOQ23" s="891"/>
      <c r="WOR23" s="891"/>
      <c r="WOS23" s="891"/>
      <c r="WOT23" s="891"/>
      <c r="WOU23" s="891"/>
      <c r="WOV23" s="891"/>
      <c r="WOW23" s="888"/>
      <c r="WOX23" s="888"/>
      <c r="WOY23" s="889"/>
      <c r="WOZ23" s="889"/>
      <c r="WPA23" s="888"/>
      <c r="WPB23" s="890"/>
      <c r="WPC23" s="888"/>
      <c r="WPD23" s="891"/>
      <c r="WPE23" s="891"/>
      <c r="WPF23" s="891"/>
      <c r="WPG23" s="891"/>
      <c r="WPH23" s="891"/>
      <c r="WPI23" s="891"/>
      <c r="WPJ23" s="891"/>
      <c r="WPK23" s="891"/>
      <c r="WPL23" s="888"/>
      <c r="WPM23" s="888"/>
      <c r="WPN23" s="889"/>
      <c r="WPO23" s="889"/>
      <c r="WPP23" s="888"/>
      <c r="WPQ23" s="890"/>
      <c r="WPR23" s="888"/>
      <c r="WPS23" s="891"/>
      <c r="WPT23" s="891"/>
      <c r="WPU23" s="891"/>
      <c r="WPV23" s="891"/>
      <c r="WPW23" s="891"/>
      <c r="WPX23" s="891"/>
      <c r="WPY23" s="891"/>
      <c r="WPZ23" s="891"/>
      <c r="WQA23" s="888"/>
      <c r="WQB23" s="888"/>
      <c r="WQC23" s="889"/>
      <c r="WQD23" s="889"/>
      <c r="WQE23" s="888"/>
      <c r="WQF23" s="890"/>
      <c r="WQG23" s="888"/>
      <c r="WQH23" s="891"/>
      <c r="WQI23" s="891"/>
      <c r="WQJ23" s="891"/>
      <c r="WQK23" s="891"/>
      <c r="WQL23" s="891"/>
      <c r="WQM23" s="891"/>
      <c r="WQN23" s="891"/>
      <c r="WQO23" s="891"/>
      <c r="WQP23" s="888"/>
      <c r="WQQ23" s="888"/>
      <c r="WQR23" s="889"/>
      <c r="WQS23" s="889"/>
      <c r="WQT23" s="888"/>
      <c r="WQU23" s="890"/>
      <c r="WQV23" s="888"/>
      <c r="WQW23" s="891"/>
      <c r="WQX23" s="891"/>
      <c r="WQY23" s="891"/>
      <c r="WQZ23" s="891"/>
      <c r="WRA23" s="891"/>
      <c r="WRB23" s="891"/>
      <c r="WRC23" s="891"/>
      <c r="WRD23" s="891"/>
      <c r="WRE23" s="888"/>
      <c r="WRF23" s="888"/>
      <c r="WRG23" s="889"/>
      <c r="WRH23" s="889"/>
      <c r="WRI23" s="888"/>
      <c r="WRJ23" s="890"/>
      <c r="WRK23" s="888"/>
      <c r="WRL23" s="891"/>
      <c r="WRM23" s="891"/>
      <c r="WRN23" s="891"/>
      <c r="WRO23" s="891"/>
      <c r="WRP23" s="891"/>
      <c r="WRQ23" s="891"/>
      <c r="WRR23" s="891"/>
      <c r="WRS23" s="891"/>
      <c r="WRT23" s="888"/>
      <c r="WRU23" s="888"/>
      <c r="WRV23" s="889"/>
      <c r="WRW23" s="889"/>
      <c r="WRX23" s="888"/>
      <c r="WRY23" s="890"/>
      <c r="WRZ23" s="888"/>
      <c r="WSA23" s="891"/>
      <c r="WSB23" s="891"/>
      <c r="WSC23" s="891"/>
      <c r="WSD23" s="891"/>
      <c r="WSE23" s="891"/>
      <c r="WSF23" s="891"/>
      <c r="WSG23" s="891"/>
      <c r="WSH23" s="891"/>
      <c r="WSI23" s="888"/>
      <c r="WSJ23" s="888"/>
      <c r="WSK23" s="889"/>
      <c r="WSL23" s="889"/>
      <c r="WSM23" s="888"/>
      <c r="WSN23" s="890"/>
      <c r="WSO23" s="888"/>
      <c r="WSP23" s="891"/>
      <c r="WSQ23" s="891"/>
      <c r="WSR23" s="891"/>
      <c r="WSS23" s="891"/>
      <c r="WST23" s="891"/>
      <c r="WSU23" s="891"/>
      <c r="WSV23" s="891"/>
      <c r="WSW23" s="891"/>
      <c r="WSX23" s="888"/>
      <c r="WSY23" s="888"/>
      <c r="WSZ23" s="889"/>
      <c r="WTA23" s="889"/>
      <c r="WTB23" s="888"/>
      <c r="WTC23" s="890"/>
      <c r="WTD23" s="888"/>
      <c r="WTE23" s="891"/>
      <c r="WTF23" s="891"/>
      <c r="WTG23" s="891"/>
      <c r="WTH23" s="891"/>
      <c r="WTI23" s="891"/>
      <c r="WTJ23" s="891"/>
      <c r="WTK23" s="891"/>
      <c r="WTL23" s="891"/>
      <c r="WTM23" s="888"/>
      <c r="WTN23" s="888"/>
      <c r="WTO23" s="889"/>
      <c r="WTP23" s="889"/>
      <c r="WTQ23" s="888"/>
      <c r="WTR23" s="890"/>
      <c r="WTS23" s="888"/>
      <c r="WTT23" s="891"/>
      <c r="WTU23" s="891"/>
      <c r="WTV23" s="891"/>
      <c r="WTW23" s="891"/>
      <c r="WTX23" s="891"/>
      <c r="WTY23" s="891"/>
      <c r="WTZ23" s="891"/>
      <c r="WUA23" s="891"/>
      <c r="WUB23" s="888"/>
      <c r="WUC23" s="888"/>
      <c r="WUD23" s="889"/>
      <c r="WUE23" s="889"/>
      <c r="WUF23" s="888"/>
      <c r="WUG23" s="890"/>
      <c r="WUH23" s="888"/>
      <c r="WUI23" s="891"/>
      <c r="WUJ23" s="891"/>
      <c r="WUK23" s="891"/>
      <c r="WUL23" s="891"/>
      <c r="WUM23" s="891"/>
      <c r="WUN23" s="891"/>
      <c r="WUO23" s="891"/>
      <c r="WUP23" s="891"/>
      <c r="WUQ23" s="888"/>
      <c r="WUR23" s="888"/>
      <c r="WUS23" s="889"/>
      <c r="WUT23" s="889"/>
      <c r="WUU23" s="888"/>
      <c r="WUV23" s="890"/>
      <c r="WUW23" s="888"/>
      <c r="WUX23" s="891"/>
      <c r="WUY23" s="891"/>
      <c r="WUZ23" s="891"/>
      <c r="WVA23" s="891"/>
      <c r="WVB23" s="891"/>
      <c r="WVC23" s="891"/>
      <c r="WVD23" s="891"/>
      <c r="WVE23" s="891"/>
      <c r="WVF23" s="888"/>
      <c r="WVG23" s="888"/>
      <c r="WVH23" s="889"/>
      <c r="WVI23" s="889"/>
      <c r="WVJ23" s="888"/>
      <c r="WVK23" s="890"/>
      <c r="WVL23" s="888"/>
      <c r="WVM23" s="891"/>
      <c r="WVN23" s="891"/>
      <c r="WVO23" s="891"/>
      <c r="WVP23" s="891"/>
      <c r="WVQ23" s="891"/>
      <c r="WVR23" s="891"/>
      <c r="WVS23" s="891"/>
      <c r="WVT23" s="891"/>
      <c r="WVU23" s="888"/>
      <c r="WVV23" s="888"/>
      <c r="WVW23" s="889"/>
      <c r="WVX23" s="889"/>
      <c r="WVY23" s="888"/>
      <c r="WVZ23" s="890"/>
      <c r="WWA23" s="888"/>
      <c r="WWB23" s="891"/>
      <c r="WWC23" s="891"/>
      <c r="WWD23" s="891"/>
      <c r="WWE23" s="891"/>
      <c r="WWF23" s="891"/>
      <c r="WWG23" s="891"/>
      <c r="WWH23" s="891"/>
      <c r="WWI23" s="891"/>
      <c r="WWJ23" s="888"/>
      <c r="WWK23" s="888"/>
      <c r="WWL23" s="889"/>
      <c r="WWM23" s="889"/>
      <c r="WWN23" s="888"/>
      <c r="WWO23" s="890"/>
      <c r="WWP23" s="888"/>
      <c r="WWQ23" s="891"/>
      <c r="WWR23" s="891"/>
      <c r="WWS23" s="891"/>
      <c r="WWT23" s="891"/>
      <c r="WWU23" s="891"/>
      <c r="WWV23" s="891"/>
      <c r="WWW23" s="891"/>
      <c r="WWX23" s="891"/>
      <c r="WWY23" s="888"/>
      <c r="WWZ23" s="888"/>
      <c r="WXA23" s="889"/>
      <c r="WXB23" s="889"/>
      <c r="WXC23" s="888"/>
      <c r="WXD23" s="890"/>
      <c r="WXE23" s="888"/>
      <c r="WXF23" s="891"/>
      <c r="WXG23" s="891"/>
      <c r="WXH23" s="891"/>
      <c r="WXI23" s="891"/>
      <c r="WXJ23" s="891"/>
      <c r="WXK23" s="891"/>
      <c r="WXL23" s="891"/>
      <c r="WXM23" s="891"/>
      <c r="WXN23" s="888"/>
      <c r="WXO23" s="888"/>
      <c r="WXP23" s="889"/>
      <c r="WXQ23" s="889"/>
      <c r="WXR23" s="888"/>
      <c r="WXS23" s="890"/>
      <c r="WXT23" s="888"/>
      <c r="WXU23" s="891"/>
      <c r="WXV23" s="891"/>
      <c r="WXW23" s="891"/>
      <c r="WXX23" s="891"/>
      <c r="WXY23" s="891"/>
      <c r="WXZ23" s="891"/>
      <c r="WYA23" s="891"/>
      <c r="WYB23" s="891"/>
      <c r="WYC23" s="888"/>
      <c r="WYD23" s="888"/>
      <c r="WYE23" s="889"/>
      <c r="WYF23" s="889"/>
      <c r="WYG23" s="888"/>
      <c r="WYH23" s="890"/>
      <c r="WYI23" s="888"/>
      <c r="WYJ23" s="891"/>
      <c r="WYK23" s="891"/>
      <c r="WYL23" s="891"/>
      <c r="WYM23" s="891"/>
      <c r="WYN23" s="891"/>
      <c r="WYO23" s="891"/>
      <c r="WYP23" s="891"/>
      <c r="WYQ23" s="891"/>
      <c r="WYR23" s="888"/>
      <c r="WYS23" s="888"/>
      <c r="WYT23" s="889"/>
      <c r="WYU23" s="889"/>
      <c r="WYV23" s="888"/>
      <c r="WYW23" s="890"/>
      <c r="WYX23" s="888"/>
      <c r="WYY23" s="891"/>
      <c r="WYZ23" s="891"/>
      <c r="WZA23" s="891"/>
      <c r="WZB23" s="891"/>
      <c r="WZC23" s="891"/>
      <c r="WZD23" s="891"/>
      <c r="WZE23" s="891"/>
      <c r="WZF23" s="891"/>
      <c r="WZG23" s="888"/>
      <c r="WZH23" s="888"/>
      <c r="WZI23" s="889"/>
      <c r="WZJ23" s="889"/>
      <c r="WZK23" s="888"/>
      <c r="WZL23" s="890"/>
      <c r="WZM23" s="888"/>
      <c r="WZN23" s="891"/>
      <c r="WZO23" s="891"/>
      <c r="WZP23" s="891"/>
      <c r="WZQ23" s="891"/>
      <c r="WZR23" s="891"/>
      <c r="WZS23" s="891"/>
      <c r="WZT23" s="891"/>
      <c r="WZU23" s="891"/>
      <c r="WZV23" s="888"/>
      <c r="WZW23" s="888"/>
      <c r="WZX23" s="889"/>
      <c r="WZY23" s="889"/>
      <c r="WZZ23" s="888"/>
      <c r="XAA23" s="890"/>
      <c r="XAB23" s="888"/>
      <c r="XAC23" s="891"/>
      <c r="XAD23" s="891"/>
      <c r="XAE23" s="891"/>
      <c r="XAF23" s="891"/>
      <c r="XAG23" s="891"/>
      <c r="XAH23" s="891"/>
      <c r="XAI23" s="891"/>
      <c r="XAJ23" s="891"/>
      <c r="XAK23" s="888"/>
      <c r="XAL23" s="888"/>
      <c r="XAM23" s="889"/>
      <c r="XAN23" s="889"/>
      <c r="XAO23" s="888"/>
      <c r="XAP23" s="890"/>
      <c r="XAQ23" s="888"/>
      <c r="XAR23" s="891"/>
      <c r="XAS23" s="891"/>
      <c r="XAT23" s="891"/>
      <c r="XAU23" s="891"/>
      <c r="XAV23" s="891"/>
      <c r="XAW23" s="891"/>
      <c r="XAX23" s="891"/>
      <c r="XAY23" s="891"/>
      <c r="XAZ23" s="888"/>
      <c r="XBA23" s="888"/>
      <c r="XBB23" s="889"/>
      <c r="XBC23" s="889"/>
      <c r="XBD23" s="888"/>
      <c r="XBE23" s="890"/>
      <c r="XBF23" s="888"/>
      <c r="XBG23" s="891"/>
      <c r="XBH23" s="891"/>
      <c r="XBI23" s="891"/>
      <c r="XBJ23" s="891"/>
      <c r="XBK23" s="891"/>
      <c r="XBL23" s="891"/>
      <c r="XBM23" s="891"/>
      <c r="XBN23" s="891"/>
      <c r="XBO23" s="888"/>
      <c r="XBP23" s="888"/>
      <c r="XBQ23" s="889"/>
      <c r="XBR23" s="889"/>
      <c r="XBS23" s="888"/>
      <c r="XBT23" s="890"/>
      <c r="XBU23" s="888"/>
      <c r="XBV23" s="891"/>
      <c r="XBW23" s="891"/>
      <c r="XBX23" s="891"/>
      <c r="XBY23" s="891"/>
      <c r="XBZ23" s="891"/>
      <c r="XCA23" s="891"/>
      <c r="XCB23" s="891"/>
      <c r="XCC23" s="891"/>
      <c r="XCD23" s="888"/>
      <c r="XCE23" s="888"/>
      <c r="XCF23" s="889"/>
      <c r="XCG23" s="889"/>
      <c r="XCH23" s="888"/>
      <c r="XCI23" s="890"/>
      <c r="XCJ23" s="888"/>
      <c r="XCK23" s="891"/>
      <c r="XCL23" s="891"/>
      <c r="XCM23" s="891"/>
      <c r="XCN23" s="891"/>
      <c r="XCO23" s="891"/>
      <c r="XCP23" s="891"/>
      <c r="XCQ23" s="891"/>
      <c r="XCR23" s="891"/>
      <c r="XCS23" s="888"/>
      <c r="XCT23" s="888"/>
      <c r="XCU23" s="889"/>
      <c r="XCV23" s="889"/>
      <c r="XCW23" s="888"/>
      <c r="XCX23" s="890"/>
      <c r="XCY23" s="888"/>
      <c r="XCZ23" s="891"/>
      <c r="XDA23" s="891"/>
      <c r="XDB23" s="891"/>
      <c r="XDC23" s="891"/>
      <c r="XDD23" s="891"/>
      <c r="XDE23" s="891"/>
      <c r="XDF23" s="891"/>
      <c r="XDG23" s="891"/>
      <c r="XDH23" s="888"/>
      <c r="XDI23" s="888"/>
      <c r="XDJ23" s="889"/>
      <c r="XDK23" s="889"/>
      <c r="XDL23" s="888"/>
      <c r="XDM23" s="890"/>
      <c r="XDN23" s="888"/>
      <c r="XDO23" s="891"/>
      <c r="XDP23" s="891"/>
      <c r="XDQ23" s="891"/>
      <c r="XDR23" s="891"/>
      <c r="XDS23" s="891"/>
      <c r="XDT23" s="891"/>
      <c r="XDU23" s="891"/>
      <c r="XDV23" s="891"/>
      <c r="XDW23" s="888"/>
      <c r="XDX23" s="888"/>
      <c r="XDY23" s="889"/>
      <c r="XDZ23" s="889"/>
      <c r="XEA23" s="888"/>
      <c r="XEB23" s="890"/>
      <c r="XEC23" s="888"/>
      <c r="XED23" s="891"/>
      <c r="XEE23" s="891"/>
      <c r="XEF23" s="891"/>
      <c r="XEG23" s="891"/>
      <c r="XEH23" s="891"/>
      <c r="XEI23" s="891"/>
      <c r="XEJ23" s="891"/>
      <c r="XEK23" s="891"/>
      <c r="XEL23" s="888"/>
      <c r="XEM23" s="888"/>
      <c r="XEN23" s="889"/>
      <c r="XEO23" s="889"/>
      <c r="XEP23" s="888"/>
      <c r="XEQ23" s="890"/>
      <c r="XER23" s="888"/>
      <c r="XES23" s="891"/>
      <c r="XET23" s="891"/>
      <c r="XEU23" s="891"/>
      <c r="XEV23" s="891"/>
      <c r="XEW23" s="891"/>
      <c r="XEX23" s="891"/>
      <c r="XEY23" s="891"/>
      <c r="XEZ23" s="891"/>
      <c r="XFA23" s="888"/>
      <c r="XFB23" s="888"/>
      <c r="XFC23" s="889"/>
      <c r="XFD23" s="889"/>
    </row>
    <row r="24" spans="1:16384" ht="5.0999999999999996" customHeight="1">
      <c r="B24" s="174"/>
      <c r="C24" s="174"/>
      <c r="D24" s="96"/>
      <c r="E24" s="96"/>
      <c r="F24" s="174"/>
      <c r="G24" s="175"/>
      <c r="H24" s="174"/>
      <c r="I24" s="176"/>
      <c r="J24" s="176"/>
      <c r="K24" s="176"/>
      <c r="L24" s="176"/>
      <c r="M24" s="176"/>
      <c r="N24" s="176"/>
      <c r="O24" s="176"/>
      <c r="P24" s="176"/>
    </row>
    <row r="25" spans="1:16384" ht="12" customHeight="1">
      <c r="B25" s="97" t="str">
        <f>'A. Standalone Hold'!B15</f>
        <v>Carrying Value</v>
      </c>
      <c r="C25" s="97"/>
      <c r="D25" s="159" t="str">
        <f>'A. Standalone Hold'!D15</f>
        <v>[calc]</v>
      </c>
      <c r="E25" s="159" t="str">
        <f>'A. Standalone Hold'!E15</f>
        <v>[$000]</v>
      </c>
      <c r="F25" s="97"/>
      <c r="G25" s="152"/>
      <c r="H25" s="97"/>
      <c r="I25" s="104">
        <f>'A. Standalone Hold'!I15</f>
        <v>0</v>
      </c>
      <c r="J25" s="104">
        <f>'A. Standalone Hold'!J15</f>
        <v>-3300000</v>
      </c>
    </row>
    <row r="26" spans="1:16384" ht="5.0999999999999996" customHeight="1">
      <c r="B26" s="174"/>
      <c r="C26" s="174"/>
      <c r="D26" s="96"/>
      <c r="E26" s="96"/>
      <c r="F26" s="174"/>
      <c r="G26" s="175"/>
      <c r="H26" s="174"/>
      <c r="I26" s="176"/>
      <c r="J26" s="176"/>
      <c r="K26" s="176"/>
      <c r="L26" s="176"/>
      <c r="M26" s="176"/>
      <c r="N26" s="176"/>
      <c r="O26" s="176"/>
      <c r="P26" s="176"/>
    </row>
    <row r="27" spans="1:16384" ht="12" customHeight="1">
      <c r="B27" s="921" t="str">
        <f>'A. Standalone Hold'!B18&amp;" (at "&amp;TEXT('A. Standalone Hold'!F31,"0.0%")&amp;" Unlevered Hurdle Rate)"</f>
        <v>NPV to Deutsche (at 12.0% Unlevered Hurdle Rate)</v>
      </c>
      <c r="C27" s="922"/>
      <c r="D27" s="923" t="str">
        <f>'A. Standalone Hold'!D18</f>
        <v>[calc]</v>
      </c>
      <c r="E27" s="923" t="str">
        <f>'A. Standalone Hold'!E18</f>
        <v>[$000]</v>
      </c>
      <c r="F27" s="922"/>
      <c r="G27" s="924"/>
      <c r="H27" s="922"/>
      <c r="I27" s="925"/>
      <c r="J27" s="926">
        <f>'A. Standalone Hold'!F18</f>
        <v>1940012.7820015766</v>
      </c>
      <c r="K27" s="104"/>
      <c r="L27" s="104"/>
      <c r="M27" s="104"/>
      <c r="N27" s="104"/>
      <c r="O27" s="104"/>
      <c r="P27" s="104"/>
    </row>
    <row r="28" spans="1:16384" ht="12" customHeight="1">
      <c r="B28" s="927" t="s">
        <v>918</v>
      </c>
      <c r="C28" s="922"/>
      <c r="D28" s="923">
        <f>'B. Straight-Sale'!D4</f>
        <v>0</v>
      </c>
      <c r="E28" s="923" t="s">
        <v>715</v>
      </c>
      <c r="F28" s="922"/>
      <c r="G28" s="924"/>
      <c r="H28" s="922"/>
      <c r="I28" s="925"/>
      <c r="J28" s="928" t="s">
        <v>919</v>
      </c>
      <c r="K28" s="104"/>
      <c r="L28" s="104"/>
      <c r="M28" s="104"/>
      <c r="N28" s="104"/>
      <c r="O28" s="104"/>
      <c r="P28" s="104"/>
    </row>
    <row r="29" spans="1:16384" ht="12" customHeight="1">
      <c r="D29" s="64"/>
      <c r="F29" s="54"/>
      <c r="G29" s="146"/>
      <c r="H29" s="54"/>
    </row>
    <row r="30" spans="1:16384" s="1162" customFormat="1">
      <c r="A30" s="1185"/>
      <c r="B30" s="1185" t="s">
        <v>421</v>
      </c>
      <c r="C30" s="1185"/>
      <c r="D30" s="1187"/>
      <c r="E30" s="1187"/>
      <c r="F30" s="1185"/>
      <c r="G30" s="1188"/>
      <c r="H30" s="1185"/>
      <c r="I30" s="1185"/>
      <c r="J30" s="1185"/>
      <c r="K30" s="1185"/>
      <c r="L30" s="1185"/>
      <c r="M30" s="1185"/>
      <c r="N30" s="1185"/>
      <c r="O30" s="1185"/>
      <c r="P30" s="1185"/>
      <c r="Q30" s="1185"/>
      <c r="R30" s="1185"/>
      <c r="S30" s="1185"/>
      <c r="T30" s="1185"/>
      <c r="U30" s="1185"/>
      <c r="V30" s="1185"/>
      <c r="W30" s="1185"/>
      <c r="X30" s="1185"/>
      <c r="Y30" s="1185"/>
      <c r="Z30" s="1185"/>
      <c r="AA30" s="1185"/>
      <c r="AB30" s="1185"/>
      <c r="AC30" s="1185"/>
      <c r="AD30" s="1185"/>
      <c r="AE30" s="1185"/>
      <c r="AF30" s="1185"/>
    </row>
    <row r="31" spans="1:16384" ht="5.0999999999999996" customHeight="1">
      <c r="B31" s="174"/>
      <c r="C31" s="174"/>
      <c r="D31" s="96"/>
      <c r="E31" s="96"/>
      <c r="F31" s="174"/>
      <c r="G31" s="175"/>
      <c r="H31" s="174"/>
      <c r="I31" s="176"/>
      <c r="J31" s="176"/>
      <c r="K31" s="176"/>
      <c r="L31" s="176"/>
      <c r="M31" s="176"/>
      <c r="N31" s="176"/>
      <c r="O31" s="176"/>
      <c r="P31" s="176"/>
    </row>
    <row r="32" spans="1:16384" ht="14.1" customHeight="1" thickBot="1">
      <c r="B32" s="1041" t="s">
        <v>1026</v>
      </c>
      <c r="D32" s="64"/>
      <c r="F32" s="54"/>
      <c r="G32" s="146"/>
      <c r="H32" s="54"/>
      <c r="L32" s="181"/>
    </row>
    <row r="33" spans="1:23" ht="12.95" customHeight="1">
      <c r="B33" s="895" t="str">
        <f>'B. Straight-Sale'!B82</f>
        <v>Terminal Value Multiple</v>
      </c>
      <c r="C33" s="896"/>
      <c r="D33" s="897" t="str">
        <f>'B. Straight-Sale'!D82</f>
        <v>[calc]</v>
      </c>
      <c r="E33" s="897" t="str">
        <f>'B. Straight-Sale'!E82</f>
        <v>[mulitple]</v>
      </c>
      <c r="F33" s="896"/>
      <c r="G33" s="898"/>
      <c r="H33" s="896"/>
      <c r="I33" s="896"/>
      <c r="J33" s="980">
        <v>15</v>
      </c>
      <c r="Q33"/>
    </row>
    <row r="34" spans="1:23" ht="12.95" customHeight="1">
      <c r="B34" s="899" t="s">
        <v>1069</v>
      </c>
      <c r="C34" s="97"/>
      <c r="D34" s="96"/>
      <c r="E34" s="96"/>
      <c r="F34" s="97"/>
      <c r="G34" s="152"/>
      <c r="H34" s="97"/>
      <c r="I34" s="97"/>
      <c r="J34" s="1256">
        <f>'B. Straight-Sale'!F74</f>
        <v>2345974.5781520652</v>
      </c>
      <c r="K34" s="54" t="s">
        <v>1070</v>
      </c>
      <c r="Q34"/>
    </row>
    <row r="35" spans="1:23" ht="12.95" customHeight="1">
      <c r="B35" s="899" t="s">
        <v>1063</v>
      </c>
      <c r="C35" s="97"/>
      <c r="D35" s="96"/>
      <c r="E35" s="96"/>
      <c r="F35" s="97"/>
      <c r="G35" s="152"/>
      <c r="H35" s="97"/>
      <c r="I35" s="97"/>
      <c r="J35" s="1042">
        <v>2000000</v>
      </c>
      <c r="K35" s="54" t="s">
        <v>1071</v>
      </c>
      <c r="Q35"/>
    </row>
    <row r="36" spans="1:23" ht="12.95" customHeight="1">
      <c r="B36" s="899" t="s">
        <v>1068</v>
      </c>
      <c r="C36" s="97"/>
      <c r="D36" s="96" t="s">
        <v>539</v>
      </c>
      <c r="E36" s="96" t="s">
        <v>540</v>
      </c>
      <c r="F36" s="97"/>
      <c r="G36" s="152"/>
      <c r="H36" s="97"/>
      <c r="I36" s="97"/>
      <c r="J36" s="1257">
        <f>J35/J34-1</f>
        <v>-0.14747584282204407</v>
      </c>
      <c r="K36" s="54" t="s">
        <v>1070</v>
      </c>
      <c r="Q36"/>
    </row>
    <row r="37" spans="1:23" ht="12.95" customHeight="1">
      <c r="B37" s="1142" t="s">
        <v>1010</v>
      </c>
      <c r="C37" s="1143"/>
      <c r="D37" s="1144"/>
      <c r="E37" s="1144"/>
      <c r="F37" s="1143"/>
      <c r="G37" s="1145"/>
      <c r="H37" s="1143"/>
      <c r="I37" s="1143"/>
      <c r="J37" s="1149">
        <v>0</v>
      </c>
      <c r="Q37"/>
    </row>
    <row r="38" spans="1:23" ht="12.95" customHeight="1">
      <c r="B38" s="899" t="s">
        <v>472</v>
      </c>
      <c r="C38" s="97"/>
      <c r="D38" s="96" t="str">
        <f>'B. Straight-Sale'!D78</f>
        <v>[calc]</v>
      </c>
      <c r="E38" s="96" t="str">
        <f>'B. Straight-Sale'!E78</f>
        <v>[$000]</v>
      </c>
      <c r="F38" s="97"/>
      <c r="G38" s="152"/>
      <c r="H38" s="97"/>
      <c r="I38" s="97"/>
      <c r="J38" s="907">
        <v>75000</v>
      </c>
      <c r="Q38"/>
      <c r="U38" s="977"/>
    </row>
    <row r="39" spans="1:23" ht="12.95" customHeight="1">
      <c r="B39" s="1142" t="str">
        <f>'B. Straight-Sale'!B79</f>
        <v xml:space="preserve">Leverage </v>
      </c>
      <c r="C39" s="1143"/>
      <c r="D39" s="1144" t="str">
        <f>'B. Straight-Sale'!D79</f>
        <v>[calc]</v>
      </c>
      <c r="E39" s="1144" t="str">
        <f>'B. Straight-Sale'!E79</f>
        <v>[%]</v>
      </c>
      <c r="F39" s="1143"/>
      <c r="G39" s="1145"/>
      <c r="H39" s="1143"/>
      <c r="I39" s="1143"/>
      <c r="J39" s="1150">
        <v>0.8</v>
      </c>
      <c r="Q39"/>
      <c r="U39" s="978"/>
      <c r="V39" s="977"/>
      <c r="W39" s="979"/>
    </row>
    <row r="40" spans="1:23" ht="12.95" customHeight="1">
      <c r="B40" s="899" t="str">
        <f>'B. Straight-Sale'!B81</f>
        <v>Interest Rate</v>
      </c>
      <c r="C40" s="97"/>
      <c r="D40" s="96" t="str">
        <f>'B. Straight-Sale'!D81</f>
        <v>[calc]</v>
      </c>
      <c r="E40" s="96" t="str">
        <f>'B. Straight-Sale'!E81</f>
        <v>[%]</v>
      </c>
      <c r="F40" s="97"/>
      <c r="G40" s="152"/>
      <c r="H40" s="97"/>
      <c r="I40" s="97"/>
      <c r="J40" s="981">
        <v>0.1</v>
      </c>
      <c r="Q40"/>
      <c r="U40" s="978"/>
      <c r="V40" s="977"/>
    </row>
    <row r="41" spans="1:23" ht="12" customHeight="1">
      <c r="B41" s="1151" t="s">
        <v>1042</v>
      </c>
      <c r="C41" s="97"/>
      <c r="D41" s="96">
        <f>'A. Standalone Hold'!D50</f>
        <v>0</v>
      </c>
      <c r="E41" s="96" t="s">
        <v>540</v>
      </c>
      <c r="F41" s="97"/>
      <c r="G41" s="152"/>
      <c r="H41" s="97"/>
      <c r="I41" s="97"/>
      <c r="J41" s="1153">
        <v>-0.01</v>
      </c>
    </row>
    <row r="42" spans="1:23" ht="12.95" customHeight="1" thickBot="1">
      <c r="B42" s="903" t="s">
        <v>22</v>
      </c>
      <c r="C42" s="904"/>
      <c r="D42" s="905" t="s">
        <v>539</v>
      </c>
      <c r="E42" s="905" t="s">
        <v>540</v>
      </c>
      <c r="F42" s="908"/>
      <c r="G42" s="906"/>
      <c r="H42" s="909"/>
      <c r="I42" s="909"/>
      <c r="J42" s="910">
        <v>0.155</v>
      </c>
      <c r="K42" s="57"/>
      <c r="L42" s="57"/>
      <c r="M42" s="57"/>
      <c r="N42" s="57"/>
      <c r="O42" s="57"/>
      <c r="P42" s="57"/>
      <c r="Q42"/>
    </row>
    <row r="43" spans="1:23" ht="12" customHeight="1">
      <c r="D43" s="64"/>
      <c r="F43" s="54"/>
      <c r="G43" s="146"/>
      <c r="H43" s="54"/>
      <c r="L43" s="57"/>
    </row>
    <row r="44" spans="1:23" s="52" customFormat="1">
      <c r="B44" s="194" t="s">
        <v>412</v>
      </c>
      <c r="C44" s="169"/>
      <c r="D44" s="193"/>
      <c r="E44" s="193"/>
      <c r="F44" s="169"/>
      <c r="G44" s="216"/>
      <c r="H44" s="169"/>
      <c r="I44" s="169"/>
      <c r="J44" s="169"/>
      <c r="K44" s="217" t="s">
        <v>543</v>
      </c>
      <c r="L44" s="218"/>
      <c r="M44" s="218"/>
      <c r="N44" s="218"/>
      <c r="O44" s="218"/>
      <c r="P44" s="218"/>
    </row>
    <row r="45" spans="1:23" s="52" customFormat="1">
      <c r="A45"/>
      <c r="B45" s="178" t="str">
        <f>B$6</f>
        <v>Year ended December 31st</v>
      </c>
      <c r="C45" s="178"/>
      <c r="D45" s="178"/>
      <c r="E45" s="178"/>
      <c r="F45" s="178"/>
      <c r="G45" s="178"/>
      <c r="H45" s="178">
        <f t="shared" ref="H45:P45" si="2">H$6</f>
        <v>2010</v>
      </c>
      <c r="I45" s="178">
        <f t="shared" si="2"/>
        <v>2011</v>
      </c>
      <c r="J45" s="178">
        <f t="shared" si="2"/>
        <v>2012</v>
      </c>
      <c r="K45" s="178">
        <f t="shared" si="2"/>
        <v>2013</v>
      </c>
      <c r="L45" s="178">
        <f t="shared" si="2"/>
        <v>2014</v>
      </c>
      <c r="M45" s="178">
        <f t="shared" si="2"/>
        <v>2015</v>
      </c>
      <c r="N45" s="178">
        <f t="shared" si="2"/>
        <v>2016</v>
      </c>
      <c r="O45" s="178">
        <f t="shared" si="2"/>
        <v>2017</v>
      </c>
      <c r="P45" s="178">
        <f t="shared" si="2"/>
        <v>2018</v>
      </c>
    </row>
    <row r="46" spans="1:23" ht="5.0999999999999996" customHeight="1">
      <c r="B46" s="174"/>
      <c r="C46" s="174"/>
      <c r="D46" s="96"/>
      <c r="E46" s="96"/>
      <c r="F46" s="174"/>
      <c r="G46" s="175"/>
      <c r="H46" s="174"/>
      <c r="I46" s="176"/>
      <c r="J46" s="176"/>
      <c r="K46" s="176"/>
      <c r="L46" s="176"/>
      <c r="M46" s="176"/>
      <c r="N46" s="176"/>
      <c r="O46" s="176"/>
      <c r="P46" s="176"/>
    </row>
    <row r="47" spans="1:23" s="52" customFormat="1">
      <c r="A47" s="54"/>
      <c r="B47" s="178" t="s">
        <v>417</v>
      </c>
      <c r="C47" s="178"/>
      <c r="D47" s="178"/>
      <c r="E47" s="178"/>
      <c r="F47" s="178"/>
      <c r="G47" s="178"/>
      <c r="H47" s="178"/>
      <c r="I47" s="178"/>
      <c r="J47" s="178"/>
      <c r="K47" s="178"/>
      <c r="L47" s="178"/>
      <c r="M47" s="178"/>
      <c r="N47" s="178"/>
      <c r="O47" s="178"/>
      <c r="P47" s="178"/>
    </row>
    <row r="48" spans="1:23" ht="5.0999999999999996" customHeight="1">
      <c r="B48" s="174"/>
      <c r="C48" s="174"/>
      <c r="D48" s="96"/>
      <c r="E48" s="96"/>
      <c r="F48" s="174"/>
      <c r="G48" s="175"/>
      <c r="H48" s="174"/>
      <c r="I48" s="176"/>
      <c r="J48" s="176"/>
      <c r="K48" s="176"/>
      <c r="L48" s="176"/>
      <c r="M48" s="176"/>
      <c r="N48" s="176"/>
      <c r="O48" s="176"/>
      <c r="P48" s="176"/>
    </row>
    <row r="49" spans="2:16" ht="12" customHeight="1">
      <c r="B49" s="97" t="str">
        <f>'B. Straight-Sale'!B13</f>
        <v>Total Enterprise Value Paid for Cosmo</v>
      </c>
      <c r="C49" s="97"/>
      <c r="D49" s="159" t="str">
        <f>'B. Straight-Sale'!D13</f>
        <v>[calc]</v>
      </c>
      <c r="E49" s="159" t="str">
        <f>'B. Straight-Sale'!E13</f>
        <v>[$000]</v>
      </c>
      <c r="F49" s="97"/>
      <c r="G49" s="152"/>
      <c r="H49" s="97"/>
      <c r="I49" s="104"/>
      <c r="J49" s="104">
        <f>'B. Straight-Sale'!J13</f>
        <v>-2000000</v>
      </c>
      <c r="K49" s="179">
        <f>'B. Straight-Sale'!K13</f>
        <v>0</v>
      </c>
      <c r="L49" s="179">
        <f>'B. Straight-Sale'!L13</f>
        <v>0</v>
      </c>
      <c r="M49" s="179">
        <f>'B. Straight-Sale'!M13</f>
        <v>0</v>
      </c>
      <c r="N49" s="179">
        <f>'B. Straight-Sale'!N13</f>
        <v>0</v>
      </c>
      <c r="O49" s="179">
        <f>'B. Straight-Sale'!O13</f>
        <v>0</v>
      </c>
      <c r="P49" s="179">
        <f>'B. Straight-Sale'!P13</f>
        <v>0</v>
      </c>
    </row>
    <row r="50" spans="2:16" ht="12" customHeight="1">
      <c r="B50" s="97" t="str">
        <f>'B. Straight-Sale'!B12</f>
        <v>Cosmo EBITDA with MGM Value Add</v>
      </c>
      <c r="C50" s="97"/>
      <c r="D50" s="159" t="str">
        <f>'B. Straight-Sale'!D12</f>
        <v>[calc]</v>
      </c>
      <c r="E50" s="159" t="str">
        <f>'B. Straight-Sale'!E12</f>
        <v>[$000]</v>
      </c>
      <c r="F50" s="97"/>
      <c r="G50" s="152"/>
      <c r="H50" s="97"/>
      <c r="I50" s="104"/>
      <c r="J50" s="104">
        <f>'B. Straight-Sale'!J12</f>
        <v>0</v>
      </c>
      <c r="K50" s="179">
        <f>'B. Straight-Sale'!K12</f>
        <v>61186.479924603067</v>
      </c>
      <c r="L50" s="179">
        <f>'B. Straight-Sale'!L12</f>
        <v>84996.702749416669</v>
      </c>
      <c r="M50" s="179">
        <f>'B. Straight-Sale'!M12</f>
        <v>118385.55269965391</v>
      </c>
      <c r="N50" s="179">
        <f>'B. Straight-Sale'!N12</f>
        <v>150784.41481970256</v>
      </c>
      <c r="O50" s="179">
        <f>'B. Straight-Sale'!O12</f>
        <v>182556.91512150128</v>
      </c>
      <c r="P50" s="179">
        <f>'B. Straight-Sale'!P12</f>
        <v>202520.53971093302</v>
      </c>
    </row>
    <row r="51" spans="2:16" ht="12" customHeight="1">
      <c r="B51" s="97" t="str">
        <f>'B. Straight-Sale'!B15&amp;" (at "&amp;TEXT('B. Straight-Sale'!F82,"0.0")&amp;"x)"</f>
        <v>Terminal Value (at 15.0x)</v>
      </c>
      <c r="C51" s="180"/>
      <c r="D51" s="159" t="str">
        <f>'B. Straight-Sale'!D15</f>
        <v>[calc]</v>
      </c>
      <c r="E51" s="159" t="str">
        <f>'B. Straight-Sale'!E15</f>
        <v>[$000]</v>
      </c>
      <c r="F51" s="97"/>
      <c r="G51" s="152"/>
      <c r="H51" s="97"/>
      <c r="I51" s="104"/>
      <c r="J51" s="104">
        <f>'B. Straight-Sale'!J15</f>
        <v>0</v>
      </c>
      <c r="K51" s="179">
        <f>'B. Straight-Sale'!K15</f>
        <v>0</v>
      </c>
      <c r="L51" s="179">
        <f>'B. Straight-Sale'!L15</f>
        <v>0</v>
      </c>
      <c r="M51" s="179">
        <f>'B. Straight-Sale'!M15</f>
        <v>0</v>
      </c>
      <c r="N51" s="179">
        <f>'B. Straight-Sale'!N15</f>
        <v>0</v>
      </c>
      <c r="O51" s="179">
        <f>'B. Straight-Sale'!O15</f>
        <v>0</v>
      </c>
      <c r="P51" s="179">
        <f>'B. Straight-Sale'!P15</f>
        <v>3189698.500447195</v>
      </c>
    </row>
    <row r="52" spans="2:16" ht="12" customHeight="1">
      <c r="B52" s="1043" t="s">
        <v>491</v>
      </c>
      <c r="C52" s="1043"/>
      <c r="D52" s="1044" t="str">
        <f>'B. Straight-Sale'!D16</f>
        <v>[calc]</v>
      </c>
      <c r="E52" s="1044" t="str">
        <f>'B. Straight-Sale'!E16</f>
        <v>[$000]</v>
      </c>
      <c r="F52" s="1043"/>
      <c r="G52" s="1045"/>
      <c r="H52" s="1043"/>
      <c r="I52" s="1046"/>
      <c r="J52" s="1046">
        <f>SUM(J49:J51)</f>
        <v>-2000000</v>
      </c>
      <c r="K52" s="1046">
        <f t="shared" ref="K52:P52" si="3">SUM(K49:K51)</f>
        <v>61186.479924603067</v>
      </c>
      <c r="L52" s="1046">
        <f t="shared" si="3"/>
        <v>84996.702749416669</v>
      </c>
      <c r="M52" s="1046">
        <f t="shared" si="3"/>
        <v>118385.55269965391</v>
      </c>
      <c r="N52" s="1046">
        <f t="shared" si="3"/>
        <v>150784.41481970256</v>
      </c>
      <c r="O52" s="1046">
        <f t="shared" si="3"/>
        <v>182556.91512150128</v>
      </c>
      <c r="P52" s="1046">
        <f t="shared" si="3"/>
        <v>3392219.0401581279</v>
      </c>
    </row>
    <row r="53" spans="2:16" ht="12" customHeight="1">
      <c r="B53" s="653" t="str">
        <f>'B. Straight-Sale'!B25</f>
        <v xml:space="preserve">EBITDA / Interest Coverage </v>
      </c>
      <c r="C53" s="220"/>
      <c r="D53" s="219" t="e">
        <f>'C. Project Finance'!#REF!</f>
        <v>#REF!</v>
      </c>
      <c r="E53" s="219" t="s">
        <v>521</v>
      </c>
      <c r="F53" s="220"/>
      <c r="G53" s="652"/>
      <c r="H53" s="220"/>
      <c r="I53" s="220"/>
      <c r="J53" s="957">
        <v>0</v>
      </c>
      <c r="K53" s="654">
        <f>'B. Straight-Sale'!K25</f>
        <v>0.38241549952876919</v>
      </c>
      <c r="L53" s="654">
        <f>'B. Straight-Sale'!L25</f>
        <v>0.53122939218385423</v>
      </c>
      <c r="M53" s="654">
        <f>'B. Straight-Sale'!M25</f>
        <v>0.73990970437283698</v>
      </c>
      <c r="N53" s="654">
        <f>'B. Straight-Sale'!N25</f>
        <v>0.94240259262314108</v>
      </c>
      <c r="O53" s="654">
        <f>'B. Straight-Sale'!O25</f>
        <v>1.1409807195093831</v>
      </c>
      <c r="P53" s="654">
        <f>'B. Straight-Sale'!P25</f>
        <v>1.2657533731933315</v>
      </c>
    </row>
    <row r="54" spans="2:16" ht="4.5" customHeight="1">
      <c r="B54" s="174"/>
      <c r="C54" s="174"/>
      <c r="D54" s="96"/>
      <c r="E54" s="96"/>
      <c r="F54" s="174"/>
      <c r="G54" s="175"/>
      <c r="H54" s="174" t="s">
        <v>715</v>
      </c>
      <c r="I54" s="176"/>
      <c r="J54" s="176"/>
      <c r="K54" s="176"/>
      <c r="L54" s="176"/>
      <c r="M54" s="176"/>
      <c r="N54" s="176"/>
      <c r="O54" s="176"/>
      <c r="P54" s="176"/>
    </row>
    <row r="55" spans="2:16" ht="12" hidden="1" customHeight="1" outlineLevel="1">
      <c r="B55" s="927" t="str">
        <f>'B. Straight-Sale'!B22</f>
        <v>Cosmo EBITDA with MGM Value Add</v>
      </c>
      <c r="C55" s="922"/>
      <c r="D55" s="923" t="str">
        <f>'B. Straight-Sale'!D22</f>
        <v>[calc]</v>
      </c>
      <c r="E55" s="923" t="str">
        <f>'B. Straight-Sale'!E22</f>
        <v>[$000]</v>
      </c>
      <c r="F55" s="922"/>
      <c r="G55" s="924"/>
      <c r="H55" s="922"/>
      <c r="I55" s="925"/>
      <c r="J55" s="921">
        <f>'B. Straight-Sale'!F17</f>
        <v>0.13243254188294012</v>
      </c>
      <c r="K55" s="191"/>
      <c r="L55" s="191"/>
      <c r="M55" s="191"/>
      <c r="N55" s="191"/>
      <c r="O55" s="191"/>
      <c r="P55" s="191"/>
    </row>
    <row r="56" spans="2:16" ht="12" hidden="1" customHeight="1" outlineLevel="1">
      <c r="B56" s="927" t="str">
        <f xml:space="preserve"> "NPV to MGM"&amp;" (at "&amp;TEXT('B. Straight-Sale'!F88,"0.0%")&amp;" Unlevered Hurdle Rate)"</f>
        <v>NPV to MGM (at 10.0% Unlevered Hurdle Rate)</v>
      </c>
      <c r="C56" s="922"/>
      <c r="D56" s="923" t="e">
        <f>'C. Project Finance'!#REF!</f>
        <v>#REF!</v>
      </c>
      <c r="E56" s="923" t="e">
        <f>'C. Project Finance'!#REF!</f>
        <v>#REF!</v>
      </c>
      <c r="F56" s="922"/>
      <c r="G56" s="924"/>
      <c r="H56" s="922"/>
      <c r="I56" s="925"/>
      <c r="J56" s="926">
        <f>'B. Straight-Sale'!F18</f>
        <v>345974.5781520647</v>
      </c>
      <c r="K56" s="191"/>
      <c r="L56" s="191"/>
      <c r="M56" s="191"/>
      <c r="N56" s="191"/>
      <c r="O56" s="191"/>
      <c r="P56" s="191"/>
    </row>
    <row r="57" spans="2:16" ht="12" customHeight="1" collapsed="1">
      <c r="B57" s="135" t="str">
        <f>'B. Straight-Sale'!B21&amp;" (at "&amp;TEXT('B. Straight-Sale'!F79,"0%")&amp;" of EV)"</f>
        <v>Corporate Debt Drawdown (at 80% of EV)</v>
      </c>
      <c r="C57" s="97"/>
      <c r="D57" s="159" t="str">
        <f>'B. Straight-Sale'!D21</f>
        <v>[calc]</v>
      </c>
      <c r="E57" s="159" t="str">
        <f>'B. Straight-Sale'!E21</f>
        <v>[$000]</v>
      </c>
      <c r="F57" s="97"/>
      <c r="G57" s="152"/>
      <c r="H57" s="97"/>
      <c r="I57" s="104"/>
      <c r="J57" s="104">
        <f>'B. Straight-Sale'!J21</f>
        <v>1600000</v>
      </c>
      <c r="K57" s="179">
        <f>'B. Straight-Sale'!K21</f>
        <v>0</v>
      </c>
      <c r="L57" s="179">
        <f>'B. Straight-Sale'!L21</f>
        <v>0</v>
      </c>
      <c r="M57" s="179">
        <f>'B. Straight-Sale'!M21</f>
        <v>0</v>
      </c>
      <c r="N57" s="179">
        <f>'B. Straight-Sale'!N21</f>
        <v>0</v>
      </c>
      <c r="O57" s="179">
        <f>'B. Straight-Sale'!O21</f>
        <v>0</v>
      </c>
      <c r="P57" s="179">
        <f>'B. Straight-Sale'!P21</f>
        <v>0</v>
      </c>
    </row>
    <row r="58" spans="2:16" ht="12" customHeight="1">
      <c r="B58" s="97" t="str">
        <f>'B. Straight-Sale'!B23&amp;" at ("&amp;TEXT('B. Straight-Sale'!F81,"0.0%")&amp;")"</f>
        <v>Interest Expense at (10.0%)</v>
      </c>
      <c r="C58" s="97"/>
      <c r="D58" s="159" t="str">
        <f>'B. Straight-Sale'!D23</f>
        <v>[calc]</v>
      </c>
      <c r="E58" s="159" t="str">
        <f>'B. Straight-Sale'!E23</f>
        <v>[$000]</v>
      </c>
      <c r="F58" s="97"/>
      <c r="G58" s="152"/>
      <c r="H58" s="97"/>
      <c r="I58" s="104"/>
      <c r="J58" s="104">
        <f>'B. Straight-Sale'!J23</f>
        <v>0</v>
      </c>
      <c r="K58" s="179">
        <f>'B. Straight-Sale'!K23</f>
        <v>-160000</v>
      </c>
      <c r="L58" s="179">
        <f>'B. Straight-Sale'!L23</f>
        <v>-160000</v>
      </c>
      <c r="M58" s="179">
        <f>'B. Straight-Sale'!M23</f>
        <v>-160000</v>
      </c>
      <c r="N58" s="179">
        <f>'B. Straight-Sale'!N23</f>
        <v>-160000</v>
      </c>
      <c r="O58" s="179">
        <f>'B. Straight-Sale'!O23</f>
        <v>-160000</v>
      </c>
      <c r="P58" s="179">
        <f>'B. Straight-Sale'!P23</f>
        <v>-160000</v>
      </c>
    </row>
    <row r="59" spans="2:16" ht="12" customHeight="1">
      <c r="B59" s="97" t="str">
        <f>'B. Straight-Sale'!B27</f>
        <v>Subtraction of Debt Outstanding</v>
      </c>
      <c r="C59" s="97"/>
      <c r="D59" s="159" t="str">
        <f>'B. Straight-Sale'!D27</f>
        <v>[calc]</v>
      </c>
      <c r="E59" s="159" t="str">
        <f>'B. Straight-Sale'!E27</f>
        <v>[$000]</v>
      </c>
      <c r="F59" s="97"/>
      <c r="G59" s="152"/>
      <c r="H59" s="97"/>
      <c r="I59" s="104"/>
      <c r="J59" s="104">
        <f>'B. Straight-Sale'!J27</f>
        <v>0</v>
      </c>
      <c r="K59" s="179">
        <f>'B. Straight-Sale'!K27</f>
        <v>0</v>
      </c>
      <c r="L59" s="179">
        <f>'B. Straight-Sale'!L27</f>
        <v>0</v>
      </c>
      <c r="M59" s="179">
        <f>'B. Straight-Sale'!M27</f>
        <v>0</v>
      </c>
      <c r="N59" s="179">
        <f>'B. Straight-Sale'!N27</f>
        <v>0</v>
      </c>
      <c r="O59" s="179">
        <f>'B. Straight-Sale'!O27</f>
        <v>0</v>
      </c>
      <c r="P59" s="179">
        <f>'B. Straight-Sale'!P27</f>
        <v>-1600000</v>
      </c>
    </row>
    <row r="60" spans="2:16" ht="12" customHeight="1">
      <c r="B60" s="1043" t="s">
        <v>418</v>
      </c>
      <c r="C60" s="1043"/>
      <c r="D60" s="1044" t="s">
        <v>539</v>
      </c>
      <c r="E60" s="1044" t="s">
        <v>541</v>
      </c>
      <c r="F60" s="1043"/>
      <c r="G60" s="1045"/>
      <c r="H60" s="1043"/>
      <c r="I60" s="1046"/>
      <c r="J60" s="1046">
        <f>SUM(J52:J59)</f>
        <v>-54025.28941539349</v>
      </c>
      <c r="K60" s="1046">
        <f t="shared" ref="K60:P60" si="4">SUM(K52:K59)</f>
        <v>-98813.137659897402</v>
      </c>
      <c r="L60" s="1046">
        <f t="shared" si="4"/>
        <v>-75002.766021191142</v>
      </c>
      <c r="M60" s="1046">
        <f t="shared" si="4"/>
        <v>-41613.707390641721</v>
      </c>
      <c r="N60" s="1046">
        <f t="shared" si="4"/>
        <v>-9214.6427777048084</v>
      </c>
      <c r="O60" s="1046">
        <f t="shared" si="4"/>
        <v>22558.056102220784</v>
      </c>
      <c r="P60" s="1046">
        <f t="shared" si="4"/>
        <v>1632220.3059115009</v>
      </c>
    </row>
    <row r="61" spans="2:16" ht="4.5" customHeight="1">
      <c r="B61" s="174"/>
      <c r="C61" s="174"/>
      <c r="D61" s="96"/>
      <c r="E61" s="96"/>
      <c r="F61" s="174"/>
      <c r="G61" s="175"/>
      <c r="H61" s="174" t="s">
        <v>715</v>
      </c>
      <c r="I61" s="176"/>
      <c r="J61" s="176"/>
      <c r="K61" s="190"/>
      <c r="L61" s="190"/>
      <c r="M61" s="190"/>
      <c r="N61" s="190"/>
      <c r="O61" s="190"/>
      <c r="P61" s="190"/>
    </row>
    <row r="62" spans="2:16" ht="12" customHeight="1">
      <c r="B62" s="927" t="str">
        <f>'B. Straight-Sale'!B29</f>
        <v>Levered Equity IRR to MGM</v>
      </c>
      <c r="C62" s="922"/>
      <c r="D62" s="923" t="str">
        <f>'B. Straight-Sale'!D29</f>
        <v>[calc]</v>
      </c>
      <c r="E62" s="923" t="str">
        <f>'B. Straight-Sale'!E29</f>
        <v>[%]</v>
      </c>
      <c r="F62" s="922"/>
      <c r="G62" s="924"/>
      <c r="H62" s="922"/>
      <c r="I62" s="925"/>
      <c r="J62" s="921">
        <f>'B. Straight-Sale'!F29</f>
        <v>0.19716504031976417</v>
      </c>
      <c r="K62" s="191"/>
      <c r="L62" s="191"/>
      <c r="M62" s="191"/>
      <c r="N62" s="191"/>
      <c r="O62" s="191"/>
      <c r="P62" s="191"/>
    </row>
    <row r="63" spans="2:16" ht="12" customHeight="1">
      <c r="B63" s="927" t="str">
        <f xml:space="preserve"> "NPV to MGM"&amp;" (at "&amp;TEXT('B. Straight-Sale'!F89,"0.0%")&amp;" Levered Hurdle Rate)"</f>
        <v>NPV to MGM (at 15.5% Levered Hurdle Rate)</v>
      </c>
      <c r="C63" s="922"/>
      <c r="D63" s="923" t="e">
        <f>'C. Project Finance'!#REF!</f>
        <v>#REF!</v>
      </c>
      <c r="E63" s="923" t="s">
        <v>521</v>
      </c>
      <c r="F63" s="922"/>
      <c r="G63" s="924"/>
      <c r="H63" s="922"/>
      <c r="I63" s="925"/>
      <c r="J63" s="926">
        <f>'B. Straight-Sale'!F30</f>
        <v>107820.89149380894</v>
      </c>
      <c r="K63" s="191"/>
      <c r="L63" s="191"/>
      <c r="M63" s="191"/>
      <c r="N63" s="191"/>
      <c r="O63" s="191"/>
      <c r="P63" s="191"/>
    </row>
    <row r="64" spans="2:16" ht="5.0999999999999996" customHeight="1">
      <c r="B64" s="174"/>
      <c r="C64" s="174"/>
      <c r="D64" s="96"/>
      <c r="E64" s="96"/>
      <c r="F64" s="174"/>
      <c r="G64" s="175"/>
      <c r="H64" s="174"/>
      <c r="I64" s="176"/>
      <c r="J64" s="176"/>
      <c r="K64" s="176"/>
      <c r="L64" s="176"/>
      <c r="M64" s="176"/>
      <c r="N64" s="176"/>
      <c r="O64" s="176"/>
      <c r="P64" s="176"/>
    </row>
    <row r="65" spans="1:23" ht="12" customHeight="1">
      <c r="B65" s="933" t="s">
        <v>962</v>
      </c>
      <c r="C65" s="893"/>
      <c r="D65" s="893" t="s">
        <v>539</v>
      </c>
      <c r="E65" s="893" t="s">
        <v>541</v>
      </c>
      <c r="F65" s="169"/>
      <c r="G65" s="169"/>
      <c r="H65" s="169"/>
      <c r="I65" s="169"/>
      <c r="J65" s="933">
        <f>'B. Straight-Sale'!F38</f>
        <v>6.4688408872144651E-2</v>
      </c>
      <c r="K65" s="97"/>
      <c r="L65" s="97"/>
      <c r="M65" s="97"/>
      <c r="N65" s="97"/>
      <c r="O65" s="97"/>
      <c r="P65" s="97"/>
    </row>
    <row r="66" spans="1:23" ht="5.0999999999999996" customHeight="1">
      <c r="B66" s="174"/>
      <c r="C66" s="174"/>
      <c r="D66" s="96"/>
      <c r="E66" s="96"/>
      <c r="F66" s="174"/>
      <c r="G66" s="175"/>
      <c r="H66" s="174"/>
      <c r="I66" s="176"/>
      <c r="J66" s="176"/>
      <c r="K66" s="191"/>
      <c r="L66" s="191"/>
      <c r="M66" s="191"/>
      <c r="N66" s="191"/>
      <c r="O66" s="191"/>
      <c r="P66" s="191"/>
    </row>
    <row r="67" spans="1:23" ht="12" customHeight="1">
      <c r="B67" s="927" t="str">
        <f>'B. Straight-Sale'!B45</f>
        <v>Cashflow-per-Share Accretion (Dilution)</v>
      </c>
      <c r="C67" s="922"/>
      <c r="D67" s="923" t="str">
        <f>'B. Straight-Sale'!D32</f>
        <v>[calc]</v>
      </c>
      <c r="E67" s="923" t="str">
        <f>'B. Straight-Sale'!E32</f>
        <v>[$000]</v>
      </c>
      <c r="F67" s="922"/>
      <c r="G67" s="924"/>
      <c r="H67" s="922"/>
      <c r="I67" s="925"/>
      <c r="J67" s="929"/>
      <c r="K67" s="930">
        <f>'B. Straight-Sale'!K45</f>
        <v>-0.11171201309005319</v>
      </c>
      <c r="L67" s="930">
        <f>'B. Straight-Sale'!L45</f>
        <v>-0.10899085157836375</v>
      </c>
      <c r="M67" s="930">
        <f>'B. Straight-Sale'!M45</f>
        <v>-8.5159762811198747E-2</v>
      </c>
      <c r="N67" s="930">
        <f>'B. Straight-Sale'!N45</f>
        <v>-6.5937119238223652E-2</v>
      </c>
      <c r="O67" s="930">
        <f>'B. Straight-Sale'!O45</f>
        <v>-4.8598207964214435E-2</v>
      </c>
      <c r="P67" s="930">
        <f>'B. Straight-Sale'!P45</f>
        <v>-3.875264319219196E-2</v>
      </c>
    </row>
    <row r="68" spans="1:23" ht="5.0999999999999996" customHeight="1">
      <c r="B68" s="174"/>
      <c r="C68" s="174"/>
      <c r="D68" s="96"/>
      <c r="E68" s="96"/>
      <c r="F68" s="174"/>
      <c r="G68" s="175"/>
      <c r="H68" s="174"/>
      <c r="I68" s="176"/>
      <c r="J68" s="176"/>
      <c r="K68" s="191"/>
      <c r="L68" s="191"/>
      <c r="M68" s="191"/>
      <c r="N68" s="191"/>
      <c r="O68" s="191"/>
      <c r="P68" s="191"/>
    </row>
    <row r="69" spans="1:23" s="52" customFormat="1">
      <c r="A69" s="54"/>
      <c r="B69" s="178" t="s">
        <v>925</v>
      </c>
      <c r="C69" s="178"/>
      <c r="D69" s="178"/>
      <c r="E69" s="178"/>
      <c r="F69" s="178"/>
      <c r="G69" s="178"/>
      <c r="H69" s="178"/>
      <c r="I69" s="178"/>
      <c r="J69" s="178"/>
      <c r="K69" s="178"/>
      <c r="L69" s="178"/>
      <c r="M69" s="178"/>
      <c r="N69" s="178"/>
      <c r="O69" s="178"/>
      <c r="P69" s="178"/>
    </row>
    <row r="70" spans="1:23" ht="4.5" customHeight="1">
      <c r="B70" s="174"/>
      <c r="C70" s="174"/>
      <c r="D70" s="96"/>
      <c r="E70" s="96"/>
      <c r="F70" s="174"/>
      <c r="G70" s="175"/>
      <c r="H70" s="174"/>
      <c r="I70" s="176"/>
      <c r="J70" s="176"/>
      <c r="K70" s="190"/>
      <c r="L70" s="190"/>
      <c r="M70" s="190"/>
      <c r="N70" s="190"/>
      <c r="O70" s="190"/>
      <c r="P70" s="190"/>
    </row>
    <row r="71" spans="1:23" ht="12" customHeight="1">
      <c r="B71" s="97" t="s">
        <v>1017</v>
      </c>
      <c r="C71" s="97"/>
      <c r="D71" s="159" t="str">
        <f>'B. Straight-Sale'!D48</f>
        <v>[calc]</v>
      </c>
      <c r="E71" s="159" t="str">
        <f>'B. Straight-Sale'!E48</f>
        <v>[$000]</v>
      </c>
      <c r="F71" s="97"/>
      <c r="G71" s="152"/>
      <c r="H71" s="97"/>
      <c r="I71" s="104"/>
      <c r="J71" s="104">
        <f>'B. Straight-Sale'!J48+'B. Straight-Sale'!J49</f>
        <v>1925000</v>
      </c>
      <c r="K71" s="179">
        <f>'B. Straight-Sale'!K48</f>
        <v>0</v>
      </c>
      <c r="L71" s="179">
        <f>'B. Straight-Sale'!L48</f>
        <v>0</v>
      </c>
      <c r="M71" s="179">
        <f>'B. Straight-Sale'!M48</f>
        <v>0</v>
      </c>
      <c r="N71" s="179">
        <f>'B. Straight-Sale'!N48</f>
        <v>0</v>
      </c>
      <c r="O71" s="179">
        <f>'B. Straight-Sale'!O48</f>
        <v>0</v>
      </c>
      <c r="P71" s="179">
        <f>'B. Straight-Sale'!P48</f>
        <v>0</v>
      </c>
    </row>
    <row r="72" spans="1:23" ht="12" customHeight="1">
      <c r="B72" s="1043" t="s">
        <v>920</v>
      </c>
      <c r="C72" s="1043"/>
      <c r="D72" s="1044" t="str">
        <f>'B. Straight-Sale'!D47</f>
        <v>[calc]</v>
      </c>
      <c r="E72" s="1044" t="str">
        <f>'B. Straight-Sale'!E47</f>
        <v>[$000]</v>
      </c>
      <c r="F72" s="1043"/>
      <c r="G72" s="1045"/>
      <c r="H72" s="1043"/>
      <c r="I72" s="1046"/>
      <c r="J72" s="1046">
        <f t="shared" ref="J72:P72" si="5">SUM(J71:J71)</f>
        <v>1925000</v>
      </c>
      <c r="K72" s="1046">
        <f t="shared" si="5"/>
        <v>0</v>
      </c>
      <c r="L72" s="1046">
        <f t="shared" si="5"/>
        <v>0</v>
      </c>
      <c r="M72" s="1046">
        <f t="shared" si="5"/>
        <v>0</v>
      </c>
      <c r="N72" s="1046">
        <f t="shared" si="5"/>
        <v>0</v>
      </c>
      <c r="O72" s="1046">
        <f t="shared" si="5"/>
        <v>0</v>
      </c>
      <c r="P72" s="1046">
        <f t="shared" si="5"/>
        <v>0</v>
      </c>
    </row>
    <row r="73" spans="1:23" ht="5.0999999999999996" customHeight="1">
      <c r="B73" s="174"/>
      <c r="C73" s="174"/>
      <c r="D73" s="96"/>
      <c r="E73" s="96"/>
      <c r="F73" s="174"/>
      <c r="G73" s="175"/>
      <c r="H73" s="174"/>
      <c r="I73" s="176"/>
      <c r="J73" s="176"/>
      <c r="K73" s="176"/>
      <c r="L73" s="176"/>
      <c r="M73" s="176"/>
      <c r="N73" s="176"/>
      <c r="O73" s="176"/>
      <c r="P73" s="176"/>
    </row>
    <row r="74" spans="1:23" ht="12" customHeight="1">
      <c r="B74" s="169" t="str">
        <f>'B. Straight-Sale'!B51</f>
        <v>Accounting Carrying Value</v>
      </c>
      <c r="C74" s="894"/>
      <c r="D74" s="893" t="str">
        <f>'B. Straight-Sale'!D51</f>
        <v>[calc]</v>
      </c>
      <c r="E74" s="893" t="str">
        <f>'B. Straight-Sale'!E51</f>
        <v>[$000]</v>
      </c>
      <c r="F74" s="169"/>
      <c r="G74" s="649"/>
      <c r="H74" s="169"/>
      <c r="I74" s="191"/>
      <c r="J74" s="191">
        <f>'B. Straight-Sale'!J51</f>
        <v>-3300000</v>
      </c>
      <c r="K74" s="543"/>
      <c r="L74" s="543"/>
      <c r="M74" s="543"/>
      <c r="N74" s="543"/>
      <c r="O74" s="543"/>
      <c r="P74" s="543"/>
    </row>
    <row r="75" spans="1:23" ht="5.0999999999999996" customHeight="1">
      <c r="B75" s="174"/>
      <c r="C75" s="174"/>
      <c r="D75" s="96"/>
      <c r="E75" s="96"/>
      <c r="F75" s="174"/>
      <c r="G75" s="175"/>
      <c r="H75" s="174"/>
      <c r="I75" s="176"/>
      <c r="J75" s="176"/>
      <c r="K75" s="176"/>
      <c r="L75" s="176"/>
      <c r="M75" s="176"/>
      <c r="N75" s="176"/>
      <c r="O75" s="176"/>
      <c r="P75" s="176"/>
    </row>
    <row r="76" spans="1:23" ht="12" customHeight="1">
      <c r="B76" s="927" t="str">
        <f>'B. Straight-Sale'!B54</f>
        <v>NPV to Deutsche on Sale</v>
      </c>
      <c r="C76" s="922"/>
      <c r="D76" s="923" t="str">
        <f>'B. Straight-Sale'!D54</f>
        <v>[calc]</v>
      </c>
      <c r="E76" s="923" t="str">
        <f>'B. Straight-Sale'!E54</f>
        <v>[$000]</v>
      </c>
      <c r="F76" s="922"/>
      <c r="G76" s="924"/>
      <c r="H76" s="922"/>
      <c r="I76" s="925"/>
      <c r="J76" s="926">
        <f>'B. Straight-Sale'!F54</f>
        <v>1925000</v>
      </c>
      <c r="K76" s="104"/>
      <c r="L76" s="104"/>
      <c r="M76" s="104"/>
      <c r="N76" s="104"/>
      <c r="O76" s="104"/>
      <c r="P76" s="104"/>
    </row>
    <row r="77" spans="1:23" ht="12" customHeight="1">
      <c r="B77" s="927" t="s">
        <v>918</v>
      </c>
      <c r="C77" s="927"/>
      <c r="D77" s="923" t="str">
        <f>'B. Straight-Sale'!D50</f>
        <v>[calc]</v>
      </c>
      <c r="E77" s="923" t="str">
        <f>'B. Straight-Sale'!E50</f>
        <v>[$000]</v>
      </c>
      <c r="F77" s="927"/>
      <c r="G77" s="931"/>
      <c r="H77" s="927"/>
      <c r="I77" s="926"/>
      <c r="J77" s="926">
        <f>J72+J74</f>
        <v>-1375000</v>
      </c>
      <c r="K77"/>
      <c r="L77"/>
      <c r="M77"/>
      <c r="N77"/>
      <c r="O77"/>
      <c r="P77"/>
    </row>
    <row r="78" spans="1:23" ht="5.0999999999999996" customHeight="1">
      <c r="B78" s="174"/>
      <c r="C78" s="174"/>
      <c r="D78" s="96"/>
      <c r="E78" s="96"/>
      <c r="F78" s="174"/>
      <c r="G78" s="175"/>
      <c r="H78" s="174"/>
      <c r="I78" s="176"/>
      <c r="J78" s="176"/>
      <c r="K78" s="176"/>
      <c r="L78" s="176"/>
      <c r="M78" s="176"/>
      <c r="N78" s="176"/>
      <c r="O78" s="176"/>
      <c r="P78" s="176"/>
    </row>
    <row r="79" spans="1:23" ht="12" customHeight="1">
      <c r="D79" s="64"/>
      <c r="F79" s="54"/>
      <c r="G79" s="146"/>
      <c r="H79" s="54"/>
    </row>
    <row r="80" spans="1:23" s="1162" customFormat="1">
      <c r="A80" s="1185"/>
      <c r="B80" s="1186" t="s">
        <v>997</v>
      </c>
      <c r="C80" s="1185"/>
      <c r="D80" s="1187"/>
      <c r="E80" s="1187"/>
      <c r="F80" s="1185"/>
      <c r="G80" s="1188"/>
      <c r="H80" s="1185"/>
      <c r="I80" s="1185"/>
      <c r="J80" s="1185"/>
      <c r="K80" s="1185"/>
      <c r="L80" s="1185"/>
      <c r="M80" s="1185"/>
      <c r="N80" s="1185"/>
      <c r="O80" s="1185"/>
      <c r="P80" s="1185"/>
      <c r="Q80" s="1185"/>
      <c r="R80" s="1185"/>
      <c r="S80" s="1185"/>
      <c r="T80" s="1185"/>
      <c r="U80" s="1185"/>
      <c r="V80" s="1185"/>
      <c r="W80" s="1185"/>
    </row>
    <row r="81" spans="2:17" ht="5.0999999999999996" customHeight="1">
      <c r="B81" s="174"/>
      <c r="C81" s="174"/>
      <c r="D81" s="96"/>
      <c r="E81" s="96"/>
      <c r="F81" s="174"/>
      <c r="G81" s="175"/>
      <c r="H81" s="174"/>
      <c r="I81" s="176"/>
      <c r="J81" s="176"/>
      <c r="K81" s="176"/>
      <c r="L81" s="176"/>
      <c r="M81" s="176"/>
      <c r="N81" s="176"/>
      <c r="O81" s="176"/>
      <c r="P81" s="176"/>
    </row>
    <row r="82" spans="2:17" ht="12.6" customHeight="1" thickBot="1">
      <c r="B82" s="1041" t="s">
        <v>1026</v>
      </c>
      <c r="D82" s="64"/>
      <c r="F82" s="54"/>
      <c r="G82" s="146"/>
      <c r="H82" s="54"/>
      <c r="L82" s="181"/>
    </row>
    <row r="83" spans="2:17" s="97" customFormat="1" ht="12.95" customHeight="1">
      <c r="B83" s="895" t="s">
        <v>498</v>
      </c>
      <c r="C83" s="896"/>
      <c r="D83" s="897" t="str">
        <f>'C. Project Finance'!D85</f>
        <v>[calc]</v>
      </c>
      <c r="E83" s="897" t="str">
        <f>'C. Project Finance'!E85</f>
        <v>[$000]</v>
      </c>
      <c r="F83" s="896"/>
      <c r="G83" s="898"/>
      <c r="H83" s="896"/>
      <c r="I83" s="896"/>
      <c r="J83" s="982">
        <v>500000</v>
      </c>
      <c r="Q83"/>
    </row>
    <row r="84" spans="2:17" ht="12.95" customHeight="1">
      <c r="B84" s="899" t="str">
        <f>'C. Project Finance'!B95</f>
        <v>Transaction Fees</v>
      </c>
      <c r="C84" s="97"/>
      <c r="D84" s="96"/>
      <c r="E84" s="96"/>
      <c r="F84" s="97"/>
      <c r="G84" s="152"/>
      <c r="H84" s="97"/>
      <c r="I84" s="97"/>
      <c r="J84" s="1042">
        <v>0</v>
      </c>
    </row>
    <row r="85" spans="2:17" ht="12.95" customHeight="1">
      <c r="B85" s="899" t="str">
        <f>'C. Project Finance'!B96</f>
        <v>Remodelling Expense</v>
      </c>
      <c r="C85" s="97"/>
      <c r="D85" s="96" t="str">
        <f>'C. Project Finance'!D97</f>
        <v>[calc]</v>
      </c>
      <c r="E85" s="96" t="str">
        <f>'C. Project Finance'!E97</f>
        <v>[$000]</v>
      </c>
      <c r="F85" s="97"/>
      <c r="G85" s="152"/>
      <c r="H85" s="97"/>
      <c r="I85" s="97"/>
      <c r="J85" s="1141">
        <f>J38</f>
        <v>75000</v>
      </c>
    </row>
    <row r="86" spans="2:17" ht="12.95" customHeight="1">
      <c r="B86" s="1142" t="s">
        <v>1037</v>
      </c>
      <c r="C86" s="1143"/>
      <c r="D86" s="1144" t="str">
        <f>'C. Project Finance'!D86</f>
        <v>[calc]</v>
      </c>
      <c r="E86" s="1144" t="str">
        <f>'C. Project Finance'!E86</f>
        <v>[$000]</v>
      </c>
      <c r="F86" s="1143"/>
      <c r="G86" s="1145"/>
      <c r="H86" s="1143"/>
      <c r="I86" s="1143"/>
      <c r="J86" s="1146">
        <v>500000</v>
      </c>
    </row>
    <row r="87" spans="2:17" ht="12.95" customHeight="1">
      <c r="B87" s="899" t="s">
        <v>1036</v>
      </c>
      <c r="C87" s="97"/>
      <c r="D87" s="96" t="str">
        <f>'C. Project Finance'!D87</f>
        <v>[calc]</v>
      </c>
      <c r="E87" s="96" t="str">
        <f>'C. Project Finance'!E87</f>
        <v>[%]</v>
      </c>
      <c r="F87" s="97"/>
      <c r="G87" s="152"/>
      <c r="H87" s="97"/>
      <c r="I87" s="97"/>
      <c r="J87" s="900">
        <v>7.4999999999999997E-2</v>
      </c>
    </row>
    <row r="88" spans="2:17" ht="12.95" customHeight="1">
      <c r="B88" s="899" t="s">
        <v>1035</v>
      </c>
      <c r="C88" s="97"/>
      <c r="D88" s="96" t="str">
        <f>'C. Project Finance'!D88</f>
        <v>[calc]</v>
      </c>
      <c r="E88" s="96" t="str">
        <f>'C. Project Finance'!E88</f>
        <v>[%]</v>
      </c>
      <c r="F88" s="97"/>
      <c r="G88" s="152"/>
      <c r="H88" s="97"/>
      <c r="I88" s="97"/>
      <c r="J88" s="900">
        <v>0.06</v>
      </c>
    </row>
    <row r="89" spans="2:17" ht="12.95" customHeight="1">
      <c r="B89" s="1142" t="s">
        <v>1034</v>
      </c>
      <c r="C89" s="1143"/>
      <c r="D89" s="1144" t="str">
        <f>'C. Project Finance'!D89</f>
        <v>[calc]</v>
      </c>
      <c r="E89" s="1144" t="str">
        <f>'C. Project Finance'!E89</f>
        <v>[$000]</v>
      </c>
      <c r="F89" s="1143"/>
      <c r="G89" s="1145"/>
      <c r="H89" s="1143"/>
      <c r="I89" s="1143"/>
      <c r="J89" s="1146">
        <v>1000000</v>
      </c>
    </row>
    <row r="90" spans="2:17" ht="12.95" customHeight="1">
      <c r="B90" s="899" t="s">
        <v>1040</v>
      </c>
      <c r="C90" s="97"/>
      <c r="D90" s="96" t="str">
        <f>'C. Project Finance'!D90</f>
        <v>[calc]</v>
      </c>
      <c r="E90" s="96" t="str">
        <f>'C. Project Finance'!E90</f>
        <v>[%]</v>
      </c>
      <c r="F90" s="97"/>
      <c r="G90" s="152"/>
      <c r="H90" s="97"/>
      <c r="I90" s="97"/>
      <c r="J90" s="900">
        <v>0.03</v>
      </c>
    </row>
    <row r="91" spans="2:17" ht="12.95" customHeight="1">
      <c r="B91" s="899" t="s">
        <v>1041</v>
      </c>
      <c r="C91" s="97"/>
      <c r="D91" s="96" t="str">
        <f>'C. Project Finance'!D91</f>
        <v>[calc]</v>
      </c>
      <c r="E91" s="96" t="str">
        <f>'C. Project Finance'!E91</f>
        <v>[%]</v>
      </c>
      <c r="F91" s="97"/>
      <c r="G91" s="152"/>
      <c r="H91" s="97"/>
      <c r="I91" s="97"/>
      <c r="J91" s="901">
        <v>0.2</v>
      </c>
    </row>
    <row r="92" spans="2:17" ht="12.95" customHeight="1">
      <c r="B92" s="899" t="s">
        <v>1038</v>
      </c>
      <c r="C92" s="97"/>
      <c r="D92" s="96" t="str">
        <f>'C. Project Finance'!D92</f>
        <v>[calc]</v>
      </c>
      <c r="E92" s="96" t="str">
        <f>'C. Project Finance'!E92</f>
        <v>[Year]</v>
      </c>
      <c r="F92" s="97"/>
      <c r="G92" s="152"/>
      <c r="H92" s="97"/>
      <c r="I92" s="97"/>
      <c r="J92" s="902">
        <v>2014</v>
      </c>
    </row>
    <row r="93" spans="2:17" ht="12.95" customHeight="1">
      <c r="B93" s="899" t="s">
        <v>1039</v>
      </c>
      <c r="C93" s="97"/>
      <c r="D93" s="96" t="s">
        <v>539</v>
      </c>
      <c r="E93" s="96" t="s">
        <v>482</v>
      </c>
      <c r="F93" s="97"/>
      <c r="G93" s="152"/>
      <c r="H93" s="97"/>
      <c r="I93" s="97"/>
      <c r="J93" s="902">
        <v>2017</v>
      </c>
    </row>
    <row r="94" spans="2:17" ht="12.95" customHeight="1">
      <c r="B94" s="1142" t="str">
        <f>'C. Project Finance'!B101</f>
        <v>Terminal Value Multiple</v>
      </c>
      <c r="C94" s="1143"/>
      <c r="D94" s="1144" t="str">
        <f>'C. Project Finance'!D101</f>
        <v>[calc]</v>
      </c>
      <c r="E94" s="1144" t="str">
        <f>'C. Project Finance'!E101</f>
        <v>[mulitple]</v>
      </c>
      <c r="F94" s="1143"/>
      <c r="G94" s="1145"/>
      <c r="H94" s="1143"/>
      <c r="I94" s="1143"/>
      <c r="J94" s="1147">
        <v>15</v>
      </c>
      <c r="L94" s="89"/>
      <c r="M94" s="89"/>
      <c r="N94" s="89"/>
      <c r="O94" s="89"/>
      <c r="Q94"/>
    </row>
    <row r="95" spans="2:17" ht="12" customHeight="1">
      <c r="B95" s="1142" t="s">
        <v>1042</v>
      </c>
      <c r="C95" s="1143"/>
      <c r="D95" s="1144">
        <f>'A. Standalone Hold'!D104</f>
        <v>0</v>
      </c>
      <c r="E95" s="1144" t="s">
        <v>540</v>
      </c>
      <c r="F95" s="1143"/>
      <c r="G95" s="1145"/>
      <c r="H95" s="1143"/>
      <c r="I95" s="1143"/>
      <c r="J95" s="1148">
        <v>0</v>
      </c>
    </row>
    <row r="96" spans="2:17" ht="12.95" customHeight="1">
      <c r="B96" s="899" t="s">
        <v>924</v>
      </c>
      <c r="C96" s="97"/>
      <c r="D96" s="96" t="str">
        <f>'C. Project Finance'!D106</f>
        <v>[calc]</v>
      </c>
      <c r="E96" s="96" t="str">
        <f>'C. Project Finance'!E106</f>
        <v>[%]</v>
      </c>
      <c r="F96" s="97"/>
      <c r="G96" s="152"/>
      <c r="H96" s="97"/>
      <c r="I96" s="97"/>
      <c r="J96" s="901">
        <v>7.0000000000000007E-2</v>
      </c>
    </row>
    <row r="97" spans="1:16" ht="12.95" customHeight="1" thickBot="1">
      <c r="B97" s="903" t="str">
        <f>'C. Project Finance'!B107</f>
        <v>MGM Levered Hurdle Rate</v>
      </c>
      <c r="C97" s="904"/>
      <c r="D97" s="905"/>
      <c r="E97" s="905"/>
      <c r="F97" s="904"/>
      <c r="G97" s="906"/>
      <c r="H97" s="904"/>
      <c r="I97" s="904"/>
      <c r="J97" s="984">
        <f>J42</f>
        <v>0.155</v>
      </c>
    </row>
    <row r="98" spans="1:16" ht="12" customHeight="1">
      <c r="B98" s="97"/>
      <c r="C98" s="97"/>
      <c r="D98" s="96"/>
      <c r="E98" s="96"/>
      <c r="F98" s="54"/>
      <c r="G98" s="146"/>
      <c r="H98" s="54"/>
    </row>
    <row r="99" spans="1:16" s="52" customFormat="1">
      <c r="B99" s="194" t="s">
        <v>412</v>
      </c>
      <c r="C99" s="169"/>
      <c r="D99" s="193"/>
      <c r="E99" s="193"/>
      <c r="F99" s="169"/>
      <c r="G99" s="216"/>
      <c r="H99" s="169"/>
      <c r="I99" s="169"/>
      <c r="J99" s="169"/>
      <c r="K99" s="217" t="s">
        <v>543</v>
      </c>
      <c r="L99" s="218"/>
      <c r="M99" s="218"/>
      <c r="N99" s="218"/>
      <c r="O99" s="218"/>
      <c r="P99" s="218"/>
    </row>
    <row r="100" spans="1:16" s="52" customFormat="1">
      <c r="A100"/>
      <c r="B100" s="178" t="str">
        <f>B$6</f>
        <v>Year ended December 31st</v>
      </c>
      <c r="C100" s="178"/>
      <c r="D100" s="178"/>
      <c r="E100" s="178"/>
      <c r="F100" s="178"/>
      <c r="G100" s="178"/>
      <c r="H100" s="178">
        <f t="shared" ref="H100:P100" si="6">H$6</f>
        <v>2010</v>
      </c>
      <c r="I100" s="178">
        <f t="shared" si="6"/>
        <v>2011</v>
      </c>
      <c r="J100" s="178">
        <f t="shared" si="6"/>
        <v>2012</v>
      </c>
      <c r="K100" s="178">
        <f t="shared" si="6"/>
        <v>2013</v>
      </c>
      <c r="L100" s="178">
        <f t="shared" si="6"/>
        <v>2014</v>
      </c>
      <c r="M100" s="178">
        <f t="shared" si="6"/>
        <v>2015</v>
      </c>
      <c r="N100" s="178">
        <f t="shared" si="6"/>
        <v>2016</v>
      </c>
      <c r="O100" s="178">
        <f t="shared" si="6"/>
        <v>2017</v>
      </c>
      <c r="P100" s="178">
        <f t="shared" si="6"/>
        <v>2018</v>
      </c>
    </row>
    <row r="101" spans="1:16" ht="5.0999999999999996" customHeight="1">
      <c r="B101" s="174"/>
      <c r="C101" s="174"/>
      <c r="D101" s="96"/>
      <c r="E101" s="96"/>
      <c r="F101" s="174"/>
      <c r="G101" s="175"/>
      <c r="H101" s="174"/>
      <c r="I101" s="176"/>
      <c r="J101" s="176"/>
      <c r="K101" s="176"/>
      <c r="L101" s="176"/>
      <c r="M101" s="176"/>
      <c r="N101" s="176"/>
      <c r="O101" s="176"/>
      <c r="P101" s="176"/>
    </row>
    <row r="102" spans="1:16" s="52" customFormat="1">
      <c r="A102" s="54"/>
      <c r="B102" s="178" t="s">
        <v>417</v>
      </c>
      <c r="C102" s="178"/>
      <c r="D102" s="178"/>
      <c r="E102" s="178"/>
      <c r="F102" s="178"/>
      <c r="G102" s="178"/>
      <c r="H102" s="178"/>
      <c r="I102" s="178"/>
      <c r="J102" s="178"/>
      <c r="K102" s="178"/>
      <c r="L102" s="178"/>
      <c r="M102" s="178"/>
      <c r="N102" s="178"/>
      <c r="O102" s="178"/>
      <c r="P102" s="178"/>
    </row>
    <row r="103" spans="1:16" s="97" customFormat="1" ht="5.0999999999999996" customHeight="1">
      <c r="A103" s="177"/>
      <c r="B103" s="174"/>
      <c r="C103" s="174"/>
      <c r="D103" s="96"/>
      <c r="E103" s="96"/>
      <c r="F103" s="174"/>
      <c r="G103" s="175"/>
      <c r="H103" s="174"/>
      <c r="I103" s="176"/>
      <c r="J103" s="176"/>
      <c r="K103" s="176"/>
      <c r="L103" s="176"/>
      <c r="M103" s="176"/>
      <c r="N103" s="176"/>
      <c r="O103" s="176"/>
      <c r="P103" s="176"/>
    </row>
    <row r="104" spans="1:16" ht="12" customHeight="1">
      <c r="B104" s="97" t="str">
        <f>'C. Project Finance'!B12</f>
        <v>Cosmo EBITDA with MGM Value Add</v>
      </c>
      <c r="C104" s="97"/>
      <c r="D104" s="96" t="str">
        <f>'C. Project Finance'!D12</f>
        <v>[calc]</v>
      </c>
      <c r="E104" s="96" t="str">
        <f>'C. Project Finance'!E12</f>
        <v>[$000]</v>
      </c>
      <c r="F104" s="97"/>
      <c r="G104" s="152"/>
      <c r="H104" s="97"/>
      <c r="I104" s="97"/>
      <c r="J104" s="104">
        <f>'C. Project Finance'!J12</f>
        <v>0</v>
      </c>
      <c r="K104" s="179">
        <f>'C. Project Finance'!K12</f>
        <v>61804.525176366733</v>
      </c>
      <c r="L104" s="179">
        <f>'C. Project Finance'!L12</f>
        <v>85855.255302441074</v>
      </c>
      <c r="M104" s="179">
        <f>'C. Project Finance'!M12</f>
        <v>119581.36636328678</v>
      </c>
      <c r="N104" s="179">
        <f>'C. Project Finance'!N12</f>
        <v>152307.48971687126</v>
      </c>
      <c r="O104" s="179">
        <f>'C. Project Finance'!O12</f>
        <v>184400.92436515281</v>
      </c>
      <c r="P104" s="179">
        <f>'C. Project Finance'!P12</f>
        <v>204566.20172821518</v>
      </c>
    </row>
    <row r="105" spans="1:16" ht="12" customHeight="1">
      <c r="B105" s="97" t="str">
        <f>'C. Project Finance'!B13&amp;" (at "&amp;TEXT('C. Project Finance'!F87,"0.0%")&amp;" and "&amp;TEXT('C. Project Finance'!F88,"0.0%")&amp;")"</f>
        <v>Interest Expense (at 7.5% and 6.0%)</v>
      </c>
      <c r="C105" s="97"/>
      <c r="D105" s="96" t="str">
        <f>'C. Project Finance'!D13</f>
        <v>[calc]</v>
      </c>
      <c r="E105" s="96" t="str">
        <f>'C. Project Finance'!E13</f>
        <v>[$000]</v>
      </c>
      <c r="F105" s="97"/>
      <c r="G105" s="152"/>
      <c r="H105" s="97"/>
      <c r="I105" s="97"/>
      <c r="J105" s="104">
        <f>'C. Project Finance'!J13</f>
        <v>0</v>
      </c>
      <c r="K105" s="179">
        <f>'C. Project Finance'!K13</f>
        <v>-37500</v>
      </c>
      <c r="L105" s="179">
        <f>'C. Project Finance'!L13</f>
        <v>-37500</v>
      </c>
      <c r="M105" s="179">
        <f>'C. Project Finance'!M13</f>
        <v>-37500</v>
      </c>
      <c r="N105" s="179">
        <f>'C. Project Finance'!N13</f>
        <v>-37500</v>
      </c>
      <c r="O105" s="179">
        <f>'C. Project Finance'!O13</f>
        <v>-37500</v>
      </c>
      <c r="P105" s="179">
        <f>'C. Project Finance'!P13</f>
        <v>-97500</v>
      </c>
    </row>
    <row r="106" spans="1:16" ht="12" customHeight="1">
      <c r="B106" s="1043" t="str">
        <f>'C. Project Finance'!B14</f>
        <v>Cashflows after Senior Debt Service</v>
      </c>
      <c r="C106" s="1043"/>
      <c r="D106" s="1047" t="str">
        <f>'C. Project Finance'!D14</f>
        <v>[calc]</v>
      </c>
      <c r="E106" s="1047" t="str">
        <f>'C. Project Finance'!E14</f>
        <v>[$000]</v>
      </c>
      <c r="F106" s="1043"/>
      <c r="G106" s="1045"/>
      <c r="H106" s="1043"/>
      <c r="I106" s="1043"/>
      <c r="J106" s="1046">
        <f>SUM(J104:J105)</f>
        <v>0</v>
      </c>
      <c r="K106" s="1046">
        <f t="shared" ref="K106:P106" si="7">SUM(K104:K105)</f>
        <v>24304.525176366733</v>
      </c>
      <c r="L106" s="1046">
        <f t="shared" si="7"/>
        <v>48355.255302441074</v>
      </c>
      <c r="M106" s="1046">
        <f t="shared" si="7"/>
        <v>82081.366363286783</v>
      </c>
      <c r="N106" s="1046">
        <f t="shared" si="7"/>
        <v>114807.48971687126</v>
      </c>
      <c r="O106" s="1046">
        <f t="shared" si="7"/>
        <v>146900.92436515281</v>
      </c>
      <c r="P106" s="1046">
        <f t="shared" si="7"/>
        <v>107066.20172821518</v>
      </c>
    </row>
    <row r="107" spans="1:16" ht="12" customHeight="1">
      <c r="B107" s="653" t="str">
        <f>'C. Project Finance'!B15</f>
        <v xml:space="preserve">EBITDA / Interest Coverage </v>
      </c>
      <c r="C107" s="220"/>
      <c r="D107" s="219" t="str">
        <f>'C. Project Finance'!D15</f>
        <v>[calc]</v>
      </c>
      <c r="E107" s="219" t="str">
        <f>'C. Project Finance'!E15</f>
        <v>[multiple]</v>
      </c>
      <c r="F107" s="220"/>
      <c r="G107" s="652"/>
      <c r="H107" s="220"/>
      <c r="I107" s="220"/>
      <c r="J107" s="957">
        <v>0</v>
      </c>
      <c r="K107" s="654">
        <f>'C. Project Finance'!K15</f>
        <v>1.6481206713697796</v>
      </c>
      <c r="L107" s="654">
        <f>'C. Project Finance'!L15</f>
        <v>2.289473474731762</v>
      </c>
      <c r="M107" s="654">
        <f>'C. Project Finance'!M15</f>
        <v>3.1888364363543142</v>
      </c>
      <c r="N107" s="654">
        <f>'C. Project Finance'!N15</f>
        <v>4.0615330591165666</v>
      </c>
      <c r="O107" s="654">
        <f>'C. Project Finance'!O15</f>
        <v>4.9173579830707412</v>
      </c>
      <c r="P107" s="654">
        <f>'C. Project Finance'!P15</f>
        <v>2.0981148895201556</v>
      </c>
    </row>
    <row r="108" spans="1:16" s="97" customFormat="1" ht="5.0999999999999996" customHeight="1">
      <c r="A108" s="177"/>
      <c r="B108" s="174"/>
      <c r="C108" s="174"/>
      <c r="D108" s="96"/>
      <c r="E108" s="96"/>
      <c r="F108" s="174"/>
      <c r="G108" s="175"/>
      <c r="H108" s="174"/>
      <c r="I108" s="176"/>
      <c r="J108" s="176"/>
      <c r="K108" s="176"/>
      <c r="L108" s="176"/>
      <c r="M108" s="176"/>
      <c r="N108" s="176"/>
      <c r="O108" s="176"/>
      <c r="P108" s="176"/>
    </row>
    <row r="109" spans="1:16" ht="12" customHeight="1">
      <c r="B109" s="97" t="str">
        <f>'C. Project Finance'!B17&amp;" (at "&amp;TEXT('C. Project Finance'!F90,"0.0%")&amp;")"</f>
        <v>Preferred Dividend to Deutsche (at 3.0%)</v>
      </c>
      <c r="C109" s="97"/>
      <c r="D109" s="96" t="str">
        <f>'C. Project Finance'!D17</f>
        <v>[calc]</v>
      </c>
      <c r="E109" s="96" t="str">
        <f>'C. Project Finance'!E17</f>
        <v>[$000]</v>
      </c>
      <c r="F109" s="97"/>
      <c r="G109" s="152"/>
      <c r="H109" s="97"/>
      <c r="I109" s="97"/>
      <c r="J109" s="104">
        <f>'C. Project Finance'!J17+'C. Project Finance'!J20</f>
        <v>0</v>
      </c>
      <c r="K109" s="179">
        <f>'C. Project Finance'!K17+'C. Project Finance'!K20</f>
        <v>0</v>
      </c>
      <c r="L109" s="179">
        <f>'C. Project Finance'!L17+'C. Project Finance'!L20</f>
        <v>-33671.051060488215</v>
      </c>
      <c r="M109" s="179">
        <f>'C. Project Finance'!M17+'C. Project Finance'!M20</f>
        <v>-40416.273272657359</v>
      </c>
      <c r="N109" s="179">
        <f>'C. Project Finance'!N17+'C. Project Finance'!N20</f>
        <v>-46961.497943374256</v>
      </c>
      <c r="O109" s="179">
        <f>'C. Project Finance'!O17+'C. Project Finance'!O20</f>
        <v>-53380.184873030565</v>
      </c>
      <c r="P109" s="179">
        <f>'C. Project Finance'!P17+'C. Project Finance'!P20</f>
        <v>0</v>
      </c>
    </row>
    <row r="110" spans="1:16" ht="12" customHeight="1">
      <c r="B110" s="97" t="str">
        <f>'C. Project Finance'!B20&amp;" ("&amp;TEXT('C. Project Finance'!F91,"0%")&amp;" of residual cashflow)"</f>
        <v>Gain Sharing with Deutsche (20% of residual cashflow)</v>
      </c>
      <c r="C110" s="97"/>
      <c r="D110" s="96" t="str">
        <f>'C. Project Finance'!D20</f>
        <v>[calc]</v>
      </c>
      <c r="E110" s="96" t="str">
        <f>'C. Project Finance'!E20</f>
        <v>[$000]</v>
      </c>
      <c r="F110" s="97"/>
      <c r="G110" s="152"/>
      <c r="H110" s="97"/>
      <c r="I110" s="97"/>
      <c r="J110" s="104">
        <f>'C. Project Finance'!J20</f>
        <v>0</v>
      </c>
      <c r="K110" s="179">
        <f>'C. Project Finance'!K20</f>
        <v>0</v>
      </c>
      <c r="L110" s="179">
        <f>'C. Project Finance'!L20</f>
        <v>-3671.0510604882147</v>
      </c>
      <c r="M110" s="179">
        <f>'C. Project Finance'!M20</f>
        <v>-10416.273272657358</v>
      </c>
      <c r="N110" s="179">
        <f>'C. Project Finance'!N20</f>
        <v>-16961.497943374252</v>
      </c>
      <c r="O110" s="179">
        <f>'C. Project Finance'!O20</f>
        <v>-23380.184873030565</v>
      </c>
      <c r="P110" s="179">
        <f>'C. Project Finance'!P20</f>
        <v>0</v>
      </c>
    </row>
    <row r="111" spans="1:16" ht="12" hidden="1" customHeight="1" outlineLevel="1">
      <c r="B111" s="888" t="str">
        <f>'C. Project Finance'!B21</f>
        <v xml:space="preserve">Cashflows after Preferred Equity </v>
      </c>
      <c r="C111" s="888"/>
      <c r="D111" s="892" t="str">
        <f>'C. Project Finance'!D21</f>
        <v>[calc]</v>
      </c>
      <c r="E111" s="892" t="str">
        <f>'C. Project Finance'!E21</f>
        <v>[$000]</v>
      </c>
      <c r="F111" s="888"/>
      <c r="G111" s="890"/>
      <c r="H111" s="888"/>
      <c r="I111" s="888"/>
      <c r="J111" s="891">
        <f>'C. Project Finance'!J21</f>
        <v>0</v>
      </c>
      <c r="K111" s="891">
        <f>'C. Project Finance'!K21</f>
        <v>24304.525176366733</v>
      </c>
      <c r="L111" s="891">
        <f>'C. Project Finance'!L21</f>
        <v>14684.204241952859</v>
      </c>
      <c r="M111" s="891">
        <f>'C. Project Finance'!M21</f>
        <v>41665.093090629423</v>
      </c>
      <c r="N111" s="891">
        <f>'C. Project Finance'!N21</f>
        <v>67845.991773497008</v>
      </c>
      <c r="O111" s="891">
        <f>'C. Project Finance'!O21</f>
        <v>93520.739492122244</v>
      </c>
      <c r="P111" s="891">
        <f>'C. Project Finance'!P21</f>
        <v>107066.20172821518</v>
      </c>
    </row>
    <row r="112" spans="1:16" ht="12" customHeight="1" collapsed="1">
      <c r="B112" s="97" t="str">
        <f>'C. Project Finance'!B23</f>
        <v>Upfront Payment from MGM</v>
      </c>
      <c r="C112" s="97"/>
      <c r="D112" s="96" t="str">
        <f>'C. Project Finance'!D23</f>
        <v>[calc]</v>
      </c>
      <c r="E112" s="96" t="str">
        <f>'C. Project Finance'!E23</f>
        <v>[$000]</v>
      </c>
      <c r="F112" s="97"/>
      <c r="G112" s="152"/>
      <c r="H112" s="97"/>
      <c r="I112" s="97"/>
      <c r="J112" s="104">
        <f>'C. Project Finance'!J23</f>
        <v>-1000000</v>
      </c>
      <c r="K112" s="179">
        <f>'C. Project Finance'!K23</f>
        <v>0</v>
      </c>
      <c r="L112" s="179">
        <f>'C. Project Finance'!L23</f>
        <v>0</v>
      </c>
      <c r="M112" s="179">
        <f>'C. Project Finance'!M23</f>
        <v>0</v>
      </c>
      <c r="N112" s="179">
        <f>'C. Project Finance'!N23</f>
        <v>0</v>
      </c>
      <c r="O112" s="179">
        <f>'C. Project Finance'!O23</f>
        <v>0</v>
      </c>
      <c r="P112" s="179">
        <f>'C. Project Finance'!P23</f>
        <v>0</v>
      </c>
    </row>
    <row r="113" spans="1:16" ht="12" customHeight="1">
      <c r="B113" s="97" t="str">
        <f>'C. Project Finance'!B24</f>
        <v>Project Finance Debt Drawdown</v>
      </c>
      <c r="C113" s="97"/>
      <c r="D113" s="96" t="str">
        <f>'C. Project Finance'!D24</f>
        <v>[calc]</v>
      </c>
      <c r="E113" s="96" t="str">
        <f>'C. Project Finance'!E24</f>
        <v>[$000]</v>
      </c>
      <c r="F113" s="97"/>
      <c r="G113" s="152"/>
      <c r="H113" s="97"/>
      <c r="I113" s="97"/>
      <c r="J113" s="104">
        <f>'C. Project Finance'!J24</f>
        <v>500000</v>
      </c>
      <c r="K113" s="179">
        <f>'C. Project Finance'!K24</f>
        <v>0</v>
      </c>
      <c r="L113" s="179">
        <f>'C. Project Finance'!L24</f>
        <v>0</v>
      </c>
      <c r="M113" s="179">
        <f>'C. Project Finance'!M24</f>
        <v>0</v>
      </c>
      <c r="N113" s="179">
        <f>'C. Project Finance'!N24</f>
        <v>0</v>
      </c>
      <c r="O113" s="179">
        <f>'C. Project Finance'!O24</f>
        <v>0</v>
      </c>
      <c r="P113" s="179">
        <f>'C. Project Finance'!P24</f>
        <v>0</v>
      </c>
    </row>
    <row r="114" spans="1:16" ht="12" customHeight="1">
      <c r="B114" s="97" t="str">
        <f>'C. Project Finance'!B27</f>
        <v>Refinancing of Preferred Equity from Deutsche</v>
      </c>
      <c r="C114" s="97"/>
      <c r="D114" s="96" t="str">
        <f>'C. Project Finance'!D27</f>
        <v>[calc]</v>
      </c>
      <c r="E114" s="96" t="str">
        <f>'C. Project Finance'!E27</f>
        <v>[$000]</v>
      </c>
      <c r="F114" s="97"/>
      <c r="G114" s="152"/>
      <c r="H114" s="97"/>
      <c r="I114" s="97"/>
      <c r="J114" s="104">
        <f>'C. Project Finance'!J27</f>
        <v>0</v>
      </c>
      <c r="K114" s="179">
        <f>'C. Project Finance'!K27</f>
        <v>0</v>
      </c>
      <c r="L114" s="179">
        <f>'C. Project Finance'!L27</f>
        <v>0</v>
      </c>
      <c r="M114" s="179">
        <f>'C. Project Finance'!M27</f>
        <v>0</v>
      </c>
      <c r="N114" s="179">
        <f>'C. Project Finance'!N27</f>
        <v>0</v>
      </c>
      <c r="O114" s="179">
        <f>'C. Project Finance'!O27</f>
        <v>-1000000</v>
      </c>
      <c r="P114" s="179">
        <f>'C. Project Finance'!P27</f>
        <v>0</v>
      </c>
    </row>
    <row r="115" spans="1:16" ht="12" customHeight="1">
      <c r="B115" s="97" t="str">
        <f>'C. Project Finance'!B28</f>
        <v>Dradown of Debt for Refinancing</v>
      </c>
      <c r="C115" s="97"/>
      <c r="D115" s="96" t="str">
        <f>'C. Project Finance'!D28</f>
        <v>[calc]</v>
      </c>
      <c r="E115" s="96" t="str">
        <f>'C. Project Finance'!E28</f>
        <v>[$000]</v>
      </c>
      <c r="F115" s="97"/>
      <c r="G115" s="152"/>
      <c r="H115" s="97"/>
      <c r="I115" s="97"/>
      <c r="J115" s="104">
        <f>'C. Project Finance'!J28</f>
        <v>0</v>
      </c>
      <c r="K115" s="179">
        <f>'C. Project Finance'!K28</f>
        <v>0</v>
      </c>
      <c r="L115" s="179">
        <f>'C. Project Finance'!L28</f>
        <v>0</v>
      </c>
      <c r="M115" s="179">
        <f>'C. Project Finance'!M28</f>
        <v>0</v>
      </c>
      <c r="N115" s="179">
        <f>'C. Project Finance'!N28</f>
        <v>0</v>
      </c>
      <c r="O115" s="179">
        <f>'C. Project Finance'!O28</f>
        <v>1000000</v>
      </c>
      <c r="P115" s="179">
        <f>'C. Project Finance'!P28</f>
        <v>0</v>
      </c>
    </row>
    <row r="116" spans="1:16" ht="12" customHeight="1">
      <c r="B116" s="97" t="str">
        <f>'C. Project Finance'!B29&amp;" (at "&amp;TEXT('C. Project Finance'!F101,"0.0")&amp;"x)"</f>
        <v>Terminal Value (at 15.0x)</v>
      </c>
      <c r="C116" s="97"/>
      <c r="D116" s="96" t="str">
        <f>'C. Project Finance'!D29</f>
        <v>[calc]</v>
      </c>
      <c r="E116" s="96" t="str">
        <f>'C. Project Finance'!E29</f>
        <v>[$000]</v>
      </c>
      <c r="F116" s="97"/>
      <c r="G116" s="152"/>
      <c r="H116" s="97"/>
      <c r="I116" s="97"/>
      <c r="J116" s="104">
        <f>'C. Project Finance'!J29</f>
        <v>0</v>
      </c>
      <c r="K116" s="179">
        <f>'C. Project Finance'!K29</f>
        <v>0</v>
      </c>
      <c r="L116" s="179">
        <f>'C. Project Finance'!L29</f>
        <v>0</v>
      </c>
      <c r="M116" s="179">
        <f>'C. Project Finance'!M29</f>
        <v>0</v>
      </c>
      <c r="N116" s="179">
        <f>'C. Project Finance'!N29</f>
        <v>0</v>
      </c>
      <c r="O116" s="179">
        <f>'C. Project Finance'!O29</f>
        <v>0</v>
      </c>
      <c r="P116" s="179">
        <f>'C. Project Finance'!P29</f>
        <v>3221917.677219389</v>
      </c>
    </row>
    <row r="117" spans="1:16" ht="12" customHeight="1">
      <c r="B117" s="97" t="str">
        <f>'C. Project Finance'!B30</f>
        <v>Outstanding Debt at Terminal Value</v>
      </c>
      <c r="C117" s="97"/>
      <c r="D117" s="96" t="str">
        <f>'C. Project Finance'!D30</f>
        <v>[calc]</v>
      </c>
      <c r="E117" s="96" t="str">
        <f>'C. Project Finance'!E30</f>
        <v>[$000]</v>
      </c>
      <c r="F117" s="97"/>
      <c r="G117" s="152"/>
      <c r="H117" s="97"/>
      <c r="I117" s="97"/>
      <c r="J117" s="104">
        <f>'C. Project Finance'!J30</f>
        <v>0</v>
      </c>
      <c r="K117" s="179">
        <f>'C. Project Finance'!K30</f>
        <v>0</v>
      </c>
      <c r="L117" s="179">
        <f>'C. Project Finance'!L30</f>
        <v>0</v>
      </c>
      <c r="M117" s="179">
        <f>'C. Project Finance'!M30</f>
        <v>0</v>
      </c>
      <c r="N117" s="179">
        <f>'C. Project Finance'!N30</f>
        <v>0</v>
      </c>
      <c r="O117" s="179">
        <f>'C. Project Finance'!O30</f>
        <v>0</v>
      </c>
      <c r="P117" s="179">
        <f>'C. Project Finance'!P30</f>
        <v>-1500000</v>
      </c>
    </row>
    <row r="118" spans="1:16" ht="12" customHeight="1">
      <c r="B118" s="1043" t="s">
        <v>428</v>
      </c>
      <c r="C118" s="1043"/>
      <c r="D118" s="1047" t="str">
        <f>'C. Project Finance'!D31</f>
        <v>[calc]</v>
      </c>
      <c r="E118" s="1047" t="str">
        <f>'C. Project Finance'!E31</f>
        <v>[$000]</v>
      </c>
      <c r="F118" s="1043"/>
      <c r="G118" s="1045"/>
      <c r="H118" s="1043"/>
      <c r="I118" s="1043"/>
      <c r="J118" s="1046">
        <f>SUM(J111:J117)</f>
        <v>-500000</v>
      </c>
      <c r="K118" s="1046">
        <f t="shared" ref="K118:P118" si="8">SUM(K111:K117)</f>
        <v>24304.525176366733</v>
      </c>
      <c r="L118" s="1046">
        <f t="shared" si="8"/>
        <v>14684.204241952859</v>
      </c>
      <c r="M118" s="1046">
        <f t="shared" si="8"/>
        <v>41665.093090629423</v>
      </c>
      <c r="N118" s="1046">
        <f t="shared" si="8"/>
        <v>67845.991773497008</v>
      </c>
      <c r="O118" s="1046">
        <f t="shared" si="8"/>
        <v>93520.7394921222</v>
      </c>
      <c r="P118" s="1046">
        <f t="shared" si="8"/>
        <v>1828983.878947604</v>
      </c>
    </row>
    <row r="119" spans="1:16" ht="5.0999999999999996" customHeight="1">
      <c r="B119" s="174"/>
      <c r="C119" s="174"/>
      <c r="D119" s="96"/>
      <c r="E119" s="96"/>
      <c r="F119" s="174"/>
      <c r="G119" s="175"/>
      <c r="H119" s="174"/>
      <c r="I119" s="176"/>
      <c r="J119" s="176"/>
      <c r="K119" s="176"/>
      <c r="L119" s="176"/>
      <c r="M119" s="176"/>
      <c r="N119" s="176"/>
      <c r="O119" s="176"/>
      <c r="P119" s="176"/>
    </row>
    <row r="120" spans="1:16" ht="12" customHeight="1">
      <c r="B120" s="927" t="s">
        <v>429</v>
      </c>
      <c r="C120" s="922"/>
      <c r="D120" s="923" t="str">
        <f>'C. Project Finance'!D32</f>
        <v>[calc]</v>
      </c>
      <c r="E120" s="923" t="s">
        <v>540</v>
      </c>
      <c r="F120" s="922"/>
      <c r="G120" s="924"/>
      <c r="H120" s="922"/>
      <c r="I120" s="925"/>
      <c r="J120" s="921">
        <f>'C. Project Finance'!F40</f>
        <v>0.28746289236029726</v>
      </c>
      <c r="K120" s="191"/>
      <c r="L120" s="191"/>
      <c r="M120" s="191"/>
      <c r="N120" s="191"/>
      <c r="O120" s="191"/>
      <c r="P120" s="191"/>
    </row>
    <row r="121" spans="1:16" ht="12" customHeight="1">
      <c r="B121" s="927" t="str">
        <f xml:space="preserve"> "NPV to MGM"&amp;" (at "&amp;TEXT('C. Project Finance'!F107,"0.0%")&amp;" Levered Hurdle Rate)"</f>
        <v>NPV to MGM (at 15.5% Levered Hurdle Rate)</v>
      </c>
      <c r="C121" s="922"/>
      <c r="D121" s="923">
        <f>'C. Project Finance'!D33</f>
        <v>0</v>
      </c>
      <c r="E121" s="923" t="s">
        <v>540</v>
      </c>
      <c r="F121" s="922"/>
      <c r="G121" s="924"/>
      <c r="H121" s="922"/>
      <c r="I121" s="925"/>
      <c r="J121" s="926">
        <f>'C. Project Finance'!F41</f>
        <v>357677.02694934676</v>
      </c>
      <c r="K121" s="191"/>
      <c r="L121" s="191"/>
      <c r="M121" s="191"/>
      <c r="N121" s="191"/>
      <c r="O121" s="933"/>
      <c r="P121" s="191"/>
    </row>
    <row r="122" spans="1:16" ht="5.0999999999999996" customHeight="1">
      <c r="B122" s="174"/>
      <c r="C122" s="174"/>
      <c r="D122" s="96"/>
      <c r="E122" s="96"/>
      <c r="F122" s="174"/>
      <c r="G122" s="175"/>
      <c r="H122" s="174"/>
      <c r="I122" s="176"/>
      <c r="J122" s="176"/>
      <c r="K122" s="176"/>
      <c r="L122" s="176"/>
      <c r="M122" s="176"/>
      <c r="N122" s="176"/>
      <c r="O122" s="176"/>
      <c r="P122" s="176"/>
    </row>
    <row r="123" spans="1:16" ht="12" customHeight="1">
      <c r="B123" s="933" t="s">
        <v>962</v>
      </c>
      <c r="C123" s="893"/>
      <c r="D123" s="893" t="s">
        <v>539</v>
      </c>
      <c r="E123" s="893" t="s">
        <v>541</v>
      </c>
      <c r="F123" s="169"/>
      <c r="G123" s="169"/>
      <c r="H123" s="169"/>
      <c r="I123" s="169"/>
      <c r="J123" s="933">
        <f>'C. Project Finance'!F49</f>
        <v>8.0860511090180817E-2</v>
      </c>
      <c r="K123" s="97"/>
      <c r="L123" s="97"/>
      <c r="M123" s="97"/>
      <c r="N123" s="97"/>
      <c r="O123" s="97"/>
      <c r="P123" s="97"/>
    </row>
    <row r="124" spans="1:16" ht="5.0999999999999996" customHeight="1">
      <c r="B124" s="174"/>
      <c r="C124" s="174"/>
      <c r="D124" s="96"/>
      <c r="E124" s="96"/>
      <c r="F124" s="174"/>
      <c r="G124" s="175"/>
      <c r="H124" s="174"/>
      <c r="I124" s="176"/>
      <c r="J124" s="176"/>
      <c r="K124" s="176"/>
      <c r="L124" s="176"/>
      <c r="M124" s="176"/>
      <c r="N124" s="176"/>
      <c r="O124" s="176"/>
      <c r="P124" s="176"/>
    </row>
    <row r="125" spans="1:16" ht="12" customHeight="1">
      <c r="B125" s="927" t="str">
        <f>'C. Project Finance'!B56</f>
        <v>Cashflow-per-Share Accretion (Dilution)</v>
      </c>
      <c r="C125" s="922"/>
      <c r="D125" s="923">
        <f>'B. Straight-Sale'!D99</f>
        <v>0</v>
      </c>
      <c r="E125" s="923" t="s">
        <v>540</v>
      </c>
      <c r="F125" s="922"/>
      <c r="G125" s="924"/>
      <c r="H125" s="922"/>
      <c r="I125" s="925"/>
      <c r="J125" s="929"/>
      <c r="K125" s="930">
        <f>'C. Project Finance'!K56</f>
        <v>-6.2465941188599494E-2</v>
      </c>
      <c r="L125" s="930">
        <f>'C. Project Finance'!L56</f>
        <v>-6.5509473108543048E-2</v>
      </c>
      <c r="M125" s="930">
        <f>'C. Project Finance'!M56</f>
        <v>-5.0745390820795766E-2</v>
      </c>
      <c r="N125" s="930">
        <f>'C. Project Finance'!N56</f>
        <v>-3.7253058922989801E-2</v>
      </c>
      <c r="O125" s="930">
        <f>'C. Project Finance'!O56</f>
        <v>-2.5150904615361735E-2</v>
      </c>
      <c r="P125" s="930">
        <f>'C. Project Finance'!P56</f>
        <v>-2.0230897705557194E-2</v>
      </c>
    </row>
    <row r="126" spans="1:16" ht="5.0999999999999996" customHeight="1">
      <c r="B126" s="174"/>
      <c r="C126" s="174"/>
      <c r="D126" s="96"/>
      <c r="E126" s="96"/>
      <c r="F126" s="174"/>
      <c r="G126" s="175"/>
      <c r="H126" s="174"/>
      <c r="I126" s="176"/>
      <c r="J126" s="176"/>
      <c r="K126" s="191"/>
      <c r="L126" s="191"/>
      <c r="M126" s="191"/>
      <c r="N126" s="191"/>
      <c r="O126" s="191"/>
      <c r="P126" s="191"/>
    </row>
    <row r="127" spans="1:16" s="52" customFormat="1">
      <c r="A127" s="54"/>
      <c r="B127" s="178" t="s">
        <v>925</v>
      </c>
      <c r="C127" s="178"/>
      <c r="D127" s="178"/>
      <c r="E127" s="178"/>
      <c r="F127" s="178"/>
      <c r="G127" s="178"/>
      <c r="H127" s="178"/>
      <c r="I127" s="178"/>
      <c r="J127" s="178"/>
      <c r="K127" s="178"/>
      <c r="L127" s="178"/>
      <c r="M127" s="178"/>
      <c r="N127" s="178"/>
      <c r="O127" s="178"/>
      <c r="P127" s="178"/>
    </row>
    <row r="128" spans="1:16" s="97" customFormat="1" ht="5.0999999999999996" customHeight="1">
      <c r="A128" s="177"/>
      <c r="B128" s="174"/>
      <c r="C128" s="174"/>
      <c r="D128" s="96"/>
      <c r="E128" s="96"/>
      <c r="F128" s="174"/>
      <c r="G128" s="175"/>
      <c r="H128" s="174"/>
      <c r="I128" s="176"/>
      <c r="J128" s="176"/>
      <c r="K128" s="176"/>
      <c r="L128" s="176"/>
      <c r="M128" s="176"/>
      <c r="N128" s="176"/>
      <c r="O128" s="176"/>
      <c r="P128" s="176"/>
    </row>
    <row r="129" spans="1:37" ht="12" customHeight="1">
      <c r="B129" s="97" t="s">
        <v>1016</v>
      </c>
      <c r="C129" s="97"/>
      <c r="D129" s="96" t="str">
        <f>'C. Project Finance'!D59</f>
        <v>[calc]</v>
      </c>
      <c r="E129" s="96" t="str">
        <f>'C. Project Finance'!E59</f>
        <v>[$000]</v>
      </c>
      <c r="F129" s="97"/>
      <c r="G129" s="152"/>
      <c r="H129" s="97"/>
      <c r="I129" s="97"/>
      <c r="J129" s="104">
        <f>'C. Project Finance'!J59+'C. Project Finance'!J60</f>
        <v>925000</v>
      </c>
      <c r="K129" s="179">
        <f>'C. Project Finance'!K59+'C. Project Finance'!K60</f>
        <v>0</v>
      </c>
      <c r="L129" s="179">
        <f>'C. Project Finance'!L59+'C. Project Finance'!L60</f>
        <v>0</v>
      </c>
      <c r="M129" s="179">
        <f>'C. Project Finance'!M59+'C. Project Finance'!M60</f>
        <v>0</v>
      </c>
      <c r="N129" s="179">
        <f>'C. Project Finance'!N59+'C. Project Finance'!N60</f>
        <v>0</v>
      </c>
      <c r="O129" s="179">
        <f>'C. Project Finance'!O59+'C. Project Finance'!O60</f>
        <v>0</v>
      </c>
      <c r="P129" s="179">
        <f>'C. Project Finance'!P59+'C. Project Finance'!P60</f>
        <v>0</v>
      </c>
    </row>
    <row r="130" spans="1:37" ht="12" customHeight="1">
      <c r="B130" s="97" t="s">
        <v>1024</v>
      </c>
      <c r="C130" s="97"/>
      <c r="D130" s="96" t="str">
        <f>'C. Project Finance'!D62</f>
        <v>[calc]</v>
      </c>
      <c r="E130" s="96" t="str">
        <f>'C. Project Finance'!E62</f>
        <v>[$000]</v>
      </c>
      <c r="F130" s="97"/>
      <c r="G130" s="152"/>
      <c r="H130" s="97"/>
      <c r="I130" s="97"/>
      <c r="J130" s="104">
        <f>'C. Project Finance'!J62+'C. Project Finance'!J63+'C. Project Finance'!J64</f>
        <v>0</v>
      </c>
      <c r="K130" s="179">
        <f>'C. Project Finance'!K62+'C. Project Finance'!K63+'C. Project Finance'!K64</f>
        <v>0</v>
      </c>
      <c r="L130" s="179">
        <f>'C. Project Finance'!L62+'C. Project Finance'!L63+'C. Project Finance'!L64</f>
        <v>33671.051060488215</v>
      </c>
      <c r="M130" s="179">
        <f>'C. Project Finance'!M62+'C. Project Finance'!M63+'C. Project Finance'!M64</f>
        <v>40416.273272657359</v>
      </c>
      <c r="N130" s="179">
        <f>'C. Project Finance'!N62+'C. Project Finance'!N63+'C. Project Finance'!N64</f>
        <v>46961.497943374256</v>
      </c>
      <c r="O130" s="179">
        <f>'C. Project Finance'!O62+'C. Project Finance'!O63+'C. Project Finance'!O64</f>
        <v>1053380.1848730305</v>
      </c>
      <c r="P130" s="179">
        <f>'C. Project Finance'!P62+'C. Project Finance'!P63+'C. Project Finance'!P64</f>
        <v>0</v>
      </c>
    </row>
    <row r="131" spans="1:37" ht="12" customHeight="1">
      <c r="B131" s="1043" t="s">
        <v>917</v>
      </c>
      <c r="C131" s="1043"/>
      <c r="D131" s="1047" t="str">
        <f>'C. Project Finance'!D67</f>
        <v>[calc]</v>
      </c>
      <c r="E131" s="1047" t="str">
        <f>'C. Project Finance'!E67</f>
        <v>[$000]</v>
      </c>
      <c r="F131" s="1043"/>
      <c r="G131" s="1045"/>
      <c r="H131" s="1043"/>
      <c r="I131" s="1043"/>
      <c r="J131" s="1046">
        <f t="shared" ref="J131:P131" si="9">SUM(J129:J130)</f>
        <v>925000</v>
      </c>
      <c r="K131" s="1046">
        <f t="shared" si="9"/>
        <v>0</v>
      </c>
      <c r="L131" s="1046">
        <f t="shared" si="9"/>
        <v>33671.051060488215</v>
      </c>
      <c r="M131" s="1046">
        <f t="shared" si="9"/>
        <v>40416.273272657359</v>
      </c>
      <c r="N131" s="1046">
        <f t="shared" si="9"/>
        <v>46961.497943374256</v>
      </c>
      <c r="O131" s="1046">
        <f t="shared" si="9"/>
        <v>1053380.1848730305</v>
      </c>
      <c r="P131" s="1046">
        <f t="shared" si="9"/>
        <v>0</v>
      </c>
    </row>
    <row r="132" spans="1:37" ht="5.0999999999999996" customHeight="1">
      <c r="B132" s="174"/>
      <c r="C132" s="174"/>
      <c r="D132" s="96"/>
      <c r="E132" s="96"/>
      <c r="F132" s="174"/>
      <c r="G132" s="175"/>
      <c r="H132" s="174"/>
      <c r="I132" s="176"/>
      <c r="J132" s="176"/>
      <c r="K132" s="176"/>
      <c r="L132" s="176"/>
      <c r="M132" s="176"/>
      <c r="N132" s="176"/>
      <c r="O132" s="176"/>
      <c r="P132" s="176"/>
    </row>
    <row r="133" spans="1:37" ht="12" customHeight="1">
      <c r="B133" s="169" t="s">
        <v>922</v>
      </c>
      <c r="C133" s="893"/>
      <c r="D133" s="893" t="s">
        <v>539</v>
      </c>
      <c r="E133" s="893" t="s">
        <v>541</v>
      </c>
      <c r="F133" s="169"/>
      <c r="G133" s="169"/>
      <c r="H133" s="169"/>
      <c r="I133" s="169"/>
      <c r="J133" s="191">
        <f>'C. Project Finance'!F94-'C. Project Finance'!F97</f>
        <v>1925000</v>
      </c>
      <c r="K133" s="97"/>
      <c r="L133" s="97"/>
      <c r="M133" s="97"/>
      <c r="N133" s="97"/>
      <c r="O133" s="97"/>
      <c r="P133" s="97"/>
    </row>
    <row r="134" spans="1:37" ht="12" customHeight="1">
      <c r="B134" s="97" t="str">
        <f>'C. Project Finance'!B66</f>
        <v>Accounting Carrying Value</v>
      </c>
      <c r="C134" s="97"/>
      <c r="D134" s="96" t="str">
        <f>'C. Project Finance'!D66</f>
        <v>[calc]</v>
      </c>
      <c r="E134" s="96" t="str">
        <f>'C. Project Finance'!E66</f>
        <v>[$000]</v>
      </c>
      <c r="F134" s="97"/>
      <c r="G134" s="152"/>
      <c r="H134" s="97"/>
      <c r="I134" s="97"/>
      <c r="J134" s="104">
        <f>'C. Project Finance'!J66</f>
        <v>-3300000</v>
      </c>
      <c r="K134"/>
      <c r="L134"/>
      <c r="M134"/>
      <c r="N134"/>
      <c r="O134"/>
      <c r="P134"/>
    </row>
    <row r="135" spans="1:37" ht="5.0999999999999996" customHeight="1">
      <c r="B135" s="174"/>
      <c r="C135" s="174"/>
      <c r="D135" s="96"/>
      <c r="E135" s="96"/>
      <c r="F135" s="174"/>
      <c r="G135" s="175"/>
      <c r="H135" s="174"/>
      <c r="I135" s="176"/>
      <c r="J135" s="176"/>
      <c r="K135" s="176"/>
      <c r="L135" s="176"/>
      <c r="M135" s="176"/>
      <c r="N135" s="176"/>
      <c r="O135" s="176"/>
      <c r="P135" s="176"/>
    </row>
    <row r="136" spans="1:37" ht="12" customHeight="1">
      <c r="B136" s="927" t="str">
        <f>'C. Project Finance'!B69&amp;" at ("&amp;TEXT('C. Project Finance'!F106,"0.0%")&amp;" Lending Hurdle Rate)"</f>
        <v>NPV to Deutsche at (7.0% Lending Hurdle Rate)</v>
      </c>
      <c r="C136" s="922"/>
      <c r="D136" s="923" t="str">
        <f>'C. Project Finance'!D69</f>
        <v>[calc]</v>
      </c>
      <c r="E136" s="923" t="str">
        <f>'C. Project Finance'!E69</f>
        <v>[$000]</v>
      </c>
      <c r="F136" s="922"/>
      <c r="G136" s="924"/>
      <c r="H136" s="922"/>
      <c r="I136" s="925"/>
      <c r="J136" s="926">
        <f>'C. Project Finance'!F69</f>
        <v>1774273.5335702081</v>
      </c>
      <c r="K136" s="104"/>
      <c r="L136" s="104"/>
      <c r="M136" s="104"/>
      <c r="N136" s="104"/>
      <c r="O136" s="104"/>
      <c r="P136" s="104"/>
    </row>
    <row r="137" spans="1:37" ht="12" customHeight="1">
      <c r="B137" s="927" t="s">
        <v>918</v>
      </c>
      <c r="C137" s="927"/>
      <c r="D137" s="932">
        <f>'C. Project Finance'!D70</f>
        <v>0</v>
      </c>
      <c r="E137" s="923" t="s">
        <v>540</v>
      </c>
      <c r="F137" s="927"/>
      <c r="G137" s="931"/>
      <c r="H137" s="927"/>
      <c r="I137" s="927"/>
      <c r="J137" s="926">
        <f>SUM(J133:J134)</f>
        <v>-1375000</v>
      </c>
      <c r="K137"/>
      <c r="L137"/>
      <c r="M137"/>
      <c r="N137"/>
      <c r="O137"/>
      <c r="P137"/>
    </row>
    <row r="138" spans="1:37" ht="5.0999999999999996" customHeight="1">
      <c r="B138" s="174"/>
      <c r="C138" s="174"/>
      <c r="D138" s="96"/>
      <c r="E138" s="96"/>
      <c r="F138" s="174"/>
      <c r="G138" s="175"/>
      <c r="H138" s="174"/>
      <c r="I138" s="176"/>
      <c r="J138" s="176"/>
      <c r="K138" s="176"/>
      <c r="L138" s="176"/>
      <c r="M138" s="176"/>
      <c r="N138" s="176"/>
      <c r="O138" s="176"/>
      <c r="P138" s="176"/>
    </row>
    <row r="139" spans="1:37" s="52" customFormat="1">
      <c r="B139" s="53"/>
    </row>
    <row r="140" spans="1:37" s="146" customFormat="1">
      <c r="A140" s="54"/>
      <c r="B140" s="54"/>
      <c r="C140" s="54"/>
      <c r="D140" s="54"/>
      <c r="E140" s="65"/>
      <c r="F140" s="65"/>
      <c r="G140" s="97"/>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row>
    <row r="141" spans="1:37" s="146" customFormat="1" ht="12" customHeight="1">
      <c r="A141" s="54"/>
      <c r="B141" s="54"/>
      <c r="C141" s="54"/>
      <c r="D141" s="54"/>
      <c r="E141" s="64"/>
      <c r="F141" s="64"/>
      <c r="G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row>
    <row r="142" spans="1:37" s="146" customFormat="1" ht="12" customHeight="1">
      <c r="A142" s="54"/>
      <c r="B142" s="54"/>
      <c r="C142" s="54"/>
      <c r="D142" s="54"/>
      <c r="E142" s="64"/>
      <c r="F142" s="64"/>
      <c r="G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row>
    <row r="143" spans="1:37" s="146" customFormat="1" ht="12" customHeight="1">
      <c r="A143" s="54"/>
      <c r="B143" s="54"/>
      <c r="C143" s="54"/>
      <c r="D143" s="54"/>
      <c r="E143" s="64"/>
      <c r="F143" s="64"/>
      <c r="G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row>
    <row r="144" spans="1:37" s="146" customFormat="1" ht="12" customHeight="1">
      <c r="A144" s="54"/>
      <c r="B144" s="54"/>
      <c r="C144" s="54"/>
      <c r="D144" s="54"/>
      <c r="E144" s="64"/>
      <c r="F144" s="64"/>
      <c r="G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row>
    <row r="145" spans="1:37" s="146" customFormat="1" ht="12" customHeight="1">
      <c r="A145" s="54"/>
      <c r="B145" s="54"/>
      <c r="C145" s="54"/>
      <c r="D145" s="54"/>
      <c r="E145" s="64"/>
      <c r="F145" s="64"/>
      <c r="G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row>
    <row r="146" spans="1:37" s="146" customFormat="1" ht="12" customHeight="1">
      <c r="A146" s="54"/>
      <c r="B146" s="54"/>
      <c r="C146" s="54"/>
      <c r="D146" s="54"/>
      <c r="E146" s="64"/>
      <c r="F146" s="64"/>
      <c r="G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row>
    <row r="147" spans="1:37" s="146" customFormat="1" ht="12" customHeight="1">
      <c r="A147" s="54"/>
      <c r="B147" s="54"/>
      <c r="C147" s="54"/>
      <c r="D147" s="54"/>
      <c r="E147" s="64"/>
      <c r="F147" s="64"/>
      <c r="G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row>
    <row r="148" spans="1:37" s="146" customFormat="1" ht="12" customHeight="1">
      <c r="A148" s="54"/>
      <c r="B148" s="54"/>
      <c r="C148" s="54"/>
      <c r="D148" s="54"/>
      <c r="E148" s="64"/>
      <c r="F148" s="64"/>
      <c r="G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row>
    <row r="149" spans="1:37" s="146" customFormat="1" ht="12" customHeight="1">
      <c r="A149" s="54"/>
      <c r="B149" s="54"/>
      <c r="C149" s="54"/>
      <c r="D149" s="54"/>
      <c r="E149" s="64"/>
      <c r="F149" s="64"/>
      <c r="G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row>
    <row r="150" spans="1:37" s="146" customFormat="1" ht="12" customHeight="1">
      <c r="A150" s="54"/>
      <c r="B150" s="54"/>
      <c r="C150" s="54"/>
      <c r="D150" s="54"/>
      <c r="E150" s="64"/>
      <c r="F150" s="64"/>
      <c r="G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row>
    <row r="151" spans="1:37" s="146" customFormat="1" ht="12" hidden="1" customHeight="1">
      <c r="A151" s="54"/>
      <c r="B151" s="54"/>
      <c r="C151" s="54"/>
      <c r="D151" s="54"/>
      <c r="E151" s="64"/>
      <c r="F151" s="64"/>
      <c r="G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row>
    <row r="152" spans="1:37" s="146" customFormat="1" ht="12" hidden="1" customHeight="1">
      <c r="A152" s="54"/>
      <c r="B152" s="54"/>
      <c r="C152" s="54"/>
      <c r="D152" s="54"/>
      <c r="E152" s="64"/>
      <c r="F152" s="64"/>
      <c r="G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row>
    <row r="153" spans="1:37" s="146" customFormat="1" ht="12" hidden="1" customHeight="1">
      <c r="A153" s="54"/>
      <c r="B153" s="54"/>
      <c r="C153" s="54"/>
      <c r="D153" s="54"/>
      <c r="E153" s="64"/>
      <c r="F153" s="64"/>
      <c r="G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row>
    <row r="154" spans="1:37" s="146" customFormat="1" ht="12" hidden="1" customHeight="1">
      <c r="A154" s="54"/>
      <c r="B154" s="54"/>
      <c r="C154" s="54"/>
      <c r="D154" s="54"/>
      <c r="E154" s="64"/>
      <c r="F154" s="64"/>
      <c r="G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row>
    <row r="155" spans="1:37" ht="12" hidden="1" customHeight="1"/>
    <row r="156" spans="1:37" ht="12" hidden="1" customHeight="1"/>
    <row r="157" spans="1:37" ht="12" hidden="1" customHeight="1">
      <c r="E157" s="54"/>
      <c r="F157" s="54"/>
      <c r="H157" s="54"/>
    </row>
    <row r="158" spans="1:37" ht="12" hidden="1" customHeight="1">
      <c r="E158" s="54"/>
      <c r="F158" s="54"/>
      <c r="H158" s="54"/>
    </row>
    <row r="159" spans="1:37" ht="12" hidden="1" customHeight="1">
      <c r="E159" s="54"/>
      <c r="F159" s="54"/>
      <c r="H159" s="54"/>
    </row>
    <row r="160" spans="1:37" ht="12" hidden="1" customHeight="1">
      <c r="E160" s="54"/>
      <c r="F160" s="54"/>
      <c r="H160" s="54"/>
    </row>
    <row r="161" spans="5:8" ht="12" hidden="1" customHeight="1">
      <c r="E161" s="54"/>
      <c r="F161" s="54"/>
      <c r="H161" s="54"/>
    </row>
    <row r="162" spans="5:8" ht="12" hidden="1" customHeight="1">
      <c r="E162" s="54"/>
      <c r="F162" s="54"/>
      <c r="H162" s="54"/>
    </row>
    <row r="163" spans="5:8" ht="12" hidden="1" customHeight="1">
      <c r="E163" s="54"/>
      <c r="F163" s="54"/>
      <c r="H163" s="54"/>
    </row>
    <row r="164" spans="5:8" ht="12" hidden="1" customHeight="1">
      <c r="E164" s="54"/>
      <c r="F164" s="54"/>
      <c r="H164" s="54"/>
    </row>
    <row r="165" spans="5:8" ht="12" hidden="1" customHeight="1">
      <c r="E165" s="54"/>
      <c r="F165" s="54"/>
      <c r="H165" s="54"/>
    </row>
    <row r="166" spans="5:8" ht="12" hidden="1" customHeight="1">
      <c r="E166" s="54"/>
      <c r="F166" s="54"/>
      <c r="H166" s="54"/>
    </row>
    <row r="167" spans="5:8" ht="12" hidden="1" customHeight="1">
      <c r="E167" s="54"/>
      <c r="F167" s="54"/>
      <c r="H167" s="54"/>
    </row>
    <row r="168" spans="5:8" ht="12" hidden="1" customHeight="1">
      <c r="E168" s="54"/>
      <c r="F168" s="54"/>
      <c r="H168" s="54"/>
    </row>
    <row r="169" spans="5:8" ht="12" hidden="1" customHeight="1">
      <c r="E169" s="54"/>
      <c r="F169" s="54"/>
      <c r="H169" s="54"/>
    </row>
    <row r="170" spans="5:8" ht="12" hidden="1" customHeight="1">
      <c r="E170" s="54"/>
      <c r="F170" s="54"/>
      <c r="H170" s="54"/>
    </row>
    <row r="171" spans="5:8" ht="12" hidden="1" customHeight="1">
      <c r="E171" s="54"/>
      <c r="F171" s="54"/>
      <c r="H171" s="54"/>
    </row>
    <row r="172" spans="5:8" ht="12" hidden="1" customHeight="1">
      <c r="E172" s="54"/>
      <c r="F172" s="54"/>
      <c r="H172" s="54"/>
    </row>
    <row r="173" spans="5:8" ht="12" hidden="1" customHeight="1">
      <c r="E173" s="54"/>
      <c r="F173" s="54"/>
      <c r="H173" s="54"/>
    </row>
    <row r="174" spans="5:8" ht="12" hidden="1" customHeight="1">
      <c r="E174" s="54"/>
      <c r="F174" s="54"/>
      <c r="H174" s="54"/>
    </row>
    <row r="175" spans="5:8" ht="12" hidden="1" customHeight="1">
      <c r="E175" s="54"/>
      <c r="F175" s="54"/>
      <c r="H175" s="54"/>
    </row>
    <row r="176" spans="5:8" ht="12" hidden="1" customHeight="1">
      <c r="E176" s="54"/>
      <c r="F176" s="54"/>
      <c r="H176" s="54"/>
    </row>
    <row r="177" spans="5:8" ht="12" hidden="1" customHeight="1">
      <c r="E177" s="54"/>
      <c r="F177" s="54"/>
      <c r="H177" s="54"/>
    </row>
    <row r="178" spans="5:8" ht="12" hidden="1" customHeight="1">
      <c r="E178" s="54"/>
      <c r="F178" s="54"/>
      <c r="H178" s="54"/>
    </row>
    <row r="179" spans="5:8" ht="12" hidden="1" customHeight="1">
      <c r="E179" s="54"/>
      <c r="F179" s="54"/>
      <c r="H179" s="54"/>
    </row>
    <row r="180" spans="5:8" ht="12" hidden="1" customHeight="1">
      <c r="E180" s="54"/>
      <c r="F180" s="54"/>
      <c r="H180" s="54"/>
    </row>
    <row r="181" spans="5:8" ht="12" hidden="1" customHeight="1">
      <c r="E181" s="54"/>
      <c r="F181" s="54"/>
      <c r="H181" s="54"/>
    </row>
    <row r="182" spans="5:8" ht="12" hidden="1" customHeight="1">
      <c r="E182" s="54"/>
      <c r="F182" s="54"/>
      <c r="H182" s="54"/>
    </row>
    <row r="183" spans="5:8" ht="12" hidden="1" customHeight="1">
      <c r="E183" s="54"/>
      <c r="F183" s="54"/>
      <c r="H183" s="54"/>
    </row>
    <row r="184" spans="5:8" ht="12" hidden="1" customHeight="1">
      <c r="E184" s="54"/>
      <c r="F184" s="54"/>
      <c r="H184" s="54"/>
    </row>
    <row r="185" spans="5:8" ht="12" hidden="1" customHeight="1">
      <c r="E185" s="54"/>
      <c r="F185" s="54"/>
      <c r="H185" s="54"/>
    </row>
    <row r="186" spans="5:8" ht="12" hidden="1" customHeight="1">
      <c r="E186" s="54"/>
      <c r="F186" s="54"/>
      <c r="H186" s="54"/>
    </row>
    <row r="187" spans="5:8" ht="12" hidden="1" customHeight="1">
      <c r="E187" s="54"/>
      <c r="F187" s="54"/>
      <c r="H187" s="54"/>
    </row>
    <row r="188" spans="5:8" ht="12" hidden="1" customHeight="1">
      <c r="E188" s="54"/>
      <c r="F188" s="54"/>
      <c r="H188" s="54"/>
    </row>
    <row r="189" spans="5:8" ht="12" hidden="1" customHeight="1">
      <c r="E189" s="54"/>
      <c r="F189" s="54"/>
      <c r="H189" s="54"/>
    </row>
    <row r="190" spans="5:8" ht="12" hidden="1" customHeight="1">
      <c r="E190" s="54"/>
      <c r="F190" s="54"/>
      <c r="H190" s="54"/>
    </row>
    <row r="191" spans="5:8" ht="12" hidden="1" customHeight="1">
      <c r="E191" s="54"/>
      <c r="F191" s="54"/>
      <c r="H191" s="54"/>
    </row>
    <row r="192" spans="5:8" ht="12" hidden="1" customHeight="1">
      <c r="E192" s="54"/>
      <c r="F192" s="54"/>
      <c r="H192" s="54"/>
    </row>
    <row r="193" spans="5:8" ht="12" hidden="1" customHeight="1">
      <c r="E193" s="54"/>
      <c r="F193" s="54"/>
      <c r="H193" s="54"/>
    </row>
    <row r="194" spans="5:8" ht="12" hidden="1" customHeight="1">
      <c r="E194" s="54"/>
      <c r="F194" s="54"/>
      <c r="H194" s="54"/>
    </row>
    <row r="195" spans="5:8" ht="12" hidden="1" customHeight="1">
      <c r="E195" s="54"/>
      <c r="F195" s="54"/>
      <c r="H195" s="54"/>
    </row>
    <row r="196" spans="5:8" ht="12" hidden="1" customHeight="1">
      <c r="E196" s="54"/>
      <c r="F196" s="54"/>
      <c r="H196" s="54"/>
    </row>
    <row r="197" spans="5:8" ht="12" hidden="1" customHeight="1">
      <c r="E197" s="54"/>
      <c r="F197" s="54"/>
      <c r="H197" s="54"/>
    </row>
    <row r="198" spans="5:8" ht="12" hidden="1" customHeight="1">
      <c r="E198" s="54"/>
      <c r="F198" s="54"/>
      <c r="H198" s="54"/>
    </row>
    <row r="199" spans="5:8" ht="12" hidden="1" customHeight="1">
      <c r="E199" s="54"/>
      <c r="F199" s="54"/>
      <c r="H199" s="54"/>
    </row>
    <row r="200" spans="5:8" ht="12" hidden="1" customHeight="1">
      <c r="E200" s="54"/>
      <c r="F200" s="54"/>
      <c r="H200" s="54"/>
    </row>
    <row r="201" spans="5:8" ht="12" hidden="1" customHeight="1">
      <c r="E201" s="54"/>
      <c r="F201" s="54"/>
      <c r="H201" s="54"/>
    </row>
    <row r="202" spans="5:8" ht="12" hidden="1" customHeight="1">
      <c r="E202" s="54"/>
      <c r="F202" s="54"/>
      <c r="H202" s="54"/>
    </row>
    <row r="203" spans="5:8" ht="12" hidden="1" customHeight="1">
      <c r="E203" s="54"/>
      <c r="F203" s="54"/>
      <c r="H203" s="54"/>
    </row>
    <row r="204" spans="5:8" ht="12" hidden="1" customHeight="1">
      <c r="E204" s="54"/>
      <c r="F204" s="54"/>
      <c r="H204" s="54"/>
    </row>
    <row r="205" spans="5:8" ht="12" hidden="1" customHeight="1">
      <c r="E205" s="54"/>
      <c r="F205" s="54"/>
      <c r="H205" s="54"/>
    </row>
    <row r="206" spans="5:8" ht="12" hidden="1" customHeight="1">
      <c r="E206" s="54"/>
      <c r="F206" s="54"/>
      <c r="H206" s="54"/>
    </row>
    <row r="207" spans="5:8" ht="12" hidden="1" customHeight="1">
      <c r="E207" s="54"/>
      <c r="F207" s="54"/>
      <c r="H207" s="54"/>
    </row>
    <row r="208" spans="5:8" ht="12" hidden="1" customHeight="1">
      <c r="E208" s="54"/>
      <c r="F208" s="54"/>
      <c r="H208" s="54"/>
    </row>
    <row r="209" spans="5:8" ht="12" hidden="1" customHeight="1">
      <c r="E209" s="54"/>
      <c r="F209" s="54"/>
      <c r="H209" s="54"/>
    </row>
    <row r="210" spans="5:8" ht="12" hidden="1" customHeight="1">
      <c r="E210" s="54"/>
      <c r="F210" s="54"/>
      <c r="H210" s="54"/>
    </row>
    <row r="211" spans="5:8" ht="12" hidden="1" customHeight="1">
      <c r="E211" s="54"/>
      <c r="F211" s="54"/>
      <c r="H211" s="54"/>
    </row>
    <row r="212" spans="5:8" ht="12" hidden="1" customHeight="1">
      <c r="E212" s="54"/>
      <c r="F212" s="54"/>
      <c r="H212" s="54"/>
    </row>
    <row r="213" spans="5:8" ht="12" hidden="1" customHeight="1">
      <c r="E213" s="54"/>
      <c r="F213" s="54"/>
      <c r="H213" s="54"/>
    </row>
    <row r="214" spans="5:8" ht="12" hidden="1" customHeight="1">
      <c r="E214" s="54"/>
      <c r="F214" s="54"/>
      <c r="H214" s="54"/>
    </row>
    <row r="215" spans="5:8" ht="12" hidden="1" customHeight="1">
      <c r="E215" s="54"/>
      <c r="F215" s="54"/>
      <c r="H215" s="54"/>
    </row>
    <row r="216" spans="5:8" ht="12" hidden="1" customHeight="1">
      <c r="E216" s="54"/>
      <c r="F216" s="54"/>
      <c r="H216" s="54"/>
    </row>
    <row r="217" spans="5:8" ht="12" hidden="1" customHeight="1">
      <c r="E217" s="54"/>
      <c r="F217" s="54"/>
      <c r="H217" s="54"/>
    </row>
    <row r="218" spans="5:8" ht="12" hidden="1" customHeight="1">
      <c r="E218" s="54"/>
      <c r="F218" s="54"/>
      <c r="H218" s="54"/>
    </row>
    <row r="219" spans="5:8" ht="12" hidden="1" customHeight="1">
      <c r="E219" s="54"/>
      <c r="F219" s="54"/>
      <c r="H219" s="54"/>
    </row>
    <row r="220" spans="5:8" ht="12" hidden="1" customHeight="1">
      <c r="E220" s="54"/>
      <c r="F220" s="54"/>
      <c r="H220" s="54"/>
    </row>
    <row r="221" spans="5:8" ht="12" hidden="1" customHeight="1">
      <c r="E221" s="54"/>
      <c r="F221" s="54"/>
      <c r="H221" s="54"/>
    </row>
    <row r="222" spans="5:8" ht="12" hidden="1" customHeight="1">
      <c r="E222" s="54"/>
      <c r="F222" s="54"/>
      <c r="H222" s="54"/>
    </row>
    <row r="223" spans="5:8" ht="12" hidden="1" customHeight="1">
      <c r="E223" s="54"/>
      <c r="F223" s="54"/>
      <c r="H223" s="54"/>
    </row>
    <row r="224" spans="5:8" ht="12" hidden="1" customHeight="1">
      <c r="E224" s="54"/>
      <c r="F224" s="54"/>
      <c r="H224" s="54"/>
    </row>
    <row r="225" spans="5:8" ht="12" hidden="1" customHeight="1">
      <c r="E225" s="54"/>
      <c r="F225" s="54"/>
      <c r="H225" s="54"/>
    </row>
    <row r="226" spans="5:8" ht="12" hidden="1" customHeight="1">
      <c r="E226" s="54"/>
      <c r="F226" s="54"/>
      <c r="H226" s="54"/>
    </row>
    <row r="227" spans="5:8" ht="12" hidden="1" customHeight="1">
      <c r="E227" s="54"/>
      <c r="F227" s="54"/>
      <c r="H227" s="54"/>
    </row>
    <row r="228" spans="5:8" ht="12" hidden="1" customHeight="1">
      <c r="E228" s="54"/>
      <c r="F228" s="54"/>
      <c r="H228" s="54"/>
    </row>
    <row r="229" spans="5:8" ht="12" hidden="1" customHeight="1">
      <c r="E229" s="54"/>
      <c r="F229" s="54"/>
      <c r="H229" s="54"/>
    </row>
    <row r="230" spans="5:8" ht="12" hidden="1" customHeight="1">
      <c r="E230" s="54"/>
      <c r="F230" s="54"/>
      <c r="H230" s="54"/>
    </row>
    <row r="231" spans="5:8" ht="12" hidden="1" customHeight="1">
      <c r="E231" s="54"/>
      <c r="F231" s="54"/>
      <c r="H231" s="54"/>
    </row>
    <row r="232" spans="5:8" ht="12" hidden="1" customHeight="1">
      <c r="E232" s="54"/>
      <c r="F232" s="54"/>
      <c r="H232" s="54"/>
    </row>
    <row r="233" spans="5:8" ht="12" hidden="1" customHeight="1">
      <c r="E233" s="54"/>
      <c r="F233" s="54"/>
      <c r="H233" s="54"/>
    </row>
    <row r="234" spans="5:8" ht="12" hidden="1" customHeight="1">
      <c r="E234" s="54"/>
      <c r="F234" s="54"/>
      <c r="H234" s="54"/>
    </row>
    <row r="235" spans="5:8" ht="12" hidden="1" customHeight="1">
      <c r="E235" s="54"/>
      <c r="F235" s="54"/>
      <c r="H235" s="54"/>
    </row>
    <row r="236" spans="5:8" ht="12" hidden="1" customHeight="1">
      <c r="E236" s="54"/>
      <c r="F236" s="54"/>
      <c r="H236" s="54"/>
    </row>
    <row r="237" spans="5:8" ht="12" hidden="1" customHeight="1">
      <c r="E237" s="54"/>
      <c r="F237" s="54"/>
      <c r="H237" s="54"/>
    </row>
    <row r="238" spans="5:8" ht="12" hidden="1" customHeight="1">
      <c r="E238" s="54"/>
      <c r="F238" s="54"/>
      <c r="H238" s="54"/>
    </row>
    <row r="239" spans="5:8" ht="12" hidden="1" customHeight="1">
      <c r="E239" s="54"/>
      <c r="F239" s="54"/>
      <c r="H239" s="54"/>
    </row>
    <row r="240" spans="5:8" ht="12" hidden="1" customHeight="1">
      <c r="E240" s="54"/>
      <c r="F240" s="54"/>
      <c r="H240" s="54"/>
    </row>
    <row r="241" spans="5:8" ht="12" hidden="1" customHeight="1">
      <c r="E241" s="54"/>
      <c r="F241" s="54"/>
      <c r="H241" s="54"/>
    </row>
    <row r="242" spans="5:8" ht="12" hidden="1" customHeight="1">
      <c r="E242" s="54"/>
      <c r="F242" s="54"/>
      <c r="H242" s="54"/>
    </row>
    <row r="243" spans="5:8" ht="12" hidden="1" customHeight="1">
      <c r="E243" s="54"/>
      <c r="F243" s="54"/>
      <c r="H243" s="54"/>
    </row>
    <row r="244" spans="5:8" ht="12" hidden="1" customHeight="1">
      <c r="E244" s="54"/>
      <c r="F244" s="54"/>
      <c r="H244" s="54"/>
    </row>
    <row r="245" spans="5:8" ht="12" hidden="1" customHeight="1">
      <c r="E245" s="54"/>
      <c r="F245" s="54"/>
      <c r="H245" s="54"/>
    </row>
    <row r="246" spans="5:8" ht="12" hidden="1" customHeight="1">
      <c r="E246" s="54"/>
      <c r="F246" s="54"/>
      <c r="H246" s="54"/>
    </row>
    <row r="247" spans="5:8" ht="12" hidden="1" customHeight="1">
      <c r="E247" s="54"/>
      <c r="F247" s="54"/>
      <c r="H247" s="54"/>
    </row>
    <row r="248" spans="5:8" ht="12" hidden="1" customHeight="1">
      <c r="E248" s="54"/>
      <c r="F248" s="54"/>
      <c r="H248" s="54"/>
    </row>
    <row r="249" spans="5:8" ht="12" hidden="1" customHeight="1">
      <c r="E249" s="54"/>
      <c r="F249" s="54"/>
      <c r="H249" s="54"/>
    </row>
    <row r="250" spans="5:8" ht="12" hidden="1" customHeight="1">
      <c r="E250" s="54"/>
      <c r="F250" s="54"/>
      <c r="H250" s="54"/>
    </row>
    <row r="251" spans="5:8" ht="12" hidden="1" customHeight="1">
      <c r="E251" s="54"/>
      <c r="F251" s="54"/>
      <c r="H251" s="54"/>
    </row>
    <row r="252" spans="5:8" ht="12" hidden="1" customHeight="1">
      <c r="E252" s="54"/>
      <c r="F252" s="54"/>
      <c r="H252" s="54"/>
    </row>
    <row r="253" spans="5:8" ht="12" hidden="1" customHeight="1">
      <c r="E253" s="54"/>
      <c r="F253" s="54"/>
      <c r="H253" s="54"/>
    </row>
    <row r="254" spans="5:8" ht="12" hidden="1" customHeight="1">
      <c r="E254" s="54"/>
      <c r="F254" s="54"/>
      <c r="H254" s="54"/>
    </row>
    <row r="255" spans="5:8" ht="12" hidden="1" customHeight="1">
      <c r="E255" s="54"/>
      <c r="F255" s="54"/>
      <c r="H255" s="54"/>
    </row>
    <row r="256" spans="5:8" ht="12" hidden="1" customHeight="1">
      <c r="E256" s="54"/>
      <c r="F256" s="54"/>
      <c r="H256" s="54"/>
    </row>
    <row r="257" spans="5:8" ht="12" hidden="1" customHeight="1">
      <c r="E257" s="54"/>
      <c r="F257" s="54"/>
      <c r="H257" s="54"/>
    </row>
    <row r="258" spans="5:8" ht="12" hidden="1" customHeight="1">
      <c r="E258" s="54"/>
      <c r="F258" s="54"/>
      <c r="H258" s="54"/>
    </row>
    <row r="259" spans="5:8" ht="12" hidden="1" customHeight="1">
      <c r="E259" s="54"/>
      <c r="F259" s="54"/>
      <c r="H259" s="54"/>
    </row>
    <row r="260" spans="5:8" ht="12" hidden="1" customHeight="1">
      <c r="E260" s="54"/>
      <c r="F260" s="54"/>
      <c r="H260" s="54"/>
    </row>
    <row r="261" spans="5:8" ht="12" hidden="1" customHeight="1">
      <c r="E261" s="54"/>
      <c r="F261" s="54"/>
      <c r="H261" s="54"/>
    </row>
    <row r="262" spans="5:8" ht="12" hidden="1" customHeight="1">
      <c r="E262" s="54"/>
      <c r="F262" s="54"/>
      <c r="H262" s="54"/>
    </row>
    <row r="263" spans="5:8" ht="12" hidden="1" customHeight="1">
      <c r="E263" s="54"/>
      <c r="F263" s="54"/>
      <c r="H263" s="54"/>
    </row>
    <row r="264" spans="5:8" ht="12" hidden="1" customHeight="1">
      <c r="E264" s="54"/>
      <c r="F264" s="54"/>
      <c r="H264" s="54"/>
    </row>
    <row r="265" spans="5:8" ht="12" hidden="1" customHeight="1">
      <c r="E265" s="54"/>
      <c r="F265" s="54"/>
      <c r="H265" s="54"/>
    </row>
    <row r="266" spans="5:8" ht="12" hidden="1" customHeight="1">
      <c r="E266" s="54"/>
      <c r="F266" s="54"/>
      <c r="H266" s="54"/>
    </row>
    <row r="267" spans="5:8" ht="12" hidden="1" customHeight="1">
      <c r="E267" s="54"/>
      <c r="F267" s="54"/>
      <c r="H267" s="54"/>
    </row>
    <row r="268" spans="5:8" ht="12" hidden="1" customHeight="1">
      <c r="E268" s="54"/>
      <c r="F268" s="54"/>
      <c r="H268" s="54"/>
    </row>
    <row r="269" spans="5:8" ht="12" hidden="1" customHeight="1">
      <c r="E269" s="54"/>
      <c r="F269" s="54"/>
      <c r="H269" s="54"/>
    </row>
    <row r="270" spans="5:8" ht="12" hidden="1" customHeight="1">
      <c r="E270" s="54"/>
      <c r="F270" s="54"/>
      <c r="H270" s="54"/>
    </row>
    <row r="271" spans="5:8" ht="12" hidden="1" customHeight="1">
      <c r="E271" s="54"/>
      <c r="F271" s="54"/>
      <c r="H271" s="54"/>
    </row>
    <row r="272" spans="5:8" ht="12" hidden="1" customHeight="1">
      <c r="E272" s="54"/>
      <c r="F272" s="54"/>
      <c r="H272" s="54"/>
    </row>
    <row r="273" spans="5:8" ht="12" hidden="1" customHeight="1">
      <c r="E273" s="54"/>
      <c r="F273" s="54"/>
      <c r="H273" s="54"/>
    </row>
    <row r="274" spans="5:8" ht="12" hidden="1" customHeight="1">
      <c r="E274" s="54"/>
      <c r="F274" s="54"/>
      <c r="H274" s="54"/>
    </row>
    <row r="275" spans="5:8" ht="12" hidden="1" customHeight="1">
      <c r="E275" s="54"/>
      <c r="F275" s="54"/>
      <c r="H275" s="54"/>
    </row>
    <row r="276" spans="5:8" ht="12" hidden="1" customHeight="1">
      <c r="E276" s="54"/>
      <c r="F276" s="54"/>
      <c r="H276" s="54"/>
    </row>
    <row r="277" spans="5:8" ht="12" hidden="1" customHeight="1">
      <c r="E277" s="54"/>
      <c r="F277" s="54"/>
      <c r="H277" s="54"/>
    </row>
    <row r="278" spans="5:8" ht="12" hidden="1" customHeight="1">
      <c r="E278" s="54"/>
      <c r="F278" s="54"/>
      <c r="H278" s="54"/>
    </row>
    <row r="279" spans="5:8" ht="12" hidden="1" customHeight="1">
      <c r="E279" s="54"/>
      <c r="F279" s="54"/>
      <c r="H279" s="54"/>
    </row>
    <row r="280" spans="5:8" ht="12" hidden="1" customHeight="1">
      <c r="E280" s="54"/>
      <c r="F280" s="54"/>
      <c r="H280" s="54"/>
    </row>
    <row r="281" spans="5:8" ht="12" hidden="1" customHeight="1">
      <c r="E281" s="54"/>
      <c r="F281" s="54"/>
      <c r="H281" s="54"/>
    </row>
    <row r="282" spans="5:8" ht="12" hidden="1" customHeight="1">
      <c r="E282" s="54"/>
      <c r="F282" s="54"/>
      <c r="H282" s="54"/>
    </row>
    <row r="283" spans="5:8" ht="12" hidden="1" customHeight="1">
      <c r="E283" s="54"/>
      <c r="F283" s="54"/>
      <c r="H283" s="54"/>
    </row>
    <row r="284" spans="5:8" ht="12" hidden="1" customHeight="1">
      <c r="E284" s="54"/>
      <c r="F284" s="54"/>
      <c r="H284" s="54"/>
    </row>
    <row r="285" spans="5:8" ht="12" hidden="1" customHeight="1">
      <c r="E285" s="54"/>
      <c r="F285" s="54"/>
      <c r="H285" s="54"/>
    </row>
    <row r="286" spans="5:8" ht="12" hidden="1" customHeight="1">
      <c r="E286" s="54"/>
      <c r="F286" s="54"/>
      <c r="H286" s="54"/>
    </row>
    <row r="287" spans="5:8" ht="12" hidden="1" customHeight="1">
      <c r="E287" s="54"/>
      <c r="F287" s="54"/>
      <c r="H287" s="54"/>
    </row>
    <row r="288" spans="5:8" ht="12" hidden="1" customHeight="1">
      <c r="E288" s="54"/>
      <c r="F288" s="54"/>
      <c r="H288" s="54"/>
    </row>
    <row r="289" spans="5:8" ht="12" hidden="1" customHeight="1">
      <c r="E289" s="54"/>
      <c r="F289" s="54"/>
      <c r="H289" s="54"/>
    </row>
    <row r="290" spans="5:8" ht="12" hidden="1" customHeight="1">
      <c r="E290" s="54"/>
      <c r="F290" s="54"/>
      <c r="H290" s="54"/>
    </row>
    <row r="291" spans="5:8" ht="12" hidden="1" customHeight="1">
      <c r="E291" s="54"/>
      <c r="F291" s="54"/>
      <c r="H291" s="54"/>
    </row>
    <row r="292" spans="5:8" ht="12" hidden="1" customHeight="1">
      <c r="E292" s="54"/>
      <c r="F292" s="54"/>
      <c r="H292" s="54"/>
    </row>
    <row r="293" spans="5:8" ht="12" hidden="1" customHeight="1">
      <c r="E293" s="54"/>
      <c r="F293" s="54"/>
      <c r="H293" s="54"/>
    </row>
    <row r="294" spans="5:8" ht="12" hidden="1" customHeight="1">
      <c r="E294" s="54"/>
      <c r="F294" s="54"/>
      <c r="H294" s="54"/>
    </row>
    <row r="295" spans="5:8" ht="12" hidden="1" customHeight="1">
      <c r="E295" s="54"/>
      <c r="F295" s="54"/>
      <c r="H295" s="54"/>
    </row>
    <row r="296" spans="5:8" ht="12" hidden="1" customHeight="1">
      <c r="E296" s="54"/>
      <c r="F296" s="54"/>
      <c r="H296" s="54"/>
    </row>
    <row r="297" spans="5:8" ht="12" hidden="1" customHeight="1">
      <c r="E297" s="54"/>
      <c r="F297" s="54"/>
      <c r="H297" s="54"/>
    </row>
    <row r="298" spans="5:8" ht="12" hidden="1" customHeight="1">
      <c r="E298" s="54"/>
      <c r="F298" s="54"/>
      <c r="H298" s="54"/>
    </row>
    <row r="299" spans="5:8" ht="12" hidden="1" customHeight="1">
      <c r="E299" s="54"/>
      <c r="F299" s="54"/>
      <c r="H299" s="54"/>
    </row>
    <row r="300" spans="5:8" ht="12" hidden="1" customHeight="1">
      <c r="E300" s="54"/>
      <c r="F300" s="54"/>
      <c r="H300" s="54"/>
    </row>
    <row r="301" spans="5:8" ht="12" hidden="1" customHeight="1">
      <c r="E301" s="54"/>
      <c r="F301" s="54"/>
      <c r="H301" s="54"/>
    </row>
    <row r="302" spans="5:8" ht="12" hidden="1" customHeight="1">
      <c r="E302" s="54"/>
      <c r="F302" s="54"/>
      <c r="H302" s="54"/>
    </row>
    <row r="303" spans="5:8" ht="12" hidden="1" customHeight="1">
      <c r="E303" s="54"/>
      <c r="F303" s="54"/>
      <c r="H303" s="54"/>
    </row>
    <row r="304" spans="5:8" ht="12" hidden="1" customHeight="1">
      <c r="E304" s="54"/>
      <c r="F304" s="54"/>
      <c r="H304" s="54"/>
    </row>
    <row r="305" spans="5:8" ht="12" hidden="1" customHeight="1">
      <c r="E305" s="54"/>
      <c r="F305" s="54"/>
      <c r="H305" s="54"/>
    </row>
    <row r="306" spans="5:8" ht="12" hidden="1" customHeight="1">
      <c r="E306" s="54"/>
      <c r="F306" s="54"/>
      <c r="H306" s="54"/>
    </row>
    <row r="307" spans="5:8" ht="12" hidden="1" customHeight="1">
      <c r="E307" s="54"/>
      <c r="F307" s="54"/>
      <c r="H307" s="54"/>
    </row>
    <row r="308" spans="5:8" ht="12" hidden="1" customHeight="1">
      <c r="E308" s="54"/>
      <c r="F308" s="54"/>
      <c r="H308" s="54"/>
    </row>
    <row r="309" spans="5:8" ht="12" hidden="1" customHeight="1">
      <c r="E309" s="54"/>
      <c r="F309" s="54"/>
      <c r="H309" s="54"/>
    </row>
    <row r="310" spans="5:8" ht="12" hidden="1" customHeight="1">
      <c r="E310" s="54"/>
      <c r="F310" s="54"/>
      <c r="H310" s="54"/>
    </row>
    <row r="311" spans="5:8" ht="12" hidden="1" customHeight="1">
      <c r="E311" s="54"/>
      <c r="F311" s="54"/>
      <c r="H311" s="54"/>
    </row>
    <row r="312" spans="5:8" ht="12" hidden="1" customHeight="1">
      <c r="E312" s="54"/>
      <c r="F312" s="54"/>
      <c r="H312" s="54"/>
    </row>
    <row r="313" spans="5:8" ht="12" hidden="1" customHeight="1">
      <c r="E313" s="54"/>
      <c r="F313" s="54"/>
      <c r="H313" s="54"/>
    </row>
    <row r="314" spans="5:8" ht="12" hidden="1" customHeight="1">
      <c r="E314" s="54"/>
      <c r="F314" s="54"/>
      <c r="H314" s="54"/>
    </row>
    <row r="315" spans="5:8" ht="12" hidden="1" customHeight="1">
      <c r="E315" s="54"/>
      <c r="F315" s="54"/>
      <c r="H315" s="54"/>
    </row>
    <row r="316" spans="5:8" ht="12" hidden="1" customHeight="1">
      <c r="E316" s="54"/>
      <c r="F316" s="54"/>
      <c r="H316" s="54"/>
    </row>
    <row r="317" spans="5:8" ht="12" hidden="1" customHeight="1">
      <c r="E317" s="54"/>
      <c r="F317" s="54"/>
      <c r="H317" s="54"/>
    </row>
    <row r="318" spans="5:8" ht="12" hidden="1" customHeight="1">
      <c r="E318" s="54"/>
      <c r="F318" s="54"/>
      <c r="H318" s="54"/>
    </row>
    <row r="319" spans="5:8" ht="12" hidden="1" customHeight="1">
      <c r="E319" s="54"/>
      <c r="F319" s="54"/>
      <c r="H319" s="54"/>
    </row>
    <row r="320" spans="5:8" ht="12" hidden="1" customHeight="1">
      <c r="E320" s="54"/>
      <c r="F320" s="54"/>
      <c r="H320" s="54"/>
    </row>
    <row r="321" spans="5:8" ht="12" hidden="1" customHeight="1">
      <c r="E321" s="54"/>
      <c r="F321" s="54"/>
      <c r="H321" s="54"/>
    </row>
    <row r="322" spans="5:8" ht="12" hidden="1" customHeight="1">
      <c r="E322" s="54"/>
      <c r="F322" s="54"/>
      <c r="H322" s="54"/>
    </row>
    <row r="323" spans="5:8" ht="12" hidden="1" customHeight="1">
      <c r="E323" s="54"/>
      <c r="F323" s="54"/>
      <c r="H323" s="54"/>
    </row>
    <row r="324" spans="5:8" ht="12" hidden="1" customHeight="1">
      <c r="E324" s="54"/>
      <c r="F324" s="54"/>
      <c r="H324" s="54"/>
    </row>
    <row r="325" spans="5:8" ht="12" hidden="1" customHeight="1">
      <c r="E325" s="54"/>
      <c r="F325" s="54"/>
      <c r="H325" s="54"/>
    </row>
    <row r="326" spans="5:8" ht="12" hidden="1" customHeight="1">
      <c r="E326" s="54"/>
      <c r="F326" s="54"/>
      <c r="H326" s="54"/>
    </row>
    <row r="327" spans="5:8" ht="12" hidden="1" customHeight="1">
      <c r="E327" s="54"/>
      <c r="F327" s="54"/>
      <c r="H327" s="54"/>
    </row>
    <row r="328" spans="5:8" ht="12" hidden="1" customHeight="1">
      <c r="E328" s="54"/>
      <c r="F328" s="54"/>
      <c r="H328" s="54"/>
    </row>
    <row r="329" spans="5:8" ht="12" hidden="1" customHeight="1">
      <c r="E329" s="54"/>
      <c r="F329" s="54"/>
      <c r="H329" s="54"/>
    </row>
    <row r="330" spans="5:8" ht="12" hidden="1" customHeight="1">
      <c r="E330" s="54"/>
      <c r="F330" s="54"/>
      <c r="H330" s="54"/>
    </row>
    <row r="331" spans="5:8" ht="12" hidden="1" customHeight="1">
      <c r="E331" s="54"/>
      <c r="F331" s="54"/>
      <c r="H331" s="54"/>
    </row>
    <row r="332" spans="5:8" ht="12" hidden="1" customHeight="1">
      <c r="E332" s="54"/>
      <c r="F332" s="54"/>
      <c r="H332" s="54"/>
    </row>
    <row r="333" spans="5:8" ht="12" hidden="1" customHeight="1">
      <c r="E333" s="54"/>
      <c r="F333" s="54"/>
      <c r="H333" s="54"/>
    </row>
    <row r="334" spans="5:8" ht="12" hidden="1" customHeight="1">
      <c r="E334" s="54"/>
      <c r="F334" s="54"/>
      <c r="H334" s="54"/>
    </row>
    <row r="335" spans="5:8" ht="12" hidden="1" customHeight="1">
      <c r="E335" s="54"/>
      <c r="F335" s="54"/>
      <c r="H335" s="54"/>
    </row>
    <row r="336" spans="5:8" ht="12" hidden="1" customHeight="1">
      <c r="E336" s="54"/>
      <c r="F336" s="54"/>
      <c r="H336" s="54"/>
    </row>
    <row r="337" spans="5:8" ht="12" hidden="1" customHeight="1">
      <c r="E337" s="54"/>
      <c r="F337" s="54"/>
      <c r="H337" s="54"/>
    </row>
    <row r="338" spans="5:8" ht="12" hidden="1" customHeight="1">
      <c r="E338" s="54"/>
      <c r="F338" s="54"/>
      <c r="H338" s="54"/>
    </row>
    <row r="339" spans="5:8" ht="12" hidden="1" customHeight="1">
      <c r="E339" s="54"/>
      <c r="F339" s="54"/>
      <c r="H339" s="54"/>
    </row>
    <row r="340" spans="5:8" ht="12" hidden="1" customHeight="1">
      <c r="E340" s="54"/>
      <c r="F340" s="54"/>
      <c r="H340" s="54"/>
    </row>
    <row r="341" spans="5:8" ht="12" hidden="1" customHeight="1">
      <c r="E341" s="54"/>
      <c r="F341" s="54"/>
      <c r="H341" s="54"/>
    </row>
    <row r="342" spans="5:8" ht="12" hidden="1" customHeight="1">
      <c r="E342" s="54"/>
      <c r="F342" s="54"/>
      <c r="H342" s="54"/>
    </row>
    <row r="343" spans="5:8" ht="12" hidden="1" customHeight="1">
      <c r="E343" s="54"/>
      <c r="F343" s="54"/>
      <c r="H343" s="54"/>
    </row>
    <row r="344" spans="5:8" ht="12" hidden="1" customHeight="1">
      <c r="E344" s="54"/>
      <c r="F344" s="54"/>
      <c r="H344" s="54"/>
    </row>
    <row r="345" spans="5:8" ht="12" hidden="1" customHeight="1">
      <c r="E345" s="54"/>
      <c r="F345" s="54"/>
      <c r="H345" s="54"/>
    </row>
    <row r="346" spans="5:8" ht="12" hidden="1" customHeight="1">
      <c r="E346" s="54"/>
      <c r="F346" s="54"/>
      <c r="H346" s="54"/>
    </row>
    <row r="347" spans="5:8" ht="12" hidden="1" customHeight="1">
      <c r="E347" s="54"/>
      <c r="F347" s="54"/>
      <c r="H347" s="54"/>
    </row>
    <row r="348" spans="5:8" ht="12" hidden="1" customHeight="1">
      <c r="E348" s="54"/>
      <c r="F348" s="54"/>
      <c r="H348" s="54"/>
    </row>
    <row r="349" spans="5:8" ht="12" hidden="1" customHeight="1">
      <c r="E349" s="54"/>
      <c r="F349" s="54"/>
      <c r="H349" s="54"/>
    </row>
    <row r="350" spans="5:8" ht="12" hidden="1" customHeight="1">
      <c r="E350" s="54"/>
      <c r="F350" s="54"/>
      <c r="H350" s="54"/>
    </row>
    <row r="351" spans="5:8" ht="12" hidden="1" customHeight="1">
      <c r="E351" s="54"/>
      <c r="F351" s="54"/>
      <c r="H351" s="54"/>
    </row>
    <row r="352" spans="5:8" ht="12" hidden="1" customHeight="1">
      <c r="E352" s="54"/>
      <c r="F352" s="54"/>
      <c r="H352" s="54"/>
    </row>
    <row r="353" spans="5:8" ht="12" hidden="1" customHeight="1">
      <c r="E353" s="54"/>
      <c r="F353" s="54"/>
      <c r="H353" s="54"/>
    </row>
    <row r="354" spans="5:8" ht="12" hidden="1" customHeight="1">
      <c r="E354" s="54"/>
      <c r="F354" s="54"/>
      <c r="H354" s="54"/>
    </row>
    <row r="355" spans="5:8" ht="12" hidden="1" customHeight="1">
      <c r="E355" s="54"/>
      <c r="F355" s="54"/>
      <c r="H355" s="54"/>
    </row>
    <row r="356" spans="5:8" ht="12" hidden="1" customHeight="1">
      <c r="E356" s="54"/>
      <c r="F356" s="54"/>
      <c r="H356" s="54"/>
    </row>
    <row r="357" spans="5:8" ht="12" hidden="1" customHeight="1">
      <c r="E357" s="54"/>
      <c r="F357" s="54"/>
      <c r="H357" s="54"/>
    </row>
    <row r="358" spans="5:8" ht="12" hidden="1" customHeight="1">
      <c r="E358" s="54"/>
      <c r="F358" s="54"/>
      <c r="H358" s="54"/>
    </row>
    <row r="359" spans="5:8" ht="12" hidden="1" customHeight="1">
      <c r="E359" s="54"/>
      <c r="F359" s="54"/>
      <c r="H359" s="54"/>
    </row>
    <row r="360" spans="5:8" ht="12" hidden="1" customHeight="1">
      <c r="E360" s="54"/>
      <c r="F360" s="54"/>
      <c r="H360" s="54"/>
    </row>
    <row r="361" spans="5:8" ht="12" hidden="1" customHeight="1">
      <c r="E361" s="54"/>
      <c r="F361" s="54"/>
      <c r="H361" s="54"/>
    </row>
    <row r="362" spans="5:8" ht="12" hidden="1" customHeight="1">
      <c r="E362" s="54"/>
      <c r="F362" s="54"/>
      <c r="H362" s="54"/>
    </row>
    <row r="363" spans="5:8" ht="12" hidden="1" customHeight="1">
      <c r="E363" s="54"/>
      <c r="F363" s="54"/>
      <c r="H363" s="54"/>
    </row>
    <row r="364" spans="5:8" ht="12" hidden="1" customHeight="1">
      <c r="E364" s="54"/>
      <c r="F364" s="54"/>
      <c r="H364" s="54"/>
    </row>
    <row r="365" spans="5:8" ht="12" hidden="1" customHeight="1">
      <c r="E365" s="54"/>
      <c r="F365" s="54"/>
      <c r="H365" s="54"/>
    </row>
    <row r="366" spans="5:8" ht="12" hidden="1" customHeight="1">
      <c r="E366" s="54"/>
      <c r="F366" s="54"/>
      <c r="H366" s="54"/>
    </row>
    <row r="367" spans="5:8" ht="12" hidden="1" customHeight="1">
      <c r="E367" s="54"/>
      <c r="F367" s="54"/>
      <c r="H367" s="54"/>
    </row>
    <row r="368" spans="5:8" ht="12" hidden="1" customHeight="1">
      <c r="E368" s="54"/>
      <c r="F368" s="54"/>
      <c r="H368" s="54"/>
    </row>
    <row r="369" spans="5:8" ht="12" hidden="1" customHeight="1">
      <c r="E369" s="54"/>
      <c r="F369" s="54"/>
      <c r="H369" s="54"/>
    </row>
    <row r="370" spans="5:8" ht="12" hidden="1" customHeight="1">
      <c r="E370" s="54"/>
      <c r="F370" s="54"/>
      <c r="H370" s="54"/>
    </row>
    <row r="371" spans="5:8" ht="12" hidden="1" customHeight="1">
      <c r="E371" s="54"/>
      <c r="F371" s="54"/>
      <c r="H371" s="54"/>
    </row>
    <row r="372" spans="5:8" ht="12" hidden="1" customHeight="1">
      <c r="E372" s="54"/>
      <c r="F372" s="54"/>
      <c r="H372" s="54"/>
    </row>
    <row r="373" spans="5:8" ht="12" hidden="1" customHeight="1">
      <c r="E373" s="54"/>
      <c r="F373" s="54"/>
      <c r="H373" s="54"/>
    </row>
    <row r="374" spans="5:8" ht="12" hidden="1" customHeight="1">
      <c r="E374" s="54"/>
      <c r="F374" s="54"/>
      <c r="H374" s="54"/>
    </row>
    <row r="375" spans="5:8" ht="12" hidden="1" customHeight="1">
      <c r="E375" s="54"/>
      <c r="F375" s="54"/>
      <c r="H375" s="54"/>
    </row>
    <row r="376" spans="5:8" ht="12" hidden="1" customHeight="1">
      <c r="E376" s="54"/>
      <c r="F376" s="54"/>
      <c r="H376" s="54"/>
    </row>
    <row r="377" spans="5:8" ht="12" hidden="1" customHeight="1">
      <c r="E377" s="54"/>
      <c r="F377" s="54"/>
      <c r="H377" s="54"/>
    </row>
    <row r="378" spans="5:8" ht="12" hidden="1" customHeight="1">
      <c r="E378" s="54"/>
      <c r="F378" s="54"/>
      <c r="H378" s="54"/>
    </row>
    <row r="379" spans="5:8" ht="12" hidden="1" customHeight="1">
      <c r="E379" s="54"/>
      <c r="F379" s="54"/>
      <c r="H379" s="54"/>
    </row>
    <row r="380" spans="5:8" ht="12" hidden="1" customHeight="1">
      <c r="E380" s="54"/>
      <c r="F380" s="54"/>
      <c r="H380" s="54"/>
    </row>
    <row r="381" spans="5:8" ht="12" hidden="1" customHeight="1">
      <c r="E381" s="54"/>
      <c r="F381" s="54"/>
      <c r="H381" s="54"/>
    </row>
    <row r="382" spans="5:8" ht="12" hidden="1" customHeight="1">
      <c r="E382" s="54"/>
      <c r="F382" s="54"/>
      <c r="H382" s="54"/>
    </row>
    <row r="383" spans="5:8" ht="12" hidden="1" customHeight="1">
      <c r="E383" s="54"/>
      <c r="F383" s="54"/>
      <c r="H383" s="54"/>
    </row>
    <row r="384" spans="5:8" ht="12" hidden="1" customHeight="1">
      <c r="E384" s="54"/>
      <c r="F384" s="54"/>
      <c r="H384" s="54"/>
    </row>
    <row r="385" spans="5:8" ht="12" hidden="1" customHeight="1">
      <c r="E385" s="54"/>
      <c r="F385" s="54"/>
      <c r="H385" s="54"/>
    </row>
    <row r="386" spans="5:8" ht="12" hidden="1" customHeight="1">
      <c r="E386" s="54"/>
      <c r="F386" s="54"/>
      <c r="H386" s="54"/>
    </row>
    <row r="387" spans="5:8" ht="12" hidden="1" customHeight="1">
      <c r="E387" s="54"/>
      <c r="F387" s="54"/>
      <c r="H387" s="54"/>
    </row>
    <row r="388" spans="5:8" ht="12" hidden="1" customHeight="1">
      <c r="E388" s="54"/>
      <c r="F388" s="54"/>
      <c r="H388" s="54"/>
    </row>
    <row r="389" spans="5:8" ht="12" hidden="1" customHeight="1">
      <c r="E389" s="54"/>
      <c r="F389" s="54"/>
      <c r="H389" s="54"/>
    </row>
    <row r="390" spans="5:8" ht="12" hidden="1" customHeight="1">
      <c r="E390" s="54"/>
      <c r="F390" s="54"/>
      <c r="H390" s="54"/>
    </row>
    <row r="391" spans="5:8" ht="12" hidden="1" customHeight="1">
      <c r="E391" s="54"/>
      <c r="F391" s="54"/>
      <c r="H391" s="54"/>
    </row>
    <row r="392" spans="5:8" ht="12" hidden="1" customHeight="1">
      <c r="E392" s="54"/>
      <c r="F392" s="54"/>
      <c r="H392" s="54"/>
    </row>
    <row r="393" spans="5:8" ht="12" hidden="1" customHeight="1">
      <c r="E393" s="54"/>
      <c r="F393" s="54"/>
      <c r="H393" s="54"/>
    </row>
    <row r="394" spans="5:8" ht="12" hidden="1" customHeight="1">
      <c r="E394" s="54"/>
      <c r="F394" s="54"/>
      <c r="H394" s="54"/>
    </row>
    <row r="395" spans="5:8" ht="12" hidden="1" customHeight="1">
      <c r="E395" s="54"/>
      <c r="F395" s="54"/>
      <c r="H395" s="54"/>
    </row>
    <row r="396" spans="5:8" ht="12" hidden="1" customHeight="1">
      <c r="E396" s="54"/>
      <c r="F396" s="54"/>
      <c r="H396" s="54"/>
    </row>
    <row r="397" spans="5:8" ht="12" hidden="1" customHeight="1">
      <c r="E397" s="54"/>
      <c r="F397" s="54"/>
      <c r="H397" s="54"/>
    </row>
    <row r="398" spans="5:8" ht="12" hidden="1" customHeight="1">
      <c r="E398" s="54"/>
      <c r="F398" s="54"/>
      <c r="H398" s="54"/>
    </row>
    <row r="399" spans="5:8" ht="12" hidden="1" customHeight="1">
      <c r="E399" s="54"/>
      <c r="F399" s="54"/>
      <c r="H399" s="54"/>
    </row>
    <row r="400" spans="5:8" ht="12" hidden="1" customHeight="1">
      <c r="E400" s="54"/>
      <c r="F400" s="54"/>
      <c r="H400" s="54"/>
    </row>
    <row r="401" spans="5:8" ht="12" hidden="1" customHeight="1">
      <c r="E401" s="54"/>
      <c r="F401" s="54"/>
      <c r="H401" s="54"/>
    </row>
    <row r="402" spans="5:8" ht="12" hidden="1" customHeight="1">
      <c r="E402" s="54"/>
      <c r="F402" s="54"/>
      <c r="H402" s="54"/>
    </row>
    <row r="403" spans="5:8" ht="12" hidden="1" customHeight="1">
      <c r="E403" s="54"/>
      <c r="F403" s="54"/>
      <c r="H403" s="54"/>
    </row>
    <row r="404" spans="5:8" ht="12" hidden="1" customHeight="1">
      <c r="E404" s="54"/>
      <c r="F404" s="54"/>
      <c r="H404" s="54"/>
    </row>
    <row r="405" spans="5:8" ht="12" hidden="1" customHeight="1">
      <c r="E405" s="54"/>
      <c r="F405" s="54"/>
      <c r="H405" s="54"/>
    </row>
    <row r="406" spans="5:8" ht="12" hidden="1" customHeight="1">
      <c r="E406" s="54"/>
      <c r="F406" s="54"/>
      <c r="H406" s="54"/>
    </row>
    <row r="407" spans="5:8" ht="12" hidden="1" customHeight="1">
      <c r="E407" s="54"/>
      <c r="F407" s="54"/>
      <c r="H407" s="54"/>
    </row>
    <row r="408" spans="5:8" ht="12" hidden="1" customHeight="1">
      <c r="E408" s="54"/>
      <c r="F408" s="54"/>
      <c r="H408" s="54"/>
    </row>
    <row r="409" spans="5:8" ht="12" hidden="1" customHeight="1">
      <c r="E409" s="54"/>
      <c r="F409" s="54"/>
      <c r="H409" s="54"/>
    </row>
    <row r="410" spans="5:8" ht="12" hidden="1" customHeight="1">
      <c r="E410" s="54"/>
      <c r="F410" s="54"/>
      <c r="H410" s="54"/>
    </row>
    <row r="411" spans="5:8" ht="12" hidden="1" customHeight="1">
      <c r="E411" s="54"/>
      <c r="F411" s="54"/>
      <c r="H411" s="54"/>
    </row>
    <row r="412" spans="5:8" ht="12" hidden="1" customHeight="1">
      <c r="E412" s="54"/>
      <c r="F412" s="54"/>
      <c r="H412" s="54"/>
    </row>
    <row r="413" spans="5:8" ht="12" hidden="1" customHeight="1">
      <c r="E413" s="54"/>
      <c r="F413" s="54"/>
      <c r="H413" s="54"/>
    </row>
    <row r="414" spans="5:8" ht="12" hidden="1" customHeight="1">
      <c r="E414" s="54"/>
      <c r="F414" s="54"/>
      <c r="H414" s="54"/>
    </row>
    <row r="415" spans="5:8" ht="12" hidden="1" customHeight="1">
      <c r="E415" s="54"/>
      <c r="F415" s="54"/>
      <c r="H415" s="54"/>
    </row>
    <row r="416" spans="5:8" ht="12" hidden="1" customHeight="1">
      <c r="E416" s="54"/>
      <c r="F416" s="54"/>
      <c r="H416" s="54"/>
    </row>
    <row r="417" spans="5:8" ht="12" hidden="1" customHeight="1">
      <c r="E417" s="54"/>
      <c r="F417" s="54"/>
      <c r="H417" s="54"/>
    </row>
    <row r="418" spans="5:8" ht="12" hidden="1" customHeight="1">
      <c r="E418" s="54"/>
      <c r="F418" s="54"/>
      <c r="H418" s="54"/>
    </row>
    <row r="419" spans="5:8" ht="12" hidden="1" customHeight="1">
      <c r="E419" s="54"/>
      <c r="F419" s="54"/>
      <c r="H419" s="54"/>
    </row>
    <row r="420" spans="5:8" ht="12" hidden="1" customHeight="1">
      <c r="E420" s="54"/>
      <c r="F420" s="54"/>
      <c r="H420" s="54"/>
    </row>
    <row r="421" spans="5:8" ht="12" hidden="1" customHeight="1">
      <c r="E421" s="54"/>
      <c r="F421" s="54"/>
      <c r="H421" s="54"/>
    </row>
    <row r="422" spans="5:8" ht="12" hidden="1" customHeight="1">
      <c r="E422" s="54"/>
      <c r="F422" s="54"/>
      <c r="H422" s="54"/>
    </row>
    <row r="423" spans="5:8" ht="12" hidden="1" customHeight="1">
      <c r="E423" s="54"/>
      <c r="F423" s="54"/>
      <c r="H423" s="54"/>
    </row>
    <row r="424" spans="5:8" ht="12" hidden="1" customHeight="1">
      <c r="E424" s="54"/>
      <c r="F424" s="54"/>
      <c r="H424" s="54"/>
    </row>
    <row r="425" spans="5:8" ht="12" hidden="1" customHeight="1">
      <c r="E425" s="54"/>
      <c r="F425" s="54"/>
      <c r="H425" s="54"/>
    </row>
    <row r="426" spans="5:8" ht="12" hidden="1" customHeight="1">
      <c r="E426" s="54"/>
      <c r="F426" s="54"/>
      <c r="H426" s="54"/>
    </row>
    <row r="427" spans="5:8" ht="12" hidden="1" customHeight="1">
      <c r="E427" s="54"/>
      <c r="F427" s="54"/>
      <c r="H427" s="54"/>
    </row>
    <row r="428" spans="5:8" ht="12" hidden="1" customHeight="1">
      <c r="E428" s="54"/>
      <c r="F428" s="54"/>
      <c r="H428" s="54"/>
    </row>
    <row r="429" spans="5:8" ht="12" hidden="1" customHeight="1">
      <c r="E429" s="54"/>
      <c r="F429" s="54"/>
      <c r="H429" s="54"/>
    </row>
    <row r="430" spans="5:8" ht="12" hidden="1" customHeight="1">
      <c r="E430" s="54"/>
      <c r="F430" s="54"/>
      <c r="H430" s="54"/>
    </row>
    <row r="431" spans="5:8" ht="12" hidden="1" customHeight="1">
      <c r="E431" s="54"/>
      <c r="F431" s="54"/>
      <c r="H431" s="54"/>
    </row>
    <row r="432" spans="5:8" ht="12" hidden="1" customHeight="1">
      <c r="E432" s="54"/>
      <c r="F432" s="54"/>
      <c r="H432" s="54"/>
    </row>
    <row r="433" spans="5:8" ht="12" hidden="1" customHeight="1">
      <c r="E433" s="54"/>
      <c r="F433" s="54"/>
      <c r="H433" s="54"/>
    </row>
    <row r="434" spans="5:8" ht="12" hidden="1" customHeight="1">
      <c r="E434" s="54"/>
      <c r="F434" s="54"/>
      <c r="H434" s="54"/>
    </row>
    <row r="435" spans="5:8" ht="12" hidden="1" customHeight="1">
      <c r="E435" s="54"/>
      <c r="F435" s="54"/>
      <c r="H435" s="54"/>
    </row>
    <row r="436" spans="5:8" ht="12" hidden="1" customHeight="1">
      <c r="E436" s="54"/>
      <c r="F436" s="54"/>
      <c r="H436" s="54"/>
    </row>
    <row r="437" spans="5:8" ht="12" hidden="1" customHeight="1">
      <c r="E437" s="54"/>
      <c r="F437" s="54"/>
      <c r="H437" s="54"/>
    </row>
    <row r="438" spans="5:8" ht="12" hidden="1" customHeight="1">
      <c r="E438" s="54"/>
      <c r="F438" s="54"/>
      <c r="H438" s="54"/>
    </row>
    <row r="439" spans="5:8" ht="12" hidden="1" customHeight="1">
      <c r="E439" s="54"/>
      <c r="F439" s="54"/>
      <c r="H439" s="54"/>
    </row>
    <row r="440" spans="5:8" ht="12" hidden="1" customHeight="1">
      <c r="E440" s="54"/>
      <c r="F440" s="54"/>
      <c r="H440" s="54"/>
    </row>
    <row r="441" spans="5:8" ht="12" hidden="1" customHeight="1">
      <c r="E441" s="54"/>
      <c r="F441" s="54"/>
      <c r="H441" s="54"/>
    </row>
    <row r="442" spans="5:8" ht="12" hidden="1" customHeight="1">
      <c r="E442" s="54"/>
      <c r="F442" s="54"/>
      <c r="H442" s="54"/>
    </row>
    <row r="443" spans="5:8" ht="12" hidden="1" customHeight="1">
      <c r="E443" s="54"/>
      <c r="F443" s="54"/>
      <c r="H443" s="54"/>
    </row>
    <row r="444" spans="5:8" ht="12" hidden="1" customHeight="1">
      <c r="E444" s="54"/>
      <c r="F444" s="54"/>
      <c r="H444" s="54"/>
    </row>
    <row r="445" spans="5:8" ht="12" hidden="1" customHeight="1">
      <c r="E445" s="54"/>
      <c r="F445" s="54"/>
      <c r="H445" s="54"/>
    </row>
    <row r="446" spans="5:8" ht="12" hidden="1" customHeight="1">
      <c r="E446" s="54"/>
      <c r="F446" s="54"/>
      <c r="H446" s="54"/>
    </row>
    <row r="447" spans="5:8" ht="12" hidden="1" customHeight="1">
      <c r="E447" s="54"/>
      <c r="F447" s="54"/>
      <c r="H447" s="54"/>
    </row>
    <row r="448" spans="5:8" ht="12" hidden="1" customHeight="1">
      <c r="E448" s="54"/>
      <c r="F448" s="54"/>
      <c r="H448" s="54"/>
    </row>
    <row r="449" spans="5:8" ht="12" hidden="1" customHeight="1">
      <c r="E449" s="54"/>
      <c r="F449" s="54"/>
      <c r="H449" s="54"/>
    </row>
    <row r="450" spans="5:8" ht="12" hidden="1" customHeight="1">
      <c r="E450" s="54"/>
      <c r="F450" s="54"/>
      <c r="H450" s="54"/>
    </row>
    <row r="451" spans="5:8" ht="12" hidden="1" customHeight="1">
      <c r="E451" s="54"/>
      <c r="F451" s="54"/>
      <c r="H451" s="54"/>
    </row>
    <row r="452" spans="5:8" ht="12" hidden="1" customHeight="1">
      <c r="E452" s="54"/>
      <c r="F452" s="54"/>
      <c r="H452" s="54"/>
    </row>
    <row r="453" spans="5:8" ht="12" hidden="1" customHeight="1">
      <c r="E453" s="54"/>
      <c r="F453" s="54"/>
      <c r="H453" s="54"/>
    </row>
    <row r="454" spans="5:8" ht="12" hidden="1" customHeight="1">
      <c r="E454" s="54"/>
      <c r="F454" s="54"/>
      <c r="H454" s="54"/>
    </row>
    <row r="455" spans="5:8" ht="12" hidden="1" customHeight="1">
      <c r="E455" s="54"/>
      <c r="F455" s="54"/>
      <c r="H455" s="54"/>
    </row>
    <row r="456" spans="5:8" ht="12" hidden="1" customHeight="1">
      <c r="E456" s="54"/>
      <c r="F456" s="54"/>
      <c r="H456" s="54"/>
    </row>
    <row r="457" spans="5:8" ht="12" hidden="1" customHeight="1">
      <c r="E457" s="54"/>
      <c r="F457" s="54"/>
      <c r="H457" s="54"/>
    </row>
    <row r="458" spans="5:8" ht="12" hidden="1" customHeight="1">
      <c r="E458" s="54"/>
      <c r="F458" s="54"/>
      <c r="H458" s="54"/>
    </row>
    <row r="459" spans="5:8" ht="12" hidden="1" customHeight="1">
      <c r="E459" s="54"/>
      <c r="F459" s="54"/>
      <c r="H459" s="54"/>
    </row>
    <row r="460" spans="5:8" ht="12" hidden="1" customHeight="1">
      <c r="E460" s="54"/>
      <c r="F460" s="54"/>
      <c r="H460" s="54"/>
    </row>
    <row r="461" spans="5:8" ht="12" hidden="1" customHeight="1">
      <c r="E461" s="54"/>
      <c r="F461" s="54"/>
      <c r="H461" s="54"/>
    </row>
    <row r="462" spans="5:8" ht="12" hidden="1" customHeight="1">
      <c r="E462" s="54"/>
      <c r="F462" s="54"/>
      <c r="H462" s="54"/>
    </row>
    <row r="463" spans="5:8" ht="12" hidden="1" customHeight="1">
      <c r="E463" s="54"/>
      <c r="F463" s="54"/>
      <c r="H463" s="54"/>
    </row>
    <row r="464" spans="5:8" ht="12" hidden="1" customHeight="1">
      <c r="E464" s="54"/>
      <c r="F464" s="54"/>
      <c r="H464" s="54"/>
    </row>
    <row r="465" spans="5:8" ht="12" hidden="1" customHeight="1">
      <c r="E465" s="54"/>
      <c r="F465" s="54"/>
      <c r="H465" s="54"/>
    </row>
    <row r="466" spans="5:8" ht="12" hidden="1" customHeight="1">
      <c r="E466" s="54"/>
      <c r="F466" s="54"/>
      <c r="H466" s="54"/>
    </row>
    <row r="467" spans="5:8" ht="12" hidden="1" customHeight="1">
      <c r="E467" s="54"/>
      <c r="F467" s="54"/>
      <c r="H467" s="54"/>
    </row>
    <row r="468" spans="5:8" ht="12" hidden="1" customHeight="1">
      <c r="E468" s="54"/>
      <c r="F468" s="54"/>
      <c r="H468" s="54"/>
    </row>
    <row r="469" spans="5:8" ht="12" hidden="1" customHeight="1">
      <c r="E469" s="54"/>
      <c r="F469" s="54"/>
      <c r="H469" s="54"/>
    </row>
    <row r="470" spans="5:8" ht="12" hidden="1" customHeight="1">
      <c r="E470" s="54"/>
      <c r="F470" s="54"/>
      <c r="H470" s="54"/>
    </row>
    <row r="471" spans="5:8" ht="12" hidden="1" customHeight="1">
      <c r="E471" s="54"/>
      <c r="F471" s="54"/>
      <c r="H471" s="54"/>
    </row>
    <row r="472" spans="5:8" ht="12" hidden="1" customHeight="1">
      <c r="E472" s="54"/>
      <c r="F472" s="54"/>
      <c r="H472" s="54"/>
    </row>
    <row r="473" spans="5:8" ht="12" hidden="1" customHeight="1">
      <c r="E473" s="54"/>
      <c r="F473" s="54"/>
      <c r="H473" s="54"/>
    </row>
    <row r="474" spans="5:8" ht="12" hidden="1" customHeight="1">
      <c r="E474" s="54"/>
      <c r="F474" s="54"/>
      <c r="H474" s="54"/>
    </row>
    <row r="475" spans="5:8" ht="12" hidden="1" customHeight="1">
      <c r="E475" s="54"/>
      <c r="F475" s="54"/>
      <c r="H475" s="54"/>
    </row>
    <row r="476" spans="5:8" ht="12" hidden="1" customHeight="1">
      <c r="E476" s="54"/>
      <c r="F476" s="54"/>
      <c r="H476" s="54"/>
    </row>
    <row r="477" spans="5:8" ht="12" hidden="1" customHeight="1">
      <c r="E477" s="54"/>
      <c r="F477" s="54"/>
      <c r="H477" s="54"/>
    </row>
    <row r="478" spans="5:8" ht="12" hidden="1" customHeight="1">
      <c r="E478" s="54"/>
      <c r="F478" s="54"/>
      <c r="H478" s="54"/>
    </row>
    <row r="479" spans="5:8" ht="12" hidden="1" customHeight="1">
      <c r="E479" s="54"/>
      <c r="F479" s="54"/>
      <c r="H479" s="54"/>
    </row>
    <row r="480" spans="5:8" ht="12" hidden="1" customHeight="1">
      <c r="E480" s="54"/>
      <c r="F480" s="54"/>
      <c r="H480" s="54"/>
    </row>
    <row r="481" spans="5:8" ht="12" hidden="1" customHeight="1">
      <c r="E481" s="54"/>
      <c r="F481" s="54"/>
      <c r="H481" s="54"/>
    </row>
    <row r="482" spans="5:8" ht="12" hidden="1" customHeight="1">
      <c r="E482" s="54"/>
      <c r="F482" s="54"/>
      <c r="H482" s="54"/>
    </row>
    <row r="483" spans="5:8" ht="12" hidden="1" customHeight="1">
      <c r="E483" s="54"/>
      <c r="F483" s="54"/>
      <c r="H483" s="54"/>
    </row>
    <row r="484" spans="5:8" ht="12" hidden="1" customHeight="1">
      <c r="E484" s="54"/>
      <c r="F484" s="54"/>
      <c r="H484" s="54"/>
    </row>
    <row r="485" spans="5:8" ht="12" hidden="1" customHeight="1">
      <c r="E485" s="54"/>
      <c r="F485" s="54"/>
      <c r="H485" s="54"/>
    </row>
    <row r="486" spans="5:8" ht="12" hidden="1" customHeight="1">
      <c r="E486" s="54"/>
      <c r="F486" s="54"/>
      <c r="H486" s="54"/>
    </row>
    <row r="487" spans="5:8" ht="12" hidden="1" customHeight="1">
      <c r="E487" s="54"/>
      <c r="F487" s="54"/>
      <c r="H487" s="54"/>
    </row>
    <row r="488" spans="5:8" ht="12" hidden="1" customHeight="1">
      <c r="E488" s="54"/>
      <c r="F488" s="54"/>
      <c r="H488" s="54"/>
    </row>
    <row r="489" spans="5:8" ht="12" hidden="1" customHeight="1">
      <c r="E489" s="54"/>
      <c r="F489" s="54"/>
      <c r="H489" s="54"/>
    </row>
    <row r="490" spans="5:8" ht="12" hidden="1" customHeight="1">
      <c r="E490" s="54"/>
      <c r="F490" s="54"/>
      <c r="H490" s="54"/>
    </row>
    <row r="491" spans="5:8" ht="12" hidden="1" customHeight="1">
      <c r="E491" s="54"/>
      <c r="F491" s="54"/>
      <c r="H491" s="54"/>
    </row>
    <row r="492" spans="5:8" ht="12" hidden="1" customHeight="1">
      <c r="E492" s="54"/>
      <c r="F492" s="54"/>
      <c r="H492" s="54"/>
    </row>
    <row r="493" spans="5:8" ht="12" hidden="1" customHeight="1">
      <c r="E493" s="54"/>
      <c r="F493" s="54"/>
      <c r="H493" s="54"/>
    </row>
    <row r="494" spans="5:8" ht="12" hidden="1" customHeight="1">
      <c r="E494" s="54"/>
      <c r="F494" s="54"/>
      <c r="H494" s="54"/>
    </row>
    <row r="495" spans="5:8" ht="12" hidden="1" customHeight="1">
      <c r="E495" s="54"/>
      <c r="F495" s="54"/>
      <c r="H495" s="54"/>
    </row>
    <row r="496" spans="5:8" ht="12" hidden="1" customHeight="1">
      <c r="E496" s="54"/>
      <c r="F496" s="54"/>
      <c r="H496" s="54"/>
    </row>
    <row r="497" spans="5:8" ht="12" hidden="1" customHeight="1">
      <c r="E497" s="54"/>
      <c r="F497" s="54"/>
      <c r="H497" s="54"/>
    </row>
    <row r="498" spans="5:8" ht="12" hidden="1" customHeight="1">
      <c r="E498" s="54"/>
      <c r="F498" s="54"/>
      <c r="H498" s="54"/>
    </row>
    <row r="499" spans="5:8" ht="12" hidden="1" customHeight="1">
      <c r="E499" s="54"/>
      <c r="F499" s="54"/>
      <c r="H499" s="54"/>
    </row>
    <row r="500" spans="5:8" ht="12" hidden="1" customHeight="1">
      <c r="E500" s="54"/>
      <c r="F500" s="54"/>
      <c r="H500" s="54"/>
    </row>
    <row r="501" spans="5:8" ht="12" hidden="1" customHeight="1">
      <c r="E501" s="54"/>
      <c r="F501" s="54"/>
      <c r="H501" s="54"/>
    </row>
    <row r="502" spans="5:8" ht="12" hidden="1" customHeight="1">
      <c r="E502" s="54"/>
      <c r="F502" s="54"/>
      <c r="H502" s="54"/>
    </row>
    <row r="503" spans="5:8" ht="12" hidden="1" customHeight="1">
      <c r="E503" s="54"/>
      <c r="F503" s="54"/>
      <c r="H503" s="54"/>
    </row>
    <row r="504" spans="5:8" ht="12" hidden="1" customHeight="1">
      <c r="E504" s="54"/>
      <c r="F504" s="54"/>
      <c r="H504" s="54"/>
    </row>
    <row r="505" spans="5:8" ht="12" hidden="1" customHeight="1">
      <c r="E505" s="54"/>
      <c r="F505" s="54"/>
      <c r="H505" s="54"/>
    </row>
    <row r="506" spans="5:8" ht="12" hidden="1" customHeight="1">
      <c r="E506" s="54"/>
      <c r="F506" s="54"/>
      <c r="H506" s="54"/>
    </row>
    <row r="507" spans="5:8" ht="12" hidden="1" customHeight="1">
      <c r="E507" s="54"/>
      <c r="F507" s="54"/>
      <c r="H507" s="54"/>
    </row>
    <row r="508" spans="5:8" ht="12" hidden="1" customHeight="1">
      <c r="E508" s="54"/>
      <c r="F508" s="54"/>
      <c r="H508" s="54"/>
    </row>
    <row r="509" spans="5:8" ht="12" hidden="1" customHeight="1">
      <c r="E509" s="54"/>
      <c r="F509" s="54"/>
      <c r="H509" s="54"/>
    </row>
    <row r="510" spans="5:8" ht="12" hidden="1" customHeight="1">
      <c r="E510" s="54"/>
      <c r="F510" s="54"/>
      <c r="H510" s="54"/>
    </row>
    <row r="511" spans="5:8" ht="12" hidden="1" customHeight="1">
      <c r="E511" s="54"/>
      <c r="F511" s="54"/>
      <c r="H511" s="54"/>
    </row>
    <row r="512" spans="5:8" ht="12" hidden="1" customHeight="1">
      <c r="E512" s="54"/>
      <c r="F512" s="54"/>
      <c r="H512" s="54"/>
    </row>
    <row r="513" spans="5:8" ht="12" hidden="1" customHeight="1">
      <c r="E513" s="54"/>
      <c r="F513" s="54"/>
      <c r="H513" s="54"/>
    </row>
    <row r="514" spans="5:8" ht="12" hidden="1" customHeight="1">
      <c r="E514" s="54"/>
      <c r="F514" s="54"/>
      <c r="H514" s="54"/>
    </row>
    <row r="515" spans="5:8" ht="12" hidden="1" customHeight="1">
      <c r="E515" s="54"/>
      <c r="F515" s="54"/>
      <c r="H515" s="54"/>
    </row>
    <row r="516" spans="5:8" ht="12" hidden="1" customHeight="1">
      <c r="E516" s="54"/>
      <c r="F516" s="54"/>
      <c r="H516" s="54"/>
    </row>
    <row r="517" spans="5:8" ht="12" hidden="1" customHeight="1">
      <c r="E517" s="54"/>
      <c r="F517" s="54"/>
      <c r="H517" s="54"/>
    </row>
    <row r="518" spans="5:8" ht="12" hidden="1" customHeight="1">
      <c r="E518" s="54"/>
      <c r="F518" s="54"/>
      <c r="H518" s="54"/>
    </row>
    <row r="519" spans="5:8" ht="12" hidden="1" customHeight="1">
      <c r="E519" s="54"/>
      <c r="F519" s="54"/>
      <c r="H519" s="54"/>
    </row>
    <row r="520" spans="5:8" ht="12" hidden="1" customHeight="1">
      <c r="E520" s="54"/>
      <c r="F520" s="54"/>
      <c r="H520" s="54"/>
    </row>
    <row r="521" spans="5:8" ht="12" hidden="1" customHeight="1">
      <c r="E521" s="54"/>
      <c r="F521" s="54"/>
      <c r="H521" s="54"/>
    </row>
    <row r="522" spans="5:8" ht="12" hidden="1" customHeight="1">
      <c r="E522" s="54"/>
      <c r="F522" s="54"/>
      <c r="H522" s="54"/>
    </row>
    <row r="523" spans="5:8" ht="12" hidden="1" customHeight="1">
      <c r="E523" s="54"/>
      <c r="F523" s="54"/>
      <c r="H523" s="54"/>
    </row>
    <row r="524" spans="5:8" ht="12" hidden="1" customHeight="1">
      <c r="E524" s="54"/>
      <c r="F524" s="54"/>
      <c r="H524" s="54"/>
    </row>
    <row r="525" spans="5:8" ht="12" hidden="1" customHeight="1">
      <c r="E525" s="54"/>
      <c r="F525" s="54"/>
      <c r="H525" s="54"/>
    </row>
    <row r="526" spans="5:8" ht="12" hidden="1" customHeight="1">
      <c r="E526" s="54"/>
      <c r="F526" s="54"/>
      <c r="H526" s="54"/>
    </row>
    <row r="527" spans="5:8" ht="12" hidden="1" customHeight="1">
      <c r="E527" s="54"/>
      <c r="F527" s="54"/>
      <c r="H527" s="54"/>
    </row>
    <row r="528" spans="5:8" ht="12" hidden="1" customHeight="1">
      <c r="E528" s="54"/>
      <c r="F528" s="54"/>
      <c r="H528" s="54"/>
    </row>
    <row r="529" spans="5:8" ht="12" hidden="1" customHeight="1">
      <c r="E529" s="54"/>
      <c r="F529" s="54"/>
      <c r="H529" s="54"/>
    </row>
    <row r="530" spans="5:8" ht="12" hidden="1" customHeight="1">
      <c r="E530" s="54"/>
      <c r="F530" s="54"/>
      <c r="H530" s="54"/>
    </row>
    <row r="531" spans="5:8" ht="12" hidden="1" customHeight="1">
      <c r="E531" s="54"/>
      <c r="F531" s="54"/>
      <c r="H531" s="54"/>
    </row>
    <row r="532" spans="5:8" ht="12" hidden="1" customHeight="1">
      <c r="E532" s="54"/>
      <c r="F532" s="54"/>
      <c r="H532" s="54"/>
    </row>
    <row r="533" spans="5:8" ht="12" hidden="1" customHeight="1">
      <c r="E533" s="54"/>
      <c r="F533" s="54"/>
      <c r="H533" s="54"/>
    </row>
    <row r="534" spans="5:8" ht="12" hidden="1" customHeight="1">
      <c r="E534" s="54"/>
      <c r="F534" s="54"/>
      <c r="H534" s="54"/>
    </row>
    <row r="535" spans="5:8" ht="12" hidden="1" customHeight="1">
      <c r="E535" s="54"/>
      <c r="F535" s="54"/>
      <c r="H535" s="54"/>
    </row>
    <row r="536" spans="5:8" ht="12" hidden="1" customHeight="1">
      <c r="E536" s="54"/>
      <c r="F536" s="54"/>
      <c r="H536" s="54"/>
    </row>
    <row r="537" spans="5:8" ht="12" hidden="1" customHeight="1">
      <c r="E537" s="54"/>
      <c r="F537" s="54"/>
      <c r="H537" s="54"/>
    </row>
    <row r="538" spans="5:8" ht="12" hidden="1" customHeight="1">
      <c r="E538" s="54"/>
      <c r="F538" s="54"/>
      <c r="H538" s="54"/>
    </row>
    <row r="539" spans="5:8" ht="12" hidden="1" customHeight="1">
      <c r="E539" s="54"/>
      <c r="F539" s="54"/>
      <c r="H539" s="54"/>
    </row>
    <row r="540" spans="5:8" ht="12" hidden="1" customHeight="1">
      <c r="E540" s="54"/>
      <c r="F540" s="54"/>
      <c r="H540" s="54"/>
    </row>
    <row r="541" spans="5:8" ht="12" hidden="1" customHeight="1">
      <c r="E541" s="54"/>
      <c r="F541" s="54"/>
      <c r="H541" s="54"/>
    </row>
    <row r="542" spans="5:8" ht="12" hidden="1" customHeight="1">
      <c r="E542" s="54"/>
      <c r="F542" s="54"/>
      <c r="H542" s="54"/>
    </row>
    <row r="543" spans="5:8" ht="12" hidden="1" customHeight="1">
      <c r="E543" s="54"/>
      <c r="F543" s="54"/>
      <c r="H543" s="54"/>
    </row>
    <row r="544" spans="5:8" ht="12" hidden="1" customHeight="1">
      <c r="E544" s="54"/>
      <c r="F544" s="54"/>
      <c r="H544" s="54"/>
    </row>
    <row r="545" spans="5:8" ht="12" hidden="1" customHeight="1">
      <c r="E545" s="54"/>
      <c r="F545" s="54"/>
      <c r="H545" s="54"/>
    </row>
    <row r="546" spans="5:8" ht="12" hidden="1" customHeight="1">
      <c r="E546" s="54"/>
      <c r="F546" s="54"/>
      <c r="H546" s="54"/>
    </row>
    <row r="547" spans="5:8" ht="12" hidden="1" customHeight="1">
      <c r="E547" s="54"/>
      <c r="F547" s="54"/>
      <c r="H547" s="54"/>
    </row>
    <row r="548" spans="5:8" ht="12" hidden="1" customHeight="1">
      <c r="E548" s="54"/>
      <c r="F548" s="54"/>
      <c r="H548" s="54"/>
    </row>
    <row r="549" spans="5:8" ht="12" hidden="1" customHeight="1">
      <c r="E549" s="54"/>
      <c r="F549" s="54"/>
      <c r="H549" s="54"/>
    </row>
    <row r="550" spans="5:8" ht="12" hidden="1" customHeight="1">
      <c r="E550" s="54"/>
      <c r="F550" s="54"/>
      <c r="H550" s="54"/>
    </row>
    <row r="551" spans="5:8" ht="12" hidden="1" customHeight="1">
      <c r="E551" s="54"/>
      <c r="F551" s="54"/>
      <c r="H551" s="54"/>
    </row>
    <row r="552" spans="5:8" ht="12" hidden="1" customHeight="1">
      <c r="E552" s="54"/>
      <c r="F552" s="54"/>
      <c r="H552" s="54"/>
    </row>
    <row r="553" spans="5:8" ht="12" hidden="1" customHeight="1">
      <c r="E553" s="54"/>
      <c r="F553" s="54"/>
      <c r="H553" s="54"/>
    </row>
    <row r="554" spans="5:8" ht="12" hidden="1" customHeight="1">
      <c r="E554" s="54"/>
      <c r="F554" s="54"/>
      <c r="H554" s="54"/>
    </row>
    <row r="555" spans="5:8" ht="12" hidden="1" customHeight="1">
      <c r="E555" s="54"/>
      <c r="F555" s="54"/>
      <c r="H555" s="54"/>
    </row>
    <row r="556" spans="5:8" ht="12" hidden="1" customHeight="1">
      <c r="E556" s="54"/>
      <c r="F556" s="54"/>
      <c r="H556" s="54"/>
    </row>
    <row r="557" spans="5:8" ht="12" hidden="1" customHeight="1">
      <c r="E557" s="54"/>
      <c r="F557" s="54"/>
      <c r="H557" s="54"/>
    </row>
    <row r="558" spans="5:8" ht="12" hidden="1" customHeight="1">
      <c r="E558" s="54"/>
      <c r="F558" s="54"/>
      <c r="H558" s="54"/>
    </row>
    <row r="559" spans="5:8" ht="12" hidden="1" customHeight="1">
      <c r="E559" s="54"/>
      <c r="F559" s="54"/>
      <c r="H559" s="54"/>
    </row>
    <row r="560" spans="5:8" ht="12" hidden="1" customHeight="1">
      <c r="E560" s="54"/>
      <c r="F560" s="54"/>
      <c r="H560" s="54"/>
    </row>
    <row r="561" ht="12" hidden="1" customHeight="1"/>
    <row r="562" ht="12" hidden="1" customHeight="1"/>
    <row r="563" ht="12" hidden="1" customHeight="1"/>
    <row r="564" ht="12" hidden="1" customHeight="1"/>
    <row r="565" ht="12" hidden="1" customHeight="1"/>
    <row r="566" ht="12" hidden="1" customHeight="1"/>
    <row r="567" ht="12" hidden="1" customHeight="1"/>
    <row r="568" ht="12" hidden="1" customHeight="1"/>
    <row r="569" ht="12" hidden="1" customHeight="1"/>
    <row r="570" ht="12" hidden="1" customHeight="1"/>
    <row r="571" ht="12" hidden="1" customHeight="1"/>
    <row r="572" ht="12" hidden="1" customHeight="1"/>
    <row r="573" ht="12" hidden="1" customHeight="1"/>
    <row r="574" ht="12" hidden="1" customHeight="1"/>
    <row r="575" ht="12" hidden="1" customHeight="1"/>
    <row r="576" ht="12" hidden="1" customHeight="1"/>
    <row r="577" ht="12" hidden="1" customHeight="1"/>
    <row r="578" ht="12" hidden="1" customHeight="1"/>
    <row r="579" ht="12" hidden="1" customHeight="1"/>
    <row r="580" ht="12" hidden="1" customHeight="1"/>
    <row r="581" ht="12" hidden="1" customHeight="1"/>
    <row r="582" ht="12" hidden="1" customHeight="1"/>
    <row r="583" ht="12" hidden="1" customHeight="1"/>
    <row r="584" ht="12" hidden="1" customHeight="1"/>
    <row r="585" ht="12" hidden="1" customHeight="1"/>
    <row r="586" ht="12" hidden="1" customHeight="1"/>
    <row r="587" ht="12" hidden="1" customHeight="1"/>
    <row r="588" ht="12" hidden="1" customHeight="1"/>
    <row r="589" ht="12" hidden="1" customHeight="1"/>
    <row r="590" ht="12" hidden="1" customHeight="1"/>
    <row r="591" ht="12" hidden="1" customHeight="1"/>
    <row r="592" ht="12" hidden="1" customHeight="1"/>
    <row r="593" ht="12" hidden="1" customHeight="1"/>
    <row r="594" ht="12" hidden="1" customHeight="1"/>
    <row r="595" ht="12" hidden="1" customHeight="1"/>
    <row r="596" ht="12" hidden="1" customHeight="1"/>
    <row r="597" ht="12" hidden="1" customHeight="1"/>
    <row r="598" ht="12" hidden="1" customHeight="1"/>
    <row r="599" ht="12" hidden="1" customHeight="1"/>
    <row r="600" ht="12" hidden="1" customHeight="1"/>
    <row r="601" ht="12" hidden="1" customHeight="1"/>
    <row r="602" ht="12" hidden="1" customHeight="1"/>
    <row r="603" ht="12" hidden="1" customHeight="1"/>
    <row r="604" ht="12" hidden="1" customHeight="1"/>
    <row r="605" ht="12" hidden="1" customHeight="1"/>
    <row r="606" ht="12" hidden="1" customHeight="1"/>
    <row r="607" ht="12" hidden="1" customHeight="1"/>
    <row r="608" ht="12" hidden="1" customHeight="1"/>
    <row r="609" ht="12" hidden="1" customHeight="1"/>
    <row r="610" ht="12" hidden="1" customHeight="1"/>
    <row r="611" ht="12" hidden="1" customHeight="1"/>
    <row r="612" ht="12" hidden="1" customHeight="1"/>
    <row r="613" ht="12" hidden="1" customHeight="1"/>
    <row r="614" ht="12" hidden="1" customHeight="1"/>
    <row r="615" ht="12" hidden="1" customHeight="1"/>
    <row r="616" ht="12" hidden="1" customHeight="1"/>
    <row r="617" ht="12" hidden="1" customHeight="1"/>
    <row r="618" ht="12" hidden="1" customHeight="1"/>
    <row r="619" ht="12" hidden="1" customHeight="1"/>
    <row r="620" ht="12" hidden="1" customHeight="1"/>
    <row r="621" ht="12" hidden="1" customHeight="1"/>
    <row r="622" ht="12" hidden="1" customHeight="1"/>
    <row r="623" ht="12" hidden="1" customHeight="1"/>
    <row r="624" ht="12" hidden="1" customHeight="1"/>
    <row r="625" ht="12" hidden="1" customHeight="1"/>
    <row r="626" ht="12" hidden="1" customHeight="1"/>
    <row r="627" ht="12" hidden="1" customHeight="1"/>
    <row r="628" ht="12" hidden="1" customHeight="1"/>
    <row r="629" ht="12" hidden="1" customHeight="1"/>
    <row r="630" ht="12" hidden="1" customHeight="1"/>
  </sheetData>
  <phoneticPr fontId="107" type="noConversion"/>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sheetPr codeName="Sheet13" enableFormatConditionsCalculation="0">
    <outlinePr summaryBelow="0" summaryRight="0"/>
    <pageSetUpPr autoPageBreaks="0"/>
  </sheetPr>
  <dimension ref="A1:IQ190"/>
  <sheetViews>
    <sheetView showGridLines="0" zoomScaleNormal="100" zoomScalePageLayoutView="130" workbookViewId="0">
      <pane xSplit="2" ySplit="3" topLeftCell="C4" activePane="bottomRight" state="frozen"/>
      <selection activeCell="B1" sqref="B1"/>
      <selection pane="topRight" activeCell="B1" sqref="B1"/>
      <selection pane="bottomLeft" activeCell="B1" sqref="B1"/>
      <selection pane="bottomRight" activeCell="B1" sqref="B1"/>
    </sheetView>
  </sheetViews>
  <sheetFormatPr defaultColWidth="8.85546875" defaultRowHeight="11.25" outlineLevelCol="1"/>
  <cols>
    <col min="1" max="1" width="3.28515625" style="392" customWidth="1"/>
    <col min="2" max="2" width="45.85546875" style="392" customWidth="1" collapsed="1"/>
    <col min="3" max="10" width="14.85546875" style="392" hidden="1" customWidth="1" outlineLevel="1"/>
    <col min="11" max="11" width="3.28515625" style="392" customWidth="1" collapsed="1"/>
    <col min="12" max="12" width="14.85546875" style="393" hidden="1" customWidth="1" outlineLevel="1"/>
    <col min="13" max="13" width="15.7109375" style="393" hidden="1" customWidth="1" outlineLevel="1"/>
    <col min="14" max="14" width="13.7109375" style="394" hidden="1" customWidth="1" outlineLevel="1"/>
    <col min="15" max="15" width="10.28515625" style="393" bestFit="1" customWidth="1" collapsed="1"/>
    <col min="16" max="16" width="10.42578125" style="393" bestFit="1" customWidth="1" collapsed="1"/>
    <col min="17" max="16384" width="8.85546875" style="392"/>
  </cols>
  <sheetData>
    <row r="1" spans="1:251">
      <c r="B1" s="432"/>
      <c r="G1" s="454" t="s">
        <v>715</v>
      </c>
      <c r="H1" s="454"/>
      <c r="I1" s="454"/>
      <c r="J1" s="454"/>
      <c r="L1" s="454"/>
      <c r="M1" s="454"/>
      <c r="N1" s="454"/>
      <c r="O1" s="454"/>
      <c r="P1" s="454"/>
    </row>
    <row r="2" spans="1:251">
      <c r="A2" s="28"/>
      <c r="B2" s="418" t="s">
        <v>721</v>
      </c>
      <c r="C2" s="453" t="s">
        <v>530</v>
      </c>
      <c r="D2" s="453"/>
      <c r="E2" s="453"/>
      <c r="F2" s="453"/>
      <c r="G2" s="453"/>
      <c r="H2" s="453"/>
      <c r="I2" s="453"/>
      <c r="J2" s="453"/>
      <c r="K2" s="418"/>
      <c r="L2" s="452" t="s">
        <v>526</v>
      </c>
      <c r="M2" s="452"/>
      <c r="N2" s="452" t="s">
        <v>524</v>
      </c>
      <c r="O2" s="452" t="s">
        <v>525</v>
      </c>
      <c r="P2" s="452"/>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row>
    <row r="3" spans="1:251" ht="27.75" customHeight="1">
      <c r="B3" s="415" t="s">
        <v>531</v>
      </c>
      <c r="C3" s="417" t="s">
        <v>330</v>
      </c>
      <c r="D3" s="417" t="s">
        <v>722</v>
      </c>
      <c r="E3" s="417" t="s">
        <v>329</v>
      </c>
      <c r="F3" s="417" t="s">
        <v>328</v>
      </c>
      <c r="G3" s="415" t="s">
        <v>327</v>
      </c>
      <c r="H3" s="415" t="s">
        <v>326</v>
      </c>
      <c r="I3" s="415" t="s">
        <v>325</v>
      </c>
      <c r="J3" s="415" t="s">
        <v>324</v>
      </c>
      <c r="K3" s="415"/>
      <c r="L3" s="831" t="s">
        <v>534</v>
      </c>
      <c r="M3" s="831" t="s">
        <v>786</v>
      </c>
      <c r="N3" s="415"/>
      <c r="O3" s="831" t="s">
        <v>528</v>
      </c>
      <c r="P3" s="831" t="s">
        <v>527</v>
      </c>
    </row>
    <row r="4" spans="1:251" s="832" customFormat="1" ht="12.6" customHeight="1">
      <c r="B4" s="833"/>
      <c r="C4" s="834"/>
      <c r="D4" s="834"/>
      <c r="E4" s="834"/>
      <c r="F4" s="834"/>
      <c r="G4" s="833"/>
      <c r="H4" s="833"/>
      <c r="I4" s="833"/>
      <c r="J4" s="833"/>
      <c r="K4" s="833"/>
      <c r="L4" s="835"/>
      <c r="M4" s="835"/>
      <c r="N4" s="833"/>
      <c r="O4" s="835"/>
      <c r="P4" s="835"/>
    </row>
    <row r="5" spans="1:251">
      <c r="A5" s="28"/>
      <c r="B5" s="838" t="s">
        <v>462</v>
      </c>
      <c r="C5" s="836" t="s">
        <v>530</v>
      </c>
      <c r="D5" s="836"/>
      <c r="E5" s="836"/>
      <c r="F5" s="836"/>
      <c r="G5" s="836"/>
      <c r="H5" s="836"/>
      <c r="I5" s="836"/>
      <c r="J5" s="836"/>
      <c r="K5" s="838"/>
      <c r="L5" s="836"/>
      <c r="M5" s="836"/>
      <c r="N5" s="837"/>
      <c r="O5" s="836"/>
      <c r="P5" s="836"/>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row>
    <row r="6" spans="1:251">
      <c r="A6" s="446"/>
      <c r="B6" s="402" t="s">
        <v>723</v>
      </c>
      <c r="C6" s="408"/>
      <c r="D6" s="408"/>
      <c r="E6" s="408"/>
      <c r="F6" s="408"/>
      <c r="G6" s="408"/>
      <c r="H6" s="754">
        <f>H7/D7-1</f>
        <v>0.71333527019174903</v>
      </c>
      <c r="I6" s="754">
        <f>I7/E7-1</f>
        <v>0.38293283370732656</v>
      </c>
      <c r="J6" s="754">
        <f>J7/F7-1</f>
        <v>0.21527411435296018</v>
      </c>
      <c r="K6" s="446"/>
      <c r="L6" s="411"/>
      <c r="M6" s="411"/>
      <c r="N6" s="451"/>
      <c r="O6" s="411"/>
      <c r="P6" s="411"/>
    </row>
    <row r="7" spans="1:251">
      <c r="B7" s="408" t="s">
        <v>725</v>
      </c>
      <c r="C7" s="407">
        <v>4214</v>
      </c>
      <c r="D7" s="407">
        <v>34420</v>
      </c>
      <c r="E7" s="407">
        <v>45901</v>
      </c>
      <c r="F7" s="407">
        <v>49286</v>
      </c>
      <c r="G7" s="431">
        <v>48798</v>
      </c>
      <c r="H7" s="431">
        <v>58973</v>
      </c>
      <c r="I7" s="431">
        <v>63478</v>
      </c>
      <c r="J7" s="431">
        <v>59896</v>
      </c>
      <c r="K7" s="441"/>
      <c r="L7" s="428">
        <f t="shared" ref="L7:L12" si="0">SUM(C7:F7)</f>
        <v>133821</v>
      </c>
      <c r="M7" s="428">
        <f t="shared" ref="M7:M12" si="1">SUM(G7:J7)</f>
        <v>231145</v>
      </c>
      <c r="N7" s="799">
        <v>0.05</v>
      </c>
      <c r="O7" s="428">
        <f t="shared" ref="O7:O11" si="2">SUM(D7:F7,G7)</f>
        <v>178405</v>
      </c>
      <c r="P7" s="404">
        <f>SUM(H7:J7)+G7*(1+N7)</f>
        <v>233584.9</v>
      </c>
    </row>
    <row r="8" spans="1:251">
      <c r="B8" s="408" t="s">
        <v>724</v>
      </c>
      <c r="C8" s="407">
        <v>9264</v>
      </c>
      <c r="D8" s="407">
        <v>57581</v>
      </c>
      <c r="E8" s="407">
        <v>70130</v>
      </c>
      <c r="F8" s="407">
        <v>68903</v>
      </c>
      <c r="G8" s="431">
        <v>61880</v>
      </c>
      <c r="H8" s="431">
        <v>71783</v>
      </c>
      <c r="I8" s="431">
        <v>82893</v>
      </c>
      <c r="J8" s="431">
        <v>82424</v>
      </c>
      <c r="K8" s="441"/>
      <c r="L8" s="428">
        <f t="shared" si="0"/>
        <v>205878</v>
      </c>
      <c r="M8" s="428">
        <f t="shared" si="1"/>
        <v>298980</v>
      </c>
      <c r="N8" s="799">
        <v>0.05</v>
      </c>
      <c r="O8" s="428">
        <f t="shared" si="2"/>
        <v>258494</v>
      </c>
      <c r="P8" s="404">
        <f>SUM(H8:J8)+G8*(1+N8)</f>
        <v>302074</v>
      </c>
    </row>
    <row r="9" spans="1:251">
      <c r="B9" s="408" t="s">
        <v>726</v>
      </c>
      <c r="C9" s="407">
        <v>4250</v>
      </c>
      <c r="D9" s="407">
        <v>31015</v>
      </c>
      <c r="E9" s="407">
        <v>28192</v>
      </c>
      <c r="F9" s="407">
        <v>23862</v>
      </c>
      <c r="G9" s="431">
        <v>24320</v>
      </c>
      <c r="H9" s="431">
        <v>30838</v>
      </c>
      <c r="I9" s="431">
        <v>38665</v>
      </c>
      <c r="J9" s="431">
        <v>22557</v>
      </c>
      <c r="K9" s="441"/>
      <c r="L9" s="428">
        <f t="shared" si="0"/>
        <v>87319</v>
      </c>
      <c r="M9" s="428">
        <f t="shared" si="1"/>
        <v>116380</v>
      </c>
      <c r="N9" s="799">
        <v>0.05</v>
      </c>
      <c r="O9" s="428">
        <f t="shared" si="2"/>
        <v>107389</v>
      </c>
      <c r="P9" s="404">
        <f>SUM(H9:J9)+G9*(1+N9)</f>
        <v>117596</v>
      </c>
    </row>
    <row r="10" spans="1:251">
      <c r="B10" s="408" t="s">
        <v>727</v>
      </c>
      <c r="C10" s="407">
        <v>526</v>
      </c>
      <c r="D10" s="407">
        <v>4440</v>
      </c>
      <c r="E10" s="407">
        <v>6184</v>
      </c>
      <c r="F10" s="407">
        <v>6819</v>
      </c>
      <c r="G10" s="431">
        <v>7247</v>
      </c>
      <c r="H10" s="431">
        <v>6843</v>
      </c>
      <c r="I10" s="431">
        <v>7689</v>
      </c>
      <c r="J10" s="431">
        <v>8818</v>
      </c>
      <c r="K10" s="441"/>
      <c r="L10" s="428">
        <f t="shared" si="0"/>
        <v>17969</v>
      </c>
      <c r="M10" s="428">
        <f t="shared" si="1"/>
        <v>30597</v>
      </c>
      <c r="N10" s="799">
        <v>0.05</v>
      </c>
      <c r="O10" s="428">
        <f t="shared" si="2"/>
        <v>24690</v>
      </c>
      <c r="P10" s="404">
        <f>SUM(H10:J10)+G10*(1+N10)</f>
        <v>30959.35</v>
      </c>
    </row>
    <row r="11" spans="1:251">
      <c r="B11" s="408" t="s">
        <v>728</v>
      </c>
      <c r="C11" s="407">
        <v>-7641</v>
      </c>
      <c r="D11" s="407">
        <v>-22480</v>
      </c>
      <c r="E11" s="407">
        <v>-24299</v>
      </c>
      <c r="F11" s="407">
        <v>-22244</v>
      </c>
      <c r="G11" s="431">
        <v>-21313</v>
      </c>
      <c r="H11" s="431">
        <v>-25335</v>
      </c>
      <c r="I11" s="431">
        <v>-26995</v>
      </c>
      <c r="J11" s="431">
        <v>-28388</v>
      </c>
      <c r="K11" s="441"/>
      <c r="L11" s="428">
        <f t="shared" si="0"/>
        <v>-76664</v>
      </c>
      <c r="M11" s="428">
        <f t="shared" si="1"/>
        <v>-102031</v>
      </c>
      <c r="N11" s="799">
        <v>0.05</v>
      </c>
      <c r="O11" s="428">
        <f t="shared" si="2"/>
        <v>-90336</v>
      </c>
      <c r="P11" s="404">
        <f>SUM(H11:J11)+G11*(1+N11)</f>
        <v>-103096.65</v>
      </c>
    </row>
    <row r="12" spans="1:251">
      <c r="B12" s="821" t="s">
        <v>635</v>
      </c>
      <c r="C12" s="822">
        <v>10613</v>
      </c>
      <c r="D12" s="822">
        <v>104976</v>
      </c>
      <c r="E12" s="822">
        <v>126108</v>
      </c>
      <c r="F12" s="822">
        <v>126626</v>
      </c>
      <c r="G12" s="824">
        <v>120932</v>
      </c>
      <c r="H12" s="824">
        <v>143102</v>
      </c>
      <c r="I12" s="824">
        <v>165730</v>
      </c>
      <c r="J12" s="824">
        <v>145307</v>
      </c>
      <c r="K12" s="825"/>
      <c r="L12" s="826">
        <f t="shared" si="0"/>
        <v>368323</v>
      </c>
      <c r="M12" s="826">
        <f t="shared" si="1"/>
        <v>575071</v>
      </c>
      <c r="N12" s="827"/>
      <c r="O12" s="826">
        <f>SUM(O7:O11)</f>
        <v>478642</v>
      </c>
      <c r="P12" s="826">
        <f>SUM(P7:P11)</f>
        <v>581117.6</v>
      </c>
      <c r="Q12" s="399"/>
    </row>
    <row r="13" spans="1:251">
      <c r="A13" s="437"/>
      <c r="B13" s="408" t="s">
        <v>623</v>
      </c>
      <c r="C13" s="401"/>
      <c r="D13" s="401"/>
      <c r="E13" s="401"/>
      <c r="F13" s="401"/>
      <c r="G13" s="401"/>
      <c r="H13" s="401"/>
      <c r="I13" s="401"/>
      <c r="J13" s="401"/>
      <c r="K13" s="450"/>
      <c r="L13" s="396"/>
      <c r="M13" s="436">
        <f>ABS((M12-L12)/L12)</f>
        <v>0.56132253484034389</v>
      </c>
      <c r="N13" s="422"/>
      <c r="O13" s="449"/>
      <c r="P13" s="436">
        <f>ABS((P12-O12)/O12)</f>
        <v>0.21409654815080995</v>
      </c>
    </row>
    <row r="14" spans="1:251">
      <c r="A14" s="437"/>
      <c r="B14" s="408"/>
      <c r="C14" s="410"/>
      <c r="D14" s="410"/>
      <c r="E14" s="410"/>
      <c r="F14" s="410"/>
      <c r="G14" s="410"/>
      <c r="H14" s="410"/>
      <c r="I14" s="410"/>
      <c r="J14" s="410"/>
      <c r="K14" s="437"/>
      <c r="L14" s="403"/>
      <c r="M14" s="403"/>
      <c r="N14" s="422"/>
      <c r="O14" s="403"/>
      <c r="P14" s="403"/>
    </row>
    <row r="15" spans="1:251">
      <c r="A15" s="446"/>
      <c r="B15" s="402" t="s">
        <v>729</v>
      </c>
      <c r="C15" s="410"/>
      <c r="D15" s="410"/>
      <c r="E15" s="410"/>
      <c r="F15" s="410"/>
      <c r="G15" s="410"/>
      <c r="H15" s="410"/>
      <c r="I15" s="410"/>
      <c r="J15" s="410"/>
      <c r="K15" s="446"/>
      <c r="L15" s="403"/>
      <c r="M15" s="403"/>
      <c r="N15" s="422"/>
      <c r="O15" s="403"/>
      <c r="P15" s="403"/>
    </row>
    <row r="16" spans="1:251">
      <c r="B16" s="408" t="s">
        <v>725</v>
      </c>
      <c r="C16" s="407">
        <v>-429</v>
      </c>
      <c r="D16" s="407">
        <v>-9428</v>
      </c>
      <c r="E16" s="407">
        <v>-12218</v>
      </c>
      <c r="F16" s="407">
        <v>-13156</v>
      </c>
      <c r="G16" s="431">
        <v>-13034</v>
      </c>
      <c r="H16" s="431">
        <v>-13961</v>
      </c>
      <c r="I16" s="431">
        <v>-14378</v>
      </c>
      <c r="J16" s="431">
        <v>-14252</v>
      </c>
      <c r="K16" s="441"/>
      <c r="L16" s="428">
        <f t="shared" ref="L16:L22" si="3">SUM(C16:F16)</f>
        <v>-35231</v>
      </c>
      <c r="M16" s="428">
        <f t="shared" ref="M16:M22" si="4">SUM(G16:J16)</f>
        <v>-55625</v>
      </c>
      <c r="N16" s="448"/>
      <c r="O16" s="428">
        <f t="shared" ref="O16:O22" si="5">SUM(D16:F16,G16)</f>
        <v>-47836</v>
      </c>
      <c r="P16" s="428">
        <f>-(P7-P26)</f>
        <v>-54595.401461515576</v>
      </c>
    </row>
    <row r="17" spans="1:18">
      <c r="B17" s="408" t="s">
        <v>724</v>
      </c>
      <c r="C17" s="407">
        <v>-5431</v>
      </c>
      <c r="D17" s="407">
        <v>-45762</v>
      </c>
      <c r="E17" s="407">
        <v>-50498</v>
      </c>
      <c r="F17" s="407">
        <v>-51405</v>
      </c>
      <c r="G17" s="431">
        <v>-46237</v>
      </c>
      <c r="H17" s="431">
        <v>-48436</v>
      </c>
      <c r="I17" s="431">
        <v>-56849</v>
      </c>
      <c r="J17" s="431">
        <v>-56554</v>
      </c>
      <c r="K17" s="441"/>
      <c r="L17" s="428">
        <f t="shared" si="3"/>
        <v>-153096</v>
      </c>
      <c r="M17" s="428">
        <f t="shared" si="4"/>
        <v>-208076</v>
      </c>
      <c r="N17" s="448"/>
      <c r="O17" s="428">
        <f t="shared" si="5"/>
        <v>-193902</v>
      </c>
      <c r="P17" s="428">
        <f>-(P8-P27)</f>
        <v>-206085.23360762745</v>
      </c>
    </row>
    <row r="18" spans="1:18">
      <c r="B18" s="408" t="s">
        <v>726</v>
      </c>
      <c r="C18" s="407">
        <v>-22216</v>
      </c>
      <c r="D18" s="407">
        <v>-24012</v>
      </c>
      <c r="E18" s="407">
        <v>-25028</v>
      </c>
      <c r="F18" s="407">
        <v>-22523</v>
      </c>
      <c r="G18" s="431">
        <v>-23738</v>
      </c>
      <c r="H18" s="431">
        <v>-24638</v>
      </c>
      <c r="I18" s="431">
        <v>-23736</v>
      </c>
      <c r="J18" s="431">
        <v>-26697</v>
      </c>
      <c r="K18" s="441"/>
      <c r="L18" s="428">
        <f t="shared" si="3"/>
        <v>-93779</v>
      </c>
      <c r="M18" s="428">
        <f t="shared" si="4"/>
        <v>-98809</v>
      </c>
      <c r="N18" s="448"/>
      <c r="O18" s="428">
        <f t="shared" si="5"/>
        <v>-95301</v>
      </c>
      <c r="P18" s="428">
        <f>-(P9-P28)</f>
        <v>-101774.35672902824</v>
      </c>
    </row>
    <row r="19" spans="1:18">
      <c r="B19" s="408" t="s">
        <v>727</v>
      </c>
      <c r="C19" s="407">
        <v>-405</v>
      </c>
      <c r="D19" s="407">
        <v>-7114</v>
      </c>
      <c r="E19" s="407">
        <v>-7097</v>
      </c>
      <c r="F19" s="407">
        <v>-9356</v>
      </c>
      <c r="G19" s="431">
        <v>-6576</v>
      </c>
      <c r="H19" s="431">
        <v>-6247</v>
      </c>
      <c r="I19" s="431">
        <v>-6925</v>
      </c>
      <c r="J19" s="431">
        <v>-7309</v>
      </c>
      <c r="K19" s="441"/>
      <c r="L19" s="428">
        <f t="shared" si="3"/>
        <v>-23972</v>
      </c>
      <c r="M19" s="428">
        <f t="shared" si="4"/>
        <v>-27057</v>
      </c>
      <c r="N19" s="448"/>
      <c r="O19" s="428">
        <f t="shared" si="5"/>
        <v>-30143</v>
      </c>
      <c r="P19" s="428">
        <f>-(P10-P29)</f>
        <v>-27269.137186102329</v>
      </c>
    </row>
    <row r="20" spans="1:18">
      <c r="B20" s="408" t="s">
        <v>730</v>
      </c>
      <c r="C20" s="407">
        <v>-7516</v>
      </c>
      <c r="D20" s="407">
        <v>-35425</v>
      </c>
      <c r="E20" s="407">
        <v>-33279</v>
      </c>
      <c r="F20" s="407">
        <v>-34671</v>
      </c>
      <c r="G20" s="431">
        <v>-38903</v>
      </c>
      <c r="H20" s="431">
        <v>-40892</v>
      </c>
      <c r="I20" s="431">
        <v>-35636</v>
      </c>
      <c r="J20" s="431">
        <v>-37692</v>
      </c>
      <c r="K20" s="441"/>
      <c r="L20" s="428">
        <f t="shared" si="3"/>
        <v>-110891</v>
      </c>
      <c r="M20" s="428">
        <f t="shared" si="4"/>
        <v>-153123</v>
      </c>
      <c r="N20" s="448"/>
      <c r="O20" s="428">
        <f t="shared" si="5"/>
        <v>-142278</v>
      </c>
      <c r="P20" s="428">
        <f>P30</f>
        <v>-147033.1451151263</v>
      </c>
    </row>
    <row r="21" spans="1:18">
      <c r="B21" s="408" t="s">
        <v>731</v>
      </c>
      <c r="C21" s="407">
        <v>-643</v>
      </c>
      <c r="D21" s="407">
        <v>-3031</v>
      </c>
      <c r="E21" s="407">
        <v>-3267</v>
      </c>
      <c r="F21" s="407">
        <v>-3196</v>
      </c>
      <c r="G21" s="431">
        <v>-5058</v>
      </c>
      <c r="H21" s="431">
        <v>-3023</v>
      </c>
      <c r="I21" s="431">
        <v>-2928</v>
      </c>
      <c r="J21" s="431">
        <v>-3391</v>
      </c>
      <c r="K21" s="441"/>
      <c r="L21" s="428">
        <f t="shared" si="3"/>
        <v>-10137</v>
      </c>
      <c r="M21" s="428">
        <f t="shared" si="4"/>
        <v>-14400</v>
      </c>
      <c r="N21" s="448"/>
      <c r="O21" s="428">
        <f t="shared" si="5"/>
        <v>-14552</v>
      </c>
      <c r="P21" s="428">
        <f>P31</f>
        <v>-12010.861547322098</v>
      </c>
    </row>
    <row r="22" spans="1:18">
      <c r="B22" s="408" t="s">
        <v>732</v>
      </c>
      <c r="C22" s="407">
        <v>-74895</v>
      </c>
      <c r="D22" s="407">
        <v>-614</v>
      </c>
      <c r="E22" s="407">
        <v>-168</v>
      </c>
      <c r="F22" s="407">
        <v>-684</v>
      </c>
      <c r="G22" s="431">
        <v>-170</v>
      </c>
      <c r="H22" s="431" t="s">
        <v>716</v>
      </c>
      <c r="I22" s="431" t="s">
        <v>716</v>
      </c>
      <c r="J22" s="431" t="s">
        <v>716</v>
      </c>
      <c r="K22" s="441"/>
      <c r="L22" s="428">
        <f t="shared" si="3"/>
        <v>-76361</v>
      </c>
      <c r="M22" s="428">
        <f t="shared" si="4"/>
        <v>-170</v>
      </c>
      <c r="N22" s="448"/>
      <c r="O22" s="428">
        <f t="shared" si="5"/>
        <v>-1636</v>
      </c>
      <c r="P22" s="428">
        <f>P32</f>
        <v>0</v>
      </c>
    </row>
    <row r="23" spans="1:18">
      <c r="B23" s="830" t="s">
        <v>880</v>
      </c>
      <c r="C23" s="823">
        <f t="shared" ref="C23:O23" si="6">SUM(C16:C22)</f>
        <v>-111535</v>
      </c>
      <c r="D23" s="823">
        <f t="shared" si="6"/>
        <v>-125386</v>
      </c>
      <c r="E23" s="823">
        <f t="shared" si="6"/>
        <v>-131555</v>
      </c>
      <c r="F23" s="823">
        <f t="shared" si="6"/>
        <v>-134991</v>
      </c>
      <c r="G23" s="823">
        <f t="shared" si="6"/>
        <v>-133716</v>
      </c>
      <c r="H23" s="823">
        <f t="shared" si="6"/>
        <v>-137197</v>
      </c>
      <c r="I23" s="823">
        <f t="shared" si="6"/>
        <v>-140452</v>
      </c>
      <c r="J23" s="823">
        <f t="shared" si="6"/>
        <v>-145895</v>
      </c>
      <c r="K23" s="823"/>
      <c r="L23" s="823">
        <f t="shared" si="6"/>
        <v>-503467</v>
      </c>
      <c r="M23" s="823">
        <f t="shared" si="6"/>
        <v>-557260</v>
      </c>
      <c r="N23" s="823"/>
      <c r="O23" s="823">
        <f t="shared" si="6"/>
        <v>-525648</v>
      </c>
      <c r="P23" s="823">
        <f>SUM(P16:P22)</f>
        <v>-548768.13564672205</v>
      </c>
    </row>
    <row r="24" spans="1:18">
      <c r="B24" s="828"/>
      <c r="C24" s="407"/>
      <c r="D24" s="407"/>
      <c r="E24" s="407"/>
      <c r="F24" s="407"/>
      <c r="G24" s="407"/>
      <c r="H24" s="407"/>
      <c r="I24" s="407"/>
      <c r="J24" s="407"/>
      <c r="L24" s="403"/>
      <c r="M24" s="403"/>
      <c r="N24" s="422"/>
      <c r="O24" s="404"/>
      <c r="P24" s="404"/>
    </row>
    <row r="25" spans="1:18" s="432" customFormat="1">
      <c r="A25" s="437"/>
      <c r="B25" s="402" t="s">
        <v>639</v>
      </c>
      <c r="C25" s="401"/>
      <c r="D25" s="401"/>
      <c r="E25" s="401"/>
      <c r="F25" s="401"/>
      <c r="G25" s="445"/>
      <c r="H25" s="445"/>
      <c r="I25" s="445"/>
      <c r="J25" s="445"/>
      <c r="K25" s="437"/>
      <c r="L25" s="403"/>
      <c r="M25" s="396"/>
      <c r="N25" s="423"/>
      <c r="O25" s="403"/>
      <c r="P25" s="403"/>
    </row>
    <row r="26" spans="1:18" s="432" customFormat="1">
      <c r="A26" s="438"/>
      <c r="B26" s="408" t="s">
        <v>725</v>
      </c>
      <c r="C26" s="401"/>
      <c r="D26" s="401"/>
      <c r="E26" s="401"/>
      <c r="F26" s="401"/>
      <c r="G26" s="444">
        <f t="shared" ref="G26:J29" si="7">G7+G16</f>
        <v>35764</v>
      </c>
      <c r="H26" s="444">
        <f t="shared" si="7"/>
        <v>45012</v>
      </c>
      <c r="I26" s="444">
        <f t="shared" si="7"/>
        <v>49100</v>
      </c>
      <c r="J26" s="444">
        <f t="shared" si="7"/>
        <v>45644</v>
      </c>
      <c r="K26" s="441"/>
      <c r="L26" s="428">
        <f t="shared" ref="L26:M29" si="8">L7+L16</f>
        <v>98590</v>
      </c>
      <c r="M26" s="428">
        <f t="shared" si="8"/>
        <v>175520</v>
      </c>
      <c r="N26" s="423"/>
      <c r="O26" s="428">
        <f>O7+O16</f>
        <v>130569</v>
      </c>
      <c r="P26" s="428">
        <f>P7*P67</f>
        <v>178989.49853848442</v>
      </c>
    </row>
    <row r="27" spans="1:18" s="432" customFormat="1">
      <c r="A27" s="438"/>
      <c r="B27" s="408" t="s">
        <v>724</v>
      </c>
      <c r="C27" s="401"/>
      <c r="D27" s="401"/>
      <c r="E27" s="401"/>
      <c r="F27" s="401"/>
      <c r="G27" s="444">
        <f t="shared" si="7"/>
        <v>15643</v>
      </c>
      <c r="H27" s="444">
        <f t="shared" si="7"/>
        <v>23347</v>
      </c>
      <c r="I27" s="444">
        <f t="shared" si="7"/>
        <v>26044</v>
      </c>
      <c r="J27" s="444">
        <f t="shared" si="7"/>
        <v>25870</v>
      </c>
      <c r="K27" s="441"/>
      <c r="L27" s="428">
        <f t="shared" si="8"/>
        <v>52782</v>
      </c>
      <c r="M27" s="428">
        <f t="shared" si="8"/>
        <v>90904</v>
      </c>
      <c r="N27" s="423"/>
      <c r="O27" s="428">
        <f>O8+O17</f>
        <v>64592</v>
      </c>
      <c r="P27" s="428">
        <f>P8*P68</f>
        <v>95988.766392372549</v>
      </c>
    </row>
    <row r="28" spans="1:18" s="432" customFormat="1">
      <c r="A28" s="438"/>
      <c r="B28" s="408" t="s">
        <v>726</v>
      </c>
      <c r="C28" s="401"/>
      <c r="D28" s="401"/>
      <c r="E28" s="401"/>
      <c r="F28" s="401"/>
      <c r="G28" s="444">
        <f t="shared" si="7"/>
        <v>582</v>
      </c>
      <c r="H28" s="444">
        <f t="shared" si="7"/>
        <v>6200</v>
      </c>
      <c r="I28" s="444">
        <f t="shared" si="7"/>
        <v>14929</v>
      </c>
      <c r="J28" s="444">
        <f t="shared" si="7"/>
        <v>-4140</v>
      </c>
      <c r="K28" s="441"/>
      <c r="L28" s="428">
        <f t="shared" si="8"/>
        <v>-6460</v>
      </c>
      <c r="M28" s="428">
        <f t="shared" si="8"/>
        <v>17571</v>
      </c>
      <c r="N28" s="423"/>
      <c r="O28" s="428">
        <f>O9+O18</f>
        <v>12088</v>
      </c>
      <c r="P28" s="428">
        <f>P9*P69</f>
        <v>15821.643270971766</v>
      </c>
    </row>
    <row r="29" spans="1:18" s="432" customFormat="1">
      <c r="A29" s="438"/>
      <c r="B29" s="408" t="s">
        <v>727</v>
      </c>
      <c r="C29" s="401"/>
      <c r="D29" s="401"/>
      <c r="E29" s="401"/>
      <c r="F29" s="401"/>
      <c r="G29" s="444">
        <f t="shared" si="7"/>
        <v>671</v>
      </c>
      <c r="H29" s="444">
        <f t="shared" si="7"/>
        <v>596</v>
      </c>
      <c r="I29" s="444">
        <f t="shared" si="7"/>
        <v>764</v>
      </c>
      <c r="J29" s="444">
        <f t="shared" si="7"/>
        <v>1509</v>
      </c>
      <c r="K29" s="441"/>
      <c r="L29" s="428">
        <f t="shared" si="8"/>
        <v>-6003</v>
      </c>
      <c r="M29" s="428">
        <f t="shared" si="8"/>
        <v>3540</v>
      </c>
      <c r="N29" s="423"/>
      <c r="O29" s="428">
        <f>O10+O19</f>
        <v>-5453</v>
      </c>
      <c r="P29" s="428">
        <f>P10*P70</f>
        <v>3690.2128138976686</v>
      </c>
    </row>
    <row r="30" spans="1:18" s="432" customFormat="1">
      <c r="A30" s="438"/>
      <c r="B30" s="408" t="s">
        <v>730</v>
      </c>
      <c r="C30" s="401"/>
      <c r="D30" s="401"/>
      <c r="E30" s="401"/>
      <c r="F30" s="401"/>
      <c r="G30" s="443">
        <f t="shared" ref="G30:J32" si="9">G20</f>
        <v>-38903</v>
      </c>
      <c r="H30" s="443">
        <f t="shared" si="9"/>
        <v>-40892</v>
      </c>
      <c r="I30" s="443">
        <f t="shared" si="9"/>
        <v>-35636</v>
      </c>
      <c r="J30" s="443">
        <f t="shared" si="9"/>
        <v>-37692</v>
      </c>
      <c r="K30" s="441"/>
      <c r="L30" s="428">
        <f t="shared" ref="L30:M32" si="10">L20</f>
        <v>-110891</v>
      </c>
      <c r="M30" s="428">
        <f t="shared" si="10"/>
        <v>-153123</v>
      </c>
      <c r="N30" s="752"/>
      <c r="O30" s="428">
        <f t="shared" ref="O30:O32" si="11">O20</f>
        <v>-142278</v>
      </c>
      <c r="P30" s="404">
        <f>P71*(P$12-P$11)</f>
        <v>-147033.1451151263</v>
      </c>
      <c r="Q30" s="778"/>
    </row>
    <row r="31" spans="1:18" s="432" customFormat="1" ht="11.25" customHeight="1">
      <c r="A31" s="438"/>
      <c r="B31" s="408" t="s">
        <v>731</v>
      </c>
      <c r="C31" s="401"/>
      <c r="D31" s="401"/>
      <c r="E31" s="401"/>
      <c r="F31" s="401"/>
      <c r="G31" s="443">
        <f t="shared" si="9"/>
        <v>-5058</v>
      </c>
      <c r="H31" s="443">
        <f t="shared" si="9"/>
        <v>-3023</v>
      </c>
      <c r="I31" s="443">
        <f t="shared" si="9"/>
        <v>-2928</v>
      </c>
      <c r="J31" s="443">
        <f t="shared" si="9"/>
        <v>-3391</v>
      </c>
      <c r="K31" s="441"/>
      <c r="L31" s="428">
        <f t="shared" si="10"/>
        <v>-10137</v>
      </c>
      <c r="M31" s="428">
        <f t="shared" si="10"/>
        <v>-14400</v>
      </c>
      <c r="N31" s="780"/>
      <c r="O31" s="428">
        <f t="shared" si="11"/>
        <v>-14552</v>
      </c>
      <c r="P31" s="404">
        <f>P72*(P$12-P$11)</f>
        <v>-12010.861547322098</v>
      </c>
      <c r="R31" s="779"/>
    </row>
    <row r="32" spans="1:18" s="432" customFormat="1">
      <c r="A32" s="438"/>
      <c r="B32" s="408" t="s">
        <v>732</v>
      </c>
      <c r="C32" s="401"/>
      <c r="D32" s="401"/>
      <c r="E32" s="401"/>
      <c r="F32" s="401"/>
      <c r="G32" s="443">
        <f t="shared" si="9"/>
        <v>-170</v>
      </c>
      <c r="H32" s="443" t="str">
        <f t="shared" si="9"/>
        <v>-</v>
      </c>
      <c r="I32" s="443" t="str">
        <f t="shared" si="9"/>
        <v>-</v>
      </c>
      <c r="J32" s="443" t="str">
        <f t="shared" si="9"/>
        <v>-</v>
      </c>
      <c r="K32" s="441"/>
      <c r="L32" s="428">
        <f t="shared" si="10"/>
        <v>-76361</v>
      </c>
      <c r="M32" s="428">
        <f t="shared" si="10"/>
        <v>-170</v>
      </c>
      <c r="N32" s="423"/>
      <c r="O32" s="428">
        <f t="shared" si="11"/>
        <v>-1636</v>
      </c>
      <c r="P32" s="428">
        <v>0</v>
      </c>
    </row>
    <row r="33" spans="1:251" s="432" customFormat="1">
      <c r="A33" s="438"/>
      <c r="B33" s="408"/>
      <c r="C33" s="401"/>
      <c r="D33" s="401"/>
      <c r="E33" s="401"/>
      <c r="F33" s="401"/>
      <c r="G33" s="443"/>
      <c r="H33" s="443"/>
      <c r="I33" s="443"/>
      <c r="J33" s="443"/>
      <c r="K33" s="441"/>
      <c r="L33" s="428"/>
      <c r="M33" s="442"/>
      <c r="N33" s="423"/>
      <c r="O33" s="428"/>
      <c r="P33" s="428"/>
    </row>
    <row r="34" spans="1:251" s="432" customFormat="1">
      <c r="A34" s="437"/>
      <c r="B34" s="829" t="s">
        <v>622</v>
      </c>
      <c r="C34" s="823">
        <f t="shared" ref="C34:O34" si="12">C12+C23</f>
        <v>-100922</v>
      </c>
      <c r="D34" s="823">
        <f t="shared" si="12"/>
        <v>-20410</v>
      </c>
      <c r="E34" s="823">
        <f t="shared" si="12"/>
        <v>-5447</v>
      </c>
      <c r="F34" s="823">
        <f t="shared" si="12"/>
        <v>-8365</v>
      </c>
      <c r="G34" s="823">
        <f t="shared" si="12"/>
        <v>-12784</v>
      </c>
      <c r="H34" s="823">
        <f t="shared" si="12"/>
        <v>5905</v>
      </c>
      <c r="I34" s="823">
        <f t="shared" si="12"/>
        <v>25278</v>
      </c>
      <c r="J34" s="823">
        <f t="shared" si="12"/>
        <v>-588</v>
      </c>
      <c r="K34" s="823"/>
      <c r="L34" s="823">
        <f t="shared" si="12"/>
        <v>-135144</v>
      </c>
      <c r="M34" s="823">
        <f t="shared" si="12"/>
        <v>17811</v>
      </c>
      <c r="N34" s="823"/>
      <c r="O34" s="823">
        <f t="shared" si="12"/>
        <v>-47006</v>
      </c>
      <c r="P34" s="823">
        <f>P12+P23</f>
        <v>32349.46435327793</v>
      </c>
    </row>
    <row r="35" spans="1:251" s="446" customFormat="1">
      <c r="A35" s="813"/>
      <c r="B35" s="440" t="s">
        <v>624</v>
      </c>
      <c r="C35" s="804"/>
      <c r="D35" s="804"/>
      <c r="E35" s="804"/>
      <c r="F35" s="804"/>
      <c r="G35" s="804"/>
      <c r="H35" s="804"/>
      <c r="I35" s="804"/>
      <c r="J35" s="804"/>
      <c r="K35" s="813"/>
      <c r="L35" s="817"/>
      <c r="M35" s="808"/>
      <c r="N35" s="818"/>
      <c r="O35" s="817"/>
      <c r="P35" s="808"/>
    </row>
    <row r="36" spans="1:251" s="446" customFormat="1">
      <c r="B36" s="440" t="s">
        <v>622</v>
      </c>
      <c r="C36" s="819">
        <f t="shared" ref="C36:J36" si="13">C34/C12</f>
        <v>-9.5092810703853772</v>
      </c>
      <c r="D36" s="819">
        <f t="shared" si="13"/>
        <v>-0.19442539247065996</v>
      </c>
      <c r="E36" s="819">
        <f t="shared" si="13"/>
        <v>-4.3193136042122625E-2</v>
      </c>
      <c r="F36" s="819">
        <f t="shared" si="13"/>
        <v>-6.606068264021607E-2</v>
      </c>
      <c r="G36" s="820">
        <f t="shared" si="13"/>
        <v>-0.1057123011279066</v>
      </c>
      <c r="H36" s="820">
        <f t="shared" si="13"/>
        <v>4.126427303601627E-2</v>
      </c>
      <c r="I36" s="820">
        <f t="shared" si="13"/>
        <v>0.15252519157666083</v>
      </c>
      <c r="J36" s="820">
        <f t="shared" si="13"/>
        <v>-4.0466047747183551E-3</v>
      </c>
      <c r="K36" s="811"/>
      <c r="L36" s="808">
        <f>L34/L12</f>
        <v>-0.36691708093168224</v>
      </c>
      <c r="M36" s="808">
        <f>M34/M12</f>
        <v>3.0971827826477078E-2</v>
      </c>
      <c r="N36" s="809"/>
      <c r="O36" s="808">
        <f>O34/O12</f>
        <v>-9.8207010667680644E-2</v>
      </c>
      <c r="P36" s="808">
        <f>P34/P12</f>
        <v>5.5667672693578599E-2</v>
      </c>
    </row>
    <row r="37" spans="1:251" s="432" customFormat="1">
      <c r="A37" s="437"/>
      <c r="B37" s="440"/>
      <c r="C37" s="401"/>
      <c r="D37" s="401"/>
      <c r="E37" s="401"/>
      <c r="F37" s="401"/>
      <c r="G37" s="401"/>
      <c r="H37" s="401"/>
      <c r="I37" s="401"/>
      <c r="J37" s="401"/>
      <c r="K37" s="437"/>
      <c r="L37" s="835"/>
      <c r="M37" s="835"/>
      <c r="N37" s="833"/>
      <c r="O37" s="835"/>
      <c r="P37" s="835"/>
    </row>
    <row r="38" spans="1:251">
      <c r="A38" s="28"/>
      <c r="B38" s="838" t="s">
        <v>869</v>
      </c>
      <c r="C38" s="836" t="s">
        <v>530</v>
      </c>
      <c r="D38" s="836"/>
      <c r="E38" s="836"/>
      <c r="F38" s="836"/>
      <c r="G38" s="836"/>
      <c r="H38" s="836"/>
      <c r="I38" s="836"/>
      <c r="J38" s="836"/>
      <c r="K38" s="838"/>
      <c r="L38" s="836"/>
      <c r="M38" s="836"/>
      <c r="N38" s="837"/>
      <c r="O38" s="836"/>
      <c r="P38" s="836"/>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row>
    <row r="39" spans="1:251" s="432" customFormat="1">
      <c r="A39" s="438"/>
      <c r="B39" s="446" t="s">
        <v>877</v>
      </c>
      <c r="C39" s="401"/>
      <c r="D39" s="401"/>
      <c r="E39" s="401"/>
      <c r="F39" s="401"/>
      <c r="G39" s="443"/>
      <c r="H39" s="443"/>
      <c r="I39" s="443"/>
      <c r="J39" s="443"/>
      <c r="K39" s="441"/>
      <c r="L39" s="428"/>
      <c r="M39" s="442"/>
      <c r="N39" s="423"/>
      <c r="O39" s="428"/>
      <c r="P39" s="428"/>
    </row>
    <row r="40" spans="1:251" s="734" customFormat="1">
      <c r="A40" s="813"/>
      <c r="B40" s="839" t="s">
        <v>878</v>
      </c>
      <c r="C40" s="816"/>
      <c r="D40" s="816"/>
      <c r="E40" s="816"/>
      <c r="F40" s="816"/>
      <c r="G40" s="816"/>
      <c r="H40" s="816"/>
      <c r="I40" s="816"/>
      <c r="J40" s="816"/>
      <c r="K40" s="813"/>
      <c r="L40" s="808">
        <f>L8/L$7</f>
        <v>1.5384580895375166</v>
      </c>
      <c r="M40" s="808">
        <f>M8/M$7</f>
        <v>1.2934737935062406</v>
      </c>
      <c r="N40" s="809"/>
      <c r="O40" s="808">
        <f>O8/O$7</f>
        <v>1.4489167904486981</v>
      </c>
      <c r="P40" s="808">
        <f>P8/P$7</f>
        <v>1.2932085935349418</v>
      </c>
    </row>
    <row r="41" spans="1:251" s="734" customFormat="1">
      <c r="A41" s="813"/>
      <c r="B41" s="839" t="s">
        <v>879</v>
      </c>
      <c r="C41" s="816"/>
      <c r="D41" s="816"/>
      <c r="E41" s="816"/>
      <c r="F41" s="816"/>
      <c r="G41" s="816"/>
      <c r="H41" s="816"/>
      <c r="I41" s="816"/>
      <c r="J41" s="816"/>
      <c r="K41" s="813"/>
      <c r="L41" s="808">
        <f>L10/L$7</f>
        <v>0.13427638412506257</v>
      </c>
      <c r="M41" s="808">
        <f>M10/M$7</f>
        <v>0.13237145514720197</v>
      </c>
      <c r="N41" s="809"/>
      <c r="O41" s="808">
        <f>O10/O$7</f>
        <v>0.13839298225946584</v>
      </c>
      <c r="P41" s="808">
        <f>P10/P$7</f>
        <v>0.13254003148319946</v>
      </c>
    </row>
    <row r="42" spans="1:251" s="432" customFormat="1">
      <c r="A42" s="437"/>
      <c r="B42" s="839"/>
      <c r="C42" s="401"/>
      <c r="D42" s="401"/>
      <c r="E42" s="401"/>
      <c r="F42" s="401"/>
      <c r="G42" s="401"/>
      <c r="H42" s="401"/>
      <c r="I42" s="401"/>
      <c r="J42" s="401"/>
      <c r="K42" s="437"/>
      <c r="L42" s="396"/>
      <c r="M42" s="396"/>
      <c r="N42" s="439"/>
      <c r="O42" s="396"/>
      <c r="P42" s="396"/>
    </row>
    <row r="43" spans="1:251">
      <c r="A43" s="437"/>
      <c r="B43" s="446" t="s">
        <v>533</v>
      </c>
      <c r="C43" s="410"/>
      <c r="D43" s="410"/>
      <c r="E43" s="410"/>
      <c r="F43" s="410"/>
      <c r="G43" s="410"/>
      <c r="H43" s="410"/>
      <c r="I43" s="410"/>
      <c r="J43" s="410"/>
      <c r="K43" s="437"/>
      <c r="L43" s="403"/>
      <c r="M43" s="403"/>
      <c r="N43" s="422"/>
      <c r="O43" s="403"/>
      <c r="P43" s="403"/>
    </row>
    <row r="44" spans="1:251" s="734" customFormat="1">
      <c r="A44" s="813"/>
      <c r="B44" s="839" t="s">
        <v>725</v>
      </c>
      <c r="C44" s="816"/>
      <c r="D44" s="816"/>
      <c r="E44" s="816"/>
      <c r="F44" s="816"/>
      <c r="G44" s="816"/>
      <c r="H44" s="816"/>
      <c r="I44" s="816"/>
      <c r="J44" s="816"/>
      <c r="K44" s="813"/>
      <c r="L44" s="808"/>
      <c r="M44" s="808">
        <f>M7/L7-1</f>
        <v>0.72727000993864932</v>
      </c>
      <c r="N44" s="809"/>
      <c r="O44" s="808"/>
      <c r="P44" s="808">
        <f>P7/O7-1</f>
        <v>0.30929570359575131</v>
      </c>
    </row>
    <row r="45" spans="1:251" s="734" customFormat="1">
      <c r="A45" s="813"/>
      <c r="B45" s="839" t="s">
        <v>724</v>
      </c>
      <c r="C45" s="816"/>
      <c r="D45" s="816"/>
      <c r="E45" s="816"/>
      <c r="F45" s="816"/>
      <c r="G45" s="816"/>
      <c r="H45" s="816"/>
      <c r="I45" s="816"/>
      <c r="J45" s="816"/>
      <c r="K45" s="813"/>
      <c r="L45" s="808"/>
      <c r="M45" s="808">
        <f>M8/L8-1</f>
        <v>0.45221927549325325</v>
      </c>
      <c r="N45" s="809"/>
      <c r="O45" s="808"/>
      <c r="P45" s="808">
        <f>P8/O8-1</f>
        <v>0.16859192089564945</v>
      </c>
    </row>
    <row r="46" spans="1:251" s="734" customFormat="1">
      <c r="A46" s="813"/>
      <c r="B46" s="839" t="s">
        <v>726</v>
      </c>
      <c r="C46" s="816"/>
      <c r="D46" s="816"/>
      <c r="E46" s="816"/>
      <c r="F46" s="816"/>
      <c r="G46" s="816"/>
      <c r="H46" s="816"/>
      <c r="I46" s="816"/>
      <c r="J46" s="816"/>
      <c r="K46" s="813"/>
      <c r="L46" s="808"/>
      <c r="M46" s="808">
        <f>M9/L9-1</f>
        <v>0.33281416415671283</v>
      </c>
      <c r="N46" s="809"/>
      <c r="O46" s="808"/>
      <c r="P46" s="808">
        <f>P9/O9-1</f>
        <v>9.504697874083945E-2</v>
      </c>
    </row>
    <row r="47" spans="1:251" s="734" customFormat="1">
      <c r="A47" s="813"/>
      <c r="B47" s="839" t="s">
        <v>727</v>
      </c>
      <c r="C47" s="816"/>
      <c r="D47" s="816"/>
      <c r="E47" s="816"/>
      <c r="F47" s="816"/>
      <c r="G47" s="816"/>
      <c r="H47" s="816"/>
      <c r="I47" s="816"/>
      <c r="J47" s="816"/>
      <c r="K47" s="813"/>
      <c r="L47" s="808"/>
      <c r="M47" s="808">
        <f>M10/L10-1</f>
        <v>0.70276587456174533</v>
      </c>
      <c r="N47" s="809"/>
      <c r="O47" s="808"/>
      <c r="P47" s="808">
        <f>P10/O10-1</f>
        <v>0.25392264074524085</v>
      </c>
    </row>
    <row r="48" spans="1:251" s="734" customFormat="1">
      <c r="A48" s="813"/>
      <c r="B48" s="839" t="s">
        <v>728</v>
      </c>
      <c r="C48" s="816"/>
      <c r="D48" s="816"/>
      <c r="E48" s="816"/>
      <c r="F48" s="816"/>
      <c r="G48" s="816"/>
      <c r="H48" s="816"/>
      <c r="I48" s="816"/>
      <c r="J48" s="816"/>
      <c r="K48" s="813"/>
      <c r="L48" s="808"/>
      <c r="M48" s="808">
        <f>M11/L11-1</f>
        <v>0.3308854221016384</v>
      </c>
      <c r="N48" s="809"/>
      <c r="O48" s="808"/>
      <c r="P48" s="808">
        <f>P11/O11-1</f>
        <v>0.1412576381509032</v>
      </c>
    </row>
    <row r="49" spans="1:16" s="734" customFormat="1">
      <c r="A49" s="813"/>
      <c r="B49" s="839"/>
      <c r="C49" s="816"/>
      <c r="D49" s="816"/>
      <c r="E49" s="816"/>
      <c r="F49" s="816"/>
      <c r="G49" s="816"/>
      <c r="H49" s="816"/>
      <c r="I49" s="816"/>
      <c r="J49" s="816"/>
      <c r="K49" s="813"/>
      <c r="L49" s="815"/>
      <c r="M49" s="815"/>
      <c r="N49" s="809"/>
      <c r="O49" s="815"/>
      <c r="P49" s="808"/>
    </row>
    <row r="50" spans="1:16">
      <c r="A50" s="437"/>
      <c r="B50" s="446" t="s">
        <v>637</v>
      </c>
      <c r="C50" s="410"/>
      <c r="D50" s="410"/>
      <c r="E50" s="410"/>
      <c r="F50" s="410"/>
      <c r="G50" s="410"/>
      <c r="H50" s="410"/>
      <c r="I50" s="410"/>
      <c r="J50" s="410"/>
      <c r="K50" s="437"/>
      <c r="L50" s="403"/>
      <c r="M50" s="403"/>
      <c r="N50" s="422"/>
      <c r="O50" s="403"/>
      <c r="P50" s="403"/>
    </row>
    <row r="51" spans="1:16">
      <c r="A51" s="437"/>
      <c r="B51" s="840" t="s">
        <v>725</v>
      </c>
      <c r="C51" s="410"/>
      <c r="D51" s="410"/>
      <c r="E51" s="410"/>
      <c r="F51" s="410"/>
      <c r="G51" s="410"/>
      <c r="H51" s="410"/>
      <c r="I51" s="410"/>
      <c r="J51" s="410"/>
      <c r="K51" s="437"/>
      <c r="L51" s="436">
        <f t="shared" ref="L51:M55" si="14">L7/(L$12-L$11)</f>
        <v>0.3007301336892988</v>
      </c>
      <c r="M51" s="436">
        <f t="shared" si="14"/>
        <v>0.34137397319753893</v>
      </c>
      <c r="N51" s="422"/>
      <c r="O51" s="436">
        <f t="shared" ref="O51:P55" si="15">O7/(O$12-O$11)</f>
        <v>0.31355342385821594</v>
      </c>
      <c r="P51" s="436">
        <f t="shared" si="15"/>
        <v>0.34139145742726051</v>
      </c>
    </row>
    <row r="52" spans="1:16">
      <c r="A52" s="437"/>
      <c r="B52" s="840" t="s">
        <v>724</v>
      </c>
      <c r="C52" s="410"/>
      <c r="D52" s="410"/>
      <c r="E52" s="410"/>
      <c r="F52" s="410"/>
      <c r="G52" s="410"/>
      <c r="H52" s="410"/>
      <c r="I52" s="410"/>
      <c r="J52" s="410"/>
      <c r="K52" s="437"/>
      <c r="L52" s="436">
        <f t="shared" si="14"/>
        <v>0.46266070694200057</v>
      </c>
      <c r="M52" s="436">
        <f t="shared" si="14"/>
        <v>0.44155828811611841</v>
      </c>
      <c r="N52" s="422"/>
      <c r="O52" s="436">
        <f t="shared" si="15"/>
        <v>0.45431282053084654</v>
      </c>
      <c r="P52" s="436">
        <f t="shared" si="15"/>
        <v>0.44149036650435153</v>
      </c>
    </row>
    <row r="53" spans="1:16">
      <c r="A53" s="437"/>
      <c r="B53" s="840" t="s">
        <v>726</v>
      </c>
      <c r="C53" s="410"/>
      <c r="D53" s="410"/>
      <c r="E53" s="410"/>
      <c r="F53" s="410"/>
      <c r="G53" s="410"/>
      <c r="H53" s="410"/>
      <c r="I53" s="410"/>
      <c r="J53" s="410"/>
      <c r="K53" s="437"/>
      <c r="L53" s="436">
        <f t="shared" si="14"/>
        <v>0.19622820441945496</v>
      </c>
      <c r="M53" s="436">
        <f t="shared" si="14"/>
        <v>0.17187956910480254</v>
      </c>
      <c r="N53" s="422"/>
      <c r="O53" s="436">
        <f t="shared" si="15"/>
        <v>0.18874016218553266</v>
      </c>
      <c r="P53" s="436">
        <f t="shared" si="15"/>
        <v>0.17187014155288347</v>
      </c>
    </row>
    <row r="54" spans="1:16">
      <c r="A54" s="437"/>
      <c r="B54" s="840" t="s">
        <v>727</v>
      </c>
      <c r="C54" s="410"/>
      <c r="D54" s="410"/>
      <c r="E54" s="410"/>
      <c r="F54" s="410"/>
      <c r="G54" s="410"/>
      <c r="H54" s="410"/>
      <c r="I54" s="410"/>
      <c r="J54" s="410"/>
      <c r="K54" s="437"/>
      <c r="L54" s="436">
        <f t="shared" si="14"/>
        <v>4.0380954949245706E-2</v>
      </c>
      <c r="M54" s="436">
        <f t="shared" si="14"/>
        <v>4.518816958154015E-2</v>
      </c>
      <c r="N54" s="422"/>
      <c r="O54" s="436">
        <f t="shared" si="15"/>
        <v>4.3393593425404851E-2</v>
      </c>
      <c r="P54" s="436">
        <f t="shared" si="15"/>
        <v>4.5248034515504465E-2</v>
      </c>
    </row>
    <row r="55" spans="1:16">
      <c r="A55" s="437"/>
      <c r="B55" s="840" t="s">
        <v>728</v>
      </c>
      <c r="C55" s="410"/>
      <c r="D55" s="410"/>
      <c r="E55" s="410"/>
      <c r="F55" s="410"/>
      <c r="G55" s="410"/>
      <c r="H55" s="410"/>
      <c r="I55" s="410"/>
      <c r="J55" s="410"/>
      <c r="K55" s="437"/>
      <c r="L55" s="436">
        <f t="shared" si="14"/>
        <v>-0.17228368469191235</v>
      </c>
      <c r="M55" s="436">
        <f t="shared" si="14"/>
        <v>-0.15068778411524408</v>
      </c>
      <c r="N55" s="422"/>
      <c r="O55" s="436">
        <f t="shared" si="15"/>
        <v>-0.15876888034335246</v>
      </c>
      <c r="P55" s="436">
        <f t="shared" si="15"/>
        <v>-0.1506788991898371</v>
      </c>
    </row>
    <row r="56" spans="1:16">
      <c r="A56" s="437"/>
      <c r="B56" s="840"/>
      <c r="C56" s="410"/>
      <c r="D56" s="410"/>
      <c r="E56" s="410"/>
      <c r="F56" s="410"/>
      <c r="G56" s="410"/>
      <c r="H56" s="410"/>
      <c r="I56" s="410"/>
      <c r="J56" s="410"/>
      <c r="K56" s="437"/>
      <c r="L56" s="403"/>
      <c r="M56" s="403"/>
      <c r="N56" s="422"/>
      <c r="O56" s="403"/>
      <c r="P56" s="403"/>
    </row>
    <row r="57" spans="1:16">
      <c r="B57" s="446" t="s">
        <v>638</v>
      </c>
      <c r="C57" s="407"/>
      <c r="D57" s="407"/>
      <c r="E57" s="407"/>
      <c r="F57" s="407"/>
      <c r="G57" s="407"/>
      <c r="H57" s="407"/>
      <c r="I57" s="407"/>
      <c r="J57" s="407"/>
      <c r="L57" s="403"/>
      <c r="M57" s="403"/>
      <c r="N57" s="422"/>
      <c r="O57" s="403"/>
      <c r="P57" s="403"/>
    </row>
    <row r="58" spans="1:16" s="734" customFormat="1">
      <c r="B58" s="839" t="s">
        <v>725</v>
      </c>
      <c r="C58" s="800"/>
      <c r="D58" s="800"/>
      <c r="E58" s="800"/>
      <c r="F58" s="800"/>
      <c r="G58" s="800"/>
      <c r="H58" s="800"/>
      <c r="I58" s="800"/>
      <c r="J58" s="800"/>
      <c r="L58" s="801">
        <f t="shared" ref="L58:L64" si="16">L16/SUM($L$16:$L$22)</f>
        <v>6.9976781000542235E-2</v>
      </c>
      <c r="M58" s="801">
        <f t="shared" ref="M58:M64" si="17">M16/SUM($M$16:$M$22)</f>
        <v>9.9818756056418906E-2</v>
      </c>
      <c r="N58" s="802"/>
      <c r="O58" s="801">
        <f t="shared" ref="O58:P64" si="18">O16/SUM($L$16:$L$22)</f>
        <v>9.5013178619452715E-2</v>
      </c>
      <c r="P58" s="801">
        <f t="shared" si="18"/>
        <v>0.10843888767588655</v>
      </c>
    </row>
    <row r="59" spans="1:16" s="734" customFormat="1">
      <c r="B59" s="839" t="s">
        <v>724</v>
      </c>
      <c r="C59" s="800"/>
      <c r="D59" s="800"/>
      <c r="E59" s="800"/>
      <c r="F59" s="800"/>
      <c r="G59" s="800"/>
      <c r="H59" s="800"/>
      <c r="I59" s="800"/>
      <c r="J59" s="800"/>
      <c r="L59" s="801">
        <f t="shared" si="16"/>
        <v>0.30408348511421801</v>
      </c>
      <c r="M59" s="801">
        <f t="shared" si="17"/>
        <v>0.37339123568890642</v>
      </c>
      <c r="N59" s="802"/>
      <c r="O59" s="801">
        <f t="shared" si="18"/>
        <v>0.38513348441903839</v>
      </c>
      <c r="P59" s="801">
        <f t="shared" si="18"/>
        <v>0.40933215803146472</v>
      </c>
    </row>
    <row r="60" spans="1:16" s="734" customFormat="1">
      <c r="B60" s="839" t="s">
        <v>726</v>
      </c>
      <c r="C60" s="800"/>
      <c r="D60" s="800"/>
      <c r="E60" s="800"/>
      <c r="F60" s="800"/>
      <c r="G60" s="800"/>
      <c r="H60" s="800"/>
      <c r="I60" s="800"/>
      <c r="J60" s="800"/>
      <c r="L60" s="801">
        <f t="shared" si="16"/>
        <v>0.18626642858419717</v>
      </c>
      <c r="M60" s="801">
        <f t="shared" si="17"/>
        <v>0.17731220615152712</v>
      </c>
      <c r="N60" s="802"/>
      <c r="O60" s="801">
        <f t="shared" si="18"/>
        <v>0.18928946683695258</v>
      </c>
      <c r="P60" s="801">
        <f t="shared" si="18"/>
        <v>0.20214702597991177</v>
      </c>
    </row>
    <row r="61" spans="1:16" s="734" customFormat="1">
      <c r="B61" s="839" t="s">
        <v>727</v>
      </c>
      <c r="C61" s="800"/>
      <c r="D61" s="800"/>
      <c r="E61" s="800"/>
      <c r="F61" s="800"/>
      <c r="G61" s="800"/>
      <c r="H61" s="800"/>
      <c r="I61" s="800"/>
      <c r="J61" s="800"/>
      <c r="L61" s="801">
        <f t="shared" si="16"/>
        <v>4.7613845594646723E-2</v>
      </c>
      <c r="M61" s="801">
        <f t="shared" si="17"/>
        <v>4.8553637440333058E-2</v>
      </c>
      <c r="N61" s="802"/>
      <c r="O61" s="801">
        <f t="shared" si="18"/>
        <v>5.9870855488045889E-2</v>
      </c>
      <c r="P61" s="801">
        <f t="shared" si="18"/>
        <v>5.4162710140093252E-2</v>
      </c>
    </row>
    <row r="62" spans="1:16" s="734" customFormat="1">
      <c r="B62" s="839" t="s">
        <v>730</v>
      </c>
      <c r="C62" s="800"/>
      <c r="D62" s="800"/>
      <c r="E62" s="800"/>
      <c r="F62" s="800"/>
      <c r="G62" s="800"/>
      <c r="H62" s="800"/>
      <c r="I62" s="800"/>
      <c r="J62" s="800"/>
      <c r="L62" s="801">
        <f t="shared" si="16"/>
        <v>0.22025475353896085</v>
      </c>
      <c r="M62" s="801">
        <f t="shared" si="17"/>
        <v>0.27477837993037363</v>
      </c>
      <c r="N62" s="802"/>
      <c r="O62" s="801">
        <f t="shared" si="18"/>
        <v>0.28259647603517213</v>
      </c>
      <c r="P62" s="801">
        <f t="shared" si="18"/>
        <v>0.29204127602231389</v>
      </c>
    </row>
    <row r="63" spans="1:16" s="734" customFormat="1">
      <c r="B63" s="839" t="s">
        <v>731</v>
      </c>
      <c r="C63" s="800"/>
      <c r="D63" s="800"/>
      <c r="E63" s="800"/>
      <c r="F63" s="800"/>
      <c r="G63" s="800"/>
      <c r="H63" s="800"/>
      <c r="I63" s="800"/>
      <c r="J63" s="800"/>
      <c r="L63" s="801">
        <f t="shared" si="16"/>
        <v>2.0134388152550215E-2</v>
      </c>
      <c r="M63" s="801">
        <f t="shared" si="17"/>
        <v>2.5840720668987547E-2</v>
      </c>
      <c r="N63" s="802"/>
      <c r="O63" s="801">
        <f t="shared" si="18"/>
        <v>2.8903582558539091E-2</v>
      </c>
      <c r="P63" s="801">
        <f t="shared" si="18"/>
        <v>2.3856303486270398E-2</v>
      </c>
    </row>
    <row r="64" spans="1:16" s="734" customFormat="1">
      <c r="B64" s="839" t="s">
        <v>732</v>
      </c>
      <c r="C64" s="800"/>
      <c r="D64" s="800"/>
      <c r="E64" s="800"/>
      <c r="F64" s="800"/>
      <c r="G64" s="800"/>
      <c r="H64" s="800"/>
      <c r="I64" s="800"/>
      <c r="J64" s="800"/>
      <c r="L64" s="801">
        <f t="shared" si="16"/>
        <v>0.15167031801488479</v>
      </c>
      <c r="M64" s="801">
        <f t="shared" si="17"/>
        <v>3.0506406345332519E-4</v>
      </c>
      <c r="N64" s="802"/>
      <c r="O64" s="801">
        <f t="shared" si="18"/>
        <v>3.2494681875872701E-3</v>
      </c>
      <c r="P64" s="801">
        <f t="shared" si="18"/>
        <v>0</v>
      </c>
    </row>
    <row r="65" spans="1:251">
      <c r="B65" s="841"/>
      <c r="C65" s="407"/>
      <c r="D65" s="407"/>
      <c r="E65" s="407"/>
      <c r="F65" s="407"/>
      <c r="G65" s="407"/>
      <c r="H65" s="407"/>
      <c r="I65" s="407"/>
      <c r="J65" s="407"/>
      <c r="L65" s="447"/>
      <c r="M65" s="447"/>
      <c r="N65" s="753"/>
      <c r="O65" s="447"/>
      <c r="P65" s="447"/>
    </row>
    <row r="66" spans="1:251" s="432" customFormat="1">
      <c r="A66" s="437"/>
      <c r="B66" s="446" t="s">
        <v>640</v>
      </c>
      <c r="C66" s="401"/>
      <c r="D66" s="401"/>
      <c r="E66" s="401"/>
      <c r="F66" s="401"/>
      <c r="G66" s="401"/>
      <c r="H66" s="401"/>
      <c r="I66" s="401"/>
      <c r="J66" s="401"/>
      <c r="K66" s="437"/>
      <c r="L66" s="396"/>
      <c r="M66" s="396"/>
      <c r="N66" s="439"/>
      <c r="O66" s="396"/>
      <c r="P66" s="396"/>
    </row>
    <row r="67" spans="1:251" s="446" customFormat="1">
      <c r="A67" s="803"/>
      <c r="B67" s="839" t="s">
        <v>725</v>
      </c>
      <c r="C67" s="804"/>
      <c r="D67" s="804"/>
      <c r="E67" s="804"/>
      <c r="F67" s="804"/>
      <c r="G67" s="805">
        <f t="shared" ref="G67:J70" si="19">G26/G7</f>
        <v>0.73289888929874181</v>
      </c>
      <c r="H67" s="805">
        <f t="shared" si="19"/>
        <v>0.76326454479168437</v>
      </c>
      <c r="I67" s="806">
        <f t="shared" si="19"/>
        <v>0.77349632943697033</v>
      </c>
      <c r="J67" s="805">
        <f t="shared" si="19"/>
        <v>0.76205422732736738</v>
      </c>
      <c r="K67" s="807"/>
      <c r="L67" s="808">
        <f t="shared" ref="L67:O70" si="20">L26/L7</f>
        <v>0.73673040853079863</v>
      </c>
      <c r="M67" s="808">
        <f t="shared" si="20"/>
        <v>0.75935019143827465</v>
      </c>
      <c r="N67" s="809">
        <f t="shared" si="20"/>
        <v>0</v>
      </c>
      <c r="O67" s="808">
        <f t="shared" si="20"/>
        <v>0.73186850144334514</v>
      </c>
      <c r="P67" s="810">
        <f t="shared" ref="P67:P72" si="21">AVERAGE(H67:J67)</f>
        <v>0.76627170051867399</v>
      </c>
      <c r="Q67" s="811"/>
    </row>
    <row r="68" spans="1:251" s="446" customFormat="1">
      <c r="A68" s="803"/>
      <c r="B68" s="839" t="s">
        <v>724</v>
      </c>
      <c r="C68" s="804"/>
      <c r="D68" s="804"/>
      <c r="E68" s="804"/>
      <c r="F68" s="804"/>
      <c r="G68" s="805">
        <f t="shared" si="19"/>
        <v>0.25279573367808661</v>
      </c>
      <c r="H68" s="805">
        <f t="shared" si="19"/>
        <v>0.32524413858434448</v>
      </c>
      <c r="I68" s="805">
        <f t="shared" si="19"/>
        <v>0.314188170291822</v>
      </c>
      <c r="J68" s="805">
        <f t="shared" si="19"/>
        <v>0.31386489372027565</v>
      </c>
      <c r="K68" s="807"/>
      <c r="L68" s="808">
        <f t="shared" si="20"/>
        <v>0.25637513478856411</v>
      </c>
      <c r="M68" s="808">
        <f t="shared" si="20"/>
        <v>0.30404709345106695</v>
      </c>
      <c r="N68" s="809">
        <f t="shared" si="20"/>
        <v>0</v>
      </c>
      <c r="O68" s="808">
        <f t="shared" si="20"/>
        <v>0.24987814030499741</v>
      </c>
      <c r="P68" s="810">
        <f t="shared" si="21"/>
        <v>0.31776573419881404</v>
      </c>
      <c r="Q68" s="811"/>
    </row>
    <row r="69" spans="1:251" s="446" customFormat="1">
      <c r="A69" s="803"/>
      <c r="B69" s="839" t="s">
        <v>726</v>
      </c>
      <c r="C69" s="804"/>
      <c r="D69" s="804"/>
      <c r="E69" s="804"/>
      <c r="F69" s="804"/>
      <c r="G69" s="805">
        <f t="shared" si="19"/>
        <v>2.393092105263158E-2</v>
      </c>
      <c r="H69" s="805">
        <f t="shared" si="19"/>
        <v>0.20105065179324211</v>
      </c>
      <c r="I69" s="805">
        <f t="shared" si="19"/>
        <v>0.38611147032199666</v>
      </c>
      <c r="J69" s="805">
        <f t="shared" si="19"/>
        <v>-0.18353504455379704</v>
      </c>
      <c r="K69" s="807"/>
      <c r="L69" s="808">
        <f t="shared" si="20"/>
        <v>-7.3981607668434132E-2</v>
      </c>
      <c r="M69" s="808">
        <f t="shared" si="20"/>
        <v>0.15097954975081629</v>
      </c>
      <c r="N69" s="809">
        <f t="shared" si="20"/>
        <v>0</v>
      </c>
      <c r="O69" s="808">
        <f t="shared" si="20"/>
        <v>0.11256273920047677</v>
      </c>
      <c r="P69" s="810">
        <f t="shared" si="21"/>
        <v>0.13454235918714724</v>
      </c>
      <c r="Q69" s="811"/>
    </row>
    <row r="70" spans="1:251" s="446" customFormat="1">
      <c r="A70" s="803"/>
      <c r="B70" s="839" t="s">
        <v>727</v>
      </c>
      <c r="C70" s="804"/>
      <c r="D70" s="804"/>
      <c r="E70" s="804"/>
      <c r="F70" s="804"/>
      <c r="G70" s="805">
        <f t="shared" si="19"/>
        <v>9.2590037256795918E-2</v>
      </c>
      <c r="H70" s="805">
        <f t="shared" si="19"/>
        <v>8.7096302791173461E-2</v>
      </c>
      <c r="I70" s="805">
        <f t="shared" si="19"/>
        <v>9.9362725972168026E-2</v>
      </c>
      <c r="J70" s="805">
        <f t="shared" si="19"/>
        <v>0.1711272397369018</v>
      </c>
      <c r="K70" s="807"/>
      <c r="L70" s="808">
        <f t="shared" si="20"/>
        <v>-0.33407535199510269</v>
      </c>
      <c r="M70" s="808">
        <f t="shared" si="20"/>
        <v>0.11569761741347191</v>
      </c>
      <c r="N70" s="809">
        <f t="shared" si="20"/>
        <v>0</v>
      </c>
      <c r="O70" s="808">
        <f t="shared" si="20"/>
        <v>-0.22085864722559742</v>
      </c>
      <c r="P70" s="810">
        <f t="shared" si="21"/>
        <v>0.11919542283341443</v>
      </c>
      <c r="Q70" s="811"/>
    </row>
    <row r="71" spans="1:251" s="734" customFormat="1">
      <c r="A71" s="803"/>
      <c r="B71" s="839" t="s">
        <v>730</v>
      </c>
      <c r="C71" s="812">
        <f t="shared" ref="C71:J72" si="22">C20/(C$12-C$11)</f>
        <v>-0.41174537087761587</v>
      </c>
      <c r="D71" s="812">
        <f t="shared" si="22"/>
        <v>-0.27793905347727843</v>
      </c>
      <c r="E71" s="812">
        <f t="shared" si="22"/>
        <v>-0.22125964881953633</v>
      </c>
      <c r="F71" s="812">
        <f t="shared" si="22"/>
        <v>-0.23289447168670652</v>
      </c>
      <c r="G71" s="812">
        <f t="shared" si="22"/>
        <v>-0.27349291714998769</v>
      </c>
      <c r="H71" s="812">
        <f t="shared" si="22"/>
        <v>-0.24277326240671587</v>
      </c>
      <c r="I71" s="812">
        <f t="shared" si="22"/>
        <v>-0.18490595407964716</v>
      </c>
      <c r="J71" s="812">
        <f t="shared" si="22"/>
        <v>-0.21700106508535075</v>
      </c>
      <c r="K71" s="813"/>
      <c r="L71" s="814">
        <f>L20/(L$12-L$11)</f>
        <v>-0.24920053844269607</v>
      </c>
      <c r="M71" s="814">
        <f>M20/(M$12-M$11)</f>
        <v>-0.22614465767343769</v>
      </c>
      <c r="N71" s="812" t="s">
        <v>716</v>
      </c>
      <c r="O71" s="814">
        <f>O20/(O$12-O$11)</f>
        <v>-0.2500588774961422</v>
      </c>
      <c r="P71" s="810">
        <f t="shared" si="21"/>
        <v>-0.21489342719057125</v>
      </c>
      <c r="Q71" s="811"/>
    </row>
    <row r="72" spans="1:251" s="734" customFormat="1">
      <c r="A72" s="803"/>
      <c r="B72" s="839" t="s">
        <v>731</v>
      </c>
      <c r="C72" s="812">
        <f t="shared" si="22"/>
        <v>-3.5225156130163249E-2</v>
      </c>
      <c r="D72" s="812">
        <f t="shared" si="22"/>
        <v>-2.3780755711775042E-2</v>
      </c>
      <c r="E72" s="812">
        <f t="shared" si="22"/>
        <v>-2.1721063514331115E-2</v>
      </c>
      <c r="F72" s="812">
        <f t="shared" si="22"/>
        <v>-2.1468395244172767E-2</v>
      </c>
      <c r="G72" s="812">
        <f t="shared" si="22"/>
        <v>-3.5558367605188233E-2</v>
      </c>
      <c r="H72" s="812">
        <f t="shared" si="22"/>
        <v>-1.7947363109055613E-2</v>
      </c>
      <c r="I72" s="812">
        <f t="shared" si="22"/>
        <v>-1.5192631988584771E-2</v>
      </c>
      <c r="J72" s="812">
        <f t="shared" si="22"/>
        <v>-1.9522726618497941E-2</v>
      </c>
      <c r="K72" s="813"/>
      <c r="L72" s="814">
        <f>L21/(L$12-L$11)</f>
        <v>-2.2780440776921575E-2</v>
      </c>
      <c r="M72" s="814">
        <f>M21/(M$12-M$11)</f>
        <v>-2.1267105989939479E-2</v>
      </c>
      <c r="N72" s="812" t="s">
        <v>716</v>
      </c>
      <c r="O72" s="814">
        <f>O21/(O$12-O$11)</f>
        <v>-2.5575681309294912E-2</v>
      </c>
      <c r="P72" s="810">
        <f t="shared" si="21"/>
        <v>-1.7554240572046107E-2</v>
      </c>
      <c r="Q72" s="811"/>
    </row>
    <row r="73" spans="1:251" s="734" customFormat="1">
      <c r="A73" s="803"/>
      <c r="B73" s="839" t="s">
        <v>732</v>
      </c>
      <c r="C73" s="800"/>
      <c r="D73" s="800"/>
      <c r="E73" s="800"/>
      <c r="F73" s="800"/>
      <c r="G73" s="800" t="s">
        <v>716</v>
      </c>
      <c r="H73" s="800" t="s">
        <v>716</v>
      </c>
      <c r="I73" s="800" t="s">
        <v>716</v>
      </c>
      <c r="J73" s="800" t="s">
        <v>716</v>
      </c>
      <c r="K73" s="813"/>
      <c r="L73" s="815" t="s">
        <v>716</v>
      </c>
      <c r="M73" s="815" t="s">
        <v>716</v>
      </c>
      <c r="N73" s="812" t="s">
        <v>716</v>
      </c>
      <c r="O73" s="815" t="s">
        <v>716</v>
      </c>
      <c r="P73" s="815" t="s">
        <v>716</v>
      </c>
    </row>
    <row r="74" spans="1:251" s="432" customFormat="1">
      <c r="A74" s="437"/>
      <c r="B74" s="440"/>
      <c r="C74" s="401"/>
      <c r="D74" s="401"/>
      <c r="E74" s="401"/>
      <c r="F74" s="401"/>
      <c r="G74" s="401"/>
      <c r="H74" s="401"/>
      <c r="I74" s="401"/>
      <c r="J74" s="401"/>
      <c r="K74" s="437"/>
      <c r="L74" s="835"/>
      <c r="M74" s="835"/>
      <c r="N74" s="833"/>
      <c r="O74" s="835"/>
      <c r="P74" s="835"/>
    </row>
    <row r="75" spans="1:251">
      <c r="A75" s="28"/>
      <c r="B75" s="838" t="s">
        <v>881</v>
      </c>
      <c r="C75" s="836" t="s">
        <v>530</v>
      </c>
      <c r="D75" s="836"/>
      <c r="E75" s="836"/>
      <c r="F75" s="836"/>
      <c r="G75" s="836"/>
      <c r="H75" s="836"/>
      <c r="I75" s="836"/>
      <c r="J75" s="836"/>
      <c r="K75" s="838"/>
      <c r="L75" s="836"/>
      <c r="M75" s="836"/>
      <c r="N75" s="837"/>
      <c r="O75" s="836"/>
      <c r="P75" s="836"/>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row>
    <row r="76" spans="1:251" s="432" customFormat="1">
      <c r="B76" s="435"/>
      <c r="C76" s="434"/>
      <c r="D76" s="434"/>
      <c r="E76" s="434"/>
      <c r="F76" s="434"/>
      <c r="G76" s="434"/>
      <c r="H76" s="434"/>
      <c r="I76" s="434"/>
      <c r="J76" s="434"/>
      <c r="L76" s="433"/>
      <c r="M76" s="433"/>
      <c r="N76" s="426"/>
      <c r="O76" s="433"/>
      <c r="P76" s="433"/>
    </row>
    <row r="77" spans="1:251">
      <c r="B77" s="402" t="s">
        <v>529</v>
      </c>
      <c r="C77" s="407"/>
      <c r="D77" s="407"/>
      <c r="E77" s="407"/>
      <c r="F77" s="407"/>
      <c r="G77" s="407"/>
      <c r="H77" s="407"/>
      <c r="I77" s="407"/>
      <c r="J77" s="407"/>
      <c r="L77" s="403"/>
      <c r="M77" s="403"/>
      <c r="N77" s="426"/>
      <c r="O77" s="403"/>
      <c r="P77" s="403"/>
    </row>
    <row r="78" spans="1:251">
      <c r="B78" s="408" t="s">
        <v>733</v>
      </c>
      <c r="C78" s="407">
        <v>-7981</v>
      </c>
      <c r="D78" s="407">
        <v>-37646</v>
      </c>
      <c r="E78" s="407">
        <v>-38584</v>
      </c>
      <c r="F78" s="407">
        <v>-40685</v>
      </c>
      <c r="G78" s="406">
        <v>-41611</v>
      </c>
      <c r="H78" s="406">
        <v>-42072</v>
      </c>
      <c r="I78" s="406">
        <v>-41648</v>
      </c>
      <c r="J78" s="406">
        <v>-41449</v>
      </c>
      <c r="K78" s="399"/>
      <c r="L78" s="404">
        <f t="shared" ref="L78:L85" si="23">SUM(C78:F78)</f>
        <v>-124896</v>
      </c>
      <c r="M78" s="404">
        <f>SUM(G78:J78)</f>
        <v>-166780</v>
      </c>
      <c r="N78" s="422">
        <f t="shared" ref="N78:N85" si="24">IFERROR(SUM(H78:J78)/SUM(D78:F78)-1,0)</f>
        <v>7.0598297908737173E-2</v>
      </c>
      <c r="O78" s="404">
        <f t="shared" ref="O78:O85" si="25">SUM(D78:F78,G78)</f>
        <v>-158526</v>
      </c>
      <c r="P78" s="404">
        <f t="shared" ref="P78:P85" si="26">SUM(H78:J78)+G78*(1+N78)</f>
        <v>-169717.66577428047</v>
      </c>
    </row>
    <row r="79" spans="1:251">
      <c r="B79" s="408" t="s">
        <v>734</v>
      </c>
      <c r="C79" s="407">
        <v>-163</v>
      </c>
      <c r="D79" s="407" t="s">
        <v>716</v>
      </c>
      <c r="E79" s="407" t="s">
        <v>716</v>
      </c>
      <c r="F79" s="407" t="s">
        <v>716</v>
      </c>
      <c r="G79" s="406">
        <v>0</v>
      </c>
      <c r="H79" s="406">
        <v>0</v>
      </c>
      <c r="I79" s="406">
        <v>0</v>
      </c>
      <c r="J79" s="406">
        <v>0</v>
      </c>
      <c r="K79" s="399"/>
      <c r="L79" s="404">
        <f t="shared" si="23"/>
        <v>-163</v>
      </c>
      <c r="M79" s="404"/>
      <c r="N79" s="422">
        <f t="shared" si="24"/>
        <v>0</v>
      </c>
      <c r="O79" s="404">
        <f t="shared" si="25"/>
        <v>0</v>
      </c>
      <c r="P79" s="404">
        <f t="shared" si="26"/>
        <v>0</v>
      </c>
    </row>
    <row r="80" spans="1:251">
      <c r="B80" s="408" t="s">
        <v>735</v>
      </c>
      <c r="C80" s="407">
        <v>-654</v>
      </c>
      <c r="D80" s="407">
        <v>-6263</v>
      </c>
      <c r="E80" s="407">
        <v>-9237</v>
      </c>
      <c r="F80" s="407">
        <v>-9409</v>
      </c>
      <c r="G80" s="406">
        <v>-11261</v>
      </c>
      <c r="H80" s="406">
        <v>-12510</v>
      </c>
      <c r="I80" s="406">
        <v>-11858</v>
      </c>
      <c r="J80" s="406">
        <v>-11757</v>
      </c>
      <c r="K80" s="399"/>
      <c r="L80" s="404">
        <f t="shared" si="23"/>
        <v>-25563</v>
      </c>
      <c r="M80" s="404">
        <f t="shared" ref="M80:M85" si="27">SUM(G80:J80)</f>
        <v>-47386</v>
      </c>
      <c r="N80" s="422">
        <f t="shared" si="24"/>
        <v>0.45027901561684525</v>
      </c>
      <c r="O80" s="404">
        <f t="shared" si="25"/>
        <v>-36170</v>
      </c>
      <c r="P80" s="404">
        <f t="shared" si="26"/>
        <v>-52456.591994861294</v>
      </c>
    </row>
    <row r="81" spans="1:251">
      <c r="B81" s="408" t="s">
        <v>736</v>
      </c>
      <c r="C81" s="407">
        <v>-93</v>
      </c>
      <c r="D81" s="407">
        <v>13</v>
      </c>
      <c r="E81" s="407">
        <v>32</v>
      </c>
      <c r="F81" s="407">
        <v>186</v>
      </c>
      <c r="G81" s="406">
        <v>304</v>
      </c>
      <c r="H81" s="406">
        <v>123</v>
      </c>
      <c r="I81" s="406">
        <v>-5</v>
      </c>
      <c r="J81" s="406">
        <v>-111</v>
      </c>
      <c r="K81" s="399"/>
      <c r="L81" s="404">
        <f t="shared" si="23"/>
        <v>138</v>
      </c>
      <c r="M81" s="404">
        <f t="shared" si="27"/>
        <v>311</v>
      </c>
      <c r="N81" s="422">
        <f t="shared" si="24"/>
        <v>-0.96969696969696972</v>
      </c>
      <c r="O81" s="404">
        <f t="shared" si="25"/>
        <v>535</v>
      </c>
      <c r="P81" s="404">
        <f t="shared" si="26"/>
        <v>16.212121212121204</v>
      </c>
    </row>
    <row r="82" spans="1:251">
      <c r="B82" s="408" t="s">
        <v>736</v>
      </c>
      <c r="C82" s="407" t="s">
        <v>716</v>
      </c>
      <c r="D82" s="407" t="s">
        <v>716</v>
      </c>
      <c r="E82" s="407" t="s">
        <v>716</v>
      </c>
      <c r="F82" s="407" t="s">
        <v>716</v>
      </c>
      <c r="G82" s="406">
        <v>-231</v>
      </c>
      <c r="H82" s="406" t="s">
        <v>716</v>
      </c>
      <c r="I82" s="406" t="s">
        <v>716</v>
      </c>
      <c r="J82" s="406" t="s">
        <v>716</v>
      </c>
      <c r="K82" s="399"/>
      <c r="L82" s="404">
        <f t="shared" si="23"/>
        <v>0</v>
      </c>
      <c r="M82" s="404">
        <f t="shared" si="27"/>
        <v>-231</v>
      </c>
      <c r="N82" s="422">
        <f t="shared" si="24"/>
        <v>0</v>
      </c>
      <c r="O82" s="404">
        <f t="shared" si="25"/>
        <v>-231</v>
      </c>
      <c r="P82" s="404">
        <f t="shared" si="26"/>
        <v>-231</v>
      </c>
    </row>
    <row r="83" spans="1:251">
      <c r="B83" s="408" t="s">
        <v>737</v>
      </c>
      <c r="C83" s="407" t="s">
        <v>716</v>
      </c>
      <c r="D83" s="407">
        <v>7475</v>
      </c>
      <c r="E83" s="407">
        <v>-1062</v>
      </c>
      <c r="F83" s="407">
        <v>-216</v>
      </c>
      <c r="G83" s="406">
        <v>-322</v>
      </c>
      <c r="H83" s="406">
        <v>-156</v>
      </c>
      <c r="I83" s="406">
        <v>-657</v>
      </c>
      <c r="J83" s="406">
        <v>6</v>
      </c>
      <c r="K83" s="399"/>
      <c r="L83" s="404">
        <f t="shared" si="23"/>
        <v>6197</v>
      </c>
      <c r="M83" s="404">
        <f t="shared" si="27"/>
        <v>-1129</v>
      </c>
      <c r="N83" s="422">
        <f t="shared" si="24"/>
        <v>-1.1302243020816525</v>
      </c>
      <c r="O83" s="404">
        <f t="shared" si="25"/>
        <v>5875</v>
      </c>
      <c r="P83" s="404">
        <f t="shared" si="26"/>
        <v>-765.06777472970793</v>
      </c>
    </row>
    <row r="84" spans="1:251">
      <c r="B84" s="408" t="s">
        <v>738</v>
      </c>
      <c r="C84" s="407">
        <v>1417</v>
      </c>
      <c r="D84" s="407" t="s">
        <v>716</v>
      </c>
      <c r="E84" s="407" t="s">
        <v>716</v>
      </c>
      <c r="F84" s="407" t="s">
        <v>716</v>
      </c>
      <c r="G84" s="406">
        <v>83</v>
      </c>
      <c r="H84" s="406">
        <v>12661</v>
      </c>
      <c r="I84" s="406" t="s">
        <v>716</v>
      </c>
      <c r="J84" s="406">
        <v>110</v>
      </c>
      <c r="K84" s="399"/>
      <c r="L84" s="404">
        <f t="shared" si="23"/>
        <v>1417</v>
      </c>
      <c r="M84" s="404">
        <f t="shared" si="27"/>
        <v>12854</v>
      </c>
      <c r="N84" s="422">
        <f t="shared" si="24"/>
        <v>0</v>
      </c>
      <c r="O84" s="404">
        <f t="shared" si="25"/>
        <v>83</v>
      </c>
      <c r="P84" s="404">
        <f t="shared" si="26"/>
        <v>12854</v>
      </c>
    </row>
    <row r="85" spans="1:251">
      <c r="B85" s="402" t="s">
        <v>739</v>
      </c>
      <c r="C85" s="401">
        <v>-108396</v>
      </c>
      <c r="D85" s="401">
        <v>-56831</v>
      </c>
      <c r="E85" s="401">
        <v>-54298</v>
      </c>
      <c r="F85" s="401">
        <v>-58489</v>
      </c>
      <c r="G85" s="400">
        <v>-65822</v>
      </c>
      <c r="H85" s="400">
        <v>-36049</v>
      </c>
      <c r="I85" s="400">
        <v>-28890</v>
      </c>
      <c r="J85" s="400">
        <v>-53789</v>
      </c>
      <c r="K85" s="399"/>
      <c r="L85" s="404">
        <f t="shared" si="23"/>
        <v>-278014</v>
      </c>
      <c r="M85" s="404">
        <f t="shared" si="27"/>
        <v>-184550</v>
      </c>
      <c r="N85" s="422">
        <f t="shared" si="24"/>
        <v>-0.30002711976323271</v>
      </c>
      <c r="O85" s="404">
        <f t="shared" si="25"/>
        <v>-235440</v>
      </c>
      <c r="P85" s="404">
        <f t="shared" si="26"/>
        <v>-164801.61492294451</v>
      </c>
    </row>
    <row r="86" spans="1:251">
      <c r="B86" s="408"/>
      <c r="C86" s="410"/>
      <c r="D86" s="410"/>
      <c r="E86" s="410"/>
      <c r="F86" s="410"/>
      <c r="G86" s="410"/>
      <c r="H86" s="410"/>
      <c r="I86" s="410"/>
      <c r="J86" s="410"/>
      <c r="L86" s="403"/>
      <c r="M86" s="403"/>
      <c r="N86" s="426"/>
      <c r="O86" s="403"/>
      <c r="P86" s="403"/>
    </row>
    <row r="87" spans="1:251">
      <c r="B87" s="402" t="s">
        <v>740</v>
      </c>
      <c r="C87" s="410"/>
      <c r="D87" s="410"/>
      <c r="E87" s="410"/>
      <c r="F87" s="410"/>
      <c r="G87" s="410"/>
      <c r="H87" s="410"/>
      <c r="I87" s="410"/>
      <c r="J87" s="410"/>
      <c r="L87" s="403"/>
      <c r="M87" s="403"/>
      <c r="N87" s="426"/>
      <c r="O87" s="403"/>
      <c r="P87" s="403"/>
    </row>
    <row r="88" spans="1:251">
      <c r="B88" s="408" t="s">
        <v>741</v>
      </c>
      <c r="C88" s="407" t="s">
        <v>716</v>
      </c>
      <c r="D88" s="407" t="s">
        <v>716</v>
      </c>
      <c r="E88" s="407" t="s">
        <v>716</v>
      </c>
      <c r="F88" s="407" t="s">
        <v>716</v>
      </c>
      <c r="G88" s="431">
        <v>138449</v>
      </c>
      <c r="H88" s="431">
        <v>12626</v>
      </c>
      <c r="I88" s="431">
        <v>10126</v>
      </c>
      <c r="J88" s="431">
        <v>19435</v>
      </c>
      <c r="L88" s="428"/>
      <c r="M88" s="428">
        <f>SUM(G88:J88)</f>
        <v>180636</v>
      </c>
      <c r="N88" s="422">
        <f>IFERROR(SUM(H88:J88)/SUM(D88:F88)-1,0)</f>
        <v>0</v>
      </c>
      <c r="O88" s="428">
        <f>SUM(D88:F88,G88)</f>
        <v>138449</v>
      </c>
      <c r="P88" s="428">
        <f>SUM(H88:J88)+G88*(1+N88)</f>
        <v>180636</v>
      </c>
    </row>
    <row r="89" spans="1:251">
      <c r="B89" s="402" t="s">
        <v>742</v>
      </c>
      <c r="C89" s="401">
        <v>-108396</v>
      </c>
      <c r="D89" s="401">
        <v>-56831</v>
      </c>
      <c r="E89" s="401">
        <v>-54298</v>
      </c>
      <c r="F89" s="401">
        <v>-58489</v>
      </c>
      <c r="G89" s="430">
        <v>72627</v>
      </c>
      <c r="H89" s="430">
        <v>-23423</v>
      </c>
      <c r="I89" s="430">
        <v>-18764</v>
      </c>
      <c r="J89" s="430">
        <v>-34354</v>
      </c>
      <c r="L89" s="428">
        <f>SUM(C89:F89)</f>
        <v>-278014</v>
      </c>
      <c r="M89" s="428">
        <f>SUM(G89:J89)</f>
        <v>-3914</v>
      </c>
      <c r="N89" s="422">
        <f>IFERROR(SUM(H89:J89)/SUM(D89:F89)-1,0)</f>
        <v>-0.54874482661038337</v>
      </c>
      <c r="O89" s="428">
        <f>SUM(D89:F89,G89)</f>
        <v>-96991</v>
      </c>
      <c r="P89" s="428">
        <f>SUM(H89:J89)+G89*(1+N89)</f>
        <v>-43767.690522232311</v>
      </c>
    </row>
    <row r="90" spans="1:251">
      <c r="B90" s="408"/>
      <c r="C90" s="410"/>
      <c r="D90" s="410"/>
      <c r="E90" s="410"/>
      <c r="F90" s="410"/>
      <c r="G90" s="410"/>
      <c r="H90" s="410"/>
      <c r="I90" s="410"/>
      <c r="J90" s="410"/>
      <c r="L90" s="403"/>
      <c r="M90" s="403"/>
      <c r="N90" s="426"/>
      <c r="O90" s="403"/>
      <c r="P90" s="403"/>
    </row>
    <row r="91" spans="1:251">
      <c r="B91" s="402" t="s">
        <v>743</v>
      </c>
      <c r="C91" s="410"/>
      <c r="D91" s="410"/>
      <c r="E91" s="410"/>
      <c r="F91" s="410"/>
      <c r="G91" s="410"/>
      <c r="H91" s="410"/>
      <c r="I91" s="410"/>
      <c r="J91" s="410"/>
      <c r="L91" s="403"/>
      <c r="M91" s="403"/>
      <c r="N91" s="426"/>
      <c r="O91" s="403"/>
      <c r="P91" s="403"/>
    </row>
    <row r="92" spans="1:251">
      <c r="B92" s="408" t="s">
        <v>744</v>
      </c>
      <c r="C92" s="429">
        <v>-108903</v>
      </c>
      <c r="D92" s="429">
        <v>-50581</v>
      </c>
      <c r="E92" s="429">
        <v>-45093</v>
      </c>
      <c r="F92" s="429">
        <v>-49266</v>
      </c>
      <c r="G92" s="406">
        <v>-54717</v>
      </c>
      <c r="H92" s="406">
        <v>-36323</v>
      </c>
      <c r="I92" s="406">
        <v>-17027</v>
      </c>
      <c r="J92" s="406">
        <v>-42031</v>
      </c>
      <c r="K92" s="399"/>
      <c r="L92" s="404">
        <f>SUM(C92:F92)</f>
        <v>-253843</v>
      </c>
      <c r="M92" s="404">
        <f>SUM(G92:J92)</f>
        <v>-150098</v>
      </c>
      <c r="N92" s="422">
        <f>IFERROR(SUM(H92:J92)/SUM(D92:F92)-1,0)</f>
        <v>-0.34192769421829727</v>
      </c>
      <c r="O92" s="428">
        <f>SUM(D92:F92,G92)</f>
        <v>-199657</v>
      </c>
      <c r="P92" s="428">
        <f>SUM(H92:J92)+G92*(1+N92)</f>
        <v>-131388.74235545742</v>
      </c>
    </row>
    <row r="93" spans="1:251">
      <c r="B93" s="408"/>
      <c r="C93" s="429"/>
      <c r="D93" s="429"/>
      <c r="E93" s="429"/>
      <c r="F93" s="429"/>
      <c r="G93" s="406"/>
      <c r="H93" s="406"/>
      <c r="I93" s="406"/>
      <c r="J93" s="406"/>
      <c r="K93" s="399"/>
      <c r="L93" s="404"/>
      <c r="M93" s="404"/>
      <c r="N93" s="422"/>
      <c r="O93" s="428"/>
      <c r="P93" s="428"/>
    </row>
    <row r="94" spans="1:251">
      <c r="B94" s="402" t="s">
        <v>636</v>
      </c>
      <c r="C94" s="407">
        <v>1417</v>
      </c>
      <c r="D94" s="407" t="s">
        <v>716</v>
      </c>
      <c r="E94" s="407" t="s">
        <v>716</v>
      </c>
      <c r="F94" s="407" t="s">
        <v>716</v>
      </c>
      <c r="G94" s="406">
        <v>83</v>
      </c>
      <c r="H94" s="406">
        <v>12661</v>
      </c>
      <c r="I94" s="406" t="s">
        <v>716</v>
      </c>
      <c r="J94" s="406">
        <v>110</v>
      </c>
      <c r="K94" s="399"/>
      <c r="L94" s="404">
        <f>SUM(C94:F94)</f>
        <v>1417</v>
      </c>
      <c r="M94" s="404">
        <f>SUM(G94:J94)</f>
        <v>12854</v>
      </c>
      <c r="N94" s="422">
        <f>IFERROR(SUM(H94:J94)/SUM(D94:F94)-1,0)</f>
        <v>0</v>
      </c>
      <c r="O94" s="428">
        <f>SUM(D94:F94,G94)</f>
        <v>83</v>
      </c>
      <c r="P94" s="428">
        <f>SUM(H94:J94)+G94*(1+N94)</f>
        <v>12854</v>
      </c>
    </row>
    <row r="95" spans="1:251">
      <c r="B95" s="402"/>
      <c r="C95" s="427"/>
      <c r="D95" s="427"/>
      <c r="E95" s="427"/>
      <c r="F95" s="427"/>
      <c r="G95" s="427"/>
      <c r="H95" s="427"/>
      <c r="I95" s="427"/>
      <c r="J95" s="427"/>
      <c r="L95" s="403"/>
      <c r="M95" s="403"/>
      <c r="N95" s="426"/>
      <c r="O95" s="403"/>
      <c r="P95" s="403"/>
    </row>
    <row r="96" spans="1:251">
      <c r="A96" s="28"/>
      <c r="B96" s="418" t="s">
        <v>650</v>
      </c>
      <c r="C96" s="418"/>
      <c r="D96" s="418"/>
      <c r="E96" s="418"/>
      <c r="F96" s="418"/>
      <c r="G96" s="418"/>
      <c r="H96" s="418"/>
      <c r="I96" s="418"/>
      <c r="J96" s="418"/>
      <c r="K96" s="418"/>
      <c r="L96" s="418"/>
      <c r="M96" s="418"/>
      <c r="N96" s="425"/>
      <c r="O96" s="418"/>
      <c r="P96" s="41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row>
    <row r="97" spans="2:16" ht="12" customHeight="1">
      <c r="B97" s="415" t="str">
        <f>B3</f>
        <v xml:space="preserve">For the Fiscal Period Ending (USD, thouands)
</v>
      </c>
      <c r="C97" s="417" t="s">
        <v>651</v>
      </c>
      <c r="D97" s="417" t="s">
        <v>722</v>
      </c>
      <c r="E97" s="417" t="s">
        <v>652</v>
      </c>
      <c r="F97" s="417" t="s">
        <v>653</v>
      </c>
      <c r="G97" s="415" t="str">
        <f>G3</f>
        <v>3 months
Dec-31-2011</v>
      </c>
      <c r="H97" s="415" t="str">
        <f>H3</f>
        <v>3 months
Mar-31-2012</v>
      </c>
      <c r="I97" s="415" t="str">
        <f>I3</f>
        <v>3 months
Jun-30-2012</v>
      </c>
      <c r="J97" s="415" t="str">
        <f>J3</f>
        <v>3 months
Sep-30-2012</v>
      </c>
      <c r="K97" s="416"/>
      <c r="L97" s="415" t="str">
        <f>L3</f>
        <v>Q4 2010 - Q3 2011</v>
      </c>
      <c r="M97" s="415" t="str">
        <f>M3</f>
        <v>Q4 2011 - Q3 2012E</v>
      </c>
      <c r="N97" s="415">
        <f>N$3</f>
        <v>0</v>
      </c>
      <c r="O97" s="415" t="str">
        <f>O$3</f>
        <v>Q1-Q4 2011</v>
      </c>
      <c r="P97" s="415" t="str">
        <f>P$3</f>
        <v>Q1-Q4 2012E</v>
      </c>
    </row>
    <row r="98" spans="2:16">
      <c r="B98" s="402" t="s">
        <v>654</v>
      </c>
      <c r="C98" s="408"/>
      <c r="D98" s="408"/>
      <c r="E98" s="408"/>
      <c r="F98" s="408"/>
      <c r="G98" s="408"/>
      <c r="H98" s="408"/>
      <c r="I98" s="408"/>
      <c r="J98" s="408"/>
      <c r="L98" s="411"/>
      <c r="M98" s="411"/>
      <c r="N98" s="424"/>
      <c r="O98" s="411"/>
      <c r="P98" s="411"/>
    </row>
    <row r="99" spans="2:16">
      <c r="B99" s="408" t="s">
        <v>655</v>
      </c>
      <c r="C99" s="407">
        <v>-139477</v>
      </c>
      <c r="D99" s="407">
        <v>-56831</v>
      </c>
      <c r="E99" s="407">
        <v>-111129</v>
      </c>
      <c r="F99" s="407">
        <v>-169618</v>
      </c>
      <c r="G99" s="406">
        <v>-96991</v>
      </c>
      <c r="H99" s="406">
        <v>-23423</v>
      </c>
      <c r="I99" s="406">
        <v>-42188</v>
      </c>
      <c r="J99" s="406">
        <v>-76541</v>
      </c>
      <c r="K99" s="399"/>
      <c r="L99" s="404">
        <f>SUM(C99:F99)</f>
        <v>-477055</v>
      </c>
      <c r="M99" s="404">
        <f>SUM(G99:J99)</f>
        <v>-239143</v>
      </c>
      <c r="N99" s="422">
        <f t="shared" ref="N99:N119" si="28">IFERROR(SUM(H99:J99)/SUM(D99:F99)-1,0)</f>
        <v>-0.5789062083429608</v>
      </c>
      <c r="O99" s="404">
        <f t="shared" ref="O99:O107" si="29">SUM(D99:F99,G99)</f>
        <v>-434569</v>
      </c>
      <c r="P99" s="403"/>
    </row>
    <row r="100" spans="2:16">
      <c r="B100" s="408" t="s">
        <v>733</v>
      </c>
      <c r="C100" s="407">
        <v>8406</v>
      </c>
      <c r="D100" s="407">
        <v>37646</v>
      </c>
      <c r="E100" s="407">
        <v>76230</v>
      </c>
      <c r="F100" s="407">
        <v>116915</v>
      </c>
      <c r="G100" s="406">
        <v>158526</v>
      </c>
      <c r="H100" s="406">
        <v>42073</v>
      </c>
      <c r="I100" s="406">
        <v>83720</v>
      </c>
      <c r="J100" s="406">
        <v>125169</v>
      </c>
      <c r="K100" s="399"/>
      <c r="L100" s="404">
        <f>SUM(C100:F100)</f>
        <v>239197</v>
      </c>
      <c r="M100" s="404">
        <f>SUM(G100:J100)</f>
        <v>409488</v>
      </c>
      <c r="N100" s="422">
        <f t="shared" si="28"/>
        <v>8.7399421987859105E-2</v>
      </c>
      <c r="O100" s="404">
        <f t="shared" si="29"/>
        <v>389317</v>
      </c>
      <c r="P100" s="403"/>
    </row>
    <row r="101" spans="2:16">
      <c r="B101" s="408" t="s">
        <v>737</v>
      </c>
      <c r="C101" s="407" t="s">
        <v>716</v>
      </c>
      <c r="D101" s="407" t="s">
        <v>716</v>
      </c>
      <c r="E101" s="407">
        <v>-6413</v>
      </c>
      <c r="F101" s="407" t="s">
        <v>716</v>
      </c>
      <c r="G101" s="406">
        <v>-5875</v>
      </c>
      <c r="H101" s="406" t="s">
        <v>716</v>
      </c>
      <c r="I101" s="406">
        <v>813</v>
      </c>
      <c r="J101" s="406" t="s">
        <v>716</v>
      </c>
      <c r="K101" s="399"/>
      <c r="L101" s="404">
        <f>SUM(C101:F101)</f>
        <v>-6413</v>
      </c>
      <c r="M101" s="404">
        <f>SUM(G101:J101)</f>
        <v>-5062</v>
      </c>
      <c r="N101" s="422">
        <f t="shared" si="28"/>
        <v>-1.1267737408389209</v>
      </c>
      <c r="O101" s="404">
        <f t="shared" si="29"/>
        <v>-12288</v>
      </c>
      <c r="P101" s="403"/>
    </row>
    <row r="102" spans="2:16">
      <c r="B102" s="408" t="s">
        <v>734</v>
      </c>
      <c r="C102" s="407">
        <v>10068</v>
      </c>
      <c r="D102" s="407" t="s">
        <v>716</v>
      </c>
      <c r="E102" s="407" t="s">
        <v>716</v>
      </c>
      <c r="F102" s="407" t="s">
        <v>716</v>
      </c>
      <c r="G102" s="406" t="s">
        <v>716</v>
      </c>
      <c r="H102" s="406" t="s">
        <v>716</v>
      </c>
      <c r="I102" s="406" t="s">
        <v>716</v>
      </c>
      <c r="J102" s="406" t="s">
        <v>716</v>
      </c>
      <c r="K102" s="399"/>
      <c r="L102" s="404">
        <f>SUM(C102:F102)</f>
        <v>10068</v>
      </c>
      <c r="M102" s="404"/>
      <c r="N102" s="422">
        <f t="shared" si="28"/>
        <v>0</v>
      </c>
      <c r="O102" s="404">
        <f t="shared" si="29"/>
        <v>0</v>
      </c>
      <c r="P102" s="403"/>
    </row>
    <row r="103" spans="2:16">
      <c r="B103" s="408" t="s">
        <v>751</v>
      </c>
      <c r="C103" s="407" t="s">
        <v>716</v>
      </c>
      <c r="D103" s="407" t="s">
        <v>716</v>
      </c>
      <c r="E103" s="407" t="s">
        <v>716</v>
      </c>
      <c r="F103" s="407" t="s">
        <v>716</v>
      </c>
      <c r="G103" s="406">
        <v>-125128</v>
      </c>
      <c r="H103" s="406">
        <v>-12626</v>
      </c>
      <c r="I103" s="406">
        <v>-22753</v>
      </c>
      <c r="J103" s="406">
        <v>-42187</v>
      </c>
      <c r="K103" s="399"/>
      <c r="L103" s="404"/>
      <c r="M103" s="404">
        <f>SUM(G103:J103)</f>
        <v>-202694</v>
      </c>
      <c r="N103" s="422">
        <f t="shared" si="28"/>
        <v>0</v>
      </c>
      <c r="O103" s="404">
        <f t="shared" si="29"/>
        <v>-125128</v>
      </c>
      <c r="P103" s="403"/>
    </row>
    <row r="104" spans="2:16">
      <c r="B104" s="408" t="s">
        <v>656</v>
      </c>
      <c r="C104" s="407" t="s">
        <v>716</v>
      </c>
      <c r="D104" s="407" t="s">
        <v>716</v>
      </c>
      <c r="E104" s="407" t="s">
        <v>716</v>
      </c>
      <c r="F104" s="407" t="s">
        <v>716</v>
      </c>
      <c r="G104" s="406">
        <v>-13322</v>
      </c>
      <c r="H104" s="406" t="s">
        <v>716</v>
      </c>
      <c r="I104" s="406" t="s">
        <v>716</v>
      </c>
      <c r="J104" s="406" t="s">
        <v>716</v>
      </c>
      <c r="K104" s="399"/>
      <c r="L104" s="404"/>
      <c r="M104" s="404">
        <f>SUM(G104:J104)</f>
        <v>-13322</v>
      </c>
      <c r="N104" s="422">
        <f t="shared" si="28"/>
        <v>0</v>
      </c>
      <c r="O104" s="404">
        <f t="shared" si="29"/>
        <v>-13322</v>
      </c>
      <c r="P104" s="403"/>
    </row>
    <row r="105" spans="2:16">
      <c r="B105" s="408" t="s">
        <v>749</v>
      </c>
      <c r="C105" s="407">
        <v>-8666</v>
      </c>
      <c r="D105" s="407">
        <v>-18743</v>
      </c>
      <c r="E105" s="407">
        <v>-26682</v>
      </c>
      <c r="F105" s="407">
        <v>-30232</v>
      </c>
      <c r="G105" s="406">
        <v>-37574</v>
      </c>
      <c r="H105" s="406">
        <v>-8449</v>
      </c>
      <c r="I105" s="406">
        <v>-11806</v>
      </c>
      <c r="J105" s="406">
        <v>-12612</v>
      </c>
      <c r="K105" s="399"/>
      <c r="L105" s="404">
        <f>SUM(C105:F105)</f>
        <v>-84323</v>
      </c>
      <c r="M105" s="404">
        <f>SUM(G105:J105)</f>
        <v>-70441</v>
      </c>
      <c r="N105" s="422">
        <f t="shared" si="28"/>
        <v>-0.56557886249785216</v>
      </c>
      <c r="O105" s="404">
        <f t="shared" si="29"/>
        <v>-113231</v>
      </c>
      <c r="P105" s="403"/>
    </row>
    <row r="106" spans="2:16">
      <c r="B106" s="408" t="s">
        <v>750</v>
      </c>
      <c r="C106" s="407">
        <v>-6739</v>
      </c>
      <c r="D106" s="407">
        <v>-2669</v>
      </c>
      <c r="E106" s="407">
        <v>-3940</v>
      </c>
      <c r="F106" s="407">
        <v>-3042</v>
      </c>
      <c r="G106" s="406">
        <v>-3861</v>
      </c>
      <c r="H106" s="406">
        <v>180</v>
      </c>
      <c r="I106" s="406">
        <v>-538</v>
      </c>
      <c r="J106" s="406">
        <v>-394</v>
      </c>
      <c r="K106" s="399"/>
      <c r="L106" s="404">
        <f>SUM(C106:F106)</f>
        <v>-16390</v>
      </c>
      <c r="M106" s="404">
        <f>SUM(G106:J106)</f>
        <v>-4613</v>
      </c>
      <c r="N106" s="422">
        <f t="shared" si="28"/>
        <v>-0.92208061340793701</v>
      </c>
      <c r="O106" s="404">
        <f t="shared" si="29"/>
        <v>-13512</v>
      </c>
      <c r="P106" s="403"/>
    </row>
    <row r="107" spans="2:16">
      <c r="B107" s="408" t="s">
        <v>767</v>
      </c>
      <c r="C107" s="407">
        <v>11226</v>
      </c>
      <c r="D107" s="407">
        <v>5006</v>
      </c>
      <c r="E107" s="407">
        <v>-5789</v>
      </c>
      <c r="F107" s="407">
        <v>-4335</v>
      </c>
      <c r="G107" s="406">
        <v>244</v>
      </c>
      <c r="H107" s="406">
        <v>-3599</v>
      </c>
      <c r="I107" s="406">
        <v>-746</v>
      </c>
      <c r="J107" s="406">
        <v>4228</v>
      </c>
      <c r="K107" s="399"/>
      <c r="L107" s="404">
        <f>SUM(C107:F107)</f>
        <v>6108</v>
      </c>
      <c r="M107" s="404">
        <f>SUM(G107:J107)</f>
        <v>127</v>
      </c>
      <c r="N107" s="422">
        <f t="shared" si="28"/>
        <v>-0.97713950762016411</v>
      </c>
      <c r="O107" s="404">
        <f t="shared" si="29"/>
        <v>-4874</v>
      </c>
      <c r="P107" s="403"/>
    </row>
    <row r="108" spans="2:16">
      <c r="B108" s="408" t="s">
        <v>777</v>
      </c>
      <c r="C108" s="407" t="s">
        <v>716</v>
      </c>
      <c r="D108" s="407" t="s">
        <v>716</v>
      </c>
      <c r="E108" s="407" t="s">
        <v>716</v>
      </c>
      <c r="F108" s="407" t="s">
        <v>716</v>
      </c>
      <c r="G108" s="406" t="s">
        <v>716</v>
      </c>
      <c r="H108" s="406" t="s">
        <v>716</v>
      </c>
      <c r="I108" s="406" t="s">
        <v>716</v>
      </c>
      <c r="J108" s="406" t="s">
        <v>716</v>
      </c>
      <c r="K108" s="399"/>
      <c r="L108" s="404"/>
      <c r="M108" s="404"/>
      <c r="N108" s="422">
        <f t="shared" si="28"/>
        <v>0</v>
      </c>
      <c r="O108" s="404"/>
      <c r="P108" s="403"/>
    </row>
    <row r="109" spans="2:16">
      <c r="B109" s="408" t="s">
        <v>772</v>
      </c>
      <c r="C109" s="407">
        <v>-100839</v>
      </c>
      <c r="D109" s="407">
        <v>-3107</v>
      </c>
      <c r="E109" s="407">
        <v>-3465</v>
      </c>
      <c r="F109" s="407">
        <v>-4051</v>
      </c>
      <c r="G109" s="406">
        <v>-4036</v>
      </c>
      <c r="H109" s="406">
        <v>-32160</v>
      </c>
      <c r="I109" s="406">
        <v>-32159</v>
      </c>
      <c r="J109" s="406">
        <v>-32382</v>
      </c>
      <c r="K109" s="399"/>
      <c r="L109" s="404">
        <f t="shared" ref="L109:L119" si="30">SUM(C109:F109)</f>
        <v>-111462</v>
      </c>
      <c r="M109" s="404">
        <f t="shared" ref="M109:M116" si="31">SUM(G109:J109)</f>
        <v>-100737</v>
      </c>
      <c r="N109" s="422">
        <f t="shared" si="28"/>
        <v>8.1029840911230355</v>
      </c>
      <c r="O109" s="404">
        <f t="shared" ref="O109:O119" si="32">SUM(D109:F109,G109)</f>
        <v>-14659</v>
      </c>
      <c r="P109" s="403"/>
    </row>
    <row r="110" spans="2:16">
      <c r="B110" s="408" t="s">
        <v>753</v>
      </c>
      <c r="C110" s="407">
        <v>101203</v>
      </c>
      <c r="D110" s="407">
        <v>3105</v>
      </c>
      <c r="E110" s="407">
        <v>3465</v>
      </c>
      <c r="F110" s="407">
        <v>4051</v>
      </c>
      <c r="G110" s="406">
        <v>4034</v>
      </c>
      <c r="H110" s="406">
        <v>32162</v>
      </c>
      <c r="I110" s="406">
        <v>32638</v>
      </c>
      <c r="J110" s="406">
        <v>33403</v>
      </c>
      <c r="K110" s="399"/>
      <c r="L110" s="404">
        <f t="shared" si="30"/>
        <v>111824</v>
      </c>
      <c r="M110" s="404">
        <f t="shared" si="31"/>
        <v>102237</v>
      </c>
      <c r="N110" s="422">
        <f t="shared" si="28"/>
        <v>8.2461161849166746</v>
      </c>
      <c r="O110" s="404">
        <f t="shared" si="32"/>
        <v>14655</v>
      </c>
      <c r="P110" s="403"/>
    </row>
    <row r="111" spans="2:16">
      <c r="B111" s="408" t="s">
        <v>754</v>
      </c>
      <c r="C111" s="407">
        <v>-33818</v>
      </c>
      <c r="D111" s="407">
        <v>2875</v>
      </c>
      <c r="E111" s="407" t="s">
        <v>716</v>
      </c>
      <c r="F111" s="407" t="s">
        <v>716</v>
      </c>
      <c r="G111" s="406">
        <v>-9411</v>
      </c>
      <c r="H111" s="406">
        <v>-435</v>
      </c>
      <c r="I111" s="406" t="s">
        <v>716</v>
      </c>
      <c r="J111" s="406" t="s">
        <v>716</v>
      </c>
      <c r="K111" s="399"/>
      <c r="L111" s="404">
        <f t="shared" si="30"/>
        <v>-30943</v>
      </c>
      <c r="M111" s="404">
        <f t="shared" si="31"/>
        <v>-9846</v>
      </c>
      <c r="N111" s="422">
        <f t="shared" si="28"/>
        <v>-1.1513043478260869</v>
      </c>
      <c r="O111" s="404">
        <f t="shared" si="32"/>
        <v>-6536</v>
      </c>
      <c r="P111" s="403"/>
    </row>
    <row r="112" spans="2:16">
      <c r="B112" s="408" t="s">
        <v>657</v>
      </c>
      <c r="C112" s="407" t="s">
        <v>716</v>
      </c>
      <c r="D112" s="407">
        <v>622</v>
      </c>
      <c r="E112" s="407" t="s">
        <v>716</v>
      </c>
      <c r="F112" s="407" t="s">
        <v>716</v>
      </c>
      <c r="G112" s="406" t="s">
        <v>716</v>
      </c>
      <c r="H112" s="406">
        <v>4983</v>
      </c>
      <c r="I112" s="406" t="s">
        <v>716</v>
      </c>
      <c r="J112" s="406" t="s">
        <v>716</v>
      </c>
      <c r="K112" s="399"/>
      <c r="L112" s="404">
        <f t="shared" si="30"/>
        <v>622</v>
      </c>
      <c r="M112" s="404">
        <f t="shared" si="31"/>
        <v>4983</v>
      </c>
      <c r="N112" s="422">
        <f t="shared" si="28"/>
        <v>7.0112540192926041</v>
      </c>
      <c r="O112" s="404">
        <f t="shared" si="32"/>
        <v>622</v>
      </c>
      <c r="P112" s="403"/>
    </row>
    <row r="113" spans="2:16">
      <c r="B113" s="408" t="s">
        <v>770</v>
      </c>
      <c r="C113" s="407">
        <v>453</v>
      </c>
      <c r="D113" s="407">
        <v>-1512</v>
      </c>
      <c r="E113" s="407">
        <v>8027</v>
      </c>
      <c r="F113" s="407">
        <v>8276</v>
      </c>
      <c r="G113" s="406">
        <v>9610</v>
      </c>
      <c r="H113" s="406">
        <v>1388</v>
      </c>
      <c r="I113" s="406">
        <v>736</v>
      </c>
      <c r="J113" s="406">
        <v>635</v>
      </c>
      <c r="K113" s="399"/>
      <c r="L113" s="404">
        <f t="shared" si="30"/>
        <v>15244</v>
      </c>
      <c r="M113" s="404">
        <f t="shared" si="31"/>
        <v>12369</v>
      </c>
      <c r="N113" s="422">
        <f t="shared" si="28"/>
        <v>-0.81346764924616322</v>
      </c>
      <c r="O113" s="404">
        <f t="shared" si="32"/>
        <v>24401</v>
      </c>
      <c r="P113" s="403"/>
    </row>
    <row r="114" spans="2:16">
      <c r="B114" s="408" t="s">
        <v>771</v>
      </c>
      <c r="C114" s="407">
        <v>65664</v>
      </c>
      <c r="D114" s="407">
        <v>-3295</v>
      </c>
      <c r="E114" s="407">
        <v>-13094</v>
      </c>
      <c r="F114" s="407">
        <v>-12951</v>
      </c>
      <c r="G114" s="406">
        <v>4316</v>
      </c>
      <c r="H114" s="406">
        <v>8834</v>
      </c>
      <c r="I114" s="406">
        <v>13728</v>
      </c>
      <c r="J114" s="406">
        <v>6160</v>
      </c>
      <c r="K114" s="399"/>
      <c r="L114" s="404">
        <f t="shared" si="30"/>
        <v>36324</v>
      </c>
      <c r="M114" s="404">
        <f t="shared" si="31"/>
        <v>33038</v>
      </c>
      <c r="N114" s="422">
        <f t="shared" si="28"/>
        <v>-1.9789366053169735</v>
      </c>
      <c r="O114" s="404">
        <f t="shared" si="32"/>
        <v>-25024</v>
      </c>
      <c r="P114" s="403"/>
    </row>
    <row r="115" spans="2:16">
      <c r="B115" s="408" t="s">
        <v>658</v>
      </c>
      <c r="C115" s="407">
        <v>16767</v>
      </c>
      <c r="D115" s="407" t="s">
        <v>716</v>
      </c>
      <c r="E115" s="407" t="s">
        <v>716</v>
      </c>
      <c r="F115" s="407" t="s">
        <v>716</v>
      </c>
      <c r="G115" s="406">
        <v>808</v>
      </c>
      <c r="H115" s="406" t="s">
        <v>716</v>
      </c>
      <c r="I115" s="406" t="s">
        <v>716</v>
      </c>
      <c r="J115" s="406" t="s">
        <v>716</v>
      </c>
      <c r="K115" s="399"/>
      <c r="L115" s="404">
        <f t="shared" si="30"/>
        <v>16767</v>
      </c>
      <c r="M115" s="404">
        <f t="shared" si="31"/>
        <v>808</v>
      </c>
      <c r="N115" s="422">
        <f t="shared" si="28"/>
        <v>0</v>
      </c>
      <c r="O115" s="404">
        <f t="shared" si="32"/>
        <v>808</v>
      </c>
      <c r="P115" s="403"/>
    </row>
    <row r="116" spans="2:16">
      <c r="B116" s="408" t="s">
        <v>659</v>
      </c>
      <c r="C116" s="407" t="s">
        <v>716</v>
      </c>
      <c r="D116" s="407">
        <v>-7475</v>
      </c>
      <c r="E116" s="407" t="s">
        <v>716</v>
      </c>
      <c r="F116" s="407">
        <v>-6197</v>
      </c>
      <c r="G116" s="406" t="s">
        <v>716</v>
      </c>
      <c r="H116" s="406">
        <v>-949</v>
      </c>
      <c r="I116" s="406" t="s">
        <v>716</v>
      </c>
      <c r="J116" s="406">
        <v>807</v>
      </c>
      <c r="K116" s="399"/>
      <c r="L116" s="404">
        <f t="shared" si="30"/>
        <v>-13672</v>
      </c>
      <c r="M116" s="404">
        <f t="shared" si="31"/>
        <v>-142</v>
      </c>
      <c r="N116" s="422">
        <f t="shared" si="28"/>
        <v>-0.98961380924517262</v>
      </c>
      <c r="O116" s="404">
        <f t="shared" si="32"/>
        <v>-13672</v>
      </c>
      <c r="P116" s="403"/>
    </row>
    <row r="117" spans="2:16">
      <c r="B117" s="408" t="s">
        <v>660</v>
      </c>
      <c r="C117" s="407" t="s">
        <v>716</v>
      </c>
      <c r="D117" s="407" t="s">
        <v>716</v>
      </c>
      <c r="E117" s="407">
        <v>2286</v>
      </c>
      <c r="F117" s="407">
        <v>2286</v>
      </c>
      <c r="G117" s="406" t="s">
        <v>716</v>
      </c>
      <c r="H117" s="406" t="s">
        <v>716</v>
      </c>
      <c r="I117" s="406" t="s">
        <v>716</v>
      </c>
      <c r="J117" s="406" t="s">
        <v>716</v>
      </c>
      <c r="K117" s="399"/>
      <c r="L117" s="404">
        <f t="shared" si="30"/>
        <v>4572</v>
      </c>
      <c r="M117" s="404"/>
      <c r="N117" s="422">
        <f t="shared" si="28"/>
        <v>-1</v>
      </c>
      <c r="O117" s="404">
        <f t="shared" si="32"/>
        <v>4572</v>
      </c>
      <c r="P117" s="403"/>
    </row>
    <row r="118" spans="2:16">
      <c r="B118" s="408" t="s">
        <v>661</v>
      </c>
      <c r="C118" s="407" t="s">
        <v>716</v>
      </c>
      <c r="D118" s="407" t="s">
        <v>716</v>
      </c>
      <c r="E118" s="407">
        <v>-1800</v>
      </c>
      <c r="F118" s="407">
        <v>-5430</v>
      </c>
      <c r="G118" s="406" t="s">
        <v>716</v>
      </c>
      <c r="H118" s="406" t="s">
        <v>716</v>
      </c>
      <c r="I118" s="406">
        <v>7123</v>
      </c>
      <c r="J118" s="406">
        <v>7523</v>
      </c>
      <c r="K118" s="399"/>
      <c r="L118" s="404">
        <f t="shared" si="30"/>
        <v>-7230</v>
      </c>
      <c r="M118" s="404">
        <f>SUM(G118:J118)</f>
        <v>14646</v>
      </c>
      <c r="N118" s="422">
        <f t="shared" si="28"/>
        <v>-3.0257261410788381</v>
      </c>
      <c r="O118" s="404">
        <f t="shared" si="32"/>
        <v>-7230</v>
      </c>
      <c r="P118" s="403"/>
    </row>
    <row r="119" spans="2:16">
      <c r="B119" s="402" t="s">
        <v>662</v>
      </c>
      <c r="C119" s="401">
        <v>-75752</v>
      </c>
      <c r="D119" s="401">
        <v>-44378</v>
      </c>
      <c r="E119" s="401">
        <v>-82304</v>
      </c>
      <c r="F119" s="401">
        <v>-104328</v>
      </c>
      <c r="G119" s="400">
        <v>-118660</v>
      </c>
      <c r="H119" s="400">
        <v>7979</v>
      </c>
      <c r="I119" s="400">
        <v>28568</v>
      </c>
      <c r="J119" s="400">
        <v>13809</v>
      </c>
      <c r="K119" s="399"/>
      <c r="L119" s="404">
        <f t="shared" si="30"/>
        <v>-306762</v>
      </c>
      <c r="M119" s="404">
        <f>SUM(G119:J119)</f>
        <v>-68304</v>
      </c>
      <c r="N119" s="422">
        <f t="shared" si="28"/>
        <v>-1.2179819055452146</v>
      </c>
      <c r="O119" s="404">
        <f t="shared" si="32"/>
        <v>-349670</v>
      </c>
      <c r="P119" s="403"/>
    </row>
    <row r="120" spans="2:16">
      <c r="B120" s="408"/>
      <c r="C120" s="410"/>
      <c r="D120" s="410"/>
      <c r="E120" s="410"/>
      <c r="F120" s="410"/>
      <c r="G120" s="409"/>
      <c r="H120" s="409"/>
      <c r="I120" s="409"/>
      <c r="J120" s="409"/>
      <c r="K120" s="399"/>
      <c r="L120" s="404"/>
      <c r="M120" s="404"/>
      <c r="N120" s="422"/>
      <c r="O120" s="404"/>
      <c r="P120" s="403"/>
    </row>
    <row r="121" spans="2:16">
      <c r="B121" s="402" t="s">
        <v>663</v>
      </c>
      <c r="C121" s="410"/>
      <c r="D121" s="410"/>
      <c r="E121" s="410"/>
      <c r="F121" s="410"/>
      <c r="G121" s="409"/>
      <c r="H121" s="409"/>
      <c r="I121" s="409"/>
      <c r="J121" s="409"/>
      <c r="K121" s="399"/>
      <c r="L121" s="404"/>
      <c r="M121" s="404"/>
      <c r="N121" s="422">
        <f>IFERROR(SUM(H121:J121)/SUM(D121:F121)-1,0)</f>
        <v>0</v>
      </c>
      <c r="O121" s="404"/>
      <c r="P121" s="403"/>
    </row>
    <row r="122" spans="2:16">
      <c r="B122" s="408" t="s">
        <v>664</v>
      </c>
      <c r="C122" s="407">
        <v>-889197</v>
      </c>
      <c r="D122" s="407">
        <v>-174898</v>
      </c>
      <c r="E122" s="407">
        <v>-263883</v>
      </c>
      <c r="F122" s="407">
        <v>-325099</v>
      </c>
      <c r="G122" s="406">
        <v>-375118</v>
      </c>
      <c r="H122" s="406">
        <v>-11991</v>
      </c>
      <c r="I122" s="406">
        <v>-18734</v>
      </c>
      <c r="J122" s="406">
        <v>-33037</v>
      </c>
      <c r="K122" s="399"/>
      <c r="L122" s="404">
        <f>SUM(C122:F122)</f>
        <v>-1653077</v>
      </c>
      <c r="M122" s="404">
        <f>SUM(G122:J122)</f>
        <v>-438880</v>
      </c>
      <c r="N122" s="422">
        <f>IFERROR(SUM(H122:J122)/SUM(D122:F122)-1,0)</f>
        <v>-0.91652877415300837</v>
      </c>
      <c r="O122" s="404">
        <f>SUM(D122:F122,G122)</f>
        <v>-1138998</v>
      </c>
      <c r="P122" s="403"/>
    </row>
    <row r="123" spans="2:16">
      <c r="B123" s="408" t="s">
        <v>665</v>
      </c>
      <c r="C123" s="407" t="s">
        <v>716</v>
      </c>
      <c r="D123" s="407">
        <v>14688</v>
      </c>
      <c r="E123" s="407">
        <v>16481</v>
      </c>
      <c r="F123" s="407">
        <v>16481</v>
      </c>
      <c r="G123" s="406">
        <v>16602</v>
      </c>
      <c r="H123" s="406">
        <v>77</v>
      </c>
      <c r="I123" s="406">
        <v>101</v>
      </c>
      <c r="J123" s="406">
        <v>101</v>
      </c>
      <c r="K123" s="399"/>
      <c r="L123" s="404">
        <f>SUM(C123:F123)</f>
        <v>47650</v>
      </c>
      <c r="M123" s="404">
        <f>SUM(G123:J123)</f>
        <v>16881</v>
      </c>
      <c r="N123" s="422">
        <f>IFERROR(SUM(H123:J123)/SUM(D123:F123)-1,0)</f>
        <v>-0.99414480587618048</v>
      </c>
      <c r="O123" s="404">
        <f>SUM(D123:F123,G123)</f>
        <v>64252</v>
      </c>
      <c r="P123" s="403"/>
    </row>
    <row r="124" spans="2:16">
      <c r="B124" s="402" t="s">
        <v>666</v>
      </c>
      <c r="C124" s="401">
        <v>-889197</v>
      </c>
      <c r="D124" s="401">
        <v>-160210</v>
      </c>
      <c r="E124" s="401">
        <v>-247402</v>
      </c>
      <c r="F124" s="401">
        <v>-308618</v>
      </c>
      <c r="G124" s="400">
        <v>-358516</v>
      </c>
      <c r="H124" s="400">
        <v>-11914</v>
      </c>
      <c r="I124" s="400">
        <v>-18633</v>
      </c>
      <c r="J124" s="400">
        <v>-32936</v>
      </c>
      <c r="K124" s="399"/>
      <c r="L124" s="404">
        <f>SUM(C124:F124)</f>
        <v>-1605427</v>
      </c>
      <c r="M124" s="404">
        <f>SUM(G124:J124)</f>
        <v>-421999</v>
      </c>
      <c r="N124" s="422">
        <f>IFERROR(SUM(H124:J124)/SUM(D124:F124)-1,0)</f>
        <v>-0.91136506429498909</v>
      </c>
      <c r="O124" s="404">
        <f>SUM(D124:F124,G124)</f>
        <v>-1074746</v>
      </c>
      <c r="P124" s="403"/>
    </row>
    <row r="125" spans="2:16">
      <c r="B125" s="408"/>
      <c r="C125" s="410"/>
      <c r="D125" s="410"/>
      <c r="E125" s="410"/>
      <c r="F125" s="410"/>
      <c r="G125" s="409"/>
      <c r="H125" s="409"/>
      <c r="I125" s="409"/>
      <c r="J125" s="409"/>
      <c r="K125" s="399"/>
      <c r="L125" s="404"/>
      <c r="M125" s="404"/>
      <c r="N125" s="422"/>
      <c r="O125" s="404"/>
      <c r="P125" s="403"/>
    </row>
    <row r="126" spans="2:16">
      <c r="B126" s="402" t="s">
        <v>667</v>
      </c>
      <c r="C126" s="410"/>
      <c r="D126" s="410"/>
      <c r="E126" s="410"/>
      <c r="F126" s="410"/>
      <c r="G126" s="409"/>
      <c r="H126" s="409"/>
      <c r="I126" s="409"/>
      <c r="J126" s="409"/>
      <c r="K126" s="399"/>
      <c r="L126" s="404"/>
      <c r="M126" s="404"/>
      <c r="N126" s="422">
        <f t="shared" ref="N126:N131" si="33">IFERROR(SUM(H126:J126)/SUM(D126:F126)-1,0)</f>
        <v>0</v>
      </c>
      <c r="O126" s="404"/>
      <c r="P126" s="403"/>
    </row>
    <row r="127" spans="2:16">
      <c r="B127" s="408" t="s">
        <v>668</v>
      </c>
      <c r="C127" s="407" t="s">
        <v>716</v>
      </c>
      <c r="D127" s="407" t="s">
        <v>716</v>
      </c>
      <c r="E127" s="407" t="s">
        <v>716</v>
      </c>
      <c r="F127" s="407" t="s">
        <v>716</v>
      </c>
      <c r="G127" s="406" t="s">
        <v>716</v>
      </c>
      <c r="H127" s="406" t="s">
        <v>716</v>
      </c>
      <c r="I127" s="406" t="s">
        <v>716</v>
      </c>
      <c r="J127" s="406" t="s">
        <v>716</v>
      </c>
      <c r="K127" s="399"/>
      <c r="L127" s="404"/>
      <c r="M127" s="404"/>
      <c r="N127" s="422">
        <f t="shared" si="33"/>
        <v>0</v>
      </c>
      <c r="O127" s="404"/>
      <c r="P127" s="403"/>
    </row>
    <row r="128" spans="2:16">
      <c r="B128" s="408" t="s">
        <v>669</v>
      </c>
      <c r="C128" s="407">
        <v>1077103</v>
      </c>
      <c r="D128" s="407">
        <v>200214</v>
      </c>
      <c r="E128" s="407">
        <v>321462</v>
      </c>
      <c r="F128" s="407">
        <v>400028</v>
      </c>
      <c r="G128" s="406">
        <v>475465</v>
      </c>
      <c r="H128" s="406">
        <v>18216</v>
      </c>
      <c r="I128" s="406">
        <v>18465</v>
      </c>
      <c r="J128" s="406">
        <v>21094</v>
      </c>
      <c r="K128" s="399"/>
      <c r="L128" s="404">
        <f>SUM(C128:F128)</f>
        <v>1998807</v>
      </c>
      <c r="M128" s="404">
        <f>SUM(G128:J128)</f>
        <v>533240</v>
      </c>
      <c r="N128" s="422">
        <f t="shared" si="33"/>
        <v>-0.93731718642861483</v>
      </c>
      <c r="O128" s="404">
        <f>SUM(D128:F128,G128)</f>
        <v>1397169</v>
      </c>
      <c r="P128" s="403"/>
    </row>
    <row r="129" spans="1:251">
      <c r="B129" s="408" t="s">
        <v>670</v>
      </c>
      <c r="C129" s="407">
        <v>-31664</v>
      </c>
      <c r="D129" s="407" t="s">
        <v>716</v>
      </c>
      <c r="E129" s="407" t="s">
        <v>716</v>
      </c>
      <c r="F129" s="407" t="s">
        <v>716</v>
      </c>
      <c r="G129" s="406">
        <v>-7104</v>
      </c>
      <c r="H129" s="406">
        <v>-15000</v>
      </c>
      <c r="I129" s="406">
        <v>-25000</v>
      </c>
      <c r="J129" s="406">
        <v>-25000</v>
      </c>
      <c r="K129" s="399"/>
      <c r="L129" s="404">
        <f>SUM(C129:F129)</f>
        <v>-31664</v>
      </c>
      <c r="M129" s="404">
        <f>SUM(G129:J129)</f>
        <v>-72104</v>
      </c>
      <c r="N129" s="422">
        <f t="shared" si="33"/>
        <v>0</v>
      </c>
      <c r="O129" s="404">
        <f>SUM(D129:F129,G129)</f>
        <v>-7104</v>
      </c>
      <c r="P129" s="403"/>
    </row>
    <row r="130" spans="1:251">
      <c r="B130" s="408" t="s">
        <v>671</v>
      </c>
      <c r="C130" s="407">
        <v>500</v>
      </c>
      <c r="D130" s="407" t="s">
        <v>716</v>
      </c>
      <c r="E130" s="407" t="s">
        <v>716</v>
      </c>
      <c r="F130" s="407" t="s">
        <v>716</v>
      </c>
      <c r="G130" s="406" t="s">
        <v>716</v>
      </c>
      <c r="H130" s="406" t="s">
        <v>716</v>
      </c>
      <c r="I130" s="406" t="s">
        <v>716</v>
      </c>
      <c r="J130" s="406" t="s">
        <v>716</v>
      </c>
      <c r="K130" s="399"/>
      <c r="L130" s="404">
        <f>SUM(C130:F130)</f>
        <v>500</v>
      </c>
      <c r="M130" s="404"/>
      <c r="N130" s="422">
        <f t="shared" si="33"/>
        <v>0</v>
      </c>
      <c r="O130" s="404">
        <f>SUM(D130:F130,G130)</f>
        <v>0</v>
      </c>
      <c r="P130" s="403"/>
    </row>
    <row r="131" spans="1:251">
      <c r="B131" s="402" t="s">
        <v>672</v>
      </c>
      <c r="C131" s="401">
        <v>1045939</v>
      </c>
      <c r="D131" s="401">
        <v>200214</v>
      </c>
      <c r="E131" s="401">
        <v>321462</v>
      </c>
      <c r="F131" s="401">
        <v>400028</v>
      </c>
      <c r="G131" s="400">
        <v>468361</v>
      </c>
      <c r="H131" s="400">
        <v>3216</v>
      </c>
      <c r="I131" s="400">
        <v>-6535</v>
      </c>
      <c r="J131" s="400">
        <v>-3906</v>
      </c>
      <c r="K131" s="399"/>
      <c r="L131" s="397">
        <f>SUM(C131:F131)</f>
        <v>1967643</v>
      </c>
      <c r="M131" s="397">
        <f>SUM(G131:J131)</f>
        <v>461136</v>
      </c>
      <c r="N131" s="423">
        <f t="shared" si="33"/>
        <v>-1.007838742155833</v>
      </c>
      <c r="O131" s="397">
        <f>SUM(I131:M131)</f>
        <v>2418338</v>
      </c>
      <c r="P131" s="396"/>
    </row>
    <row r="132" spans="1:251">
      <c r="B132" s="408"/>
      <c r="C132" s="410"/>
      <c r="D132" s="410"/>
      <c r="E132" s="410"/>
      <c r="F132" s="410"/>
      <c r="G132" s="409"/>
      <c r="H132" s="409"/>
      <c r="I132" s="409"/>
      <c r="J132" s="409"/>
      <c r="K132" s="399"/>
      <c r="L132" s="404"/>
      <c r="M132" s="404"/>
      <c r="N132" s="422"/>
      <c r="O132" s="404"/>
      <c r="P132" s="403"/>
    </row>
    <row r="133" spans="1:251">
      <c r="B133" s="402" t="s">
        <v>673</v>
      </c>
      <c r="C133" s="410"/>
      <c r="D133" s="410"/>
      <c r="E133" s="410"/>
      <c r="F133" s="410"/>
      <c r="G133" s="409"/>
      <c r="H133" s="409"/>
      <c r="I133" s="409"/>
      <c r="J133" s="409"/>
      <c r="K133" s="399"/>
      <c r="L133" s="404"/>
      <c r="M133" s="404"/>
      <c r="N133" s="422"/>
      <c r="O133" s="404"/>
      <c r="P133" s="403"/>
    </row>
    <row r="134" spans="1:251">
      <c r="B134" s="408" t="s">
        <v>674</v>
      </c>
      <c r="C134" s="407">
        <v>80990</v>
      </c>
      <c r="D134" s="407">
        <v>-4374</v>
      </c>
      <c r="E134" s="407">
        <v>-8244</v>
      </c>
      <c r="F134" s="407">
        <v>-12918</v>
      </c>
      <c r="G134" s="406">
        <v>-8815</v>
      </c>
      <c r="H134" s="406">
        <v>-719</v>
      </c>
      <c r="I134" s="406">
        <v>3400</v>
      </c>
      <c r="J134" s="406">
        <v>-23033</v>
      </c>
      <c r="K134" s="399"/>
      <c r="L134" s="404">
        <f>SUM(C134:F134)</f>
        <v>55454</v>
      </c>
      <c r="M134" s="404">
        <f>SUM(G134:J134)</f>
        <v>-29167</v>
      </c>
      <c r="N134" s="422">
        <f>IFERROR(SUM(H134:J134)/SUM(D134:F134)-1,0)</f>
        <v>-0.20300751879699253</v>
      </c>
      <c r="O134" s="404">
        <f>SUM(I134:M134)</f>
        <v>6654</v>
      </c>
      <c r="P134" s="403"/>
    </row>
    <row r="135" spans="1:251">
      <c r="C135" s="395" t="s">
        <v>715</v>
      </c>
      <c r="D135" s="395"/>
      <c r="E135" s="395"/>
      <c r="F135" s="395"/>
      <c r="G135" s="399"/>
      <c r="H135" s="399"/>
      <c r="I135" s="399"/>
      <c r="J135" s="399"/>
      <c r="K135" s="399"/>
      <c r="L135" s="420"/>
      <c r="M135" s="420"/>
      <c r="N135" s="421"/>
      <c r="O135" s="420"/>
    </row>
    <row r="136" spans="1:251">
      <c r="A136" s="28"/>
      <c r="B136" s="418" t="s">
        <v>745</v>
      </c>
      <c r="C136" s="418"/>
      <c r="D136" s="418"/>
      <c r="E136" s="418"/>
      <c r="F136" s="418"/>
      <c r="G136" s="419"/>
      <c r="H136" s="419"/>
      <c r="I136" s="419"/>
      <c r="J136" s="419"/>
      <c r="K136" s="419"/>
      <c r="L136" s="419"/>
      <c r="M136" s="419"/>
      <c r="N136" s="419"/>
      <c r="O136" s="419"/>
      <c r="P136" s="41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row>
    <row r="137" spans="1:251" ht="12" customHeight="1">
      <c r="B137" s="415" t="s">
        <v>532</v>
      </c>
      <c r="C137" s="417">
        <v>40543</v>
      </c>
      <c r="D137" s="417">
        <v>40633</v>
      </c>
      <c r="E137" s="417">
        <v>40724</v>
      </c>
      <c r="F137" s="417">
        <v>40816</v>
      </c>
      <c r="G137" s="415" t="str">
        <f>G$3</f>
        <v>3 months
Dec-31-2011</v>
      </c>
      <c r="H137" s="415" t="str">
        <f>H$3</f>
        <v>3 months
Mar-31-2012</v>
      </c>
      <c r="I137" s="415" t="str">
        <f>I$3</f>
        <v>3 months
Jun-30-2012</v>
      </c>
      <c r="J137" s="415" t="str">
        <f>J$3</f>
        <v>3 months
Sep-30-2012</v>
      </c>
      <c r="K137" s="416"/>
      <c r="L137" s="415" t="str">
        <f>L$3</f>
        <v>Q4 2010 - Q3 2011</v>
      </c>
      <c r="M137" s="415" t="str">
        <f>M$3</f>
        <v>Q4 2011 - Q3 2012E</v>
      </c>
      <c r="N137" s="415">
        <f>N$3</f>
        <v>0</v>
      </c>
      <c r="O137" s="415" t="str">
        <f>O$3</f>
        <v>Q1-Q4 2011</v>
      </c>
      <c r="P137" s="415" t="str">
        <f>P$3</f>
        <v>Q1-Q4 2012E</v>
      </c>
    </row>
    <row r="138" spans="1:251">
      <c r="B138" s="402" t="s">
        <v>746</v>
      </c>
      <c r="C138" s="408"/>
      <c r="D138" s="408"/>
      <c r="E138" s="408"/>
      <c r="F138" s="408"/>
      <c r="G138" s="414"/>
      <c r="H138" s="414"/>
      <c r="I138" s="414"/>
      <c r="J138" s="414"/>
      <c r="K138" s="399"/>
      <c r="L138" s="412"/>
      <c r="M138" s="412"/>
      <c r="N138" s="413"/>
      <c r="O138" s="412"/>
      <c r="P138" s="411"/>
    </row>
    <row r="139" spans="1:251">
      <c r="B139" s="408" t="s">
        <v>747</v>
      </c>
      <c r="C139" s="407" t="s">
        <v>716</v>
      </c>
      <c r="D139" s="407" t="s">
        <v>716</v>
      </c>
      <c r="E139" s="407" t="s">
        <v>716</v>
      </c>
      <c r="F139" s="407" t="s">
        <v>716</v>
      </c>
      <c r="G139" s="406" t="s">
        <v>716</v>
      </c>
      <c r="H139" s="406" t="s">
        <v>716</v>
      </c>
      <c r="I139" s="406" t="s">
        <v>716</v>
      </c>
      <c r="J139" s="406" t="s">
        <v>716</v>
      </c>
      <c r="K139" s="399"/>
      <c r="L139" s="404" t="str">
        <f t="shared" ref="L139:L170" si="34">F139</f>
        <v>-</v>
      </c>
      <c r="M139" s="404" t="str">
        <f t="shared" ref="M139:M170" si="35">J139</f>
        <v>-</v>
      </c>
      <c r="N139" s="405"/>
      <c r="O139" s="404" t="str">
        <f t="shared" ref="O139:O152" si="36">G139</f>
        <v>-</v>
      </c>
      <c r="P139" s="403"/>
    </row>
    <row r="140" spans="1:251">
      <c r="B140" s="408" t="s">
        <v>748</v>
      </c>
      <c r="C140" s="407">
        <v>86108</v>
      </c>
      <c r="D140" s="407">
        <v>81734</v>
      </c>
      <c r="E140" s="407">
        <v>77864</v>
      </c>
      <c r="F140" s="407">
        <v>73190</v>
      </c>
      <c r="G140" s="406">
        <v>77293</v>
      </c>
      <c r="H140" s="406">
        <v>76574</v>
      </c>
      <c r="I140" s="406" t="s">
        <v>716</v>
      </c>
      <c r="J140" s="406" t="s">
        <v>716</v>
      </c>
      <c r="K140" s="399"/>
      <c r="L140" s="404">
        <f t="shared" si="34"/>
        <v>73190</v>
      </c>
      <c r="M140" s="404" t="str">
        <f t="shared" si="35"/>
        <v>-</v>
      </c>
      <c r="N140" s="405"/>
      <c r="O140" s="404">
        <f t="shared" si="36"/>
        <v>77293</v>
      </c>
      <c r="P140" s="403"/>
    </row>
    <row r="141" spans="1:251">
      <c r="B141" s="408" t="s">
        <v>749</v>
      </c>
      <c r="C141" s="407">
        <v>8666</v>
      </c>
      <c r="D141" s="407">
        <v>27409</v>
      </c>
      <c r="E141" s="407">
        <v>35348</v>
      </c>
      <c r="F141" s="407">
        <v>38898</v>
      </c>
      <c r="G141" s="406">
        <v>46240</v>
      </c>
      <c r="H141" s="406">
        <v>54689</v>
      </c>
      <c r="I141" s="406">
        <v>58046</v>
      </c>
      <c r="J141" s="406">
        <v>58852</v>
      </c>
      <c r="K141" s="399"/>
      <c r="L141" s="404">
        <f t="shared" si="34"/>
        <v>38898</v>
      </c>
      <c r="M141" s="404">
        <f t="shared" si="35"/>
        <v>58852</v>
      </c>
      <c r="N141" s="405"/>
      <c r="O141" s="404">
        <f t="shared" si="36"/>
        <v>46240</v>
      </c>
      <c r="P141" s="403"/>
    </row>
    <row r="142" spans="1:251">
      <c r="B142" s="408" t="s">
        <v>750</v>
      </c>
      <c r="C142" s="407">
        <v>6739</v>
      </c>
      <c r="D142" s="407">
        <v>9408</v>
      </c>
      <c r="E142" s="407">
        <v>10679</v>
      </c>
      <c r="F142" s="407">
        <v>9781</v>
      </c>
      <c r="G142" s="406">
        <v>10059</v>
      </c>
      <c r="H142" s="406">
        <v>9879</v>
      </c>
      <c r="I142" s="406">
        <v>10597</v>
      </c>
      <c r="J142" s="406">
        <v>10453</v>
      </c>
      <c r="K142" s="399"/>
      <c r="L142" s="404">
        <f t="shared" si="34"/>
        <v>9781</v>
      </c>
      <c r="M142" s="404">
        <f t="shared" si="35"/>
        <v>10453</v>
      </c>
      <c r="N142" s="405"/>
      <c r="O142" s="404">
        <f t="shared" si="36"/>
        <v>10059</v>
      </c>
      <c r="P142" s="403"/>
    </row>
    <row r="143" spans="1:251">
      <c r="B143" s="408" t="s">
        <v>751</v>
      </c>
      <c r="C143" s="407" t="s">
        <v>716</v>
      </c>
      <c r="D143" s="407" t="s">
        <v>716</v>
      </c>
      <c r="E143" s="407" t="s">
        <v>716</v>
      </c>
      <c r="F143" s="407" t="s">
        <v>716</v>
      </c>
      <c r="G143" s="406">
        <v>128819</v>
      </c>
      <c r="H143" s="406">
        <v>141445</v>
      </c>
      <c r="I143" s="406">
        <v>151572</v>
      </c>
      <c r="J143" s="406">
        <v>169719</v>
      </c>
      <c r="K143" s="399"/>
      <c r="L143" s="404" t="str">
        <f t="shared" si="34"/>
        <v>-</v>
      </c>
      <c r="M143" s="404">
        <f t="shared" si="35"/>
        <v>169719</v>
      </c>
      <c r="N143" s="405"/>
      <c r="O143" s="404">
        <f t="shared" si="36"/>
        <v>128819</v>
      </c>
      <c r="P143" s="403"/>
    </row>
    <row r="144" spans="1:251">
      <c r="B144" s="408" t="s">
        <v>752</v>
      </c>
      <c r="C144" s="407" t="s">
        <v>716</v>
      </c>
      <c r="D144" s="407" t="s">
        <v>716</v>
      </c>
      <c r="E144" s="407" t="s">
        <v>716</v>
      </c>
      <c r="F144" s="407" t="s">
        <v>716</v>
      </c>
      <c r="G144" s="406">
        <v>4983</v>
      </c>
      <c r="H144" s="406" t="s">
        <v>716</v>
      </c>
      <c r="I144" s="406" t="s">
        <v>716</v>
      </c>
      <c r="J144" s="406" t="s">
        <v>716</v>
      </c>
      <c r="K144" s="399"/>
      <c r="L144" s="404" t="str">
        <f t="shared" si="34"/>
        <v>-</v>
      </c>
      <c r="M144" s="404" t="str">
        <f t="shared" si="35"/>
        <v>-</v>
      </c>
      <c r="N144" s="405"/>
      <c r="O144" s="404">
        <f t="shared" si="36"/>
        <v>4983</v>
      </c>
      <c r="P144" s="403"/>
    </row>
    <row r="145" spans="2:16">
      <c r="B145" s="408" t="s">
        <v>753</v>
      </c>
      <c r="C145" s="407" t="s">
        <v>716</v>
      </c>
      <c r="D145" s="407" t="s">
        <v>716</v>
      </c>
      <c r="E145" s="407" t="s">
        <v>716</v>
      </c>
      <c r="F145" s="407" t="s">
        <v>716</v>
      </c>
      <c r="G145" s="406">
        <v>31118</v>
      </c>
      <c r="H145" s="406" t="s">
        <v>716</v>
      </c>
      <c r="I145" s="406">
        <v>737</v>
      </c>
      <c r="J145" s="406">
        <v>195</v>
      </c>
      <c r="K145" s="399"/>
      <c r="L145" s="404" t="str">
        <f t="shared" si="34"/>
        <v>-</v>
      </c>
      <c r="M145" s="404">
        <f t="shared" si="35"/>
        <v>195</v>
      </c>
      <c r="N145" s="405"/>
      <c r="O145" s="404">
        <f t="shared" si="36"/>
        <v>31118</v>
      </c>
      <c r="P145" s="403"/>
    </row>
    <row r="146" spans="2:16">
      <c r="B146" s="408" t="s">
        <v>754</v>
      </c>
      <c r="C146" s="407">
        <v>14972</v>
      </c>
      <c r="D146" s="407">
        <v>11869</v>
      </c>
      <c r="E146" s="407">
        <v>15783</v>
      </c>
      <c r="F146" s="407">
        <v>18245</v>
      </c>
      <c r="G146" s="406">
        <v>23443</v>
      </c>
      <c r="H146" s="406">
        <v>21613</v>
      </c>
      <c r="I146" s="406" t="s">
        <v>716</v>
      </c>
      <c r="J146" s="406" t="s">
        <v>716</v>
      </c>
      <c r="K146" s="399"/>
      <c r="L146" s="404">
        <f t="shared" si="34"/>
        <v>18245</v>
      </c>
      <c r="M146" s="404" t="str">
        <f t="shared" si="35"/>
        <v>-</v>
      </c>
      <c r="N146" s="405"/>
      <c r="O146" s="404">
        <f t="shared" si="36"/>
        <v>23443</v>
      </c>
      <c r="P146" s="403"/>
    </row>
    <row r="147" spans="2:16">
      <c r="B147" s="408" t="s">
        <v>755</v>
      </c>
      <c r="C147" s="407" t="s">
        <v>716</v>
      </c>
      <c r="D147" s="407" t="s">
        <v>716</v>
      </c>
      <c r="E147" s="407" t="s">
        <v>716</v>
      </c>
      <c r="F147" s="407" t="s">
        <v>716</v>
      </c>
      <c r="G147" s="406" t="s">
        <v>716</v>
      </c>
      <c r="H147" s="406" t="s">
        <v>716</v>
      </c>
      <c r="I147" s="406" t="s">
        <v>716</v>
      </c>
      <c r="J147" s="406" t="s">
        <v>716</v>
      </c>
      <c r="K147" s="399"/>
      <c r="L147" s="404" t="str">
        <f t="shared" si="34"/>
        <v>-</v>
      </c>
      <c r="M147" s="404" t="str">
        <f t="shared" si="35"/>
        <v>-</v>
      </c>
      <c r="N147" s="405"/>
      <c r="O147" s="404" t="str">
        <f t="shared" si="36"/>
        <v>-</v>
      </c>
      <c r="P147" s="403"/>
    </row>
    <row r="148" spans="2:16">
      <c r="B148" s="408" t="s">
        <v>756</v>
      </c>
      <c r="C148" s="407" t="s">
        <v>716</v>
      </c>
      <c r="D148" s="407" t="s">
        <v>716</v>
      </c>
      <c r="E148" s="407" t="s">
        <v>716</v>
      </c>
      <c r="F148" s="407" t="s">
        <v>716</v>
      </c>
      <c r="G148" s="406" t="s">
        <v>716</v>
      </c>
      <c r="H148" s="406" t="s">
        <v>716</v>
      </c>
      <c r="I148" s="406" t="s">
        <v>716</v>
      </c>
      <c r="J148" s="406" t="s">
        <v>716</v>
      </c>
      <c r="K148" s="399"/>
      <c r="L148" s="404" t="str">
        <f t="shared" si="34"/>
        <v>-</v>
      </c>
      <c r="M148" s="404" t="str">
        <f t="shared" si="35"/>
        <v>-</v>
      </c>
      <c r="N148" s="405"/>
      <c r="O148" s="404" t="str">
        <f t="shared" si="36"/>
        <v>-</v>
      </c>
      <c r="P148" s="403"/>
    </row>
    <row r="149" spans="2:16">
      <c r="B149" s="408" t="s">
        <v>757</v>
      </c>
      <c r="C149" s="407" t="s">
        <v>716</v>
      </c>
      <c r="D149" s="407" t="s">
        <v>716</v>
      </c>
      <c r="E149" s="407" t="s">
        <v>716</v>
      </c>
      <c r="F149" s="407" t="s">
        <v>716</v>
      </c>
      <c r="G149" s="406" t="s">
        <v>716</v>
      </c>
      <c r="H149" s="406" t="s">
        <v>716</v>
      </c>
      <c r="I149" s="406">
        <v>37717</v>
      </c>
      <c r="J149" s="406">
        <v>28960</v>
      </c>
      <c r="K149" s="399"/>
      <c r="L149" s="404" t="str">
        <f t="shared" si="34"/>
        <v>-</v>
      </c>
      <c r="M149" s="404">
        <f t="shared" si="35"/>
        <v>28960</v>
      </c>
      <c r="N149" s="405"/>
      <c r="O149" s="404" t="str">
        <f t="shared" si="36"/>
        <v>-</v>
      </c>
      <c r="P149" s="403"/>
    </row>
    <row r="150" spans="2:16">
      <c r="B150" s="408" t="s">
        <v>758</v>
      </c>
      <c r="C150" s="407" t="s">
        <v>716</v>
      </c>
      <c r="D150" s="407" t="s">
        <v>716</v>
      </c>
      <c r="E150" s="407" t="s">
        <v>716</v>
      </c>
      <c r="F150" s="407" t="s">
        <v>716</v>
      </c>
      <c r="G150" s="406" t="s">
        <v>716</v>
      </c>
      <c r="H150" s="406" t="s">
        <v>716</v>
      </c>
      <c r="I150" s="406">
        <v>42976</v>
      </c>
      <c r="J150" s="406">
        <v>25300</v>
      </c>
      <c r="K150" s="399"/>
      <c r="L150" s="404" t="str">
        <f t="shared" si="34"/>
        <v>-</v>
      </c>
      <c r="M150" s="404">
        <f t="shared" si="35"/>
        <v>25300</v>
      </c>
      <c r="N150" s="405"/>
      <c r="O150" s="404" t="str">
        <f t="shared" si="36"/>
        <v>-</v>
      </c>
      <c r="P150" s="403"/>
    </row>
    <row r="151" spans="2:16">
      <c r="B151" s="408" t="s">
        <v>759</v>
      </c>
      <c r="C151" s="407" t="s">
        <v>716</v>
      </c>
      <c r="D151" s="407" t="s">
        <v>716</v>
      </c>
      <c r="E151" s="407" t="s">
        <v>716</v>
      </c>
      <c r="F151" s="407" t="s">
        <v>716</v>
      </c>
      <c r="G151" s="406" t="s">
        <v>716</v>
      </c>
      <c r="H151" s="406" t="s">
        <v>716</v>
      </c>
      <c r="I151" s="406">
        <v>19777</v>
      </c>
      <c r="J151" s="406">
        <v>19742</v>
      </c>
      <c r="K151" s="399"/>
      <c r="L151" s="404" t="str">
        <f t="shared" si="34"/>
        <v>-</v>
      </c>
      <c r="M151" s="404">
        <f t="shared" si="35"/>
        <v>19742</v>
      </c>
      <c r="N151" s="405"/>
      <c r="O151" s="404" t="str">
        <f t="shared" si="36"/>
        <v>-</v>
      </c>
      <c r="P151" s="403"/>
    </row>
    <row r="152" spans="2:16">
      <c r="B152" s="402" t="s">
        <v>760</v>
      </c>
      <c r="C152" s="401">
        <v>116485</v>
      </c>
      <c r="D152" s="401">
        <v>130420</v>
      </c>
      <c r="E152" s="401">
        <v>139674</v>
      </c>
      <c r="F152" s="401">
        <v>140114</v>
      </c>
      <c r="G152" s="400">
        <v>321955</v>
      </c>
      <c r="H152" s="400">
        <v>304200</v>
      </c>
      <c r="I152" s="400">
        <v>321422</v>
      </c>
      <c r="J152" s="400">
        <v>313221</v>
      </c>
      <c r="K152" s="399"/>
      <c r="L152" s="404">
        <f t="shared" si="34"/>
        <v>140114</v>
      </c>
      <c r="M152" s="404">
        <f t="shared" si="35"/>
        <v>313221</v>
      </c>
      <c r="N152" s="405"/>
      <c r="O152" s="404">
        <f t="shared" si="36"/>
        <v>321955</v>
      </c>
      <c r="P152" s="403"/>
    </row>
    <row r="153" spans="2:16">
      <c r="B153" s="408"/>
      <c r="C153" s="410"/>
      <c r="D153" s="410"/>
      <c r="E153" s="410"/>
      <c r="F153" s="410"/>
      <c r="G153" s="409"/>
      <c r="H153" s="409"/>
      <c r="I153" s="409"/>
      <c r="J153" s="409"/>
      <c r="K153" s="399"/>
      <c r="L153" s="404">
        <f t="shared" si="34"/>
        <v>0</v>
      </c>
      <c r="M153" s="404">
        <f t="shared" si="35"/>
        <v>0</v>
      </c>
      <c r="N153" s="405"/>
      <c r="O153" s="404"/>
      <c r="P153" s="403"/>
    </row>
    <row r="154" spans="2:16">
      <c r="B154" s="402" t="s">
        <v>761</v>
      </c>
      <c r="C154" s="410"/>
      <c r="D154" s="410"/>
      <c r="E154" s="410"/>
      <c r="F154" s="410"/>
      <c r="G154" s="409"/>
      <c r="H154" s="409"/>
      <c r="I154" s="409"/>
      <c r="J154" s="409"/>
      <c r="K154" s="399"/>
      <c r="L154" s="404">
        <f t="shared" si="34"/>
        <v>0</v>
      </c>
      <c r="M154" s="404">
        <f t="shared" si="35"/>
        <v>0</v>
      </c>
      <c r="N154" s="405"/>
      <c r="O154" s="404"/>
      <c r="P154" s="403"/>
    </row>
    <row r="155" spans="2:16">
      <c r="B155" s="408" t="s">
        <v>762</v>
      </c>
      <c r="C155" s="407">
        <v>3111688</v>
      </c>
      <c r="D155" s="407">
        <v>2945811</v>
      </c>
      <c r="E155" s="407">
        <v>3140493</v>
      </c>
      <c r="F155" s="407">
        <v>3137170</v>
      </c>
      <c r="G155" s="406">
        <v>3111248</v>
      </c>
      <c r="H155" s="406">
        <v>3072443</v>
      </c>
      <c r="I155" s="406">
        <v>3013296</v>
      </c>
      <c r="J155" s="406">
        <v>2972695</v>
      </c>
      <c r="K155" s="399"/>
      <c r="L155" s="404">
        <f t="shared" si="34"/>
        <v>3137170</v>
      </c>
      <c r="M155" s="404">
        <f t="shared" si="35"/>
        <v>2972695</v>
      </c>
      <c r="N155" s="405"/>
      <c r="O155" s="404">
        <f t="shared" ref="O155:O161" si="37">G155</f>
        <v>3111248</v>
      </c>
      <c r="P155" s="403"/>
    </row>
    <row r="156" spans="2:16">
      <c r="B156" s="408" t="s">
        <v>763</v>
      </c>
      <c r="C156" s="407" t="s">
        <v>716</v>
      </c>
      <c r="D156" s="407">
        <v>162518</v>
      </c>
      <c r="E156" s="407" t="s">
        <v>716</v>
      </c>
      <c r="F156" s="407" t="s">
        <v>716</v>
      </c>
      <c r="G156" s="406" t="s">
        <v>716</v>
      </c>
      <c r="H156" s="406" t="s">
        <v>716</v>
      </c>
      <c r="I156" s="406" t="s">
        <v>716</v>
      </c>
      <c r="J156" s="406" t="s">
        <v>716</v>
      </c>
      <c r="K156" s="399"/>
      <c r="L156" s="404" t="str">
        <f t="shared" si="34"/>
        <v>-</v>
      </c>
      <c r="M156" s="404" t="str">
        <f t="shared" si="35"/>
        <v>-</v>
      </c>
      <c r="N156" s="405"/>
      <c r="O156" s="404" t="str">
        <f t="shared" si="37"/>
        <v>-</v>
      </c>
      <c r="P156" s="403"/>
    </row>
    <row r="157" spans="2:16">
      <c r="B157" s="408" t="s">
        <v>764</v>
      </c>
      <c r="C157" s="407">
        <v>14911</v>
      </c>
      <c r="D157" s="407">
        <v>14551</v>
      </c>
      <c r="E157" s="407">
        <v>14134</v>
      </c>
      <c r="F157" s="407">
        <v>13716</v>
      </c>
      <c r="G157" s="406">
        <v>13298</v>
      </c>
      <c r="H157" s="406">
        <v>12880</v>
      </c>
      <c r="I157" s="406">
        <v>12463</v>
      </c>
      <c r="J157" s="406">
        <v>12045</v>
      </c>
      <c r="K157" s="399"/>
      <c r="L157" s="404">
        <f t="shared" si="34"/>
        <v>13716</v>
      </c>
      <c r="M157" s="404">
        <f t="shared" si="35"/>
        <v>12045</v>
      </c>
      <c r="N157" s="405"/>
      <c r="O157" s="404">
        <f t="shared" si="37"/>
        <v>13298</v>
      </c>
      <c r="P157" s="403"/>
    </row>
    <row r="158" spans="2:16">
      <c r="B158" s="408" t="s">
        <v>753</v>
      </c>
      <c r="C158" s="407">
        <v>38567</v>
      </c>
      <c r="D158" s="407">
        <v>35462</v>
      </c>
      <c r="E158" s="407">
        <v>35102</v>
      </c>
      <c r="F158" s="407">
        <v>34516</v>
      </c>
      <c r="G158" s="406">
        <v>3415</v>
      </c>
      <c r="H158" s="406">
        <v>2371</v>
      </c>
      <c r="I158" s="406">
        <v>2372</v>
      </c>
      <c r="J158" s="406">
        <v>2149</v>
      </c>
      <c r="K158" s="399"/>
      <c r="L158" s="404">
        <f t="shared" si="34"/>
        <v>34516</v>
      </c>
      <c r="M158" s="404">
        <f t="shared" si="35"/>
        <v>2149</v>
      </c>
      <c r="N158" s="405"/>
      <c r="O158" s="404">
        <f t="shared" si="37"/>
        <v>3415</v>
      </c>
      <c r="P158" s="403"/>
    </row>
    <row r="159" spans="2:16">
      <c r="B159" s="408" t="s">
        <v>754</v>
      </c>
      <c r="C159" s="407">
        <v>48907</v>
      </c>
      <c r="D159" s="407">
        <v>47585</v>
      </c>
      <c r="E159" s="407">
        <v>48418</v>
      </c>
      <c r="F159" s="407">
        <v>49060</v>
      </c>
      <c r="G159" s="406">
        <v>46477</v>
      </c>
      <c r="H159" s="406">
        <v>45504</v>
      </c>
      <c r="I159" s="406">
        <v>42932</v>
      </c>
      <c r="J159" s="406">
        <v>42567</v>
      </c>
      <c r="K159" s="399"/>
      <c r="L159" s="404">
        <f t="shared" si="34"/>
        <v>49060</v>
      </c>
      <c r="M159" s="404">
        <f t="shared" si="35"/>
        <v>42567</v>
      </c>
      <c r="N159" s="405"/>
      <c r="O159" s="404">
        <f t="shared" si="37"/>
        <v>46477</v>
      </c>
      <c r="P159" s="403"/>
    </row>
    <row r="160" spans="2:16">
      <c r="B160" s="408" t="s">
        <v>752</v>
      </c>
      <c r="C160" s="407">
        <v>6163</v>
      </c>
      <c r="D160" s="407">
        <v>5541</v>
      </c>
      <c r="E160" s="407">
        <v>5454</v>
      </c>
      <c r="F160" s="407">
        <v>5355</v>
      </c>
      <c r="G160" s="406">
        <v>372</v>
      </c>
      <c r="H160" s="406" t="s">
        <v>716</v>
      </c>
      <c r="I160" s="406" t="s">
        <v>716</v>
      </c>
      <c r="J160" s="406" t="s">
        <v>716</v>
      </c>
      <c r="K160" s="399"/>
      <c r="L160" s="404">
        <f t="shared" si="34"/>
        <v>5355</v>
      </c>
      <c r="M160" s="404" t="str">
        <f t="shared" si="35"/>
        <v>-</v>
      </c>
      <c r="N160" s="405"/>
      <c r="O160" s="404">
        <f t="shared" si="37"/>
        <v>372</v>
      </c>
      <c r="P160" s="403"/>
    </row>
    <row r="161" spans="2:16">
      <c r="B161" s="402" t="s">
        <v>765</v>
      </c>
      <c r="C161" s="401">
        <v>3336721</v>
      </c>
      <c r="D161" s="401">
        <v>3341888</v>
      </c>
      <c r="E161" s="401">
        <v>3383275</v>
      </c>
      <c r="F161" s="401">
        <v>3379931</v>
      </c>
      <c r="G161" s="400">
        <v>3496765</v>
      </c>
      <c r="H161" s="400">
        <v>3437398</v>
      </c>
      <c r="I161" s="400">
        <v>3392485</v>
      </c>
      <c r="J161" s="400">
        <v>3342677</v>
      </c>
      <c r="K161" s="399"/>
      <c r="L161" s="397">
        <f t="shared" si="34"/>
        <v>3379931</v>
      </c>
      <c r="M161" s="397">
        <f t="shared" si="35"/>
        <v>3342677</v>
      </c>
      <c r="N161" s="398"/>
      <c r="O161" s="397">
        <f t="shared" si="37"/>
        <v>3496765</v>
      </c>
      <c r="P161" s="396"/>
    </row>
    <row r="162" spans="2:16">
      <c r="B162" s="408"/>
      <c r="C162" s="410"/>
      <c r="D162" s="410"/>
      <c r="E162" s="410"/>
      <c r="F162" s="410"/>
      <c r="G162" s="409"/>
      <c r="H162" s="409"/>
      <c r="I162" s="409"/>
      <c r="J162" s="409"/>
      <c r="K162" s="399"/>
      <c r="L162" s="404">
        <f t="shared" si="34"/>
        <v>0</v>
      </c>
      <c r="M162" s="404">
        <f t="shared" si="35"/>
        <v>0</v>
      </c>
      <c r="N162" s="405"/>
      <c r="O162" s="404"/>
      <c r="P162" s="403"/>
    </row>
    <row r="163" spans="2:16">
      <c r="B163" s="402" t="s">
        <v>766</v>
      </c>
      <c r="C163" s="410"/>
      <c r="D163" s="410"/>
      <c r="E163" s="410"/>
      <c r="F163" s="410"/>
      <c r="G163" s="409"/>
      <c r="H163" s="409"/>
      <c r="I163" s="409"/>
      <c r="J163" s="409"/>
      <c r="K163" s="399"/>
      <c r="L163" s="404">
        <f t="shared" si="34"/>
        <v>0</v>
      </c>
      <c r="M163" s="404">
        <f t="shared" si="35"/>
        <v>0</v>
      </c>
      <c r="N163" s="405"/>
      <c r="O163" s="404"/>
      <c r="P163" s="403"/>
    </row>
    <row r="164" spans="2:16">
      <c r="B164" s="408" t="s">
        <v>767</v>
      </c>
      <c r="C164" s="407">
        <v>11988</v>
      </c>
      <c r="D164" s="407">
        <v>16994</v>
      </c>
      <c r="E164" s="407">
        <v>6199</v>
      </c>
      <c r="F164" s="407">
        <v>7653</v>
      </c>
      <c r="G164" s="406">
        <v>12232</v>
      </c>
      <c r="H164" s="406">
        <v>8633</v>
      </c>
      <c r="I164" s="406">
        <v>11486</v>
      </c>
      <c r="J164" s="406">
        <v>16460</v>
      </c>
      <c r="K164" s="399"/>
      <c r="L164" s="404">
        <f t="shared" si="34"/>
        <v>7653</v>
      </c>
      <c r="M164" s="404">
        <f t="shared" si="35"/>
        <v>16460</v>
      </c>
      <c r="N164" s="405"/>
      <c r="O164" s="404">
        <f t="shared" ref="O164:O170" si="38">G164</f>
        <v>12232</v>
      </c>
      <c r="P164" s="403"/>
    </row>
    <row r="165" spans="2:16">
      <c r="B165" s="408" t="s">
        <v>768</v>
      </c>
      <c r="C165" s="407" t="s">
        <v>716</v>
      </c>
      <c r="D165" s="407" t="s">
        <v>716</v>
      </c>
      <c r="E165" s="407" t="s">
        <v>716</v>
      </c>
      <c r="F165" s="407" t="s">
        <v>716</v>
      </c>
      <c r="G165" s="406" t="s">
        <v>716</v>
      </c>
      <c r="H165" s="406" t="s">
        <v>716</v>
      </c>
      <c r="I165" s="406" t="s">
        <v>716</v>
      </c>
      <c r="J165" s="406" t="s">
        <v>716</v>
      </c>
      <c r="K165" s="399"/>
      <c r="L165" s="404" t="str">
        <f t="shared" si="34"/>
        <v>-</v>
      </c>
      <c r="M165" s="404" t="str">
        <f t="shared" si="35"/>
        <v>-</v>
      </c>
      <c r="N165" s="405"/>
      <c r="O165" s="404" t="str">
        <f t="shared" si="38"/>
        <v>-</v>
      </c>
      <c r="P165" s="403"/>
    </row>
    <row r="166" spans="2:16">
      <c r="B166" s="408" t="s">
        <v>769</v>
      </c>
      <c r="C166" s="407" t="s">
        <v>716</v>
      </c>
      <c r="D166" s="407" t="s">
        <v>716</v>
      </c>
      <c r="E166" s="407" t="s">
        <v>716</v>
      </c>
      <c r="F166" s="407" t="s">
        <v>716</v>
      </c>
      <c r="G166" s="406" t="s">
        <v>716</v>
      </c>
      <c r="H166" s="406" t="s">
        <v>716</v>
      </c>
      <c r="I166" s="406" t="s">
        <v>716</v>
      </c>
      <c r="J166" s="406" t="s">
        <v>716</v>
      </c>
      <c r="K166" s="399"/>
      <c r="L166" s="404" t="str">
        <f t="shared" si="34"/>
        <v>-</v>
      </c>
      <c r="M166" s="404" t="str">
        <f t="shared" si="35"/>
        <v>-</v>
      </c>
      <c r="N166" s="405"/>
      <c r="O166" s="404" t="str">
        <f t="shared" si="38"/>
        <v>-</v>
      </c>
      <c r="P166" s="403"/>
    </row>
    <row r="167" spans="2:16">
      <c r="B167" s="408" t="s">
        <v>770</v>
      </c>
      <c r="C167" s="407" t="s">
        <v>716</v>
      </c>
      <c r="D167" s="407" t="s">
        <v>716</v>
      </c>
      <c r="E167" s="407">
        <v>9539</v>
      </c>
      <c r="F167" s="407">
        <v>9788</v>
      </c>
      <c r="G167" s="406">
        <v>11122</v>
      </c>
      <c r="H167" s="406">
        <v>12510</v>
      </c>
      <c r="I167" s="406">
        <v>11858</v>
      </c>
      <c r="J167" s="406">
        <v>11757</v>
      </c>
      <c r="K167" s="399"/>
      <c r="L167" s="404">
        <f t="shared" si="34"/>
        <v>9788</v>
      </c>
      <c r="M167" s="404">
        <f t="shared" si="35"/>
        <v>11757</v>
      </c>
      <c r="N167" s="405"/>
      <c r="O167" s="404">
        <f t="shared" si="38"/>
        <v>11122</v>
      </c>
      <c r="P167" s="403"/>
    </row>
    <row r="168" spans="2:16">
      <c r="B168" s="408" t="s">
        <v>771</v>
      </c>
      <c r="C168" s="407">
        <v>65394</v>
      </c>
      <c r="D168" s="407">
        <v>59105</v>
      </c>
      <c r="E168" s="407">
        <v>49019</v>
      </c>
      <c r="F168" s="407">
        <v>49004</v>
      </c>
      <c r="G168" s="406">
        <v>63926</v>
      </c>
      <c r="H168" s="406">
        <v>72637</v>
      </c>
      <c r="I168" s="406">
        <v>77766</v>
      </c>
      <c r="J168" s="406">
        <v>70106</v>
      </c>
      <c r="K168" s="399"/>
      <c r="L168" s="404">
        <f t="shared" si="34"/>
        <v>49004</v>
      </c>
      <c r="M168" s="404">
        <f t="shared" si="35"/>
        <v>70106</v>
      </c>
      <c r="N168" s="405"/>
      <c r="O168" s="404">
        <f t="shared" si="38"/>
        <v>63926</v>
      </c>
      <c r="P168" s="403"/>
    </row>
    <row r="169" spans="2:16">
      <c r="B169" s="408" t="s">
        <v>772</v>
      </c>
      <c r="C169" s="407" t="s">
        <v>716</v>
      </c>
      <c r="D169" s="407" t="s">
        <v>716</v>
      </c>
      <c r="E169" s="407" t="s">
        <v>716</v>
      </c>
      <c r="F169" s="407" t="s">
        <v>716</v>
      </c>
      <c r="G169" s="406">
        <v>31118</v>
      </c>
      <c r="H169" s="406" t="s">
        <v>716</v>
      </c>
      <c r="I169" s="406" t="s">
        <v>716</v>
      </c>
      <c r="J169" s="406" t="s">
        <v>716</v>
      </c>
      <c r="K169" s="399"/>
      <c r="L169" s="404" t="str">
        <f t="shared" si="34"/>
        <v>-</v>
      </c>
      <c r="M169" s="404" t="str">
        <f t="shared" si="35"/>
        <v>-</v>
      </c>
      <c r="N169" s="405"/>
      <c r="O169" s="404">
        <f t="shared" si="38"/>
        <v>31118</v>
      </c>
      <c r="P169" s="403"/>
    </row>
    <row r="170" spans="2:16">
      <c r="B170" s="402" t="s">
        <v>773</v>
      </c>
      <c r="C170" s="401">
        <v>77382</v>
      </c>
      <c r="D170" s="401">
        <v>76099</v>
      </c>
      <c r="E170" s="401">
        <v>64757</v>
      </c>
      <c r="F170" s="401">
        <v>66445</v>
      </c>
      <c r="G170" s="400">
        <v>118398</v>
      </c>
      <c r="H170" s="400">
        <v>93780</v>
      </c>
      <c r="I170" s="400">
        <v>101110</v>
      </c>
      <c r="J170" s="400">
        <v>98323</v>
      </c>
      <c r="K170" s="399"/>
      <c r="L170" s="397">
        <f t="shared" si="34"/>
        <v>66445</v>
      </c>
      <c r="M170" s="397">
        <f t="shared" si="35"/>
        <v>98323</v>
      </c>
      <c r="N170" s="398"/>
      <c r="O170" s="397">
        <f t="shared" si="38"/>
        <v>118398</v>
      </c>
      <c r="P170" s="396"/>
    </row>
    <row r="171" spans="2:16">
      <c r="B171" s="408"/>
      <c r="C171" s="410"/>
      <c r="D171" s="410"/>
      <c r="E171" s="410"/>
      <c r="F171" s="410"/>
      <c r="G171" s="409"/>
      <c r="H171" s="409"/>
      <c r="I171" s="409"/>
      <c r="J171" s="409"/>
      <c r="K171" s="399"/>
      <c r="L171" s="404">
        <f t="shared" ref="L171:L189" si="39">F171</f>
        <v>0</v>
      </c>
      <c r="M171" s="404">
        <f t="shared" ref="M171:M189" si="40">J171</f>
        <v>0</v>
      </c>
      <c r="N171" s="405"/>
      <c r="O171" s="404"/>
      <c r="P171" s="403"/>
    </row>
    <row r="172" spans="2:16">
      <c r="B172" s="402" t="s">
        <v>774</v>
      </c>
      <c r="C172" s="410"/>
      <c r="D172" s="410"/>
      <c r="E172" s="410"/>
      <c r="F172" s="410"/>
      <c r="G172" s="409"/>
      <c r="H172" s="409"/>
      <c r="I172" s="409"/>
      <c r="J172" s="409"/>
      <c r="K172" s="399"/>
      <c r="L172" s="404">
        <f t="shared" si="39"/>
        <v>0</v>
      </c>
      <c r="M172" s="404">
        <f t="shared" si="40"/>
        <v>0</v>
      </c>
      <c r="N172" s="405"/>
      <c r="O172" s="404"/>
      <c r="P172" s="403"/>
    </row>
    <row r="173" spans="2:16">
      <c r="B173" s="408" t="s">
        <v>775</v>
      </c>
      <c r="C173" s="407">
        <v>3062496</v>
      </c>
      <c r="D173" s="407" t="s">
        <v>716</v>
      </c>
      <c r="E173" s="407">
        <v>3383958</v>
      </c>
      <c r="F173" s="407">
        <v>3462524</v>
      </c>
      <c r="G173" s="406">
        <v>3530857</v>
      </c>
      <c r="H173" s="406">
        <v>3534073</v>
      </c>
      <c r="I173" s="406">
        <v>3524322</v>
      </c>
      <c r="J173" s="406">
        <v>3526951</v>
      </c>
      <c r="K173" s="399"/>
      <c r="L173" s="404">
        <f t="shared" si="39"/>
        <v>3462524</v>
      </c>
      <c r="M173" s="404">
        <f t="shared" si="40"/>
        <v>3526951</v>
      </c>
      <c r="N173" s="405"/>
      <c r="O173" s="404">
        <f t="shared" ref="O173:O182" si="41">G173</f>
        <v>3530857</v>
      </c>
      <c r="P173" s="403"/>
    </row>
    <row r="174" spans="2:16">
      <c r="B174" s="408" t="s">
        <v>776</v>
      </c>
      <c r="C174" s="407" t="s">
        <v>716</v>
      </c>
      <c r="D174" s="407">
        <v>3262710</v>
      </c>
      <c r="E174" s="407" t="s">
        <v>716</v>
      </c>
      <c r="F174" s="407" t="s">
        <v>716</v>
      </c>
      <c r="G174" s="406" t="s">
        <v>716</v>
      </c>
      <c r="H174" s="406" t="s">
        <v>716</v>
      </c>
      <c r="I174" s="406" t="s">
        <v>716</v>
      </c>
      <c r="J174" s="406" t="s">
        <v>716</v>
      </c>
      <c r="K174" s="399"/>
      <c r="L174" s="404" t="str">
        <f t="shared" si="39"/>
        <v>-</v>
      </c>
      <c r="M174" s="404" t="str">
        <f t="shared" si="40"/>
        <v>-</v>
      </c>
      <c r="N174" s="405"/>
      <c r="O174" s="404" t="str">
        <f t="shared" si="41"/>
        <v>-</v>
      </c>
      <c r="P174" s="403"/>
    </row>
    <row r="175" spans="2:16">
      <c r="B175" s="408" t="s">
        <v>777</v>
      </c>
      <c r="C175" s="407" t="s">
        <v>716</v>
      </c>
      <c r="D175" s="407">
        <v>35460</v>
      </c>
      <c r="E175" s="407" t="s">
        <v>716</v>
      </c>
      <c r="F175" s="407" t="s">
        <v>716</v>
      </c>
      <c r="G175" s="406" t="s">
        <v>716</v>
      </c>
      <c r="H175" s="406" t="s">
        <v>716</v>
      </c>
      <c r="I175" s="406" t="s">
        <v>716</v>
      </c>
      <c r="J175" s="406" t="s">
        <v>716</v>
      </c>
      <c r="K175" s="399"/>
      <c r="L175" s="404" t="str">
        <f t="shared" si="39"/>
        <v>-</v>
      </c>
      <c r="M175" s="404" t="str">
        <f t="shared" si="40"/>
        <v>-</v>
      </c>
      <c r="N175" s="405"/>
      <c r="O175" s="404" t="str">
        <f t="shared" si="41"/>
        <v>-</v>
      </c>
      <c r="P175" s="403"/>
    </row>
    <row r="176" spans="2:16">
      <c r="B176" s="408" t="s">
        <v>772</v>
      </c>
      <c r="C176" s="407">
        <v>38567</v>
      </c>
      <c r="D176" s="407" t="s">
        <v>716</v>
      </c>
      <c r="E176" s="407">
        <v>35102</v>
      </c>
      <c r="F176" s="407">
        <v>34516</v>
      </c>
      <c r="G176" s="406">
        <v>3413</v>
      </c>
      <c r="H176" s="406">
        <v>2371</v>
      </c>
      <c r="I176" s="406">
        <v>2372</v>
      </c>
      <c r="J176" s="406">
        <v>2149</v>
      </c>
      <c r="K176" s="399"/>
      <c r="L176" s="404">
        <f t="shared" si="39"/>
        <v>34516</v>
      </c>
      <c r="M176" s="404">
        <f t="shared" si="40"/>
        <v>2149</v>
      </c>
      <c r="N176" s="405"/>
      <c r="O176" s="404">
        <f t="shared" si="41"/>
        <v>3413</v>
      </c>
      <c r="P176" s="403"/>
    </row>
    <row r="177" spans="2:16">
      <c r="B177" s="408" t="s">
        <v>751</v>
      </c>
      <c r="C177" s="407" t="s">
        <v>716</v>
      </c>
      <c r="D177" s="407" t="s">
        <v>716</v>
      </c>
      <c r="E177" s="407" t="s">
        <v>716</v>
      </c>
      <c r="F177" s="407" t="s">
        <v>716</v>
      </c>
      <c r="G177" s="406">
        <v>3691</v>
      </c>
      <c r="H177" s="406">
        <v>3691</v>
      </c>
      <c r="I177" s="406">
        <v>3691</v>
      </c>
      <c r="J177" s="406">
        <v>2405</v>
      </c>
      <c r="K177" s="399"/>
      <c r="L177" s="404" t="str">
        <f t="shared" si="39"/>
        <v>-</v>
      </c>
      <c r="M177" s="404">
        <f t="shared" si="40"/>
        <v>2405</v>
      </c>
      <c r="N177" s="405"/>
      <c r="O177" s="404">
        <f t="shared" si="41"/>
        <v>3691</v>
      </c>
      <c r="P177" s="403"/>
    </row>
    <row r="178" spans="2:16">
      <c r="B178" s="408" t="s">
        <v>641</v>
      </c>
      <c r="C178" s="407">
        <v>3862</v>
      </c>
      <c r="D178" s="407">
        <v>6925</v>
      </c>
      <c r="E178" s="407">
        <v>9509</v>
      </c>
      <c r="F178" s="407">
        <v>9667</v>
      </c>
      <c r="G178" s="406">
        <v>9726</v>
      </c>
      <c r="H178" s="406">
        <v>9850</v>
      </c>
      <c r="I178" s="406">
        <v>9614</v>
      </c>
      <c r="J178" s="406">
        <v>9706</v>
      </c>
      <c r="K178" s="399"/>
      <c r="L178" s="404">
        <f t="shared" si="39"/>
        <v>9667</v>
      </c>
      <c r="M178" s="404">
        <f t="shared" si="40"/>
        <v>9706</v>
      </c>
      <c r="N178" s="405"/>
      <c r="O178" s="404">
        <f t="shared" si="41"/>
        <v>9726</v>
      </c>
      <c r="P178" s="403"/>
    </row>
    <row r="179" spans="2:16">
      <c r="B179" s="408" t="s">
        <v>642</v>
      </c>
      <c r="C179" s="407">
        <v>59488</v>
      </c>
      <c r="D179" s="407">
        <v>18772</v>
      </c>
      <c r="E179" s="407">
        <v>7879</v>
      </c>
      <c r="F179" s="407">
        <v>8249</v>
      </c>
      <c r="G179" s="406">
        <v>4479</v>
      </c>
      <c r="H179" s="406">
        <v>926</v>
      </c>
      <c r="I179" s="406">
        <v>2280</v>
      </c>
      <c r="J179" s="406" t="s">
        <v>716</v>
      </c>
      <c r="K179" s="399"/>
      <c r="L179" s="404">
        <f t="shared" si="39"/>
        <v>8249</v>
      </c>
      <c r="M179" s="404" t="str">
        <f t="shared" si="40"/>
        <v>-</v>
      </c>
      <c r="N179" s="405"/>
      <c r="O179" s="404">
        <f t="shared" si="41"/>
        <v>4479</v>
      </c>
      <c r="P179" s="403"/>
    </row>
    <row r="180" spans="2:16">
      <c r="B180" s="408" t="s">
        <v>770</v>
      </c>
      <c r="C180" s="407">
        <v>1512</v>
      </c>
      <c r="D180" s="407" t="s">
        <v>716</v>
      </c>
      <c r="E180" s="407" t="s">
        <v>716</v>
      </c>
      <c r="F180" s="407" t="s">
        <v>716</v>
      </c>
      <c r="G180" s="406" t="s">
        <v>716</v>
      </c>
      <c r="H180" s="406" t="s">
        <v>716</v>
      </c>
      <c r="I180" s="406" t="s">
        <v>716</v>
      </c>
      <c r="J180" s="406" t="s">
        <v>716</v>
      </c>
      <c r="K180" s="399"/>
      <c r="L180" s="404" t="str">
        <f t="shared" si="39"/>
        <v>-</v>
      </c>
      <c r="M180" s="404" t="str">
        <f t="shared" si="40"/>
        <v>-</v>
      </c>
      <c r="N180" s="405"/>
      <c r="O180" s="404" t="str">
        <f t="shared" si="41"/>
        <v>-</v>
      </c>
      <c r="P180" s="403"/>
    </row>
    <row r="181" spans="2:16">
      <c r="B181" s="408" t="s">
        <v>768</v>
      </c>
      <c r="C181" s="407">
        <v>78039</v>
      </c>
      <c r="D181" s="407">
        <v>81589</v>
      </c>
      <c r="E181" s="407">
        <v>73512</v>
      </c>
      <c r="F181" s="407">
        <v>44850</v>
      </c>
      <c r="G181" s="406">
        <v>15583</v>
      </c>
      <c r="H181" s="406">
        <v>5121</v>
      </c>
      <c r="I181" s="406">
        <v>4978</v>
      </c>
      <c r="J181" s="406">
        <v>341</v>
      </c>
      <c r="K181" s="399"/>
      <c r="L181" s="404">
        <f t="shared" si="39"/>
        <v>44850</v>
      </c>
      <c r="M181" s="404">
        <f t="shared" si="40"/>
        <v>341</v>
      </c>
      <c r="N181" s="405"/>
      <c r="O181" s="404">
        <f t="shared" si="41"/>
        <v>15583</v>
      </c>
      <c r="P181" s="403"/>
    </row>
    <row r="182" spans="2:16">
      <c r="B182" s="408" t="s">
        <v>643</v>
      </c>
      <c r="C182" s="407">
        <v>128832</v>
      </c>
      <c r="D182" s="407">
        <v>30621</v>
      </c>
      <c r="E182" s="407">
        <v>33144</v>
      </c>
      <c r="F182" s="407">
        <v>36755</v>
      </c>
      <c r="G182" s="406">
        <v>34388</v>
      </c>
      <c r="H182" s="406">
        <v>34780</v>
      </c>
      <c r="I182" s="406">
        <v>10076</v>
      </c>
      <c r="J182" s="406">
        <v>3114</v>
      </c>
      <c r="K182" s="399"/>
      <c r="L182" s="404">
        <f t="shared" si="39"/>
        <v>36755</v>
      </c>
      <c r="M182" s="404">
        <f t="shared" si="40"/>
        <v>3114</v>
      </c>
      <c r="N182" s="405"/>
      <c r="O182" s="404">
        <f t="shared" si="41"/>
        <v>34388</v>
      </c>
      <c r="P182" s="403"/>
    </row>
    <row r="183" spans="2:16">
      <c r="B183" s="408"/>
      <c r="C183" s="410"/>
      <c r="D183" s="410"/>
      <c r="E183" s="410"/>
      <c r="F183" s="410"/>
      <c r="G183" s="409"/>
      <c r="H183" s="409"/>
      <c r="I183" s="409"/>
      <c r="J183" s="409"/>
      <c r="K183" s="399"/>
      <c r="L183" s="404">
        <f t="shared" si="39"/>
        <v>0</v>
      </c>
      <c r="M183" s="404">
        <f t="shared" si="40"/>
        <v>0</v>
      </c>
      <c r="N183" s="405"/>
      <c r="O183" s="404"/>
      <c r="P183" s="403"/>
    </row>
    <row r="184" spans="2:16">
      <c r="B184" s="402" t="s">
        <v>644</v>
      </c>
      <c r="C184" s="410"/>
      <c r="D184" s="410"/>
      <c r="E184" s="410"/>
      <c r="F184" s="410"/>
      <c r="G184" s="409"/>
      <c r="H184" s="409"/>
      <c r="I184" s="409"/>
      <c r="J184" s="409"/>
      <c r="K184" s="399"/>
      <c r="L184" s="404">
        <f t="shared" si="39"/>
        <v>0</v>
      </c>
      <c r="M184" s="404">
        <f t="shared" si="40"/>
        <v>0</v>
      </c>
      <c r="N184" s="405"/>
      <c r="O184" s="404"/>
      <c r="P184" s="403"/>
    </row>
    <row r="185" spans="2:16">
      <c r="B185" s="408" t="s">
        <v>645</v>
      </c>
      <c r="C185" s="407">
        <v>-113457</v>
      </c>
      <c r="D185" s="407">
        <v>-170288</v>
      </c>
      <c r="E185" s="407">
        <v>-224586</v>
      </c>
      <c r="F185" s="407">
        <v>-283075</v>
      </c>
      <c r="G185" s="406">
        <v>-223770</v>
      </c>
      <c r="H185" s="406">
        <v>-247194</v>
      </c>
      <c r="I185" s="406">
        <v>-265958</v>
      </c>
      <c r="J185" s="406">
        <v>-300312</v>
      </c>
      <c r="K185" s="399"/>
      <c r="L185" s="404">
        <f t="shared" si="39"/>
        <v>-283075</v>
      </c>
      <c r="M185" s="404">
        <f t="shared" si="40"/>
        <v>-300312</v>
      </c>
      <c r="N185" s="405"/>
      <c r="O185" s="404">
        <f>G185</f>
        <v>-223770</v>
      </c>
      <c r="P185" s="403"/>
    </row>
    <row r="186" spans="2:16">
      <c r="B186" s="408" t="s">
        <v>646</v>
      </c>
      <c r="C186" s="407" t="s">
        <v>716</v>
      </c>
      <c r="D186" s="407" t="s">
        <v>716</v>
      </c>
      <c r="E186" s="407" t="s">
        <v>716</v>
      </c>
      <c r="F186" s="407" t="s">
        <v>716</v>
      </c>
      <c r="G186" s="406" t="s">
        <v>716</v>
      </c>
      <c r="H186" s="406" t="s">
        <v>716</v>
      </c>
      <c r="I186" s="406" t="s">
        <v>716</v>
      </c>
      <c r="J186" s="406" t="s">
        <v>716</v>
      </c>
      <c r="K186" s="399"/>
      <c r="L186" s="404" t="str">
        <f t="shared" si="39"/>
        <v>-</v>
      </c>
      <c r="M186" s="404" t="str">
        <f t="shared" si="40"/>
        <v>-</v>
      </c>
      <c r="N186" s="405"/>
      <c r="O186" s="404" t="str">
        <f>G186</f>
        <v>-</v>
      </c>
      <c r="P186" s="403"/>
    </row>
    <row r="187" spans="2:16">
      <c r="B187" s="408" t="s">
        <v>647</v>
      </c>
      <c r="C187" s="407" t="s">
        <v>716</v>
      </c>
      <c r="D187" s="407" t="s">
        <v>716</v>
      </c>
      <c r="E187" s="407" t="s">
        <v>716</v>
      </c>
      <c r="F187" s="407" t="s">
        <v>716</v>
      </c>
      <c r="G187" s="406" t="s">
        <v>716</v>
      </c>
      <c r="H187" s="406" t="s">
        <v>716</v>
      </c>
      <c r="I187" s="406" t="s">
        <v>716</v>
      </c>
      <c r="J187" s="406" t="s">
        <v>716</v>
      </c>
      <c r="K187" s="399"/>
      <c r="L187" s="404" t="str">
        <f t="shared" si="39"/>
        <v>-</v>
      </c>
      <c r="M187" s="404" t="str">
        <f t="shared" si="40"/>
        <v>-</v>
      </c>
      <c r="N187" s="405"/>
      <c r="O187" s="404" t="str">
        <f>G187</f>
        <v>-</v>
      </c>
      <c r="P187" s="403"/>
    </row>
    <row r="188" spans="2:16">
      <c r="B188" s="402" t="s">
        <v>648</v>
      </c>
      <c r="C188" s="401">
        <v>-113457</v>
      </c>
      <c r="D188" s="401">
        <v>-170288</v>
      </c>
      <c r="E188" s="401">
        <v>-224586</v>
      </c>
      <c r="F188" s="401">
        <v>-283075</v>
      </c>
      <c r="G188" s="400">
        <v>-223770</v>
      </c>
      <c r="H188" s="400">
        <v>-247194</v>
      </c>
      <c r="I188" s="400">
        <v>-265958</v>
      </c>
      <c r="J188" s="400">
        <v>-300312</v>
      </c>
      <c r="K188" s="399"/>
      <c r="L188" s="397">
        <f t="shared" si="39"/>
        <v>-283075</v>
      </c>
      <c r="M188" s="397">
        <f t="shared" si="40"/>
        <v>-300312</v>
      </c>
      <c r="N188" s="398"/>
      <c r="O188" s="397">
        <f>G188</f>
        <v>-223770</v>
      </c>
      <c r="P188" s="396"/>
    </row>
    <row r="189" spans="2:16">
      <c r="B189" s="402" t="s">
        <v>649</v>
      </c>
      <c r="C189" s="401">
        <v>3336721</v>
      </c>
      <c r="D189" s="401">
        <v>3341888</v>
      </c>
      <c r="E189" s="401">
        <v>3383275</v>
      </c>
      <c r="F189" s="401">
        <v>3379931</v>
      </c>
      <c r="G189" s="400">
        <v>3496765</v>
      </c>
      <c r="H189" s="400">
        <v>3437398</v>
      </c>
      <c r="I189" s="400">
        <v>3392485</v>
      </c>
      <c r="J189" s="400">
        <v>3342677</v>
      </c>
      <c r="K189" s="399"/>
      <c r="L189" s="397">
        <f t="shared" si="39"/>
        <v>3379931</v>
      </c>
      <c r="M189" s="397">
        <f t="shared" si="40"/>
        <v>3342677</v>
      </c>
      <c r="N189" s="398"/>
      <c r="O189" s="397">
        <f>G189</f>
        <v>3496765</v>
      </c>
      <c r="P189" s="396"/>
    </row>
    <row r="190" spans="2:16">
      <c r="C190" s="395"/>
      <c r="D190" s="395"/>
      <c r="E190" s="395"/>
      <c r="F190" s="395"/>
    </row>
  </sheetData>
  <phoneticPr fontId="107" type="noConversion"/>
  <pageMargins left="0.2" right="0.2" top="0.5" bottom="0.5" header="0.5" footer="0.5"/>
  <headerFooter alignWithMargins="0"/>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sheetPr codeName="Sheet20" enableFormatConditionsCalculation="0">
    <outlinePr summaryBelow="0" summaryRight="0"/>
    <pageSetUpPr autoPageBreaks="0"/>
  </sheetPr>
  <dimension ref="A5:IU97"/>
  <sheetViews>
    <sheetView zoomScaleNormal="100" workbookViewId="0">
      <selection activeCell="B1" sqref="B1"/>
    </sheetView>
  </sheetViews>
  <sheetFormatPr defaultColWidth="8.85546875" defaultRowHeight="11.25"/>
  <cols>
    <col min="1" max="1" width="45.85546875" customWidth="1"/>
    <col min="2" max="12" width="14.85546875" customWidth="1"/>
  </cols>
  <sheetData>
    <row r="5" spans="1:255" ht="15.75">
      <c r="A5" s="1" t="s">
        <v>687</v>
      </c>
    </row>
    <row r="7" spans="1:255">
      <c r="A7" s="2" t="s">
        <v>688</v>
      </c>
      <c r="B7" s="3" t="s">
        <v>689</v>
      </c>
      <c r="C7" t="s">
        <v>718</v>
      </c>
      <c r="D7" s="4" t="s">
        <v>706</v>
      </c>
      <c r="E7" s="3" t="s">
        <v>690</v>
      </c>
      <c r="F7" t="s">
        <v>719</v>
      </c>
    </row>
    <row r="8" spans="1:255">
      <c r="A8" s="4"/>
      <c r="B8" s="3" t="s">
        <v>691</v>
      </c>
      <c r="C8" t="s">
        <v>720</v>
      </c>
      <c r="D8" s="4" t="s">
        <v>706</v>
      </c>
      <c r="E8" s="3" t="s">
        <v>692</v>
      </c>
      <c r="F8" t="s">
        <v>707</v>
      </c>
    </row>
    <row r="9" spans="1:255">
      <c r="A9" s="4"/>
      <c r="B9" s="3" t="s">
        <v>693</v>
      </c>
      <c r="C9" t="s">
        <v>708</v>
      </c>
      <c r="D9" s="4" t="s">
        <v>706</v>
      </c>
      <c r="E9" s="3" t="s">
        <v>694</v>
      </c>
      <c r="F9" t="s">
        <v>709</v>
      </c>
    </row>
    <row r="10" spans="1:255">
      <c r="A10" s="4"/>
      <c r="B10" s="3" t="s">
        <v>695</v>
      </c>
      <c r="C10" s="5" t="s">
        <v>710</v>
      </c>
      <c r="D10" s="4" t="s">
        <v>706</v>
      </c>
      <c r="E10" s="6"/>
      <c r="F10" s="6"/>
    </row>
    <row r="13" spans="1:255">
      <c r="A13" s="7" t="s">
        <v>696</v>
      </c>
      <c r="B13" s="7"/>
      <c r="C13" s="7"/>
      <c r="D13" s="7"/>
      <c r="E13" s="7"/>
      <c r="F13" s="7"/>
      <c r="G13" s="7"/>
      <c r="H13" s="7"/>
      <c r="I13" s="7"/>
      <c r="J13" s="7"/>
      <c r="K13" s="7"/>
      <c r="L13" s="7"/>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row>
    <row r="14" spans="1:255" ht="33.75">
      <c r="A14" s="8" t="s">
        <v>711</v>
      </c>
      <c r="B14" s="13" t="s">
        <v>676</v>
      </c>
      <c r="C14" s="13" t="s">
        <v>677</v>
      </c>
      <c r="D14" s="13" t="s">
        <v>678</v>
      </c>
      <c r="E14" s="13" t="s">
        <v>679</v>
      </c>
      <c r="F14" s="13" t="s">
        <v>680</v>
      </c>
      <c r="G14" s="13" t="s">
        <v>681</v>
      </c>
      <c r="H14" s="13" t="s">
        <v>682</v>
      </c>
      <c r="I14" s="13" t="s">
        <v>683</v>
      </c>
      <c r="J14" s="13" t="s">
        <v>684</v>
      </c>
      <c r="K14" s="13" t="s">
        <v>685</v>
      </c>
      <c r="L14" s="13" t="s">
        <v>686</v>
      </c>
    </row>
    <row r="15" spans="1:255">
      <c r="A15" s="9" t="s">
        <v>712</v>
      </c>
      <c r="B15" s="14" t="s">
        <v>713</v>
      </c>
      <c r="C15" s="14" t="s">
        <v>713</v>
      </c>
      <c r="D15" s="14" t="s">
        <v>713</v>
      </c>
      <c r="E15" s="14" t="s">
        <v>713</v>
      </c>
      <c r="F15" s="14" t="s">
        <v>713</v>
      </c>
      <c r="G15" s="14" t="s">
        <v>713</v>
      </c>
      <c r="H15" s="14" t="s">
        <v>713</v>
      </c>
      <c r="I15" s="14" t="s">
        <v>713</v>
      </c>
      <c r="J15" s="14" t="s">
        <v>713</v>
      </c>
      <c r="K15" s="14" t="s">
        <v>713</v>
      </c>
      <c r="L15" s="14" t="s">
        <v>713</v>
      </c>
    </row>
    <row r="16" spans="1:255">
      <c r="A16" s="10" t="s">
        <v>697</v>
      </c>
      <c r="B16" s="11"/>
      <c r="C16" s="11"/>
      <c r="D16" s="11"/>
      <c r="E16" s="11"/>
      <c r="F16" s="11"/>
      <c r="G16" s="11"/>
      <c r="H16" s="11"/>
      <c r="I16" s="11"/>
      <c r="J16" s="11"/>
      <c r="K16" s="11"/>
      <c r="L16" s="11"/>
    </row>
    <row r="17" spans="1:12">
      <c r="A17" s="11" t="s">
        <v>698</v>
      </c>
      <c r="B17" s="22" t="s">
        <v>716</v>
      </c>
      <c r="C17" s="22" t="s">
        <v>716</v>
      </c>
      <c r="D17" s="22" t="s">
        <v>716</v>
      </c>
      <c r="E17" s="22" t="s">
        <v>716</v>
      </c>
      <c r="F17" s="22" t="s">
        <v>716</v>
      </c>
      <c r="G17" s="22">
        <v>520</v>
      </c>
      <c r="H17" s="22">
        <v>448</v>
      </c>
      <c r="I17" s="22" t="s">
        <v>716</v>
      </c>
      <c r="J17" s="22" t="s">
        <v>716</v>
      </c>
      <c r="K17" s="22" t="s">
        <v>716</v>
      </c>
      <c r="L17" s="22" t="s">
        <v>716</v>
      </c>
    </row>
    <row r="18" spans="1:12">
      <c r="A18" s="11" t="s">
        <v>699</v>
      </c>
      <c r="B18" s="22" t="s">
        <v>716</v>
      </c>
      <c r="C18" s="22" t="s">
        <v>716</v>
      </c>
      <c r="D18" s="22" t="s">
        <v>716</v>
      </c>
      <c r="E18" s="22" t="s">
        <v>716</v>
      </c>
      <c r="F18" s="22">
        <v>2284</v>
      </c>
      <c r="G18" s="22">
        <v>2518</v>
      </c>
      <c r="H18" s="22">
        <v>2976</v>
      </c>
      <c r="I18" s="22" t="s">
        <v>716</v>
      </c>
      <c r="J18" s="22">
        <v>2976</v>
      </c>
      <c r="K18" s="22">
        <v>2966</v>
      </c>
      <c r="L18" s="22">
        <v>2966</v>
      </c>
    </row>
    <row r="19" spans="1:12">
      <c r="A19" s="11"/>
      <c r="B19" s="11"/>
      <c r="C19" s="11"/>
      <c r="D19" s="11"/>
      <c r="E19" s="11"/>
      <c r="F19" s="11"/>
      <c r="G19" s="11"/>
      <c r="H19" s="11"/>
      <c r="I19" s="11"/>
      <c r="J19" s="11"/>
      <c r="K19" s="11"/>
      <c r="L19" s="11"/>
    </row>
    <row r="20" spans="1:12">
      <c r="A20" s="11" t="s">
        <v>700</v>
      </c>
      <c r="B20" s="22" t="s">
        <v>716</v>
      </c>
      <c r="C20" s="22" t="s">
        <v>716</v>
      </c>
      <c r="D20" s="22" t="s">
        <v>716</v>
      </c>
      <c r="E20" s="22" t="s">
        <v>716</v>
      </c>
      <c r="F20" s="22" t="s">
        <v>716</v>
      </c>
      <c r="G20" s="22">
        <v>520</v>
      </c>
      <c r="H20" s="22">
        <v>448</v>
      </c>
      <c r="I20" s="22" t="s">
        <v>716</v>
      </c>
      <c r="J20" s="22" t="s">
        <v>716</v>
      </c>
      <c r="K20" s="22" t="s">
        <v>716</v>
      </c>
      <c r="L20" s="22" t="s">
        <v>716</v>
      </c>
    </row>
    <row r="21" spans="1:12">
      <c r="A21" s="11" t="s">
        <v>701</v>
      </c>
      <c r="B21" s="22" t="s">
        <v>716</v>
      </c>
      <c r="C21" s="22" t="s">
        <v>716</v>
      </c>
      <c r="D21" s="22" t="s">
        <v>716</v>
      </c>
      <c r="E21" s="22" t="s">
        <v>716</v>
      </c>
      <c r="F21" s="22">
        <v>2284</v>
      </c>
      <c r="G21" s="22">
        <v>2518</v>
      </c>
      <c r="H21" s="22">
        <v>2976</v>
      </c>
      <c r="I21" s="22" t="s">
        <v>716</v>
      </c>
      <c r="J21" s="22">
        <v>2976</v>
      </c>
      <c r="K21" s="22">
        <v>2966</v>
      </c>
      <c r="L21" s="22">
        <v>2966</v>
      </c>
    </row>
    <row r="22" spans="1:12">
      <c r="A22" s="11"/>
      <c r="B22" s="11"/>
      <c r="C22" s="11"/>
      <c r="D22" s="11"/>
      <c r="E22" s="11"/>
      <c r="F22" s="11"/>
      <c r="G22" s="11"/>
      <c r="H22" s="11"/>
      <c r="I22" s="11"/>
      <c r="J22" s="11"/>
      <c r="K22" s="11"/>
      <c r="L22" s="11"/>
    </row>
    <row r="23" spans="1:12">
      <c r="A23" s="11" t="s">
        <v>702</v>
      </c>
      <c r="B23" s="22" t="s">
        <v>716</v>
      </c>
      <c r="C23" s="22" t="s">
        <v>716</v>
      </c>
      <c r="D23" s="22" t="s">
        <v>716</v>
      </c>
      <c r="E23" s="22" t="s">
        <v>716</v>
      </c>
      <c r="F23" s="22" t="s">
        <v>716</v>
      </c>
      <c r="G23" s="22" t="s">
        <v>716</v>
      </c>
      <c r="H23" s="22" t="s">
        <v>716</v>
      </c>
      <c r="I23" s="22" t="s">
        <v>716</v>
      </c>
      <c r="J23" s="22" t="s">
        <v>716</v>
      </c>
      <c r="K23" s="22">
        <v>10</v>
      </c>
      <c r="L23" s="22">
        <v>10</v>
      </c>
    </row>
    <row r="24" spans="1:12">
      <c r="A24" s="11" t="s">
        <v>703</v>
      </c>
      <c r="B24" s="17" t="s">
        <v>716</v>
      </c>
      <c r="C24" s="17" t="s">
        <v>716</v>
      </c>
      <c r="D24" s="17" t="s">
        <v>716</v>
      </c>
      <c r="E24" s="17" t="s">
        <v>716</v>
      </c>
      <c r="F24" s="17">
        <v>185000</v>
      </c>
      <c r="G24" s="17">
        <v>185000</v>
      </c>
      <c r="H24" s="17">
        <v>185000</v>
      </c>
      <c r="I24" s="17" t="s">
        <v>716</v>
      </c>
      <c r="J24" s="17">
        <v>185000</v>
      </c>
      <c r="K24" s="17">
        <v>185000</v>
      </c>
      <c r="L24" s="17">
        <v>185000</v>
      </c>
    </row>
    <row r="25" spans="1:12">
      <c r="A25" s="11"/>
      <c r="B25" s="11"/>
      <c r="C25" s="11"/>
      <c r="D25" s="11"/>
      <c r="E25" s="11"/>
      <c r="F25" s="11"/>
      <c r="G25" s="11"/>
      <c r="H25" s="11"/>
      <c r="I25" s="11"/>
      <c r="J25" s="11"/>
      <c r="K25" s="11"/>
      <c r="L25" s="11"/>
    </row>
    <row r="26" spans="1:12">
      <c r="A26" s="10" t="s">
        <v>704</v>
      </c>
      <c r="B26" s="11"/>
      <c r="C26" s="11"/>
      <c r="D26" s="11"/>
      <c r="E26" s="11"/>
      <c r="F26" s="11"/>
      <c r="G26" s="11"/>
      <c r="H26" s="11"/>
      <c r="I26" s="11"/>
      <c r="J26" s="11"/>
      <c r="K26" s="11"/>
      <c r="L26" s="11"/>
    </row>
    <row r="27" spans="1:12">
      <c r="A27" s="11" t="s">
        <v>705</v>
      </c>
      <c r="B27" s="22" t="s">
        <v>716</v>
      </c>
      <c r="C27" s="22" t="s">
        <v>716</v>
      </c>
      <c r="D27" s="22" t="s">
        <v>716</v>
      </c>
      <c r="E27" s="22" t="s">
        <v>716</v>
      </c>
      <c r="F27" s="22">
        <v>1</v>
      </c>
      <c r="G27" s="22">
        <v>1</v>
      </c>
      <c r="H27" s="22">
        <v>1</v>
      </c>
      <c r="I27" s="22" t="s">
        <v>716</v>
      </c>
      <c r="J27" s="22">
        <v>1</v>
      </c>
      <c r="K27" s="22">
        <v>1</v>
      </c>
      <c r="L27" s="22">
        <v>1</v>
      </c>
    </row>
    <row r="28" spans="1:12">
      <c r="A28" s="10" t="s">
        <v>576</v>
      </c>
      <c r="B28" s="23" t="s">
        <v>716</v>
      </c>
      <c r="C28" s="23" t="s">
        <v>716</v>
      </c>
      <c r="D28" s="23" t="s">
        <v>716</v>
      </c>
      <c r="E28" s="23" t="s">
        <v>716</v>
      </c>
      <c r="F28" s="23">
        <v>1</v>
      </c>
      <c r="G28" s="23">
        <v>1</v>
      </c>
      <c r="H28" s="23">
        <v>1</v>
      </c>
      <c r="I28" s="23" t="s">
        <v>716</v>
      </c>
      <c r="J28" s="23">
        <v>1</v>
      </c>
      <c r="K28" s="23">
        <v>1</v>
      </c>
      <c r="L28" s="23">
        <v>1</v>
      </c>
    </row>
    <row r="29" spans="1:12">
      <c r="A29" s="11"/>
      <c r="B29" s="11"/>
      <c r="C29" s="11"/>
      <c r="D29" s="11"/>
      <c r="E29" s="11"/>
      <c r="F29" s="11"/>
      <c r="G29" s="11"/>
      <c r="H29" s="11"/>
      <c r="I29" s="11"/>
      <c r="J29" s="11"/>
      <c r="K29" s="11"/>
      <c r="L29" s="11"/>
    </row>
    <row r="30" spans="1:12">
      <c r="A30" s="11" t="s">
        <v>577</v>
      </c>
      <c r="B30" s="22" t="s">
        <v>716</v>
      </c>
      <c r="C30" s="22" t="s">
        <v>716</v>
      </c>
      <c r="D30" s="22" t="s">
        <v>716</v>
      </c>
      <c r="E30" s="22" t="s">
        <v>716</v>
      </c>
      <c r="F30" s="22">
        <v>100000</v>
      </c>
      <c r="G30" s="22">
        <v>100000</v>
      </c>
      <c r="H30" s="22">
        <v>100000</v>
      </c>
      <c r="I30" s="22" t="s">
        <v>716</v>
      </c>
      <c r="J30" s="22">
        <v>110000</v>
      </c>
      <c r="K30" s="22">
        <v>110000</v>
      </c>
      <c r="L30" s="22">
        <v>110000</v>
      </c>
    </row>
    <row r="31" spans="1:12">
      <c r="A31" s="10" t="s">
        <v>578</v>
      </c>
      <c r="B31" s="23" t="s">
        <v>716</v>
      </c>
      <c r="C31" s="23" t="s">
        <v>716</v>
      </c>
      <c r="D31" s="23" t="s">
        <v>716</v>
      </c>
      <c r="E31" s="23" t="s">
        <v>716</v>
      </c>
      <c r="F31" s="23">
        <v>100000</v>
      </c>
      <c r="G31" s="23">
        <v>100000</v>
      </c>
      <c r="H31" s="23">
        <v>100000</v>
      </c>
      <c r="I31" s="23" t="s">
        <v>716</v>
      </c>
      <c r="J31" s="23">
        <v>110000</v>
      </c>
      <c r="K31" s="23">
        <v>110000</v>
      </c>
      <c r="L31" s="23">
        <v>110000</v>
      </c>
    </row>
    <row r="32" spans="1:12">
      <c r="A32" s="11"/>
      <c r="B32" s="11"/>
      <c r="C32" s="11"/>
      <c r="D32" s="11"/>
      <c r="E32" s="11"/>
      <c r="F32" s="11"/>
      <c r="G32" s="11"/>
      <c r="H32" s="11"/>
      <c r="I32" s="11"/>
      <c r="J32" s="11"/>
      <c r="K32" s="11"/>
      <c r="L32" s="11"/>
    </row>
    <row r="33" spans="1:12">
      <c r="A33" s="11" t="s">
        <v>579</v>
      </c>
      <c r="B33" s="22" t="s">
        <v>716</v>
      </c>
      <c r="C33" s="22" t="s">
        <v>716</v>
      </c>
      <c r="D33" s="22" t="s">
        <v>716</v>
      </c>
      <c r="E33" s="22" t="s">
        <v>716</v>
      </c>
      <c r="F33" s="22">
        <v>1478</v>
      </c>
      <c r="G33" s="22">
        <v>1482</v>
      </c>
      <c r="H33" s="22">
        <v>1482</v>
      </c>
      <c r="I33" s="22" t="s">
        <v>716</v>
      </c>
      <c r="J33" s="22">
        <v>1467</v>
      </c>
      <c r="K33" s="22">
        <v>1377</v>
      </c>
      <c r="L33" s="22">
        <v>1364</v>
      </c>
    </row>
    <row r="34" spans="1:12">
      <c r="A34" s="10" t="s">
        <v>580</v>
      </c>
      <c r="B34" s="23" t="s">
        <v>716</v>
      </c>
      <c r="C34" s="23" t="s">
        <v>716</v>
      </c>
      <c r="D34" s="23" t="s">
        <v>716</v>
      </c>
      <c r="E34" s="23" t="s">
        <v>716</v>
      </c>
      <c r="F34" s="23">
        <v>1478</v>
      </c>
      <c r="G34" s="23">
        <v>1482</v>
      </c>
      <c r="H34" s="23">
        <v>1482</v>
      </c>
      <c r="I34" s="23" t="s">
        <v>716</v>
      </c>
      <c r="J34" s="23">
        <v>1467</v>
      </c>
      <c r="K34" s="23">
        <v>1377</v>
      </c>
      <c r="L34" s="23">
        <v>1364</v>
      </c>
    </row>
    <row r="35" spans="1:12">
      <c r="A35" s="11"/>
      <c r="B35" s="11"/>
      <c r="C35" s="11"/>
      <c r="D35" s="11"/>
      <c r="E35" s="11"/>
      <c r="F35" s="11"/>
      <c r="G35" s="11"/>
      <c r="H35" s="11"/>
      <c r="I35" s="11"/>
      <c r="J35" s="11"/>
      <c r="K35" s="11"/>
      <c r="L35" s="11"/>
    </row>
    <row r="36" spans="1:12">
      <c r="A36" s="11" t="s">
        <v>581</v>
      </c>
      <c r="B36" s="22" t="s">
        <v>716</v>
      </c>
      <c r="C36" s="22" t="s">
        <v>716</v>
      </c>
      <c r="D36" s="22" t="s">
        <v>716</v>
      </c>
      <c r="E36" s="22" t="s">
        <v>716</v>
      </c>
      <c r="F36" s="22">
        <v>77</v>
      </c>
      <c r="G36" s="22">
        <v>77</v>
      </c>
      <c r="H36" s="22">
        <v>77</v>
      </c>
      <c r="I36" s="22" t="s">
        <v>716</v>
      </c>
      <c r="J36" s="22">
        <v>92</v>
      </c>
      <c r="K36" s="22">
        <v>102</v>
      </c>
      <c r="L36" s="22">
        <v>102</v>
      </c>
    </row>
    <row r="37" spans="1:12">
      <c r="A37" s="10" t="s">
        <v>582</v>
      </c>
      <c r="B37" s="23" t="s">
        <v>716</v>
      </c>
      <c r="C37" s="23" t="s">
        <v>716</v>
      </c>
      <c r="D37" s="23" t="s">
        <v>716</v>
      </c>
      <c r="E37" s="23" t="s">
        <v>716</v>
      </c>
      <c r="F37" s="23">
        <v>77</v>
      </c>
      <c r="G37" s="23">
        <v>77</v>
      </c>
      <c r="H37" s="23">
        <v>77</v>
      </c>
      <c r="I37" s="23" t="s">
        <v>716</v>
      </c>
      <c r="J37" s="23">
        <v>92</v>
      </c>
      <c r="K37" s="23">
        <v>102</v>
      </c>
      <c r="L37" s="23">
        <v>102</v>
      </c>
    </row>
    <row r="38" spans="1:12">
      <c r="A38" s="11"/>
      <c r="B38" s="11"/>
      <c r="C38" s="11"/>
      <c r="D38" s="11"/>
      <c r="E38" s="11"/>
      <c r="F38" s="11"/>
      <c r="G38" s="11"/>
      <c r="H38" s="11"/>
      <c r="I38" s="11"/>
      <c r="J38" s="11"/>
      <c r="K38" s="11"/>
      <c r="L38" s="11"/>
    </row>
    <row r="39" spans="1:12">
      <c r="A39" s="10" t="s">
        <v>583</v>
      </c>
      <c r="B39" s="11"/>
      <c r="C39" s="11"/>
      <c r="D39" s="11"/>
      <c r="E39" s="11"/>
      <c r="F39" s="11"/>
      <c r="G39" s="11"/>
      <c r="H39" s="11"/>
      <c r="I39" s="11"/>
      <c r="J39" s="11"/>
      <c r="K39" s="11"/>
      <c r="L39" s="11"/>
    </row>
    <row r="40" spans="1:12">
      <c r="A40" s="11" t="s">
        <v>584</v>
      </c>
      <c r="B40" s="16" t="s">
        <v>716</v>
      </c>
      <c r="C40" s="16" t="s">
        <v>716</v>
      </c>
      <c r="D40" s="16" t="s">
        <v>716</v>
      </c>
      <c r="E40" s="16" t="s">
        <v>716</v>
      </c>
      <c r="F40" s="21">
        <v>0.85699999999999998</v>
      </c>
      <c r="G40" s="21">
        <v>0.91400000000000003</v>
      </c>
      <c r="H40" s="21">
        <v>0.83699999999999997</v>
      </c>
      <c r="I40" s="16" t="s">
        <v>716</v>
      </c>
      <c r="J40" s="21">
        <v>0.86799999999999999</v>
      </c>
      <c r="K40" s="21">
        <v>0.873</v>
      </c>
      <c r="L40" s="21">
        <v>0.85699999999999998</v>
      </c>
    </row>
    <row r="41" spans="1:12">
      <c r="A41" s="10" t="s">
        <v>585</v>
      </c>
      <c r="B41" s="24" t="s">
        <v>716</v>
      </c>
      <c r="C41" s="24" t="s">
        <v>716</v>
      </c>
      <c r="D41" s="24" t="s">
        <v>716</v>
      </c>
      <c r="E41" s="24" t="s">
        <v>716</v>
      </c>
      <c r="F41" s="25">
        <v>0.85699999999999998</v>
      </c>
      <c r="G41" s="25">
        <v>0.91400000000000003</v>
      </c>
      <c r="H41" s="25">
        <v>0.83699999999999997</v>
      </c>
      <c r="I41" s="24" t="s">
        <v>716</v>
      </c>
      <c r="J41" s="25">
        <v>0.86799999999999999</v>
      </c>
      <c r="K41" s="25">
        <v>0.873</v>
      </c>
      <c r="L41" s="25">
        <v>0.85699999999999998</v>
      </c>
    </row>
    <row r="42" spans="1:12">
      <c r="A42" s="11"/>
      <c r="B42" s="11"/>
      <c r="C42" s="11"/>
      <c r="D42" s="11"/>
      <c r="E42" s="11"/>
      <c r="F42" s="11"/>
      <c r="G42" s="11"/>
      <c r="H42" s="11"/>
      <c r="I42" s="11"/>
      <c r="J42" s="11"/>
      <c r="K42" s="11"/>
      <c r="L42" s="11"/>
    </row>
    <row r="43" spans="1:12">
      <c r="A43" s="11" t="s">
        <v>586</v>
      </c>
      <c r="B43" s="22" t="s">
        <v>716</v>
      </c>
      <c r="C43" s="22" t="s">
        <v>716</v>
      </c>
      <c r="D43" s="22" t="s">
        <v>716</v>
      </c>
      <c r="E43" s="22" t="s">
        <v>716</v>
      </c>
      <c r="F43" s="26">
        <v>241</v>
      </c>
      <c r="G43" s="26">
        <v>246</v>
      </c>
      <c r="H43" s="26">
        <v>233</v>
      </c>
      <c r="I43" s="22" t="s">
        <v>716</v>
      </c>
      <c r="J43" s="26">
        <v>253</v>
      </c>
      <c r="K43" s="26">
        <v>268</v>
      </c>
      <c r="L43" s="26">
        <v>257</v>
      </c>
    </row>
    <row r="44" spans="1:12">
      <c r="A44" s="10" t="s">
        <v>587</v>
      </c>
      <c r="B44" s="23" t="s">
        <v>716</v>
      </c>
      <c r="C44" s="23" t="s">
        <v>716</v>
      </c>
      <c r="D44" s="23" t="s">
        <v>716</v>
      </c>
      <c r="E44" s="23" t="s">
        <v>716</v>
      </c>
      <c r="F44" s="27">
        <v>241</v>
      </c>
      <c r="G44" s="27">
        <v>246</v>
      </c>
      <c r="H44" s="27">
        <v>233</v>
      </c>
      <c r="I44" s="23" t="s">
        <v>716</v>
      </c>
      <c r="J44" s="27">
        <v>253</v>
      </c>
      <c r="K44" s="27">
        <v>268</v>
      </c>
      <c r="L44" s="27">
        <v>257</v>
      </c>
    </row>
    <row r="45" spans="1:12">
      <c r="A45" s="11"/>
      <c r="B45" s="11"/>
      <c r="C45" s="11"/>
      <c r="D45" s="11"/>
      <c r="E45" s="11"/>
      <c r="F45" s="11"/>
      <c r="G45" s="11"/>
      <c r="H45" s="11"/>
      <c r="I45" s="11"/>
      <c r="J45" s="11"/>
      <c r="K45" s="11"/>
      <c r="L45" s="11"/>
    </row>
    <row r="46" spans="1:12">
      <c r="A46" s="11" t="s">
        <v>588</v>
      </c>
      <c r="B46" s="22" t="s">
        <v>716</v>
      </c>
      <c r="C46" s="22" t="s">
        <v>716</v>
      </c>
      <c r="D46" s="22" t="s">
        <v>716</v>
      </c>
      <c r="E46" s="22" t="s">
        <v>716</v>
      </c>
      <c r="F46" s="26">
        <v>206</v>
      </c>
      <c r="G46" s="26">
        <v>225</v>
      </c>
      <c r="H46" s="26">
        <v>195</v>
      </c>
      <c r="I46" s="22" t="s">
        <v>716</v>
      </c>
      <c r="J46" s="26">
        <v>220</v>
      </c>
      <c r="K46" s="26">
        <v>234</v>
      </c>
      <c r="L46" s="26">
        <v>220</v>
      </c>
    </row>
    <row r="47" spans="1:12">
      <c r="A47" s="10" t="s">
        <v>589</v>
      </c>
      <c r="B47" s="23" t="s">
        <v>716</v>
      </c>
      <c r="C47" s="23" t="s">
        <v>716</v>
      </c>
      <c r="D47" s="23" t="s">
        <v>716</v>
      </c>
      <c r="E47" s="23" t="s">
        <v>716</v>
      </c>
      <c r="F47" s="27">
        <v>206</v>
      </c>
      <c r="G47" s="27">
        <v>225</v>
      </c>
      <c r="H47" s="27">
        <v>195</v>
      </c>
      <c r="I47" s="23" t="s">
        <v>716</v>
      </c>
      <c r="J47" s="27">
        <v>220</v>
      </c>
      <c r="K47" s="27">
        <v>234</v>
      </c>
      <c r="L47" s="27">
        <v>220</v>
      </c>
    </row>
    <row r="48" spans="1:12">
      <c r="A48" s="11"/>
      <c r="B48" s="11"/>
      <c r="C48" s="11"/>
      <c r="D48" s="11"/>
      <c r="E48" s="11"/>
      <c r="F48" s="11"/>
      <c r="G48" s="11"/>
      <c r="H48" s="11"/>
      <c r="I48" s="11"/>
      <c r="J48" s="11"/>
      <c r="K48" s="11"/>
      <c r="L48" s="11"/>
    </row>
    <row r="49" spans="1:12">
      <c r="A49" s="11" t="s">
        <v>590</v>
      </c>
      <c r="B49" s="16" t="s">
        <v>716</v>
      </c>
      <c r="C49" s="16" t="s">
        <v>716</v>
      </c>
      <c r="D49" s="16" t="s">
        <v>716</v>
      </c>
      <c r="E49" s="16" t="s">
        <v>716</v>
      </c>
      <c r="F49" s="16" t="s">
        <v>716</v>
      </c>
      <c r="G49" s="16" t="s">
        <v>716</v>
      </c>
      <c r="H49" s="16" t="s">
        <v>716</v>
      </c>
      <c r="I49" s="16" t="s">
        <v>716</v>
      </c>
      <c r="J49" s="21">
        <v>1.2834999999999999E-2</v>
      </c>
      <c r="K49" s="21">
        <v>-4.4858000000000002E-2</v>
      </c>
      <c r="L49" s="21">
        <v>2.3893999999999999E-2</v>
      </c>
    </row>
    <row r="50" spans="1:12">
      <c r="A50" s="11" t="s">
        <v>591</v>
      </c>
      <c r="B50" s="16" t="s">
        <v>716</v>
      </c>
      <c r="C50" s="16" t="s">
        <v>716</v>
      </c>
      <c r="D50" s="16" t="s">
        <v>716</v>
      </c>
      <c r="E50" s="16" t="s">
        <v>716</v>
      </c>
      <c r="F50" s="16" t="s">
        <v>716</v>
      </c>
      <c r="G50" s="16" t="s">
        <v>716</v>
      </c>
      <c r="H50" s="16" t="s">
        <v>716</v>
      </c>
      <c r="I50" s="16" t="s">
        <v>716</v>
      </c>
      <c r="J50" s="21">
        <v>1.2834999999999999E-2</v>
      </c>
      <c r="K50" s="21">
        <v>-4.4858000000000002E-2</v>
      </c>
      <c r="L50" s="21">
        <v>2.3893999999999999E-2</v>
      </c>
    </row>
    <row r="51" spans="1:12">
      <c r="A51" s="11" t="s">
        <v>592</v>
      </c>
      <c r="B51" s="16" t="s">
        <v>716</v>
      </c>
      <c r="C51" s="16" t="s">
        <v>716</v>
      </c>
      <c r="D51" s="16" t="s">
        <v>716</v>
      </c>
      <c r="E51" s="16" t="s">
        <v>716</v>
      </c>
      <c r="F51" s="16" t="s">
        <v>716</v>
      </c>
      <c r="G51" s="16" t="s">
        <v>716</v>
      </c>
      <c r="H51" s="16" t="s">
        <v>716</v>
      </c>
      <c r="I51" s="16" t="s">
        <v>716</v>
      </c>
      <c r="J51" s="21">
        <v>4.9792000000000003E-2</v>
      </c>
      <c r="K51" s="21">
        <v>8.9429999999999996E-2</v>
      </c>
      <c r="L51" s="21">
        <v>0.103004</v>
      </c>
    </row>
    <row r="52" spans="1:12">
      <c r="A52" s="11"/>
      <c r="B52" s="11"/>
      <c r="C52" s="11"/>
      <c r="D52" s="11"/>
      <c r="E52" s="11"/>
      <c r="F52" s="11"/>
      <c r="G52" s="11"/>
      <c r="H52" s="11"/>
      <c r="I52" s="11"/>
      <c r="J52" s="11"/>
      <c r="K52" s="11"/>
      <c r="L52" s="11"/>
    </row>
    <row r="53" spans="1:12">
      <c r="A53" s="11" t="s">
        <v>593</v>
      </c>
      <c r="B53" s="16" t="s">
        <v>716</v>
      </c>
      <c r="C53" s="16" t="s">
        <v>716</v>
      </c>
      <c r="D53" s="16" t="s">
        <v>716</v>
      </c>
      <c r="E53" s="16" t="s">
        <v>716</v>
      </c>
      <c r="F53" s="16" t="s">
        <v>716</v>
      </c>
      <c r="G53" s="16" t="s">
        <v>716</v>
      </c>
      <c r="H53" s="16" t="s">
        <v>716</v>
      </c>
      <c r="I53" s="16" t="s">
        <v>716</v>
      </c>
      <c r="J53" s="21">
        <v>4.9792000000000003E-2</v>
      </c>
      <c r="K53" s="21">
        <v>8.9429999999999996E-2</v>
      </c>
      <c r="L53" s="21">
        <v>0.103004</v>
      </c>
    </row>
    <row r="54" spans="1:12">
      <c r="A54" s="11"/>
      <c r="B54" s="11"/>
      <c r="C54" s="11"/>
      <c r="D54" s="11"/>
      <c r="E54" s="11"/>
      <c r="F54" s="11"/>
      <c r="G54" s="11"/>
      <c r="H54" s="11"/>
      <c r="I54" s="11"/>
      <c r="J54" s="11"/>
      <c r="K54" s="11"/>
      <c r="L54" s="11"/>
    </row>
    <row r="55" spans="1:12">
      <c r="A55" s="11" t="s">
        <v>594</v>
      </c>
      <c r="B55" s="16" t="s">
        <v>716</v>
      </c>
      <c r="C55" s="16" t="s">
        <v>716</v>
      </c>
      <c r="D55" s="16" t="s">
        <v>716</v>
      </c>
      <c r="E55" s="16" t="s">
        <v>716</v>
      </c>
      <c r="F55" s="16" t="s">
        <v>716</v>
      </c>
      <c r="G55" s="16" t="s">
        <v>716</v>
      </c>
      <c r="H55" s="16" t="s">
        <v>716</v>
      </c>
      <c r="I55" s="16" t="s">
        <v>716</v>
      </c>
      <c r="J55" s="21">
        <v>6.7960999999999994E-2</v>
      </c>
      <c r="K55" s="21">
        <v>0.04</v>
      </c>
      <c r="L55" s="21">
        <v>0.12820500000000001</v>
      </c>
    </row>
    <row r="56" spans="1:12">
      <c r="A56" s="11" t="s">
        <v>595</v>
      </c>
      <c r="B56" s="16" t="s">
        <v>716</v>
      </c>
      <c r="C56" s="16" t="s">
        <v>716</v>
      </c>
      <c r="D56" s="16" t="s">
        <v>716</v>
      </c>
      <c r="E56" s="16" t="s">
        <v>716</v>
      </c>
      <c r="F56" s="16" t="s">
        <v>716</v>
      </c>
      <c r="G56" s="16" t="s">
        <v>716</v>
      </c>
      <c r="H56" s="16" t="s">
        <v>716</v>
      </c>
      <c r="I56" s="16" t="s">
        <v>716</v>
      </c>
      <c r="J56" s="21">
        <v>6.7960999999999994E-2</v>
      </c>
      <c r="K56" s="21">
        <v>0.04</v>
      </c>
      <c r="L56" s="21">
        <v>0.12820500000000001</v>
      </c>
    </row>
    <row r="57" spans="1:12">
      <c r="A57" s="11"/>
      <c r="B57" s="11"/>
      <c r="C57" s="11"/>
      <c r="D57" s="11"/>
      <c r="E57" s="11"/>
      <c r="F57" s="11"/>
      <c r="G57" s="11"/>
      <c r="H57" s="11"/>
      <c r="I57" s="11"/>
      <c r="J57" s="11"/>
      <c r="K57" s="11"/>
      <c r="L57" s="11"/>
    </row>
    <row r="58" spans="1:12">
      <c r="A58" s="11" t="s">
        <v>596</v>
      </c>
      <c r="B58" s="16" t="s">
        <v>716</v>
      </c>
      <c r="C58" s="16" t="s">
        <v>716</v>
      </c>
      <c r="D58" s="16" t="s">
        <v>716</v>
      </c>
      <c r="E58" s="21">
        <v>-4.2272939999999997</v>
      </c>
      <c r="F58" s="21">
        <v>0.22579299999999999</v>
      </c>
      <c r="G58" s="21">
        <v>0.11223</v>
      </c>
      <c r="H58" s="21">
        <v>5.6113999999999997E-2</v>
      </c>
      <c r="I58" s="21">
        <v>2.393E-2</v>
      </c>
      <c r="J58" s="21">
        <v>0.20105000000000001</v>
      </c>
      <c r="K58" s="21">
        <v>0.38611099999999998</v>
      </c>
      <c r="L58" s="21">
        <v>-0.183535</v>
      </c>
    </row>
    <row r="59" spans="1:12">
      <c r="A59" s="11" t="s">
        <v>597</v>
      </c>
      <c r="B59" s="16" t="s">
        <v>716</v>
      </c>
      <c r="C59" s="16" t="s">
        <v>716</v>
      </c>
      <c r="D59" s="16" t="s">
        <v>716</v>
      </c>
      <c r="E59" s="21">
        <v>0.232825</v>
      </c>
      <c r="F59" s="21">
        <v>0.243338</v>
      </c>
      <c r="G59" s="21">
        <v>0.18743799999999999</v>
      </c>
      <c r="H59" s="21">
        <v>0.16028700000000001</v>
      </c>
      <c r="I59" s="21">
        <v>0.17097200000000001</v>
      </c>
      <c r="J59" s="21">
        <v>0.183083</v>
      </c>
      <c r="K59" s="21">
        <v>0.20062199999999999</v>
      </c>
      <c r="L59" s="21">
        <v>0.12986500000000001</v>
      </c>
    </row>
    <row r="60" spans="1:12">
      <c r="A60" s="11" t="s">
        <v>598</v>
      </c>
      <c r="B60" s="16" t="s">
        <v>716</v>
      </c>
      <c r="C60" s="16" t="s">
        <v>716</v>
      </c>
      <c r="D60" s="16" t="s">
        <v>716</v>
      </c>
      <c r="E60" s="21">
        <v>0.89819599999999999</v>
      </c>
      <c r="F60" s="21">
        <v>0.72608899999999998</v>
      </c>
      <c r="G60" s="21">
        <v>0.73381799999999997</v>
      </c>
      <c r="H60" s="21">
        <v>0.73306800000000005</v>
      </c>
      <c r="I60" s="21">
        <v>0.73289800000000005</v>
      </c>
      <c r="J60" s="21">
        <v>0.76326400000000005</v>
      </c>
      <c r="K60" s="21">
        <v>0.77349599999999996</v>
      </c>
      <c r="L60" s="21">
        <v>0.76205400000000001</v>
      </c>
    </row>
    <row r="61" spans="1:12">
      <c r="A61" s="11" t="s">
        <v>599</v>
      </c>
      <c r="B61" s="16" t="s">
        <v>716</v>
      </c>
      <c r="C61" s="16" t="s">
        <v>716</v>
      </c>
      <c r="D61" s="16" t="s">
        <v>716</v>
      </c>
      <c r="E61" s="21">
        <v>-0.41859299999999999</v>
      </c>
      <c r="F61" s="21">
        <v>-0.176374</v>
      </c>
      <c r="G61" s="21">
        <v>-0.161554</v>
      </c>
      <c r="H61" s="21">
        <v>-0.149418</v>
      </c>
      <c r="I61" s="21">
        <v>-0.14983299999999999</v>
      </c>
      <c r="J61" s="21">
        <v>-0.15041199999999999</v>
      </c>
      <c r="K61" s="21">
        <v>-0.14007</v>
      </c>
      <c r="L61" s="21">
        <v>-0.163435</v>
      </c>
    </row>
    <row r="62" spans="1:12">
      <c r="A62" s="11" t="s">
        <v>600</v>
      </c>
      <c r="B62" s="16" t="s">
        <v>716</v>
      </c>
      <c r="C62" s="16" t="s">
        <v>716</v>
      </c>
      <c r="D62" s="16" t="s">
        <v>716</v>
      </c>
      <c r="E62" s="21">
        <v>0.192718</v>
      </c>
      <c r="F62" s="21">
        <v>0.53016799999999997</v>
      </c>
      <c r="G62" s="21">
        <v>0.53244899999999995</v>
      </c>
      <c r="H62" s="21">
        <v>0.53302499999999997</v>
      </c>
      <c r="I62" s="21">
        <v>0.57234600000000002</v>
      </c>
      <c r="J62" s="21">
        <v>0.51924199999999998</v>
      </c>
      <c r="K62" s="21">
        <v>0.55795499999999998</v>
      </c>
      <c r="L62" s="21">
        <v>0.53957500000000003</v>
      </c>
    </row>
    <row r="63" spans="1:12">
      <c r="A63" s="11" t="s">
        <v>601</v>
      </c>
      <c r="B63" s="16" t="s">
        <v>716</v>
      </c>
      <c r="C63" s="16" t="s">
        <v>716</v>
      </c>
      <c r="D63" s="16" t="s">
        <v>716</v>
      </c>
      <c r="E63" s="21">
        <v>0.78833200000000003</v>
      </c>
      <c r="F63" s="21">
        <v>0.27818700000000002</v>
      </c>
      <c r="G63" s="21">
        <v>0.26389400000000002</v>
      </c>
      <c r="H63" s="21">
        <v>0.233544</v>
      </c>
      <c r="I63" s="21">
        <v>0.29384100000000002</v>
      </c>
      <c r="J63" s="21">
        <v>0.264123</v>
      </c>
      <c r="K63" s="21">
        <v>0.232961</v>
      </c>
      <c r="L63" s="21">
        <v>0.25471300000000002</v>
      </c>
    </row>
    <row r="64" spans="1:12">
      <c r="A64" s="11" t="s">
        <v>602</v>
      </c>
      <c r="B64" s="16" t="s">
        <v>716</v>
      </c>
      <c r="C64" s="16" t="s">
        <v>716</v>
      </c>
      <c r="D64" s="16" t="s">
        <v>716</v>
      </c>
      <c r="E64" s="21">
        <v>1.5223E-2</v>
      </c>
      <c r="F64" s="21">
        <v>0.109226</v>
      </c>
      <c r="G64" s="21">
        <v>0.128826</v>
      </c>
      <c r="H64" s="21">
        <v>0.13641600000000001</v>
      </c>
      <c r="I64" s="21">
        <v>0.16134100000000001</v>
      </c>
      <c r="J64" s="21">
        <v>0.14966399999999999</v>
      </c>
      <c r="K64" s="21">
        <v>0.14111499999999999</v>
      </c>
      <c r="L64" s="21">
        <v>0.13597600000000001</v>
      </c>
    </row>
    <row r="65" spans="1:12">
      <c r="A65" s="11" t="s">
        <v>603</v>
      </c>
      <c r="B65" s="16" t="s">
        <v>716</v>
      </c>
      <c r="C65" s="16" t="s">
        <v>716</v>
      </c>
      <c r="D65" s="16" t="s">
        <v>716</v>
      </c>
      <c r="E65" s="21">
        <v>0.50750499999999998</v>
      </c>
      <c r="F65" s="21">
        <v>0.45177099999999998</v>
      </c>
      <c r="G65" s="21">
        <v>0.46626800000000002</v>
      </c>
      <c r="H65" s="21">
        <v>0.46283999999999997</v>
      </c>
      <c r="I65" s="21">
        <v>0.43502400000000002</v>
      </c>
      <c r="J65" s="21">
        <v>0.42617100000000002</v>
      </c>
      <c r="K65" s="21">
        <v>0.43010999999999999</v>
      </c>
      <c r="L65" s="21">
        <v>0.47453200000000001</v>
      </c>
    </row>
    <row r="66" spans="1:12">
      <c r="A66" s="11" t="s">
        <v>604</v>
      </c>
      <c r="B66" s="16" t="s">
        <v>716</v>
      </c>
      <c r="C66" s="16" t="s">
        <v>716</v>
      </c>
      <c r="D66" s="16" t="s">
        <v>716</v>
      </c>
      <c r="E66" s="21">
        <v>0.230853</v>
      </c>
      <c r="F66" s="21">
        <v>0.27005299999999999</v>
      </c>
      <c r="G66" s="21">
        <v>0.305178</v>
      </c>
      <c r="H66" s="21">
        <v>0.331067</v>
      </c>
      <c r="I66" s="21">
        <v>0.343055</v>
      </c>
      <c r="J66" s="21">
        <v>0.35011900000000001</v>
      </c>
      <c r="K66" s="21">
        <v>0.32937</v>
      </c>
      <c r="L66" s="21">
        <v>0.34483399999999997</v>
      </c>
    </row>
    <row r="67" spans="1:12">
      <c r="A67" s="11"/>
      <c r="B67" s="11"/>
      <c r="C67" s="11"/>
      <c r="D67" s="11"/>
      <c r="E67" s="11"/>
      <c r="F67" s="11"/>
      <c r="G67" s="11"/>
      <c r="H67" s="11"/>
      <c r="I67" s="11"/>
      <c r="J67" s="11"/>
      <c r="K67" s="11"/>
      <c r="L67" s="11"/>
    </row>
    <row r="68" spans="1:12">
      <c r="A68" s="10" t="s">
        <v>605</v>
      </c>
      <c r="B68" s="11"/>
      <c r="C68" s="11"/>
      <c r="D68" s="11"/>
      <c r="E68" s="11"/>
      <c r="F68" s="11"/>
      <c r="G68" s="11"/>
      <c r="H68" s="11"/>
      <c r="I68" s="11"/>
      <c r="J68" s="11"/>
      <c r="K68" s="11"/>
      <c r="L68" s="11"/>
    </row>
    <row r="69" spans="1:12">
      <c r="A69" s="11" t="s">
        <v>606</v>
      </c>
      <c r="B69" s="17" t="s">
        <v>716</v>
      </c>
      <c r="C69" s="17" t="s">
        <v>716</v>
      </c>
      <c r="D69" s="17" t="s">
        <v>716</v>
      </c>
      <c r="E69" s="17">
        <v>4.25</v>
      </c>
      <c r="F69" s="17">
        <v>31.015000000000001</v>
      </c>
      <c r="G69" s="17">
        <v>28.192</v>
      </c>
      <c r="H69" s="17">
        <v>23.861999999999998</v>
      </c>
      <c r="I69" s="17">
        <v>24.32</v>
      </c>
      <c r="J69" s="17">
        <v>30.838000000000001</v>
      </c>
      <c r="K69" s="17">
        <v>38.664999999999999</v>
      </c>
      <c r="L69" s="17">
        <v>22.556999999999999</v>
      </c>
    </row>
    <row r="70" spans="1:12">
      <c r="A70" s="11" t="s">
        <v>607</v>
      </c>
      <c r="B70" s="17" t="s">
        <v>716</v>
      </c>
      <c r="C70" s="17" t="s">
        <v>716</v>
      </c>
      <c r="D70" s="17" t="s">
        <v>716</v>
      </c>
      <c r="E70" s="17">
        <v>9.2639999999999993</v>
      </c>
      <c r="F70" s="17">
        <v>57.581000000000003</v>
      </c>
      <c r="G70" s="17">
        <v>70.13</v>
      </c>
      <c r="H70" s="17">
        <v>68.903000000000006</v>
      </c>
      <c r="I70" s="17">
        <v>61.88</v>
      </c>
      <c r="J70" s="17">
        <v>71.783000000000001</v>
      </c>
      <c r="K70" s="17">
        <v>82.893000000000001</v>
      </c>
      <c r="L70" s="17">
        <v>82.424000000000007</v>
      </c>
    </row>
    <row r="71" spans="1:12">
      <c r="A71" s="11" t="s">
        <v>608</v>
      </c>
      <c r="B71" s="17" t="s">
        <v>716</v>
      </c>
      <c r="C71" s="17" t="s">
        <v>716</v>
      </c>
      <c r="D71" s="17" t="s">
        <v>716</v>
      </c>
      <c r="E71" s="17">
        <v>4.2140000000000004</v>
      </c>
      <c r="F71" s="17">
        <v>34.42</v>
      </c>
      <c r="G71" s="17">
        <v>45.901000000000003</v>
      </c>
      <c r="H71" s="17">
        <v>49.286000000000001</v>
      </c>
      <c r="I71" s="17">
        <v>48.798000000000002</v>
      </c>
      <c r="J71" s="17">
        <v>58.972999999999999</v>
      </c>
      <c r="K71" s="17">
        <v>63.478000000000002</v>
      </c>
      <c r="L71" s="17">
        <v>59.896000000000001</v>
      </c>
    </row>
    <row r="72" spans="1:12">
      <c r="A72" s="11" t="s">
        <v>609</v>
      </c>
      <c r="B72" s="17" t="s">
        <v>716</v>
      </c>
      <c r="C72" s="17" t="s">
        <v>716</v>
      </c>
      <c r="D72" s="17" t="s">
        <v>716</v>
      </c>
      <c r="E72" s="17" t="s">
        <v>716</v>
      </c>
      <c r="F72" s="17">
        <v>4.4400000000000004</v>
      </c>
      <c r="G72" s="17">
        <v>6.1840000000000002</v>
      </c>
      <c r="H72" s="17">
        <v>6.819</v>
      </c>
      <c r="I72" s="17">
        <v>-17.399999999999999</v>
      </c>
      <c r="J72" s="17">
        <v>6.843</v>
      </c>
      <c r="K72" s="17">
        <v>7.6890000000000001</v>
      </c>
      <c r="L72" s="17">
        <v>8.8179999999999996</v>
      </c>
    </row>
    <row r="73" spans="1:12">
      <c r="A73" s="11" t="s">
        <v>610</v>
      </c>
      <c r="B73" s="17" t="s">
        <v>716</v>
      </c>
      <c r="C73" s="17" t="s">
        <v>716</v>
      </c>
      <c r="D73" s="17" t="s">
        <v>716</v>
      </c>
      <c r="E73" s="17">
        <v>0.52600000000000002</v>
      </c>
      <c r="F73" s="17" t="s">
        <v>716</v>
      </c>
      <c r="G73" s="17" t="s">
        <v>716</v>
      </c>
      <c r="H73" s="17" t="s">
        <v>716</v>
      </c>
      <c r="I73" s="17">
        <v>24.69</v>
      </c>
      <c r="J73" s="17" t="s">
        <v>716</v>
      </c>
      <c r="K73" s="17" t="s">
        <v>716</v>
      </c>
      <c r="L73" s="17" t="s">
        <v>716</v>
      </c>
    </row>
    <row r="74" spans="1:12">
      <c r="A74" s="11" t="s">
        <v>611</v>
      </c>
      <c r="B74" s="17" t="s">
        <v>716</v>
      </c>
      <c r="C74" s="17" t="s">
        <v>716</v>
      </c>
      <c r="D74" s="17" t="s">
        <v>716</v>
      </c>
      <c r="E74" s="17">
        <v>-7.6</v>
      </c>
      <c r="F74" s="17">
        <v>-22.5</v>
      </c>
      <c r="G74" s="17">
        <v>-24.3</v>
      </c>
      <c r="H74" s="17">
        <v>-22.2</v>
      </c>
      <c r="I74" s="17">
        <v>-21.3</v>
      </c>
      <c r="J74" s="17">
        <v>-25.3</v>
      </c>
      <c r="K74" s="17">
        <v>-27</v>
      </c>
      <c r="L74" s="17">
        <v>-28.4</v>
      </c>
    </row>
    <row r="75" spans="1:12">
      <c r="A75" s="10" t="s">
        <v>612</v>
      </c>
      <c r="B75" s="18" t="s">
        <v>716</v>
      </c>
      <c r="C75" s="18" t="s">
        <v>716</v>
      </c>
      <c r="D75" s="18" t="s">
        <v>716</v>
      </c>
      <c r="E75" s="18">
        <v>10.613</v>
      </c>
      <c r="F75" s="18">
        <v>104.976</v>
      </c>
      <c r="G75" s="18">
        <v>126.108</v>
      </c>
      <c r="H75" s="18">
        <v>126.626</v>
      </c>
      <c r="I75" s="18">
        <v>120.932</v>
      </c>
      <c r="J75" s="18">
        <v>143.102</v>
      </c>
      <c r="K75" s="18">
        <v>165.73</v>
      </c>
      <c r="L75" s="18">
        <v>145.30699999999999</v>
      </c>
    </row>
    <row r="76" spans="1:12">
      <c r="A76" s="11"/>
      <c r="B76" s="11"/>
      <c r="C76" s="11"/>
      <c r="D76" s="11"/>
      <c r="E76" s="11"/>
      <c r="F76" s="11"/>
      <c r="G76" s="11"/>
      <c r="H76" s="11"/>
      <c r="I76" s="11"/>
      <c r="J76" s="11"/>
      <c r="K76" s="11"/>
      <c r="L76" s="11"/>
    </row>
    <row r="77" spans="1:12">
      <c r="A77" s="11" t="s">
        <v>613</v>
      </c>
      <c r="B77" s="17" t="s">
        <v>716</v>
      </c>
      <c r="C77" s="17" t="s">
        <v>716</v>
      </c>
      <c r="D77" s="17" t="s">
        <v>716</v>
      </c>
      <c r="E77" s="17">
        <v>2.972</v>
      </c>
      <c r="F77" s="17">
        <v>82.495999999999995</v>
      </c>
      <c r="G77" s="17">
        <v>101.809</v>
      </c>
      <c r="H77" s="17">
        <v>104.38200000000001</v>
      </c>
      <c r="I77" s="17">
        <v>99.619</v>
      </c>
      <c r="J77" s="17">
        <v>117.767</v>
      </c>
      <c r="K77" s="17">
        <v>138.73500000000001</v>
      </c>
      <c r="L77" s="17">
        <v>116.919</v>
      </c>
    </row>
    <row r="78" spans="1:12">
      <c r="A78" s="11"/>
      <c r="B78" s="11"/>
      <c r="C78" s="11"/>
      <c r="D78" s="11"/>
      <c r="E78" s="11"/>
      <c r="F78" s="11"/>
      <c r="G78" s="11"/>
      <c r="H78" s="11"/>
      <c r="I78" s="11"/>
      <c r="J78" s="11"/>
      <c r="K78" s="11"/>
      <c r="L78" s="11"/>
    </row>
    <row r="79" spans="1:12">
      <c r="A79" s="10" t="s">
        <v>614</v>
      </c>
      <c r="B79" s="11"/>
      <c r="C79" s="11"/>
      <c r="D79" s="11"/>
      <c r="E79" s="11"/>
      <c r="F79" s="11"/>
      <c r="G79" s="11"/>
      <c r="H79" s="11"/>
      <c r="I79" s="11"/>
      <c r="J79" s="11"/>
      <c r="K79" s="11"/>
      <c r="L79" s="11"/>
    </row>
    <row r="80" spans="1:12">
      <c r="A80" s="11" t="s">
        <v>606</v>
      </c>
      <c r="B80" s="17" t="s">
        <v>716</v>
      </c>
      <c r="C80" s="17" t="s">
        <v>716</v>
      </c>
      <c r="D80" s="17" t="s">
        <v>716</v>
      </c>
      <c r="E80" s="17">
        <v>22.216000000000001</v>
      </c>
      <c r="F80" s="17">
        <v>24.012</v>
      </c>
      <c r="G80" s="17">
        <v>25.027999999999999</v>
      </c>
      <c r="H80" s="17">
        <v>22.523</v>
      </c>
      <c r="I80" s="17">
        <v>23.738</v>
      </c>
      <c r="J80" s="17">
        <v>24.638000000000002</v>
      </c>
      <c r="K80" s="17">
        <v>23.736000000000001</v>
      </c>
      <c r="L80" s="17">
        <v>26.696999999999999</v>
      </c>
    </row>
    <row r="81" spans="1:12">
      <c r="A81" s="11" t="s">
        <v>607</v>
      </c>
      <c r="B81" s="17" t="s">
        <v>716</v>
      </c>
      <c r="C81" s="17" t="s">
        <v>716</v>
      </c>
      <c r="D81" s="17" t="s">
        <v>716</v>
      </c>
      <c r="E81" s="17">
        <v>5.431</v>
      </c>
      <c r="F81" s="17">
        <v>45.762</v>
      </c>
      <c r="G81" s="17">
        <v>50.497999999999998</v>
      </c>
      <c r="H81" s="17">
        <v>51.405000000000001</v>
      </c>
      <c r="I81" s="17">
        <v>46.237000000000002</v>
      </c>
      <c r="J81" s="17">
        <v>48.436</v>
      </c>
      <c r="K81" s="17">
        <v>56.848999999999997</v>
      </c>
      <c r="L81" s="17">
        <v>56.554000000000002</v>
      </c>
    </row>
    <row r="82" spans="1:12">
      <c r="A82" s="11" t="s">
        <v>608</v>
      </c>
      <c r="B82" s="17" t="s">
        <v>716</v>
      </c>
      <c r="C82" s="17" t="s">
        <v>716</v>
      </c>
      <c r="D82" s="17" t="s">
        <v>716</v>
      </c>
      <c r="E82" s="17">
        <v>0.42899999999999999</v>
      </c>
      <c r="F82" s="17">
        <v>9.4280000000000008</v>
      </c>
      <c r="G82" s="17">
        <v>12.218</v>
      </c>
      <c r="H82" s="17">
        <v>13.156000000000001</v>
      </c>
      <c r="I82" s="17">
        <v>13.034000000000001</v>
      </c>
      <c r="J82" s="17">
        <v>13.961</v>
      </c>
      <c r="K82" s="17">
        <v>14.378</v>
      </c>
      <c r="L82" s="17">
        <v>14.252000000000001</v>
      </c>
    </row>
    <row r="83" spans="1:12">
      <c r="A83" s="11" t="s">
        <v>609</v>
      </c>
      <c r="B83" s="17" t="s">
        <v>716</v>
      </c>
      <c r="C83" s="17" t="s">
        <v>716</v>
      </c>
      <c r="D83" s="17" t="s">
        <v>716</v>
      </c>
      <c r="E83" s="17" t="s">
        <v>716</v>
      </c>
      <c r="F83" s="17">
        <v>7.1139999999999999</v>
      </c>
      <c r="G83" s="17">
        <v>7.0970000000000004</v>
      </c>
      <c r="H83" s="17">
        <v>9.3559999999999999</v>
      </c>
      <c r="I83" s="17">
        <v>-23.6</v>
      </c>
      <c r="J83" s="17">
        <v>6.2469999999999999</v>
      </c>
      <c r="K83" s="17">
        <v>6.9249999999999998</v>
      </c>
      <c r="L83" s="17">
        <v>7.3090000000000002</v>
      </c>
    </row>
    <row r="84" spans="1:12">
      <c r="A84" s="11"/>
      <c r="B84" s="11"/>
      <c r="C84" s="11"/>
      <c r="D84" s="11"/>
      <c r="E84" s="11"/>
      <c r="F84" s="11"/>
      <c r="G84" s="11"/>
      <c r="H84" s="11"/>
      <c r="I84" s="11"/>
      <c r="J84" s="11"/>
      <c r="K84" s="11"/>
      <c r="L84" s="11"/>
    </row>
    <row r="85" spans="1:12">
      <c r="A85" s="11" t="s">
        <v>615</v>
      </c>
      <c r="B85" s="17" t="s">
        <v>716</v>
      </c>
      <c r="C85" s="17" t="s">
        <v>716</v>
      </c>
      <c r="D85" s="17" t="s">
        <v>716</v>
      </c>
      <c r="E85" s="17">
        <v>-18</v>
      </c>
      <c r="F85" s="17">
        <v>7.0030000000000001</v>
      </c>
      <c r="G85" s="17">
        <v>3.1640000000000001</v>
      </c>
      <c r="H85" s="17">
        <v>1.339</v>
      </c>
      <c r="I85" s="17">
        <v>0.58199999999999996</v>
      </c>
      <c r="J85" s="17">
        <v>6.2</v>
      </c>
      <c r="K85" s="17">
        <v>14.929</v>
      </c>
      <c r="L85" s="17">
        <v>-4.0999999999999996</v>
      </c>
    </row>
    <row r="86" spans="1:12">
      <c r="A86" s="11" t="s">
        <v>616</v>
      </c>
      <c r="B86" s="17" t="s">
        <v>716</v>
      </c>
      <c r="C86" s="17" t="s">
        <v>716</v>
      </c>
      <c r="D86" s="17" t="s">
        <v>716</v>
      </c>
      <c r="E86" s="17">
        <v>3.7850000000000001</v>
      </c>
      <c r="F86" s="17">
        <v>24.992000000000001</v>
      </c>
      <c r="G86" s="17">
        <v>33.683</v>
      </c>
      <c r="H86" s="17">
        <v>36.130000000000003</v>
      </c>
      <c r="I86" s="17">
        <v>35.764000000000003</v>
      </c>
      <c r="J86" s="17">
        <v>45.012</v>
      </c>
      <c r="K86" s="17">
        <v>49.1</v>
      </c>
      <c r="L86" s="17">
        <v>45.643999999999998</v>
      </c>
    </row>
    <row r="87" spans="1:12">
      <c r="A87" s="11"/>
      <c r="B87" s="11"/>
      <c r="C87" s="11"/>
      <c r="D87" s="11"/>
      <c r="E87" s="11"/>
      <c r="F87" s="11"/>
      <c r="G87" s="11"/>
      <c r="H87" s="11"/>
      <c r="I87" s="11"/>
      <c r="J87" s="11"/>
      <c r="K87" s="11"/>
      <c r="L87" s="11"/>
    </row>
    <row r="88" spans="1:12">
      <c r="A88" s="10" t="s">
        <v>617</v>
      </c>
      <c r="B88" s="11"/>
      <c r="C88" s="11"/>
      <c r="D88" s="11"/>
      <c r="E88" s="11"/>
      <c r="F88" s="11"/>
      <c r="G88" s="11"/>
      <c r="H88" s="11"/>
      <c r="I88" s="11"/>
      <c r="J88" s="11"/>
      <c r="K88" s="11"/>
      <c r="L88" s="11"/>
    </row>
    <row r="89" spans="1:12">
      <c r="A89" s="11" t="s">
        <v>618</v>
      </c>
      <c r="B89" s="17" t="s">
        <v>716</v>
      </c>
      <c r="C89" s="17" t="s">
        <v>716</v>
      </c>
      <c r="D89" s="17" t="s">
        <v>716</v>
      </c>
      <c r="E89" s="17">
        <v>1.4119999999999999</v>
      </c>
      <c r="F89" s="17" t="s">
        <v>716</v>
      </c>
      <c r="G89" s="17" t="s">
        <v>716</v>
      </c>
      <c r="H89" s="17" t="s">
        <v>716</v>
      </c>
      <c r="I89" s="17">
        <v>12.037000000000001</v>
      </c>
      <c r="J89" s="17" t="s">
        <v>716</v>
      </c>
      <c r="K89" s="17" t="s">
        <v>716</v>
      </c>
      <c r="L89" s="17" t="s">
        <v>716</v>
      </c>
    </row>
    <row r="90" spans="1:12">
      <c r="A90" s="11" t="s">
        <v>619</v>
      </c>
      <c r="B90" s="17" t="s">
        <v>716</v>
      </c>
      <c r="C90" s="17" t="s">
        <v>716</v>
      </c>
      <c r="D90" s="17" t="s">
        <v>716</v>
      </c>
      <c r="E90" s="17">
        <v>4.3540000000000001</v>
      </c>
      <c r="F90" s="17" t="s">
        <v>716</v>
      </c>
      <c r="G90" s="17" t="s">
        <v>716</v>
      </c>
      <c r="H90" s="17" t="s">
        <v>716</v>
      </c>
      <c r="I90" s="17">
        <v>10.433999999999999</v>
      </c>
      <c r="J90" s="17" t="s">
        <v>716</v>
      </c>
      <c r="K90" s="17" t="s">
        <v>716</v>
      </c>
      <c r="L90" s="17" t="s">
        <v>716</v>
      </c>
    </row>
    <row r="91" spans="1:12">
      <c r="A91" s="11" t="s">
        <v>620</v>
      </c>
      <c r="B91" s="17" t="s">
        <v>716</v>
      </c>
      <c r="C91" s="17" t="s">
        <v>716</v>
      </c>
      <c r="D91" s="17" t="s">
        <v>716</v>
      </c>
      <c r="E91" s="17">
        <v>0.255</v>
      </c>
      <c r="F91" s="17" t="s">
        <v>716</v>
      </c>
      <c r="G91" s="17" t="s">
        <v>716</v>
      </c>
      <c r="H91" s="17" t="s">
        <v>716</v>
      </c>
      <c r="I91" s="17">
        <v>0.51500000000000001</v>
      </c>
      <c r="J91" s="17" t="s">
        <v>716</v>
      </c>
      <c r="K91" s="17" t="s">
        <v>716</v>
      </c>
      <c r="L91" s="17" t="s">
        <v>716</v>
      </c>
    </row>
    <row r="92" spans="1:12">
      <c r="A92" s="10" t="s">
        <v>621</v>
      </c>
      <c r="B92" s="15" t="s">
        <v>716</v>
      </c>
      <c r="C92" s="15" t="s">
        <v>716</v>
      </c>
      <c r="D92" s="15" t="s">
        <v>716</v>
      </c>
      <c r="E92" s="15">
        <v>6.0209999999999999</v>
      </c>
      <c r="F92" s="15" t="s">
        <v>716</v>
      </c>
      <c r="G92" s="15" t="s">
        <v>716</v>
      </c>
      <c r="H92" s="15" t="s">
        <v>716</v>
      </c>
      <c r="I92" s="15">
        <v>22.986000000000001</v>
      </c>
      <c r="J92" s="15" t="s">
        <v>716</v>
      </c>
      <c r="K92" s="15" t="s">
        <v>716</v>
      </c>
      <c r="L92" s="15" t="s">
        <v>716</v>
      </c>
    </row>
    <row r="93" spans="1:12">
      <c r="A93" s="11"/>
      <c r="B93" s="11"/>
      <c r="C93" s="11"/>
      <c r="D93" s="11"/>
      <c r="E93" s="11"/>
      <c r="F93" s="11"/>
      <c r="G93" s="11"/>
      <c r="H93" s="11"/>
      <c r="I93" s="11"/>
      <c r="J93" s="11"/>
      <c r="K93" s="11"/>
      <c r="L93" s="11"/>
    </row>
    <row r="94" spans="1:12">
      <c r="A94" s="11"/>
      <c r="B94" s="11" t="s">
        <v>715</v>
      </c>
      <c r="C94" s="11" t="s">
        <v>715</v>
      </c>
      <c r="D94" s="11" t="s">
        <v>715</v>
      </c>
      <c r="E94" s="11" t="s">
        <v>715</v>
      </c>
      <c r="F94" s="11" t="s">
        <v>715</v>
      </c>
      <c r="G94" s="11" t="s">
        <v>715</v>
      </c>
      <c r="H94" s="11" t="s">
        <v>715</v>
      </c>
      <c r="I94" s="11" t="s">
        <v>715</v>
      </c>
      <c r="J94" s="11" t="s">
        <v>715</v>
      </c>
      <c r="K94" s="11" t="s">
        <v>715</v>
      </c>
      <c r="L94" s="11" t="s">
        <v>715</v>
      </c>
    </row>
    <row r="95" spans="1:12">
      <c r="A95" s="11" t="s">
        <v>675</v>
      </c>
      <c r="B95" s="20">
        <v>40676</v>
      </c>
      <c r="C95" s="20">
        <v>40770</v>
      </c>
      <c r="D95" s="20">
        <v>40861</v>
      </c>
      <c r="E95" s="20">
        <v>40991</v>
      </c>
      <c r="F95" s="20">
        <v>41038</v>
      </c>
      <c r="G95" s="20">
        <v>41124</v>
      </c>
      <c r="H95" s="20">
        <v>41222</v>
      </c>
      <c r="I95" s="20">
        <v>40991</v>
      </c>
      <c r="J95" s="20">
        <v>41038</v>
      </c>
      <c r="K95" s="20">
        <v>41124</v>
      </c>
      <c r="L95" s="20">
        <v>41222</v>
      </c>
    </row>
    <row r="96" spans="1:12">
      <c r="A96" s="12"/>
      <c r="B96" s="12"/>
      <c r="C96" s="12"/>
      <c r="D96" s="12"/>
      <c r="E96" s="12"/>
      <c r="F96" s="12"/>
      <c r="G96" s="12"/>
      <c r="H96" s="12"/>
      <c r="I96" s="12"/>
      <c r="J96" s="12"/>
      <c r="K96" s="12"/>
      <c r="L96" s="12"/>
    </row>
    <row r="97" spans="1:1" ht="24.95" customHeight="1">
      <c r="A97" s="19" t="s">
        <v>717</v>
      </c>
    </row>
  </sheetData>
  <phoneticPr fontId="0" type="noConversion"/>
  <pageMargins left="0.2" right="0.2" top="0.5" bottom="0.5" header="0.5" footer="0.5"/>
  <headerFooter alignWithMargins="0"/>
  <drawing r:id="rId1"/>
  <extLst>
    <ext xmlns:mx="http://schemas.microsoft.com/office/mac/excel/2008/main" uri="http://schemas.microsoft.com/office/mac/excel/2008/main">
      <mx:PLV Mode="0" OnePage="0" WScale="0"/>
    </ext>
  </extLst>
</worksheet>
</file>

<file path=xl/worksheets/sheet22.xml><?xml version="1.0" encoding="utf-8"?>
<worksheet xmlns="http://schemas.openxmlformats.org/spreadsheetml/2006/main" xmlns:r="http://schemas.openxmlformats.org/officeDocument/2006/relationships">
  <sheetPr codeName="Sheet22" enableFormatConditionsCalculation="0"/>
  <dimension ref="A1"/>
  <sheetViews>
    <sheetView showGridLines="0" zoomScaleNormal="100" workbookViewId="0">
      <selection activeCell="B1" sqref="B1"/>
    </sheetView>
  </sheetViews>
  <sheetFormatPr defaultColWidth="8.85546875" defaultRowHeight="11.25"/>
  <sheetData/>
  <pageMargins left="0.7" right="0.7" top="0.75" bottom="0.75" header="0.3" footer="0.3"/>
  <drawing r:id="rId1"/>
  <extLst>
    <ext xmlns:mx="http://schemas.microsoft.com/office/mac/excel/2008/main" uri="http://schemas.microsoft.com/office/mac/excel/2008/main">
      <mx:PLV Mode="0" OnePage="0" WScale="0"/>
    </ext>
  </extLst>
</worksheet>
</file>

<file path=xl/worksheets/sheet23.xml><?xml version="1.0" encoding="utf-8"?>
<worksheet xmlns="http://schemas.openxmlformats.org/spreadsheetml/2006/main" xmlns:r="http://schemas.openxmlformats.org/officeDocument/2006/relationships">
  <sheetPr codeName="Sheet23" enableFormatConditionsCalculation="0"/>
  <dimension ref="A1"/>
  <sheetViews>
    <sheetView zoomScaleNormal="100" workbookViewId="0">
      <selection activeCell="B1" sqref="B1"/>
    </sheetView>
  </sheetViews>
  <sheetFormatPr defaultColWidth="8.85546875" defaultRowHeight="11.25"/>
  <sheetData/>
  <pageMargins left="0.7" right="0.7" top="0.75" bottom="0.75" header="0.3" footer="0.3"/>
  <drawing r:id="rId1"/>
  <extLst>
    <ext xmlns:mx="http://schemas.microsoft.com/office/mac/excel/2008/main" uri="http://schemas.microsoft.com/office/mac/excel/2008/main">
      <mx:PLV Mode="0" OnePage="0" WScale="0"/>
    </ext>
  </extLst>
</worksheet>
</file>

<file path=xl/worksheets/sheet24.xml><?xml version="1.0" encoding="utf-8"?>
<worksheet xmlns="http://schemas.openxmlformats.org/spreadsheetml/2006/main" xmlns:r="http://schemas.openxmlformats.org/officeDocument/2006/relationships">
  <sheetPr codeName="Sheet36">
    <tabColor rgb="FF800000"/>
  </sheetPr>
  <dimension ref="A1"/>
  <sheetViews>
    <sheetView zoomScaleNormal="100" workbookViewId="0">
      <selection activeCell="B1" sqref="B1"/>
    </sheetView>
  </sheetViews>
  <sheetFormatPr defaultRowHeight="11.25"/>
  <sheetData/>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28" enableFormatConditionsCalculation="0">
    <pageSetUpPr fitToPage="1"/>
  </sheetPr>
  <dimension ref="A1:BA45"/>
  <sheetViews>
    <sheetView showGridLines="0" zoomScaleNormal="100" zoomScaleSheetLayoutView="130" workbookViewId="0">
      <pane xSplit="2" ySplit="3" topLeftCell="AC4" activePane="bottomRight" state="frozen"/>
      <selection activeCell="B1" sqref="B1"/>
      <selection pane="topRight" activeCell="B1" sqref="B1"/>
      <selection pane="bottomLeft" activeCell="B1" sqref="B1"/>
      <selection pane="bottomRight" activeCell="B1" sqref="B1"/>
    </sheetView>
  </sheetViews>
  <sheetFormatPr defaultColWidth="8.85546875" defaultRowHeight="12.75"/>
  <cols>
    <col min="1" max="1" width="4.7109375" style="656" customWidth="1"/>
    <col min="2" max="2" width="34.42578125" style="656" customWidth="1"/>
    <col min="3" max="4" width="10.7109375" style="611" customWidth="1"/>
    <col min="5" max="13" width="8.7109375" style="611" customWidth="1"/>
    <col min="14" max="14" width="12.7109375" style="611" customWidth="1"/>
    <col min="15" max="15" width="4.7109375" style="611" customWidth="1"/>
    <col min="16" max="16" width="6" style="611" customWidth="1"/>
    <col min="17" max="17" width="10" style="611" customWidth="1"/>
    <col min="18" max="18" width="11.28515625" style="656" customWidth="1"/>
    <col min="19" max="19" width="4.7109375" style="611" customWidth="1"/>
    <col min="20" max="20" width="11.28515625" style="611" customWidth="1"/>
    <col min="21" max="21" width="4.7109375" style="611" customWidth="1"/>
    <col min="22" max="22" width="10.7109375" style="611" customWidth="1"/>
    <col min="23" max="23" width="4.7109375" style="611" customWidth="1"/>
    <col min="24" max="24" width="7.42578125" style="611" customWidth="1"/>
    <col min="25" max="25" width="9" style="611" customWidth="1"/>
    <col min="26" max="26" width="8.7109375" style="611" customWidth="1"/>
    <col min="27" max="27" width="8.140625" style="611" bestFit="1" customWidth="1"/>
    <col min="28" max="28" width="8.140625" style="611" customWidth="1"/>
    <col min="29" max="29" width="8.7109375" style="611" customWidth="1"/>
    <col min="30" max="30" width="9.7109375" style="611" customWidth="1"/>
    <col min="31" max="31" width="11.7109375" style="611" customWidth="1"/>
    <col min="32" max="32" width="16.140625" style="611" customWidth="1"/>
    <col min="33" max="33" width="4.7109375" style="611" customWidth="1"/>
    <col min="34" max="34" width="7.7109375" style="611" customWidth="1"/>
    <col min="35" max="36" width="8.140625" style="611" customWidth="1"/>
    <col min="37" max="37" width="8.7109375" style="611" customWidth="1"/>
    <col min="38" max="38" width="9.7109375" style="611" customWidth="1"/>
    <col min="39" max="39" width="16.140625" style="611" customWidth="1"/>
    <col min="40" max="40" width="16.42578125" style="611" customWidth="1"/>
    <col min="41" max="41" width="11.85546875" style="611" customWidth="1"/>
    <col min="42" max="42" width="10.7109375" style="611" customWidth="1"/>
    <col min="43" max="43" width="7.28515625" style="611" customWidth="1"/>
    <col min="44" max="44" width="4.7109375" style="611" customWidth="1"/>
    <col min="45" max="45" width="7.7109375" style="611" customWidth="1"/>
    <col min="46" max="47" width="8.7109375" style="611" customWidth="1"/>
    <col min="48" max="53" width="7.7109375" style="611" customWidth="1"/>
    <col min="54" max="56" width="8.7109375" style="611" customWidth="1"/>
    <col min="57" max="16384" width="8.85546875" style="611"/>
  </cols>
  <sheetData>
    <row r="1" spans="1:53" s="656" customFormat="1"/>
    <row r="2" spans="1:53" s="661" customFormat="1" ht="19.5" customHeight="1">
      <c r="A2" s="657"/>
      <c r="B2" s="687" t="s">
        <v>58</v>
      </c>
      <c r="C2" s="687" t="s">
        <v>193</v>
      </c>
      <c r="D2" s="687" t="s">
        <v>194</v>
      </c>
      <c r="E2" s="688" t="s">
        <v>92</v>
      </c>
      <c r="F2" s="688"/>
      <c r="G2" s="688"/>
      <c r="H2" s="688" t="s">
        <v>93</v>
      </c>
      <c r="I2" s="688"/>
      <c r="J2" s="688"/>
      <c r="K2" s="688" t="s">
        <v>94</v>
      </c>
      <c r="L2" s="688"/>
      <c r="M2" s="688"/>
      <c r="N2" s="687" t="s">
        <v>59</v>
      </c>
      <c r="O2" s="689"/>
      <c r="P2" s="658" t="s">
        <v>60</v>
      </c>
      <c r="Q2" s="658" t="s">
        <v>570</v>
      </c>
      <c r="R2" s="658" t="s">
        <v>570</v>
      </c>
      <c r="S2" s="658"/>
      <c r="T2" s="658" t="s">
        <v>61</v>
      </c>
      <c r="U2" s="659"/>
      <c r="V2" s="658" t="s">
        <v>193</v>
      </c>
      <c r="W2" s="659"/>
      <c r="X2" s="659" t="s">
        <v>62</v>
      </c>
      <c r="Y2" s="690"/>
      <c r="Z2" s="690" t="s">
        <v>63</v>
      </c>
      <c r="AA2" s="690"/>
      <c r="AB2" s="690"/>
      <c r="AC2" s="690"/>
      <c r="AD2" s="690"/>
      <c r="AE2" s="690"/>
      <c r="AF2" s="690"/>
      <c r="AG2" s="659"/>
      <c r="AH2" s="690" t="s">
        <v>64</v>
      </c>
      <c r="AI2" s="690"/>
      <c r="AJ2" s="690"/>
      <c r="AK2" s="690"/>
      <c r="AL2" s="690"/>
      <c r="AM2" s="690"/>
      <c r="AN2" s="690"/>
      <c r="AO2" s="658" t="s">
        <v>194</v>
      </c>
      <c r="AP2" s="658" t="s">
        <v>612</v>
      </c>
      <c r="AQ2" s="658" t="s">
        <v>151</v>
      </c>
      <c r="AR2" s="658"/>
      <c r="AS2" s="691" t="s">
        <v>65</v>
      </c>
      <c r="AT2" s="691"/>
      <c r="AU2" s="691"/>
      <c r="AV2" s="660" t="s">
        <v>66</v>
      </c>
      <c r="AW2" s="660"/>
      <c r="AX2" s="660"/>
      <c r="AY2" s="660" t="s">
        <v>67</v>
      </c>
      <c r="AZ2" s="660"/>
      <c r="BA2" s="660"/>
    </row>
    <row r="3" spans="1:53" s="661" customFormat="1" ht="19.5" customHeight="1">
      <c r="A3" s="657"/>
      <c r="B3" s="692" t="s">
        <v>376</v>
      </c>
      <c r="C3" s="692" t="s">
        <v>95</v>
      </c>
      <c r="D3" s="692" t="s">
        <v>96</v>
      </c>
      <c r="E3" s="692" t="s">
        <v>231</v>
      </c>
      <c r="F3" s="692" t="s">
        <v>226</v>
      </c>
      <c r="G3" s="692" t="s">
        <v>195</v>
      </c>
      <c r="H3" s="692" t="s">
        <v>231</v>
      </c>
      <c r="I3" s="692" t="s">
        <v>226</v>
      </c>
      <c r="J3" s="692" t="s">
        <v>195</v>
      </c>
      <c r="K3" s="692" t="s">
        <v>231</v>
      </c>
      <c r="L3" s="692" t="s">
        <v>226</v>
      </c>
      <c r="M3" s="692" t="s">
        <v>195</v>
      </c>
      <c r="N3" s="692" t="s">
        <v>97</v>
      </c>
      <c r="O3" s="689"/>
      <c r="P3" s="662" t="s">
        <v>713</v>
      </c>
      <c r="Q3" s="693" t="s">
        <v>69</v>
      </c>
      <c r="R3" s="694" t="s">
        <v>68</v>
      </c>
      <c r="S3" s="659"/>
      <c r="T3" s="694" t="s">
        <v>70</v>
      </c>
      <c r="U3" s="659"/>
      <c r="V3" s="694" t="s">
        <v>71</v>
      </c>
      <c r="W3" s="659"/>
      <c r="X3" s="694" t="s">
        <v>72</v>
      </c>
      <c r="Y3" s="662" t="s">
        <v>157</v>
      </c>
      <c r="Z3" s="694" t="s">
        <v>73</v>
      </c>
      <c r="AA3" s="694" t="s">
        <v>74</v>
      </c>
      <c r="AB3" s="694" t="s">
        <v>75</v>
      </c>
      <c r="AC3" s="694" t="s">
        <v>76</v>
      </c>
      <c r="AD3" s="694" t="s">
        <v>77</v>
      </c>
      <c r="AE3" s="694" t="s">
        <v>78</v>
      </c>
      <c r="AF3" s="662" t="s">
        <v>80</v>
      </c>
      <c r="AG3" s="659"/>
      <c r="AH3" s="662" t="s">
        <v>73</v>
      </c>
      <c r="AI3" s="662" t="s">
        <v>74</v>
      </c>
      <c r="AJ3" s="662" t="s">
        <v>75</v>
      </c>
      <c r="AK3" s="662" t="s">
        <v>76</v>
      </c>
      <c r="AL3" s="662" t="s">
        <v>77</v>
      </c>
      <c r="AM3" s="662" t="s">
        <v>79</v>
      </c>
      <c r="AN3" s="662" t="s">
        <v>81</v>
      </c>
      <c r="AO3" s="662" t="s">
        <v>82</v>
      </c>
      <c r="AP3" s="662" t="s">
        <v>71</v>
      </c>
      <c r="AQ3" s="662" t="s">
        <v>156</v>
      </c>
      <c r="AR3" s="662"/>
      <c r="AS3" s="662" t="s">
        <v>83</v>
      </c>
      <c r="AT3" s="662" t="s">
        <v>226</v>
      </c>
      <c r="AU3" s="662" t="s">
        <v>195</v>
      </c>
      <c r="AV3" s="662" t="s">
        <v>83</v>
      </c>
      <c r="AW3" s="662" t="s">
        <v>226</v>
      </c>
      <c r="AX3" s="662" t="s">
        <v>195</v>
      </c>
      <c r="AY3" s="662" t="s">
        <v>83</v>
      </c>
      <c r="AZ3" s="662" t="s">
        <v>226</v>
      </c>
      <c r="BA3" s="662" t="s">
        <v>195</v>
      </c>
    </row>
    <row r="4" spans="1:53" s="656" customFormat="1" ht="12.75" customHeight="1">
      <c r="A4" s="663"/>
      <c r="B4" s="664" t="s">
        <v>196</v>
      </c>
      <c r="C4" s="665"/>
      <c r="D4" s="665"/>
      <c r="E4" s="665"/>
      <c r="F4" s="665"/>
      <c r="G4" s="665"/>
      <c r="H4" s="665"/>
      <c r="I4" s="665"/>
      <c r="J4" s="665"/>
      <c r="K4" s="665"/>
      <c r="L4" s="665"/>
      <c r="M4" s="665"/>
      <c r="N4" s="665"/>
      <c r="P4" s="663"/>
      <c r="Q4" s="666"/>
      <c r="R4" s="663"/>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3"/>
      <c r="AZ4" s="663"/>
      <c r="BA4" s="663"/>
    </row>
    <row r="5" spans="1:53" s="656" customFormat="1" ht="12.75" customHeight="1">
      <c r="A5" s="663"/>
      <c r="B5" s="663" t="s">
        <v>0</v>
      </c>
      <c r="C5" s="665"/>
      <c r="D5" s="665"/>
      <c r="E5" s="665"/>
      <c r="F5" s="665"/>
      <c r="G5" s="665"/>
      <c r="H5" s="665"/>
      <c r="I5" s="665"/>
      <c r="J5" s="665"/>
      <c r="K5" s="665"/>
      <c r="L5" s="665"/>
      <c r="M5" s="665"/>
      <c r="N5" s="665"/>
      <c r="P5" s="663"/>
      <c r="Q5" s="666"/>
      <c r="R5" s="663"/>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T5" s="663"/>
      <c r="AU5" s="663"/>
      <c r="AV5" s="663"/>
      <c r="AW5" s="663"/>
      <c r="AX5" s="663"/>
      <c r="AY5" s="663"/>
      <c r="AZ5" s="663"/>
      <c r="BA5" s="663"/>
    </row>
    <row r="6" spans="1:53">
      <c r="A6" s="679"/>
      <c r="B6" s="667" t="s">
        <v>197</v>
      </c>
      <c r="C6" s="695">
        <f>V6</f>
        <v>33752.865363899997</v>
      </c>
      <c r="D6" s="695">
        <f>AO6</f>
        <v>48273.338570809909</v>
      </c>
      <c r="E6" s="669">
        <f t="shared" ref="E6:J7" si="0">$AO6/AS6</f>
        <v>5.1295979830300267</v>
      </c>
      <c r="F6" s="669">
        <f t="shared" si="0"/>
        <v>4.309692009195329</v>
      </c>
      <c r="G6" s="669">
        <f t="shared" si="0"/>
        <v>3.8153020867563487</v>
      </c>
      <c r="H6" s="669">
        <f t="shared" si="0"/>
        <v>15.111419389364922</v>
      </c>
      <c r="I6" s="669">
        <f t="shared" si="0"/>
        <v>12.982567011663845</v>
      </c>
      <c r="J6" s="669">
        <f t="shared" si="0"/>
        <v>11.399559533443812</v>
      </c>
      <c r="K6" s="669">
        <f t="shared" ref="K6:M7" si="1">IF($R6/(AY6/$T6)&lt;0,"N/A",$R6/(AY6/$T6))</f>
        <v>21.634746339807823</v>
      </c>
      <c r="L6" s="669">
        <f t="shared" si="1"/>
        <v>17.971862639483092</v>
      </c>
      <c r="M6" s="669">
        <f t="shared" si="1"/>
        <v>14.987345255542516</v>
      </c>
      <c r="N6" s="670">
        <f>(AJ6+AK6)/AP6</f>
        <v>0.47922378961296069</v>
      </c>
      <c r="P6" s="671">
        <v>7.7522000000000002</v>
      </c>
      <c r="Q6" s="672">
        <v>46.11</v>
      </c>
      <c r="R6" s="673">
        <f t="shared" ref="R6:R31" si="2">Q6/IF(X6="usd",1,P6)</f>
        <v>46.11</v>
      </c>
      <c r="S6" s="674"/>
      <c r="T6" s="675">
        <v>732.00748999999996</v>
      </c>
      <c r="U6" s="674"/>
      <c r="V6" s="674">
        <f t="shared" ref="V6:V31" si="3">T6*R6</f>
        <v>33752.865363899997</v>
      </c>
      <c r="W6" s="676"/>
      <c r="X6" s="696" t="s">
        <v>713</v>
      </c>
      <c r="Y6" s="677">
        <v>41090</v>
      </c>
      <c r="Z6" s="697">
        <v>3522</v>
      </c>
      <c r="AA6" s="697">
        <v>0</v>
      </c>
      <c r="AB6" s="697">
        <v>0</v>
      </c>
      <c r="AC6" s="697">
        <v>9374.2129999999997</v>
      </c>
      <c r="AD6" s="697">
        <v>8828.7479999999996</v>
      </c>
      <c r="AE6" s="697">
        <v>1358.2819999999999</v>
      </c>
      <c r="AF6" s="698">
        <f>(1-0.703)</f>
        <v>0.29700000000000004</v>
      </c>
      <c r="AG6" s="674"/>
      <c r="AH6" s="699">
        <f t="shared" ref="AH6:AM7" si="4">Z6/IF($X6="usd",1,$P6)</f>
        <v>3522</v>
      </c>
      <c r="AI6" s="699">
        <f t="shared" si="4"/>
        <v>0</v>
      </c>
      <c r="AJ6" s="699">
        <f t="shared" si="4"/>
        <v>0</v>
      </c>
      <c r="AK6" s="699">
        <f t="shared" si="4"/>
        <v>9374.2129999999997</v>
      </c>
      <c r="AL6" s="699">
        <f t="shared" si="4"/>
        <v>8828.7479999999996</v>
      </c>
      <c r="AM6" s="699">
        <f t="shared" si="4"/>
        <v>1358.2819999999999</v>
      </c>
      <c r="AN6" s="699">
        <f>(AF6*T14)*R14</f>
        <v>8668.2602069099103</v>
      </c>
      <c r="AO6" s="699">
        <f>V6+AK6-AH6-AI6+AJ6+IF(ISBLANK(AN6),AM6,AN6)</f>
        <v>48273.338570809909</v>
      </c>
      <c r="AP6" s="699">
        <f>AL6+AK6+AM6</f>
        <v>19561.242999999999</v>
      </c>
      <c r="AQ6" s="670">
        <f>AK6/AO6</f>
        <v>0.19419027723241897</v>
      </c>
      <c r="AR6" s="678"/>
      <c r="AS6" s="700">
        <v>9410.7450000000008</v>
      </c>
      <c r="AT6" s="700">
        <v>11201.111000000001</v>
      </c>
      <c r="AU6" s="700">
        <v>12652.56</v>
      </c>
      <c r="AV6" s="700">
        <v>3194.4940000000001</v>
      </c>
      <c r="AW6" s="700">
        <v>3718.32</v>
      </c>
      <c r="AX6" s="700">
        <v>4234.6670000000004</v>
      </c>
      <c r="AY6" s="700">
        <v>1560.123</v>
      </c>
      <c r="AZ6" s="700">
        <v>1878.095</v>
      </c>
      <c r="BA6" s="700">
        <v>2252.0909999999999</v>
      </c>
    </row>
    <row r="7" spans="1:53">
      <c r="A7" s="679"/>
      <c r="B7" s="667" t="s">
        <v>198</v>
      </c>
      <c r="C7" s="695">
        <f>V7</f>
        <v>5168.1169399999999</v>
      </c>
      <c r="D7" s="695">
        <f>AO7</f>
        <v>19881.929555567196</v>
      </c>
      <c r="E7" s="669">
        <f t="shared" si="0"/>
        <v>2.5329518759818943</v>
      </c>
      <c r="F7" s="976">
        <f>$AO7/'Rev, EBITDA, IE'!D9</f>
        <v>2.1758990642317344</v>
      </c>
      <c r="G7" s="976">
        <f>$AO7/'Rev, EBITDA, IE'!E9</f>
        <v>2.1210830508591472</v>
      </c>
      <c r="H7" s="669">
        <f>$AO7/AV7</f>
        <v>15.449751262604893</v>
      </c>
      <c r="I7" s="976">
        <f>$AO7/'Rev, EBITDA, IE'!D17</f>
        <v>11.387391209172717</v>
      </c>
      <c r="J7" s="976">
        <f>$AO7/'Rev, EBITDA, IE'!E17</f>
        <v>10.329992287324229</v>
      </c>
      <c r="K7" s="669">
        <f t="shared" si="1"/>
        <v>1.6592999248387532</v>
      </c>
      <c r="L7" s="669" t="str">
        <f t="shared" si="1"/>
        <v>N/A</v>
      </c>
      <c r="M7" s="669" t="str">
        <f t="shared" si="1"/>
        <v>N/A</v>
      </c>
      <c r="N7" s="670">
        <f>(AJ7+AK7)/AP7</f>
        <v>0.58680695546814643</v>
      </c>
      <c r="P7" s="671">
        <v>7.7522000000000002</v>
      </c>
      <c r="Q7" s="672">
        <v>10.57</v>
      </c>
      <c r="R7" s="673">
        <f t="shared" si="2"/>
        <v>10.57</v>
      </c>
      <c r="S7" s="674"/>
      <c r="T7" s="675">
        <v>488.94200000000001</v>
      </c>
      <c r="U7" s="674"/>
      <c r="V7" s="674">
        <f t="shared" si="3"/>
        <v>5168.1169399999999</v>
      </c>
      <c r="W7" s="676"/>
      <c r="X7" s="696" t="s">
        <v>713</v>
      </c>
      <c r="Y7" s="677">
        <v>41090</v>
      </c>
      <c r="Z7" s="697">
        <v>1731.921</v>
      </c>
      <c r="AA7" s="697">
        <v>135</v>
      </c>
      <c r="AB7" s="697">
        <v>0</v>
      </c>
      <c r="AC7" s="697">
        <v>13366.993</v>
      </c>
      <c r="AD7" s="697">
        <v>5725.7849999999999</v>
      </c>
      <c r="AE7" s="697">
        <v>3686.422</v>
      </c>
      <c r="AF7" s="698">
        <v>0.49</v>
      </c>
      <c r="AG7" s="674"/>
      <c r="AH7" s="699">
        <f t="shared" si="4"/>
        <v>1731.921</v>
      </c>
      <c r="AI7" s="699">
        <f t="shared" si="4"/>
        <v>135</v>
      </c>
      <c r="AJ7" s="699">
        <f t="shared" si="4"/>
        <v>0</v>
      </c>
      <c r="AK7" s="699">
        <f t="shared" si="4"/>
        <v>13366.993</v>
      </c>
      <c r="AL7" s="699">
        <f t="shared" si="4"/>
        <v>5725.7849999999999</v>
      </c>
      <c r="AM7" s="699">
        <f t="shared" si="4"/>
        <v>3686.422</v>
      </c>
      <c r="AN7" s="699">
        <f>(AF7*T10)*R10</f>
        <v>3213.7406155671938</v>
      </c>
      <c r="AO7" s="699">
        <f>V7+AK7-AH7-AI7+AJ7+IF(ISBLANK(AN7),AM7,AN7)</f>
        <v>19881.929555567196</v>
      </c>
      <c r="AP7" s="699">
        <f>AL7+AK7+AM7</f>
        <v>22779.199999999997</v>
      </c>
      <c r="AQ7" s="670">
        <f>AK7/AO7</f>
        <v>0.67231869837588631</v>
      </c>
      <c r="AR7" s="678"/>
      <c r="AS7" s="700">
        <v>7849.3119999999999</v>
      </c>
      <c r="AT7" s="700">
        <v>9189</v>
      </c>
      <c r="AU7" s="700">
        <v>9527.75</v>
      </c>
      <c r="AV7" s="700">
        <v>1286.877</v>
      </c>
      <c r="AW7" s="700">
        <v>1865.9570000000001</v>
      </c>
      <c r="AX7" s="700">
        <v>2016.3040000000001</v>
      </c>
      <c r="AY7" s="700">
        <v>3114.6370000000002</v>
      </c>
      <c r="AZ7" s="700">
        <v>-346.66700000000003</v>
      </c>
      <c r="BA7" s="700">
        <v>-140.58600000000001</v>
      </c>
    </row>
    <row r="8" spans="1:53">
      <c r="A8" s="679"/>
      <c r="B8" s="701" t="s">
        <v>291</v>
      </c>
      <c r="C8" s="702">
        <f>AVERAGE(C6:C7)</f>
        <v>19460.491151949998</v>
      </c>
      <c r="D8" s="702">
        <f t="shared" ref="D8:N8" si="5">AVERAGE(D6:D7)</f>
        <v>34077.634063188554</v>
      </c>
      <c r="E8" s="703">
        <f t="shared" si="5"/>
        <v>3.8312749295059607</v>
      </c>
      <c r="F8" s="703">
        <f t="shared" si="5"/>
        <v>3.2427955367135315</v>
      </c>
      <c r="G8" s="703">
        <f t="shared" si="5"/>
        <v>2.9681925688077477</v>
      </c>
      <c r="H8" s="703">
        <f t="shared" si="5"/>
        <v>15.280585325984909</v>
      </c>
      <c r="I8" s="703">
        <f t="shared" si="5"/>
        <v>12.184979110418281</v>
      </c>
      <c r="J8" s="703">
        <f t="shared" si="5"/>
        <v>10.86477591038402</v>
      </c>
      <c r="K8" s="703">
        <f t="shared" si="5"/>
        <v>11.647023132323287</v>
      </c>
      <c r="L8" s="703">
        <f t="shared" si="5"/>
        <v>17.971862639483092</v>
      </c>
      <c r="M8" s="703">
        <f t="shared" si="5"/>
        <v>14.987345255542516</v>
      </c>
      <c r="N8" s="704">
        <f t="shared" si="5"/>
        <v>0.53301537254055353</v>
      </c>
      <c r="P8" s="671"/>
      <c r="Q8" s="672"/>
      <c r="R8" s="673"/>
      <c r="S8" s="674"/>
      <c r="T8" s="675"/>
      <c r="U8" s="674"/>
      <c r="V8" s="674"/>
      <c r="W8" s="676"/>
      <c r="X8" s="696"/>
      <c r="Y8" s="677"/>
      <c r="Z8" s="697"/>
      <c r="AA8" s="697"/>
      <c r="AB8" s="697"/>
      <c r="AC8" s="697"/>
      <c r="AD8" s="697"/>
      <c r="AE8" s="697"/>
      <c r="AF8" s="698"/>
      <c r="AG8" s="674"/>
      <c r="AH8" s="699"/>
      <c r="AI8" s="699"/>
      <c r="AJ8" s="699"/>
      <c r="AK8" s="699"/>
      <c r="AL8" s="699"/>
      <c r="AM8" s="699"/>
      <c r="AN8" s="699"/>
      <c r="AO8" s="699"/>
      <c r="AP8" s="699"/>
      <c r="AQ8" s="670"/>
      <c r="AR8" s="678"/>
      <c r="AS8" s="700"/>
      <c r="AT8" s="700"/>
      <c r="AU8" s="700"/>
      <c r="AV8" s="700"/>
      <c r="AW8" s="700"/>
      <c r="AX8" s="700"/>
      <c r="AY8" s="700"/>
      <c r="AZ8" s="700"/>
      <c r="BA8" s="700"/>
    </row>
    <row r="9" spans="1:53">
      <c r="A9" s="679"/>
      <c r="B9" s="663" t="s">
        <v>200</v>
      </c>
      <c r="C9" s="695"/>
      <c r="D9" s="695"/>
      <c r="E9" s="669"/>
      <c r="F9" s="669"/>
      <c r="G9" s="669"/>
      <c r="H9" s="669"/>
      <c r="I9" s="669"/>
      <c r="J9" s="669"/>
      <c r="K9" s="669"/>
      <c r="L9" s="669"/>
      <c r="M9" s="669"/>
      <c r="N9" s="670"/>
      <c r="P9" s="680"/>
      <c r="Q9" s="681"/>
      <c r="R9" s="673"/>
      <c r="S9" s="674"/>
      <c r="T9" s="682"/>
      <c r="U9" s="674"/>
      <c r="V9" s="674"/>
      <c r="W9" s="676"/>
      <c r="X9" s="705"/>
      <c r="Y9" s="677"/>
      <c r="Z9" s="706"/>
      <c r="AA9" s="706"/>
      <c r="AB9" s="706"/>
      <c r="AC9" s="706"/>
      <c r="AD9" s="706"/>
      <c r="AE9" s="706"/>
      <c r="AF9" s="707"/>
      <c r="AG9" s="674"/>
      <c r="AH9" s="699"/>
      <c r="AI9" s="699"/>
      <c r="AJ9" s="699"/>
      <c r="AK9" s="699"/>
      <c r="AL9" s="699"/>
      <c r="AM9" s="699"/>
      <c r="AN9" s="699"/>
      <c r="AO9" s="699"/>
      <c r="AP9" s="699"/>
      <c r="AQ9" s="670"/>
      <c r="AR9" s="678"/>
      <c r="AS9" s="700"/>
      <c r="AT9" s="700"/>
      <c r="AU9" s="700"/>
      <c r="AV9" s="700"/>
      <c r="AW9" s="700"/>
      <c r="AX9" s="700"/>
      <c r="AY9" s="700"/>
      <c r="AZ9" s="700"/>
      <c r="BA9" s="700"/>
    </row>
    <row r="10" spans="1:53">
      <c r="B10" s="667" t="s">
        <v>201</v>
      </c>
      <c r="C10" s="695">
        <f>V10</f>
        <v>6558.654317484069</v>
      </c>
      <c r="D10" s="695">
        <f>AO10</f>
        <v>6436.9035886587035</v>
      </c>
      <c r="E10" s="669">
        <f t="shared" ref="E10:J14" si="6">$AO10/AS10</f>
        <v>2.5085343104090772</v>
      </c>
      <c r="F10" s="669">
        <f t="shared" si="6"/>
        <v>2.2752220782412071</v>
      </c>
      <c r="G10" s="669">
        <f t="shared" si="6"/>
        <v>2.1040803454504844</v>
      </c>
      <c r="H10" s="669">
        <f t="shared" si="6"/>
        <v>10.421882679223522</v>
      </c>
      <c r="I10" s="669">
        <f t="shared" si="6"/>
        <v>9.5094986920494016</v>
      </c>
      <c r="J10" s="669">
        <f t="shared" si="6"/>
        <v>8.7841160124656668</v>
      </c>
      <c r="K10" s="669">
        <f t="shared" ref="K10:M14" si="7">IF($R10/(AY10/$T10)&lt;0,"N/A",$R10/(AY10/$T10))</f>
        <v>15.569890332053005</v>
      </c>
      <c r="L10" s="669">
        <f t="shared" si="7"/>
        <v>11.807311084738563</v>
      </c>
      <c r="M10" s="669">
        <f t="shared" si="7"/>
        <v>11.032998660097213</v>
      </c>
      <c r="N10" s="670">
        <f>(AJ10+AK10)/AP10</f>
        <v>0.5110367144660064</v>
      </c>
      <c r="P10" s="671">
        <v>7.7522000000000002</v>
      </c>
      <c r="Q10" s="672">
        <v>13.38</v>
      </c>
      <c r="R10" s="673">
        <f>Q10/IF(X10="usd",1,P10)</f>
        <v>1.7259616624958076</v>
      </c>
      <c r="S10" s="674"/>
      <c r="T10" s="675">
        <v>3800</v>
      </c>
      <c r="U10" s="674"/>
      <c r="V10" s="674">
        <f t="shared" si="3"/>
        <v>6558.654317484069</v>
      </c>
      <c r="W10" s="676"/>
      <c r="X10" s="696" t="s">
        <v>84</v>
      </c>
      <c r="Y10" s="677">
        <v>41090</v>
      </c>
      <c r="Z10" s="697">
        <v>5105.2790000000005</v>
      </c>
      <c r="AA10" s="697">
        <v>0</v>
      </c>
      <c r="AB10" s="697">
        <v>0</v>
      </c>
      <c r="AC10" s="697">
        <v>4161.4430000000002</v>
      </c>
      <c r="AD10" s="697">
        <v>3981.6959999999999</v>
      </c>
      <c r="AE10" s="697">
        <v>0</v>
      </c>
      <c r="AF10" s="707">
        <v>0</v>
      </c>
      <c r="AG10" s="674"/>
      <c r="AH10" s="699">
        <f t="shared" ref="AH10:AM14" si="8">Z10/IF($X10="usd",1,$P10)</f>
        <v>658.55873171486803</v>
      </c>
      <c r="AI10" s="699">
        <f t="shared" si="8"/>
        <v>0</v>
      </c>
      <c r="AJ10" s="699">
        <f t="shared" si="8"/>
        <v>0</v>
      </c>
      <c r="AK10" s="699">
        <f t="shared" si="8"/>
        <v>536.8080028895024</v>
      </c>
      <c r="AL10" s="699">
        <f t="shared" si="8"/>
        <v>513.62142359588245</v>
      </c>
      <c r="AM10" s="699">
        <f t="shared" si="8"/>
        <v>0</v>
      </c>
      <c r="AN10" s="699">
        <v>0</v>
      </c>
      <c r="AO10" s="699">
        <f>V10+AK10-AH10-AI10+AJ10+IF(ISBLANK(AN10),AM10,AN10)</f>
        <v>6436.9035886587035</v>
      </c>
      <c r="AP10" s="699">
        <f>AL10+AK10+AM10</f>
        <v>1050.4294264853847</v>
      </c>
      <c r="AQ10" s="670">
        <f>AK10/AO10</f>
        <v>8.3395377217597932E-2</v>
      </c>
      <c r="AR10" s="678"/>
      <c r="AS10" s="700">
        <v>2566.0018130702829</v>
      </c>
      <c r="AT10" s="700">
        <v>2829.1320000000001</v>
      </c>
      <c r="AU10" s="700">
        <v>3059.248</v>
      </c>
      <c r="AV10" s="700">
        <v>617.63347245224236</v>
      </c>
      <c r="AW10" s="700">
        <v>676.89200000000005</v>
      </c>
      <c r="AX10" s="700">
        <v>732.78899999999999</v>
      </c>
      <c r="AY10" s="700">
        <v>421.23959627269016</v>
      </c>
      <c r="AZ10" s="700">
        <v>555.47400000000005</v>
      </c>
      <c r="BA10" s="700">
        <v>594.45799999999997</v>
      </c>
    </row>
    <row r="11" spans="1:53">
      <c r="B11" s="667" t="s">
        <v>203</v>
      </c>
      <c r="C11" s="695">
        <f>V11</f>
        <v>12134.628822579396</v>
      </c>
      <c r="D11" s="695">
        <f>AO11</f>
        <v>9984.735888960553</v>
      </c>
      <c r="E11" s="669">
        <f t="shared" si="6"/>
        <v>1.0292644696865958</v>
      </c>
      <c r="F11" s="669">
        <f t="shared" si="6"/>
        <v>0.9671754995770907</v>
      </c>
      <c r="G11" s="669">
        <f t="shared" si="6"/>
        <v>0.89038804814915684</v>
      </c>
      <c r="H11" s="669">
        <f t="shared" si="6"/>
        <v>12.023806328656519</v>
      </c>
      <c r="I11" s="669">
        <f t="shared" si="6"/>
        <v>10.191667506002426</v>
      </c>
      <c r="J11" s="669">
        <f t="shared" si="6"/>
        <v>9.0967974863207797</v>
      </c>
      <c r="K11" s="669">
        <f t="shared" si="7"/>
        <v>17.797069101818536</v>
      </c>
      <c r="L11" s="669">
        <f t="shared" si="7"/>
        <v>14.560494583089625</v>
      </c>
      <c r="M11" s="669">
        <f t="shared" si="7"/>
        <v>12.822952066560285</v>
      </c>
      <c r="N11" s="670">
        <f>(AJ11+AK11)/AP11</f>
        <v>0.2149263997798872</v>
      </c>
      <c r="P11" s="671">
        <v>7.7522000000000002</v>
      </c>
      <c r="Q11" s="672">
        <v>16.96</v>
      </c>
      <c r="R11" s="673">
        <f t="shared" si="2"/>
        <v>2.1877660535073913</v>
      </c>
      <c r="S11" s="674"/>
      <c r="T11" s="675">
        <v>5546.5842899999998</v>
      </c>
      <c r="U11" s="674"/>
      <c r="V11" s="674">
        <f t="shared" si="3"/>
        <v>12134.628822579396</v>
      </c>
      <c r="W11" s="676"/>
      <c r="X11" s="696" t="s">
        <v>84</v>
      </c>
      <c r="Y11" s="677">
        <v>41090</v>
      </c>
      <c r="Z11" s="697">
        <v>13203.4</v>
      </c>
      <c r="AA11" s="697">
        <v>8192.7999999999993</v>
      </c>
      <c r="AB11" s="697">
        <v>0</v>
      </c>
      <c r="AC11" s="697">
        <v>4686.8999999999996</v>
      </c>
      <c r="AD11" s="697">
        <v>17077.2</v>
      </c>
      <c r="AE11" s="697">
        <v>42.9</v>
      </c>
      <c r="AF11" s="707"/>
      <c r="AG11" s="674"/>
      <c r="AH11" s="699">
        <f t="shared" si="8"/>
        <v>1703.181032481102</v>
      </c>
      <c r="AI11" s="699">
        <f t="shared" si="8"/>
        <v>1056.8354789608111</v>
      </c>
      <c r="AJ11" s="699">
        <f t="shared" si="8"/>
        <v>0</v>
      </c>
      <c r="AK11" s="699">
        <f t="shared" si="8"/>
        <v>604.58966486932741</v>
      </c>
      <c r="AL11" s="699">
        <f t="shared" si="8"/>
        <v>2202.8843425092232</v>
      </c>
      <c r="AM11" s="699">
        <f t="shared" si="8"/>
        <v>5.5339129537421634</v>
      </c>
      <c r="AN11" s="699"/>
      <c r="AO11" s="699">
        <f>V11+AK11-AH11-AI11+AJ11+IF(ISBLANK(AN11),AM11,AN11)</f>
        <v>9984.735888960553</v>
      </c>
      <c r="AP11" s="699">
        <f>AL11+AK11+AM11</f>
        <v>2813.0079203322925</v>
      </c>
      <c r="AQ11" s="670">
        <f>AK11/AO11</f>
        <v>6.055139280527002E-2</v>
      </c>
      <c r="AR11" s="678"/>
      <c r="AS11" s="700">
        <v>9700.8457816491409</v>
      </c>
      <c r="AT11" s="700">
        <v>10323.603000000001</v>
      </c>
      <c r="AU11" s="700">
        <v>11213.915000000001</v>
      </c>
      <c r="AV11" s="700">
        <v>830.41389856419937</v>
      </c>
      <c r="AW11" s="700">
        <v>979.69600000000003</v>
      </c>
      <c r="AX11" s="700">
        <v>1097.6100000000001</v>
      </c>
      <c r="AY11" s="700">
        <v>681.83298908130087</v>
      </c>
      <c r="AZ11" s="700">
        <v>833.39400000000001</v>
      </c>
      <c r="BA11" s="700">
        <v>946.32100000000003</v>
      </c>
    </row>
    <row r="12" spans="1:53">
      <c r="B12" s="667" t="s">
        <v>204</v>
      </c>
      <c r="C12" s="695">
        <f>V12</f>
        <v>7488.9011264999999</v>
      </c>
      <c r="D12" s="695">
        <f>AO12</f>
        <v>8665.8751264999992</v>
      </c>
      <c r="E12" s="669">
        <f t="shared" si="6"/>
        <v>2.2621303138705353</v>
      </c>
      <c r="F12" s="669">
        <f t="shared" si="6"/>
        <v>2.2386050304757941</v>
      </c>
      <c r="G12" s="669">
        <f t="shared" si="6"/>
        <v>2.1327930458279001</v>
      </c>
      <c r="H12" s="669">
        <f t="shared" si="6"/>
        <v>10.861711259944073</v>
      </c>
      <c r="I12" s="669">
        <f t="shared" si="6"/>
        <v>10.004473708727774</v>
      </c>
      <c r="J12" s="669">
        <f t="shared" si="6"/>
        <v>9.6566471211277012</v>
      </c>
      <c r="K12" s="669">
        <f t="shared" si="7"/>
        <v>25.415742854379346</v>
      </c>
      <c r="L12" s="669">
        <f t="shared" si="7"/>
        <v>20.179299108369843</v>
      </c>
      <c r="M12" s="669">
        <f t="shared" si="7"/>
        <v>18.620954822018223</v>
      </c>
      <c r="N12" s="670">
        <f>(AJ12+AK12)/AP12</f>
        <v>0.40669014568774986</v>
      </c>
      <c r="P12" s="671">
        <v>7.7522000000000002</v>
      </c>
      <c r="Q12" s="672">
        <v>13.55</v>
      </c>
      <c r="R12" s="673">
        <f t="shared" si="2"/>
        <v>13.55</v>
      </c>
      <c r="S12" s="674"/>
      <c r="T12" s="675">
        <v>552.68642999999997</v>
      </c>
      <c r="U12" s="674"/>
      <c r="V12" s="674">
        <f t="shared" si="3"/>
        <v>7488.9011264999999</v>
      </c>
      <c r="W12" s="676"/>
      <c r="X12" s="696" t="s">
        <v>713</v>
      </c>
      <c r="Y12" s="677">
        <v>41090</v>
      </c>
      <c r="Z12" s="697">
        <v>1472.7260000000001</v>
      </c>
      <c r="AA12" s="697">
        <v>0</v>
      </c>
      <c r="AB12" s="697">
        <v>0</v>
      </c>
      <c r="AC12" s="697">
        <v>2365.645</v>
      </c>
      <c r="AD12" s="697">
        <v>3167.1239999999998</v>
      </c>
      <c r="AE12" s="697">
        <v>284.05500000000001</v>
      </c>
      <c r="AF12" s="707"/>
      <c r="AG12" s="674"/>
      <c r="AH12" s="699">
        <f t="shared" si="8"/>
        <v>1472.7260000000001</v>
      </c>
      <c r="AI12" s="699">
        <f t="shared" si="8"/>
        <v>0</v>
      </c>
      <c r="AJ12" s="699">
        <f t="shared" si="8"/>
        <v>0</v>
      </c>
      <c r="AK12" s="699">
        <f t="shared" si="8"/>
        <v>2365.645</v>
      </c>
      <c r="AL12" s="699">
        <f t="shared" si="8"/>
        <v>3167.1239999999998</v>
      </c>
      <c r="AM12" s="699">
        <f t="shared" si="8"/>
        <v>284.05500000000001</v>
      </c>
      <c r="AN12" s="699"/>
      <c r="AO12" s="699">
        <f>V12+AK12-AH12-AI12+AJ12+IF(ISBLANK(AN12),AM12,AN12)</f>
        <v>8665.8751264999992</v>
      </c>
      <c r="AP12" s="699">
        <f>AL12+AK12+AM12</f>
        <v>5816.8240000000005</v>
      </c>
      <c r="AQ12" s="670">
        <f>AK12/AO12</f>
        <v>0.27298397051279044</v>
      </c>
      <c r="AR12" s="678"/>
      <c r="AS12" s="700">
        <v>3830.8470000000002</v>
      </c>
      <c r="AT12" s="700">
        <v>3871.105</v>
      </c>
      <c r="AU12" s="700">
        <v>4063.1579999999999</v>
      </c>
      <c r="AV12" s="700">
        <v>797.83699999999999</v>
      </c>
      <c r="AW12" s="700">
        <v>866.2</v>
      </c>
      <c r="AX12" s="700">
        <v>897.4</v>
      </c>
      <c r="AY12" s="700">
        <v>294.65600000000001</v>
      </c>
      <c r="AZ12" s="700">
        <v>371.11799999999999</v>
      </c>
      <c r="BA12" s="700">
        <v>402.17599999999999</v>
      </c>
    </row>
    <row r="13" spans="1:53">
      <c r="B13" s="667" t="s">
        <v>205</v>
      </c>
      <c r="C13" s="695">
        <f>V13</f>
        <v>13872.037023425606</v>
      </c>
      <c r="D13" s="695">
        <f>AO13</f>
        <v>14080.123115115706</v>
      </c>
      <c r="E13" s="669">
        <f t="shared" si="6"/>
        <v>2.6611681056644505</v>
      </c>
      <c r="F13" s="669">
        <f t="shared" si="6"/>
        <v>1.9232660590103825</v>
      </c>
      <c r="G13" s="669">
        <f t="shared" si="6"/>
        <v>1.74484202503451</v>
      </c>
      <c r="H13" s="669">
        <f t="shared" si="6"/>
        <v>23.652393568356164</v>
      </c>
      <c r="I13" s="669">
        <f t="shared" si="6"/>
        <v>12.184506354506935</v>
      </c>
      <c r="J13" s="669">
        <f t="shared" si="6"/>
        <v>10.777399741678172</v>
      </c>
      <c r="K13" s="669">
        <f t="shared" si="7"/>
        <v>35.94792172053662</v>
      </c>
      <c r="L13" s="669">
        <f t="shared" si="7"/>
        <v>16.356528236425728</v>
      </c>
      <c r="M13" s="669">
        <f t="shared" si="7"/>
        <v>14.007348005155407</v>
      </c>
      <c r="N13" s="670">
        <f>(AJ13+AK13)/AP13</f>
        <v>0.39251968688780092</v>
      </c>
      <c r="P13" s="671">
        <v>7.7522000000000002</v>
      </c>
      <c r="Q13" s="672">
        <v>25.65</v>
      </c>
      <c r="R13" s="673">
        <f t="shared" si="2"/>
        <v>3.3087381646500345</v>
      </c>
      <c r="S13" s="674"/>
      <c r="T13" s="675">
        <v>4192.5460199999998</v>
      </c>
      <c r="U13" s="674"/>
      <c r="V13" s="674">
        <f t="shared" si="3"/>
        <v>13872.037023425606</v>
      </c>
      <c r="W13" s="676"/>
      <c r="X13" s="696" t="s">
        <v>84</v>
      </c>
      <c r="Y13" s="677">
        <v>41090</v>
      </c>
      <c r="Z13" s="697">
        <v>10447.08</v>
      </c>
      <c r="AA13" s="697">
        <v>6.2480000000000002</v>
      </c>
      <c r="AB13" s="697">
        <v>206.16</v>
      </c>
      <c r="AC13" s="697">
        <v>11414.727999999999</v>
      </c>
      <c r="AD13" s="697">
        <v>17745.580000000002</v>
      </c>
      <c r="AE13" s="697">
        <v>445.565</v>
      </c>
      <c r="AF13" s="707"/>
      <c r="AG13" s="674"/>
      <c r="AH13" s="699">
        <f t="shared" si="8"/>
        <v>1347.6277701813679</v>
      </c>
      <c r="AI13" s="699">
        <f t="shared" si="8"/>
        <v>0.80596475839116644</v>
      </c>
      <c r="AJ13" s="699">
        <f t="shared" si="8"/>
        <v>26.593741131549752</v>
      </c>
      <c r="AK13" s="699">
        <f t="shared" si="8"/>
        <v>1472.4501431851602</v>
      </c>
      <c r="AL13" s="699">
        <f t="shared" si="8"/>
        <v>2289.1024483372462</v>
      </c>
      <c r="AM13" s="699">
        <f t="shared" si="8"/>
        <v>57.475942313149815</v>
      </c>
      <c r="AN13" s="699"/>
      <c r="AO13" s="699">
        <f>V13+AK13-AH13-AI13+AJ13+IF(ISBLANK(AN13),AM13,AN13)</f>
        <v>14080.123115115706</v>
      </c>
      <c r="AP13" s="699">
        <f>AL13+AK13+AM13</f>
        <v>3819.0285338355561</v>
      </c>
      <c r="AQ13" s="670">
        <f>AK13/AO13</f>
        <v>0.10457651052812261</v>
      </c>
      <c r="AR13" s="678"/>
      <c r="AS13" s="700">
        <v>5290.9559096042631</v>
      </c>
      <c r="AT13" s="700">
        <v>7320.9440000000004</v>
      </c>
      <c r="AU13" s="700">
        <v>8069.5690000000004</v>
      </c>
      <c r="AV13" s="700">
        <v>595.29379444933159</v>
      </c>
      <c r="AW13" s="700">
        <v>1155.576</v>
      </c>
      <c r="AX13" s="700">
        <v>1306.4490000000001</v>
      </c>
      <c r="AY13" s="700">
        <v>385.8926012821675</v>
      </c>
      <c r="AZ13" s="700">
        <v>848.10400000000004</v>
      </c>
      <c r="BA13" s="700">
        <v>990.34</v>
      </c>
    </row>
    <row r="14" spans="1:53">
      <c r="B14" s="667" t="s">
        <v>202</v>
      </c>
      <c r="C14" s="695">
        <f>V14</f>
        <v>29186.061302726968</v>
      </c>
      <c r="D14" s="695">
        <f>AO14</f>
        <v>29418.017779598049</v>
      </c>
      <c r="E14" s="669">
        <f t="shared" si="6"/>
        <v>6.0273103045877736</v>
      </c>
      <c r="F14" s="669">
        <f t="shared" si="6"/>
        <v>4.4173134587279268</v>
      </c>
      <c r="G14" s="669">
        <f t="shared" si="6"/>
        <v>3.4994025253302139</v>
      </c>
      <c r="H14" s="669">
        <f t="shared" si="6"/>
        <v>19.269856284871192</v>
      </c>
      <c r="I14" s="669">
        <f t="shared" si="6"/>
        <v>15.119876411402474</v>
      </c>
      <c r="J14" s="669">
        <f t="shared" si="6"/>
        <v>11.47660120672306</v>
      </c>
      <c r="K14" s="669">
        <f t="shared" si="7"/>
        <v>25.758846743503788</v>
      </c>
      <c r="L14" s="669">
        <f t="shared" si="7"/>
        <v>22.265397011294379</v>
      </c>
      <c r="M14" s="669">
        <f t="shared" si="7"/>
        <v>15.307492559065299</v>
      </c>
      <c r="N14" s="670">
        <f>(AJ14+AK14)/AP14</f>
        <v>0.39825293956995167</v>
      </c>
      <c r="P14" s="671">
        <v>7.7522000000000002</v>
      </c>
      <c r="Q14" s="672">
        <v>28.1</v>
      </c>
      <c r="R14" s="673">
        <f t="shared" si="2"/>
        <v>3.624777482521091</v>
      </c>
      <c r="S14" s="674"/>
      <c r="T14" s="675">
        <v>8051.8215099999998</v>
      </c>
      <c r="U14" s="674"/>
      <c r="V14" s="674">
        <f t="shared" si="3"/>
        <v>29186.061302726968</v>
      </c>
      <c r="W14" s="676"/>
      <c r="X14" s="696" t="s">
        <v>84</v>
      </c>
      <c r="Y14" s="677">
        <v>41090</v>
      </c>
      <c r="Z14" s="697">
        <v>1360.34</v>
      </c>
      <c r="AA14" s="697">
        <v>0</v>
      </c>
      <c r="AB14" s="697">
        <v>0</v>
      </c>
      <c r="AC14" s="697">
        <v>3158.5129999999999</v>
      </c>
      <c r="AD14" s="697">
        <v>4772.4089999999997</v>
      </c>
      <c r="AE14" s="697">
        <v>0</v>
      </c>
      <c r="AF14" s="707">
        <v>0</v>
      </c>
      <c r="AG14" s="674"/>
      <c r="AH14" s="699">
        <f t="shared" si="8"/>
        <v>175.477928846005</v>
      </c>
      <c r="AI14" s="699">
        <f t="shared" si="8"/>
        <v>0</v>
      </c>
      <c r="AJ14" s="699">
        <f t="shared" si="8"/>
        <v>0</v>
      </c>
      <c r="AK14" s="699">
        <f t="shared" si="8"/>
        <v>407.43440571708675</v>
      </c>
      <c r="AL14" s="699">
        <f t="shared" si="8"/>
        <v>615.61995304558695</v>
      </c>
      <c r="AM14" s="699">
        <f t="shared" si="8"/>
        <v>0</v>
      </c>
      <c r="AN14" s="699">
        <v>0</v>
      </c>
      <c r="AO14" s="699">
        <f>V14+AK14-AH14-AI14+AJ14+IF(ISBLANK(AN14),AM14,AN14)</f>
        <v>29418.017779598049</v>
      </c>
      <c r="AP14" s="699">
        <f>AL14+AK14+AM14</f>
        <v>1023.0543587626737</v>
      </c>
      <c r="AQ14" s="670">
        <f>AK14/AO14</f>
        <v>1.3849825259118927E-2</v>
      </c>
      <c r="AR14" s="678"/>
      <c r="AS14" s="700">
        <v>4880.7870000000003</v>
      </c>
      <c r="AT14" s="700">
        <v>6659.7080000000005</v>
      </c>
      <c r="AU14" s="700">
        <v>8406.5830000000005</v>
      </c>
      <c r="AV14" s="700">
        <v>1526.634</v>
      </c>
      <c r="AW14" s="700">
        <v>1945.652</v>
      </c>
      <c r="AX14" s="700">
        <v>2563.3040000000001</v>
      </c>
      <c r="AY14" s="700">
        <v>1133.05</v>
      </c>
      <c r="AZ14" s="700">
        <v>1310.826</v>
      </c>
      <c r="BA14" s="700">
        <v>1906.652</v>
      </c>
    </row>
    <row r="15" spans="1:53">
      <c r="B15" s="701" t="s">
        <v>291</v>
      </c>
      <c r="C15" s="708">
        <f>AVERAGE(C10:C14)</f>
        <v>13848.05651854321</v>
      </c>
      <c r="D15" s="708">
        <f t="shared" ref="D15:N15" si="9">AVERAGE(D10:D14)</f>
        <v>13717.131099766604</v>
      </c>
      <c r="E15" s="709">
        <f t="shared" si="9"/>
        <v>2.897681500843686</v>
      </c>
      <c r="F15" s="709">
        <f t="shared" si="9"/>
        <v>2.3643164252064799</v>
      </c>
      <c r="G15" s="709">
        <f t="shared" si="9"/>
        <v>2.0743011979584529</v>
      </c>
      <c r="H15" s="709">
        <f t="shared" si="9"/>
        <v>15.245930024210296</v>
      </c>
      <c r="I15" s="709">
        <f t="shared" si="9"/>
        <v>11.402004534537802</v>
      </c>
      <c r="J15" s="709">
        <f t="shared" si="9"/>
        <v>9.9583123136630753</v>
      </c>
      <c r="K15" s="709">
        <f t="shared" si="9"/>
        <v>24.097894150458263</v>
      </c>
      <c r="L15" s="709">
        <f t="shared" si="9"/>
        <v>17.033806004783628</v>
      </c>
      <c r="M15" s="709">
        <f t="shared" si="9"/>
        <v>14.358349222579283</v>
      </c>
      <c r="N15" s="710">
        <f t="shared" si="9"/>
        <v>0.38468517727827922</v>
      </c>
      <c r="P15" s="671"/>
      <c r="Q15" s="672"/>
      <c r="R15" s="673"/>
      <c r="S15" s="674"/>
      <c r="T15" s="675"/>
      <c r="U15" s="674"/>
      <c r="V15" s="674"/>
      <c r="W15" s="676"/>
      <c r="X15" s="696"/>
      <c r="Y15" s="677"/>
      <c r="Z15" s="697"/>
      <c r="AA15" s="697"/>
      <c r="AB15" s="697"/>
      <c r="AC15" s="697"/>
      <c r="AD15" s="697"/>
      <c r="AE15" s="697"/>
      <c r="AF15" s="707"/>
      <c r="AG15" s="674"/>
      <c r="AH15" s="699"/>
      <c r="AI15" s="699"/>
      <c r="AJ15" s="699"/>
      <c r="AK15" s="699"/>
      <c r="AL15" s="699"/>
      <c r="AM15" s="699"/>
      <c r="AN15" s="699"/>
      <c r="AO15" s="699"/>
      <c r="AP15" s="699"/>
      <c r="AQ15" s="670"/>
      <c r="AR15" s="678"/>
      <c r="AS15" s="700"/>
      <c r="AT15" s="700"/>
      <c r="AU15" s="700"/>
      <c r="AV15" s="700"/>
      <c r="AW15" s="700"/>
      <c r="AX15" s="700"/>
      <c r="AY15" s="700"/>
      <c r="AZ15" s="700"/>
      <c r="BA15" s="700"/>
    </row>
    <row r="16" spans="1:53">
      <c r="B16" s="663" t="s">
        <v>1</v>
      </c>
      <c r="C16" s="695"/>
      <c r="D16" s="695"/>
      <c r="E16" s="669"/>
      <c r="F16" s="669"/>
      <c r="G16" s="669"/>
      <c r="H16" s="669"/>
      <c r="I16" s="669"/>
      <c r="J16" s="669"/>
      <c r="K16" s="669"/>
      <c r="L16" s="669"/>
      <c r="M16" s="669"/>
      <c r="N16" s="670"/>
      <c r="P16" s="671"/>
      <c r="Q16" s="672"/>
      <c r="R16" s="673"/>
      <c r="S16" s="674"/>
      <c r="T16" s="675"/>
      <c r="U16" s="674"/>
      <c r="V16" s="674"/>
      <c r="W16" s="676"/>
      <c r="X16" s="696"/>
      <c r="Y16" s="677"/>
      <c r="Z16" s="697"/>
      <c r="AA16" s="697"/>
      <c r="AB16" s="697"/>
      <c r="AC16" s="697"/>
      <c r="AD16" s="697"/>
      <c r="AE16" s="697"/>
      <c r="AF16" s="707"/>
      <c r="AG16" s="674"/>
      <c r="AH16" s="699"/>
      <c r="AI16" s="699"/>
      <c r="AJ16" s="699"/>
      <c r="AK16" s="699"/>
      <c r="AL16" s="699"/>
      <c r="AM16" s="699"/>
      <c r="AN16" s="699"/>
      <c r="AO16" s="699"/>
      <c r="AP16" s="699"/>
      <c r="AQ16" s="670"/>
      <c r="AR16" s="678"/>
      <c r="AS16" s="700"/>
      <c r="AT16" s="700"/>
      <c r="AU16" s="700"/>
      <c r="AV16" s="700"/>
      <c r="AW16" s="700"/>
      <c r="AX16" s="700"/>
      <c r="AY16" s="700"/>
      <c r="AZ16" s="700"/>
      <c r="BA16" s="700"/>
    </row>
    <row r="17" spans="1:53">
      <c r="B17" s="667" t="s">
        <v>206</v>
      </c>
      <c r="C17" s="711">
        <f>V17</f>
        <v>780.69500600000003</v>
      </c>
      <c r="D17" s="711">
        <f>AO17</f>
        <v>20169.395006000002</v>
      </c>
      <c r="E17" s="712">
        <f t="shared" ref="E17:J17" si="10">$AO17/AS17</f>
        <v>2.2830262047654086</v>
      </c>
      <c r="F17" s="712">
        <f t="shared" si="10"/>
        <v>2.2567576933745226</v>
      </c>
      <c r="G17" s="712">
        <f t="shared" si="10"/>
        <v>2.2016586623731036</v>
      </c>
      <c r="H17" s="712">
        <f t="shared" si="10"/>
        <v>9.5880371772200039</v>
      </c>
      <c r="I17" s="712">
        <f t="shared" si="10"/>
        <v>10.012939770137312</v>
      </c>
      <c r="J17" s="712">
        <f t="shared" si="10"/>
        <v>9.2718655056490213</v>
      </c>
      <c r="K17" s="712" t="str">
        <f>IF($R17/(AY17/$T17)&lt;0,"N/A",$R17/(AY17/$T17))</f>
        <v>N/A</v>
      </c>
      <c r="L17" s="712" t="str">
        <f>IF($R17/(AZ17/$T17)&lt;0,"N/A",$R17/(AZ17/$T17))</f>
        <v>N/A</v>
      </c>
      <c r="M17" s="712" t="str">
        <f>IF($R17/(BA17/$T17)&lt;0,"N/A",$R17/(BA17/$T17))</f>
        <v>N/A</v>
      </c>
      <c r="N17" s="713">
        <f>(AJ17+AK17)/AP17</f>
        <v>0.9709529276693456</v>
      </c>
      <c r="P17" s="671">
        <v>7.7522000000000002</v>
      </c>
      <c r="Q17" s="672">
        <v>6.23</v>
      </c>
      <c r="R17" s="673">
        <f>Q17/IF(X17="usd",1,P17)</f>
        <v>6.23</v>
      </c>
      <c r="S17" s="674"/>
      <c r="T17" s="675">
        <v>125.3122</v>
      </c>
      <c r="U17" s="674"/>
      <c r="V17" s="674">
        <f>T17*R17</f>
        <v>780.69500600000003</v>
      </c>
      <c r="W17" s="676"/>
      <c r="X17" s="696" t="s">
        <v>713</v>
      </c>
      <c r="Y17" s="677">
        <v>41090</v>
      </c>
      <c r="Z17" s="697">
        <v>985.1</v>
      </c>
      <c r="AA17" s="697">
        <v>0</v>
      </c>
      <c r="AB17" s="697">
        <v>0</v>
      </c>
      <c r="AC17" s="697">
        <v>20296.8</v>
      </c>
      <c r="AD17" s="697">
        <v>530.20000000000005</v>
      </c>
      <c r="AE17" s="697">
        <v>77</v>
      </c>
      <c r="AF17" s="707">
        <v>0</v>
      </c>
      <c r="AG17" s="674"/>
      <c r="AH17" s="699">
        <f t="shared" ref="AH17:AM17" si="11">Z17/IF($X17="usd",1,$P17)</f>
        <v>985.1</v>
      </c>
      <c r="AI17" s="699">
        <f t="shared" si="11"/>
        <v>0</v>
      </c>
      <c r="AJ17" s="699">
        <f t="shared" si="11"/>
        <v>0</v>
      </c>
      <c r="AK17" s="699">
        <f t="shared" si="11"/>
        <v>20296.8</v>
      </c>
      <c r="AL17" s="699">
        <f t="shared" si="11"/>
        <v>530.20000000000005</v>
      </c>
      <c r="AM17" s="699">
        <f t="shared" si="11"/>
        <v>77</v>
      </c>
      <c r="AN17" s="699">
        <v>0</v>
      </c>
      <c r="AO17" s="699">
        <f>V17+AK17-AH17-AI17+AJ17+IF(AN17&gt;1,AN17,AM17)</f>
        <v>20169.395006000002</v>
      </c>
      <c r="AP17" s="699">
        <f>AL17+AK17+AM17</f>
        <v>20904</v>
      </c>
      <c r="AQ17" s="670">
        <f>AK17/AO17</f>
        <v>1.0063167484181899</v>
      </c>
      <c r="AR17" s="678"/>
      <c r="AS17" s="700">
        <v>8834.5</v>
      </c>
      <c r="AT17" s="700">
        <v>8937.3330000000005</v>
      </c>
      <c r="AU17" s="700">
        <v>9161</v>
      </c>
      <c r="AV17" s="700">
        <v>2103.6000000000004</v>
      </c>
      <c r="AW17" s="700">
        <v>2014.3330000000001</v>
      </c>
      <c r="AX17" s="700">
        <v>2175.3330000000001</v>
      </c>
      <c r="AY17" s="700">
        <v>-687.6</v>
      </c>
      <c r="AZ17" s="700">
        <v>-778.66700000000003</v>
      </c>
      <c r="BA17" s="700">
        <v>-543.66700000000003</v>
      </c>
    </row>
    <row r="18" spans="1:53">
      <c r="B18" s="667" t="s">
        <v>197</v>
      </c>
      <c r="C18" s="695"/>
      <c r="D18" s="711">
        <f>F37</f>
        <v>18855.32079121186</v>
      </c>
      <c r="E18" s="669"/>
      <c r="F18" s="669"/>
      <c r="G18" s="669"/>
      <c r="H18" s="669"/>
      <c r="I18" s="669"/>
      <c r="J18" s="712">
        <f>L37</f>
        <v>11.281403735281836</v>
      </c>
      <c r="K18" s="669"/>
      <c r="L18" s="669"/>
      <c r="M18" s="669"/>
      <c r="N18" s="670"/>
      <c r="P18" s="671"/>
      <c r="Q18" s="672"/>
      <c r="R18" s="673"/>
      <c r="S18" s="674"/>
      <c r="T18" s="675"/>
      <c r="U18" s="674"/>
      <c r="V18" s="674"/>
      <c r="W18" s="676"/>
      <c r="X18" s="696"/>
      <c r="Y18" s="677"/>
      <c r="Z18" s="697"/>
      <c r="AA18" s="697"/>
      <c r="AB18" s="697"/>
      <c r="AC18" s="975">
        <f>AC6-AC14</f>
        <v>6215.7</v>
      </c>
      <c r="AD18" s="697"/>
      <c r="AE18" s="697"/>
      <c r="AF18" s="707"/>
      <c r="AG18" s="674"/>
      <c r="AH18" s="699"/>
      <c r="AI18" s="699"/>
      <c r="AJ18" s="699"/>
      <c r="AK18" s="699"/>
      <c r="AL18" s="699"/>
      <c r="AM18" s="699"/>
      <c r="AN18" s="699"/>
      <c r="AO18" s="699"/>
      <c r="AP18" s="699"/>
      <c r="AQ18" s="670"/>
      <c r="AR18" s="678"/>
      <c r="AS18" s="700"/>
      <c r="AT18" s="700"/>
      <c r="AU18" s="700"/>
      <c r="AV18" s="700"/>
      <c r="AW18" s="700"/>
      <c r="AX18" s="700"/>
      <c r="AY18" s="700"/>
      <c r="AZ18" s="700"/>
      <c r="BA18" s="700"/>
    </row>
    <row r="19" spans="1:53">
      <c r="B19" s="667" t="s">
        <v>198</v>
      </c>
      <c r="C19" s="695"/>
      <c r="D19" s="711">
        <f>F38</f>
        <v>13445.025966908492</v>
      </c>
      <c r="E19" s="669"/>
      <c r="F19" s="669"/>
      <c r="G19" s="669"/>
      <c r="H19" s="669"/>
      <c r="I19" s="669"/>
      <c r="J19" s="712">
        <f>L38</f>
        <v>10.47516076314534</v>
      </c>
      <c r="K19" s="669"/>
      <c r="L19" s="669"/>
      <c r="M19" s="669"/>
      <c r="N19" s="670"/>
      <c r="P19" s="671"/>
      <c r="Q19" s="672"/>
      <c r="R19" s="673"/>
      <c r="S19" s="674"/>
      <c r="T19" s="675"/>
      <c r="U19" s="674"/>
      <c r="V19" s="674"/>
      <c r="W19" s="676"/>
      <c r="X19" s="696"/>
      <c r="Y19" s="677"/>
      <c r="Z19" s="697"/>
      <c r="AA19" s="697"/>
      <c r="AB19" s="697"/>
      <c r="AC19" s="975">
        <f>AC7-AC10</f>
        <v>9205.5499999999993</v>
      </c>
      <c r="AD19" s="697"/>
      <c r="AE19" s="697"/>
      <c r="AF19" s="707"/>
      <c r="AG19" s="674"/>
      <c r="AH19" s="699"/>
      <c r="AI19" s="699"/>
      <c r="AJ19" s="699"/>
      <c r="AK19" s="699"/>
      <c r="AL19" s="699"/>
      <c r="AM19" s="699"/>
      <c r="AN19" s="699"/>
      <c r="AO19" s="699"/>
      <c r="AP19" s="699"/>
      <c r="AQ19" s="670"/>
      <c r="AR19" s="678"/>
      <c r="AS19" s="700"/>
      <c r="AT19" s="700"/>
      <c r="AU19" s="700"/>
      <c r="AV19" s="700"/>
      <c r="AW19" s="700"/>
      <c r="AX19" s="700"/>
      <c r="AY19" s="700"/>
      <c r="AZ19" s="700"/>
      <c r="BA19" s="700"/>
    </row>
    <row r="20" spans="1:53">
      <c r="B20" s="701" t="s">
        <v>291</v>
      </c>
      <c r="C20" s="708"/>
      <c r="D20" s="708">
        <f>AVERAGE(D17:D19)</f>
        <v>17489.913921373449</v>
      </c>
      <c r="E20" s="709"/>
      <c r="F20" s="709"/>
      <c r="G20" s="709"/>
      <c r="H20" s="709"/>
      <c r="I20" s="709"/>
      <c r="J20" s="709">
        <f>AVERAGE(J17:J19)</f>
        <v>10.342810001358734</v>
      </c>
      <c r="K20" s="709"/>
      <c r="L20" s="709"/>
      <c r="M20" s="709"/>
      <c r="N20" s="710"/>
      <c r="P20" s="671"/>
      <c r="Q20" s="672"/>
      <c r="R20" s="673"/>
      <c r="S20" s="674"/>
      <c r="T20" s="675"/>
      <c r="U20" s="674"/>
      <c r="V20" s="674"/>
      <c r="W20" s="676"/>
      <c r="X20" s="696"/>
      <c r="Y20" s="677"/>
      <c r="Z20" s="697"/>
      <c r="AA20" s="697"/>
      <c r="AB20" s="697"/>
      <c r="AC20" s="697"/>
      <c r="AD20" s="697"/>
      <c r="AE20" s="697"/>
      <c r="AF20" s="707"/>
      <c r="AG20" s="674"/>
      <c r="AH20" s="699"/>
      <c r="AI20" s="699"/>
      <c r="AJ20" s="699"/>
      <c r="AK20" s="699"/>
      <c r="AL20" s="699"/>
      <c r="AM20" s="699"/>
      <c r="AN20" s="699"/>
      <c r="AO20" s="699"/>
      <c r="AP20" s="699"/>
      <c r="AQ20" s="670"/>
      <c r="AR20" s="678"/>
      <c r="AS20" s="700"/>
      <c r="AT20" s="700"/>
      <c r="AU20" s="700"/>
      <c r="AV20" s="700"/>
      <c r="AW20" s="700"/>
      <c r="AX20" s="700"/>
      <c r="AY20" s="700"/>
      <c r="AZ20" s="700"/>
      <c r="BA20" s="700"/>
    </row>
    <row r="21" spans="1:53">
      <c r="A21" s="679"/>
      <c r="B21" s="663" t="s">
        <v>2</v>
      </c>
      <c r="C21" s="695"/>
      <c r="D21" s="695"/>
      <c r="E21" s="669"/>
      <c r="F21" s="669"/>
      <c r="G21" s="669"/>
      <c r="H21" s="669"/>
      <c r="I21" s="669"/>
      <c r="J21" s="669"/>
      <c r="K21" s="669"/>
      <c r="L21" s="669"/>
      <c r="M21" s="669"/>
      <c r="N21" s="670"/>
      <c r="P21" s="680"/>
      <c r="Q21" s="681"/>
      <c r="R21" s="673"/>
      <c r="S21" s="674"/>
      <c r="T21" s="682"/>
      <c r="U21" s="674"/>
      <c r="V21" s="674"/>
      <c r="W21" s="676"/>
      <c r="X21" s="705"/>
      <c r="Y21" s="677"/>
      <c r="Z21" s="706"/>
      <c r="AA21" s="706"/>
      <c r="AB21" s="706"/>
      <c r="AC21" s="706"/>
      <c r="AD21" s="706"/>
      <c r="AE21" s="706"/>
      <c r="AF21" s="707"/>
      <c r="AG21" s="674"/>
      <c r="AH21" s="699"/>
      <c r="AI21" s="699"/>
      <c r="AJ21" s="699"/>
      <c r="AK21" s="699"/>
      <c r="AL21" s="699"/>
      <c r="AM21" s="699"/>
      <c r="AN21" s="699"/>
      <c r="AO21" s="699"/>
      <c r="AP21" s="699"/>
      <c r="AQ21" s="670"/>
      <c r="AR21" s="678"/>
      <c r="AS21" s="700"/>
      <c r="AT21" s="700"/>
      <c r="AU21" s="700"/>
      <c r="AV21" s="700"/>
      <c r="AW21" s="700"/>
      <c r="AX21" s="700"/>
      <c r="AY21" s="700"/>
      <c r="AZ21" s="700"/>
      <c r="BA21" s="700"/>
    </row>
    <row r="22" spans="1:53">
      <c r="B22" s="667" t="s">
        <v>207</v>
      </c>
      <c r="C22" s="695">
        <f>V22</f>
        <v>589.83680000000004</v>
      </c>
      <c r="D22" s="695">
        <f>AO22</f>
        <v>2377.8247999999999</v>
      </c>
      <c r="E22" s="669">
        <f t="shared" ref="E22:J25" si="12">$AO22/AS22</f>
        <v>1.9578534811684749</v>
      </c>
      <c r="F22" s="669">
        <f t="shared" si="12"/>
        <v>1.9792115864824369</v>
      </c>
      <c r="G22" s="669">
        <f t="shared" si="12"/>
        <v>1.963737388168973</v>
      </c>
      <c r="H22" s="669">
        <f t="shared" si="12"/>
        <v>7.1326684084698426</v>
      </c>
      <c r="I22" s="669">
        <f t="shared" si="12"/>
        <v>6.6129493201620813</v>
      </c>
      <c r="J22" s="669">
        <f t="shared" si="12"/>
        <v>6.5685767955801104</v>
      </c>
      <c r="K22" s="669">
        <f t="shared" ref="K22:M25" si="13">IF($R22/(AY22/$T22)&lt;0,"N/A",$R22/(AY22/$T22))</f>
        <v>86.817309390638812</v>
      </c>
      <c r="L22" s="669">
        <f t="shared" si="13"/>
        <v>7.5612347451543442</v>
      </c>
      <c r="M22" s="669">
        <f t="shared" si="13"/>
        <v>7.7814881266490783</v>
      </c>
      <c r="N22" s="670">
        <f>(AJ22+AK22)/AP22</f>
        <v>1.0147759939688958</v>
      </c>
      <c r="P22" s="671">
        <v>7.7522000000000002</v>
      </c>
      <c r="Q22" s="672">
        <v>17.920000000000002</v>
      </c>
      <c r="R22" s="673">
        <f>Q22/IF(X22="usd",1,P22)</f>
        <v>17.920000000000002</v>
      </c>
      <c r="S22" s="674"/>
      <c r="T22" s="675">
        <v>32.914999999999999</v>
      </c>
      <c r="U22" s="674"/>
      <c r="V22" s="674">
        <f>T22*R22</f>
        <v>589.83680000000004</v>
      </c>
      <c r="W22" s="676"/>
      <c r="X22" s="696" t="s">
        <v>713</v>
      </c>
      <c r="Y22" s="677">
        <v>41090</v>
      </c>
      <c r="Z22" s="697">
        <v>135.52699999999999</v>
      </c>
      <c r="AA22" s="697">
        <v>0</v>
      </c>
      <c r="AB22" s="697">
        <v>0</v>
      </c>
      <c r="AC22" s="697">
        <v>1923.5149999999999</v>
      </c>
      <c r="AD22" s="697">
        <v>-28.007999999999999</v>
      </c>
      <c r="AE22" s="697">
        <v>0</v>
      </c>
      <c r="AF22" s="707">
        <v>0</v>
      </c>
      <c r="AG22" s="674"/>
      <c r="AH22" s="699">
        <f t="shared" ref="AH22:AM25" si="14">Z22/IF($X22="usd",1,$P22)</f>
        <v>135.52699999999999</v>
      </c>
      <c r="AI22" s="699">
        <f t="shared" si="14"/>
        <v>0</v>
      </c>
      <c r="AJ22" s="699">
        <f t="shared" si="14"/>
        <v>0</v>
      </c>
      <c r="AK22" s="699">
        <f t="shared" si="14"/>
        <v>1923.5149999999999</v>
      </c>
      <c r="AL22" s="699">
        <f t="shared" si="14"/>
        <v>-28.007999999999999</v>
      </c>
      <c r="AM22" s="699">
        <f t="shared" si="14"/>
        <v>0</v>
      </c>
      <c r="AN22" s="699">
        <v>0</v>
      </c>
      <c r="AO22" s="699">
        <f>V22+AK22-AH22-AI22+AJ22+IF(ISBLANK(AN22),AM22,AN22)</f>
        <v>2377.8247999999999</v>
      </c>
      <c r="AP22" s="699">
        <f>AL22+AK22+AM22</f>
        <v>1895.5069999999998</v>
      </c>
      <c r="AQ22" s="670">
        <f>AK22/AO22</f>
        <v>0.80893890920811318</v>
      </c>
      <c r="AR22" s="678"/>
      <c r="AS22" s="700">
        <v>1214.5060000000001</v>
      </c>
      <c r="AT22" s="700">
        <v>1201.4000000000001</v>
      </c>
      <c r="AU22" s="700">
        <v>1210.867</v>
      </c>
      <c r="AV22" s="700">
        <v>333.37099999999998</v>
      </c>
      <c r="AW22" s="700">
        <v>359.57100000000003</v>
      </c>
      <c r="AX22" s="700">
        <v>362</v>
      </c>
      <c r="AY22" s="700">
        <v>6.7939999999999996</v>
      </c>
      <c r="AZ22" s="700">
        <v>78.007999999999996</v>
      </c>
      <c r="BA22" s="700">
        <v>75.8</v>
      </c>
    </row>
    <row r="23" spans="1:53">
      <c r="A23" s="679"/>
      <c r="B23" s="667" t="s">
        <v>208</v>
      </c>
      <c r="C23" s="695">
        <f>V23</f>
        <v>592.26875999999993</v>
      </c>
      <c r="D23" s="695">
        <f>AO23</f>
        <v>4163.4987599999995</v>
      </c>
      <c r="E23" s="669">
        <f t="shared" si="12"/>
        <v>1.7821381040801494</v>
      </c>
      <c r="F23" s="669">
        <f t="shared" si="12"/>
        <v>1.6774773408541497</v>
      </c>
      <c r="G23" s="669">
        <f t="shared" si="12"/>
        <v>1.6726333085327421</v>
      </c>
      <c r="H23" s="669">
        <f t="shared" si="12"/>
        <v>9.7176517982387534</v>
      </c>
      <c r="I23" s="669">
        <f t="shared" si="12"/>
        <v>8.5624653161953717</v>
      </c>
      <c r="J23" s="669">
        <f t="shared" si="12"/>
        <v>8.5255926757898468</v>
      </c>
      <c r="K23" s="669" t="str">
        <f t="shared" si="13"/>
        <v>N/A</v>
      </c>
      <c r="L23" s="669">
        <f t="shared" si="13"/>
        <v>100.91476571818026</v>
      </c>
      <c r="M23" s="669">
        <f t="shared" si="13"/>
        <v>89.143401565322094</v>
      </c>
      <c r="N23" s="670">
        <f>(AJ23+AK23)/AP23</f>
        <v>0.73479101149517434</v>
      </c>
      <c r="P23" s="671">
        <v>7.7522000000000002</v>
      </c>
      <c r="Q23" s="672">
        <v>6.84</v>
      </c>
      <c r="R23" s="673">
        <f>Q23/IF(X23="usd",1,P23)</f>
        <v>6.84</v>
      </c>
      <c r="S23" s="674"/>
      <c r="T23" s="675">
        <v>86.588999999999999</v>
      </c>
      <c r="U23" s="674"/>
      <c r="V23" s="674">
        <f>T23*R23</f>
        <v>592.26875999999993</v>
      </c>
      <c r="W23" s="676"/>
      <c r="X23" s="696" t="s">
        <v>713</v>
      </c>
      <c r="Y23" s="677">
        <v>41090</v>
      </c>
      <c r="Z23" s="697">
        <v>360.45499999999998</v>
      </c>
      <c r="AA23" s="697">
        <v>0</v>
      </c>
      <c r="AB23" s="697">
        <v>31.620999999999999</v>
      </c>
      <c r="AC23" s="697">
        <v>3726.6549999999997</v>
      </c>
      <c r="AD23" s="697">
        <v>1214.691</v>
      </c>
      <c r="AE23" s="697">
        <v>173.40899999999999</v>
      </c>
      <c r="AF23" s="707"/>
      <c r="AG23" s="674"/>
      <c r="AH23" s="699">
        <f t="shared" si="14"/>
        <v>360.45499999999998</v>
      </c>
      <c r="AI23" s="699">
        <f t="shared" si="14"/>
        <v>0</v>
      </c>
      <c r="AJ23" s="699">
        <f t="shared" si="14"/>
        <v>31.620999999999999</v>
      </c>
      <c r="AK23" s="699">
        <f t="shared" si="14"/>
        <v>3726.6549999999997</v>
      </c>
      <c r="AL23" s="699">
        <f t="shared" si="14"/>
        <v>1214.691</v>
      </c>
      <c r="AM23" s="699">
        <f t="shared" si="14"/>
        <v>173.40899999999999</v>
      </c>
      <c r="AN23" s="699"/>
      <c r="AO23" s="699">
        <f>V23+AK23-AH23-AI23+AJ23+IF(ISBLANK(AN23),AM23,AN23)</f>
        <v>4163.4987599999995</v>
      </c>
      <c r="AP23" s="699">
        <f>AL23+AK23+AM23</f>
        <v>5114.7549999999992</v>
      </c>
      <c r="AQ23" s="670">
        <f>AK23/AO23</f>
        <v>0.89507772544647046</v>
      </c>
      <c r="AR23" s="678"/>
      <c r="AS23" s="700">
        <v>2336.2379999999998</v>
      </c>
      <c r="AT23" s="700">
        <v>2482</v>
      </c>
      <c r="AU23" s="700">
        <v>2489.1880000000001</v>
      </c>
      <c r="AV23" s="700">
        <v>428.447</v>
      </c>
      <c r="AW23" s="700">
        <v>486.25</v>
      </c>
      <c r="AX23" s="700">
        <v>488.35300000000001</v>
      </c>
      <c r="AY23" s="700">
        <v>-3.8540000000000001</v>
      </c>
      <c r="AZ23" s="700">
        <v>5.8689999999999998</v>
      </c>
      <c r="BA23" s="700">
        <v>6.6440000000000001</v>
      </c>
    </row>
    <row r="24" spans="1:53">
      <c r="A24" s="679"/>
      <c r="B24" s="667" t="s">
        <v>209</v>
      </c>
      <c r="C24" s="695">
        <f>V24</f>
        <v>3288.9892999999997</v>
      </c>
      <c r="D24" s="695">
        <f>AO24</f>
        <v>5193.8952999999992</v>
      </c>
      <c r="E24" s="669">
        <f t="shared" si="12"/>
        <v>1.8940220774347551</v>
      </c>
      <c r="F24" s="669">
        <f t="shared" si="12"/>
        <v>1.7878831470544598</v>
      </c>
      <c r="G24" s="669">
        <f t="shared" si="12"/>
        <v>1.5695519222714658</v>
      </c>
      <c r="H24" s="669">
        <f t="shared" si="12"/>
        <v>7.3422221625358155</v>
      </c>
      <c r="I24" s="669">
        <f t="shared" si="12"/>
        <v>6.769054216082365</v>
      </c>
      <c r="J24" s="669">
        <f t="shared" si="12"/>
        <v>5.8721258338044082</v>
      </c>
      <c r="K24" s="669">
        <f t="shared" si="13"/>
        <v>13.571181055576416</v>
      </c>
      <c r="L24" s="669">
        <f t="shared" si="13"/>
        <v>12.499721805225652</v>
      </c>
      <c r="M24" s="669">
        <f t="shared" si="13"/>
        <v>10.861453438260575</v>
      </c>
      <c r="N24" s="670">
        <f>(AJ24+AK24)/AP24</f>
        <v>0.49680544107950952</v>
      </c>
      <c r="P24" s="671">
        <v>7.7522000000000002</v>
      </c>
      <c r="Q24" s="672">
        <v>42.94</v>
      </c>
      <c r="R24" s="673">
        <f>Q24/IF(X24="usd",1,P24)</f>
        <v>42.94</v>
      </c>
      <c r="S24" s="674"/>
      <c r="T24" s="675">
        <v>76.594999999999999</v>
      </c>
      <c r="U24" s="674"/>
      <c r="V24" s="674">
        <f>T24*R24</f>
        <v>3288.9892999999997</v>
      </c>
      <c r="W24" s="676"/>
      <c r="X24" s="696" t="s">
        <v>713</v>
      </c>
      <c r="Y24" s="677">
        <v>41090</v>
      </c>
      <c r="Z24" s="697">
        <v>204.126</v>
      </c>
      <c r="AA24" s="697">
        <v>0</v>
      </c>
      <c r="AB24" s="697">
        <v>6.9989999999999997</v>
      </c>
      <c r="AC24" s="697">
        <v>2102.0329999999999</v>
      </c>
      <c r="AD24" s="697">
        <v>2143.154</v>
      </c>
      <c r="AE24" s="697">
        <v>0</v>
      </c>
      <c r="AF24" s="707">
        <v>0</v>
      </c>
      <c r="AG24" s="674"/>
      <c r="AH24" s="699">
        <f t="shared" si="14"/>
        <v>204.126</v>
      </c>
      <c r="AI24" s="699">
        <f t="shared" si="14"/>
        <v>0</v>
      </c>
      <c r="AJ24" s="699">
        <f t="shared" si="14"/>
        <v>6.9989999999999997</v>
      </c>
      <c r="AK24" s="699">
        <f t="shared" si="14"/>
        <v>2102.0329999999999</v>
      </c>
      <c r="AL24" s="699">
        <f t="shared" si="14"/>
        <v>2143.154</v>
      </c>
      <c r="AM24" s="699">
        <f t="shared" si="14"/>
        <v>0</v>
      </c>
      <c r="AN24" s="699">
        <v>0</v>
      </c>
      <c r="AO24" s="699">
        <f>V24+AK24-AH24-AI24+AJ24+IF(ISBLANK(AN24),AM24,AN24)</f>
        <v>5193.8952999999992</v>
      </c>
      <c r="AP24" s="699">
        <f>AL24+AK24+AM24</f>
        <v>4245.1869999999999</v>
      </c>
      <c r="AQ24" s="670">
        <f>AK24/AO24</f>
        <v>0.40471223977117909</v>
      </c>
      <c r="AR24" s="678"/>
      <c r="AS24" s="700">
        <v>2742.2570000000001</v>
      </c>
      <c r="AT24" s="700">
        <v>2905.0529999999999</v>
      </c>
      <c r="AU24" s="700">
        <v>3309.1579999999999</v>
      </c>
      <c r="AV24" s="700">
        <v>707.40100000000007</v>
      </c>
      <c r="AW24" s="700">
        <v>767.30000000000007</v>
      </c>
      <c r="AX24" s="700">
        <v>884.5</v>
      </c>
      <c r="AY24" s="700">
        <v>242.351</v>
      </c>
      <c r="AZ24" s="700">
        <v>263.125</v>
      </c>
      <c r="BA24" s="700">
        <v>302.81299999999999</v>
      </c>
    </row>
    <row r="25" spans="1:53">
      <c r="A25" s="679"/>
      <c r="B25" s="667" t="s">
        <v>210</v>
      </c>
      <c r="C25" s="695">
        <f>V25</f>
        <v>760.67056000000002</v>
      </c>
      <c r="D25" s="695">
        <f>AO25</f>
        <v>1984.8925599999998</v>
      </c>
      <c r="E25" s="669">
        <f t="shared" si="12"/>
        <v>1.7393060275254597</v>
      </c>
      <c r="F25" s="669">
        <f t="shared" si="12"/>
        <v>1.6294921702152112</v>
      </c>
      <c r="G25" s="669">
        <f t="shared" si="12"/>
        <v>1.4988658295217792</v>
      </c>
      <c r="H25" s="669">
        <f t="shared" si="12"/>
        <v>8.3303642895514365</v>
      </c>
      <c r="I25" s="669">
        <f t="shared" si="12"/>
        <v>6.7894392337951075</v>
      </c>
      <c r="J25" s="669">
        <f t="shared" si="12"/>
        <v>6.2585292763676481</v>
      </c>
      <c r="K25" s="669" t="str">
        <f t="shared" si="13"/>
        <v>N/A</v>
      </c>
      <c r="L25" s="669">
        <f t="shared" si="13"/>
        <v>13.224683322032721</v>
      </c>
      <c r="M25" s="669">
        <f t="shared" si="13"/>
        <v>14.213093667669426</v>
      </c>
      <c r="N25" s="670">
        <f>(AJ25+AK25)/AP25</f>
        <v>0.72885957008754176</v>
      </c>
      <c r="P25" s="671">
        <v>7.7522000000000002</v>
      </c>
      <c r="Q25" s="672">
        <v>12.22</v>
      </c>
      <c r="R25" s="673">
        <f>Q25/IF(X25="usd",1,P25)</f>
        <v>12.22</v>
      </c>
      <c r="S25" s="674"/>
      <c r="T25" s="675">
        <v>62.247999999999998</v>
      </c>
      <c r="U25" s="674"/>
      <c r="V25" s="674">
        <f>T25*R25</f>
        <v>760.67056000000002</v>
      </c>
      <c r="W25" s="676"/>
      <c r="X25" s="696" t="s">
        <v>713</v>
      </c>
      <c r="Y25" s="677">
        <v>41090</v>
      </c>
      <c r="Z25" s="697">
        <v>202.80500000000001</v>
      </c>
      <c r="AA25" s="697">
        <v>14.51</v>
      </c>
      <c r="AB25" s="697">
        <v>0</v>
      </c>
      <c r="AC25" s="697">
        <v>1441.537</v>
      </c>
      <c r="AD25" s="697">
        <v>536.26099999999997</v>
      </c>
      <c r="AE25" s="697">
        <v>0</v>
      </c>
      <c r="AF25" s="707">
        <v>0</v>
      </c>
      <c r="AG25" s="674"/>
      <c r="AH25" s="699">
        <f t="shared" si="14"/>
        <v>202.80500000000001</v>
      </c>
      <c r="AI25" s="699">
        <f t="shared" si="14"/>
        <v>14.51</v>
      </c>
      <c r="AJ25" s="699">
        <f t="shared" si="14"/>
        <v>0</v>
      </c>
      <c r="AK25" s="699">
        <f t="shared" si="14"/>
        <v>1441.537</v>
      </c>
      <c r="AL25" s="699">
        <f t="shared" si="14"/>
        <v>536.26099999999997</v>
      </c>
      <c r="AM25" s="699">
        <f t="shared" si="14"/>
        <v>0</v>
      </c>
      <c r="AN25" s="699">
        <v>0</v>
      </c>
      <c r="AO25" s="699">
        <f>V25+AK25-AH25-AI25+AJ25+IF(ISBLANK(AN25),AM25,AN25)</f>
        <v>1984.8925599999998</v>
      </c>
      <c r="AP25" s="699">
        <f>AL25+AK25+AM25</f>
        <v>1977.798</v>
      </c>
      <c r="AQ25" s="670">
        <f>AK25/AO25</f>
        <v>0.72625442255675554</v>
      </c>
      <c r="AR25" s="678"/>
      <c r="AS25" s="700">
        <v>1141.1980000000001</v>
      </c>
      <c r="AT25" s="700">
        <v>1218.105</v>
      </c>
      <c r="AU25" s="700">
        <v>1324.2629999999999</v>
      </c>
      <c r="AV25" s="700">
        <v>238.27199999999999</v>
      </c>
      <c r="AW25" s="700">
        <v>292.35000000000002</v>
      </c>
      <c r="AX25" s="700">
        <v>317.15000000000003</v>
      </c>
      <c r="AY25" s="700">
        <v>-2.5390000000000001</v>
      </c>
      <c r="AZ25" s="700">
        <v>57.518999999999998</v>
      </c>
      <c r="BA25" s="700">
        <v>53.518999999999998</v>
      </c>
    </row>
    <row r="26" spans="1:53">
      <c r="B26" s="701" t="s">
        <v>291</v>
      </c>
      <c r="C26" s="708">
        <f>AVERAGE(C22:C25)</f>
        <v>1307.9413549999999</v>
      </c>
      <c r="D26" s="708">
        <f>AVERAGE(D22:D25)</f>
        <v>3430.0278549999994</v>
      </c>
      <c r="E26" s="709">
        <f t="shared" ref="E26:N26" si="15">AVERAGE(E22:E25)</f>
        <v>1.84332992255221</v>
      </c>
      <c r="F26" s="709">
        <f t="shared" si="15"/>
        <v>1.7685160611515642</v>
      </c>
      <c r="G26" s="709">
        <f t="shared" si="15"/>
        <v>1.6761971121237402</v>
      </c>
      <c r="H26" s="709">
        <f t="shared" si="15"/>
        <v>8.1307266646989618</v>
      </c>
      <c r="I26" s="709">
        <f t="shared" si="15"/>
        <v>7.1834770215587316</v>
      </c>
      <c r="J26" s="709">
        <f t="shared" si="15"/>
        <v>6.8062061453855041</v>
      </c>
      <c r="K26" s="709">
        <f t="shared" si="15"/>
        <v>50.194245223107615</v>
      </c>
      <c r="L26" s="709">
        <f t="shared" si="15"/>
        <v>33.550101397648241</v>
      </c>
      <c r="M26" s="709">
        <f t="shared" si="15"/>
        <v>30.499859199475296</v>
      </c>
      <c r="N26" s="710">
        <f t="shared" si="15"/>
        <v>0.74380800415778037</v>
      </c>
      <c r="P26" s="671"/>
      <c r="Q26" s="672"/>
      <c r="R26" s="673"/>
      <c r="S26" s="674"/>
      <c r="T26" s="675"/>
      <c r="U26" s="674"/>
      <c r="V26" s="674"/>
      <c r="W26" s="676"/>
      <c r="X26" s="696"/>
      <c r="Y26" s="677"/>
      <c r="Z26" s="697"/>
      <c r="AA26" s="697"/>
      <c r="AB26" s="697"/>
      <c r="AC26" s="697"/>
      <c r="AD26" s="697"/>
      <c r="AE26" s="697"/>
      <c r="AF26" s="707"/>
      <c r="AG26" s="674"/>
      <c r="AH26" s="699"/>
      <c r="AI26" s="699"/>
      <c r="AJ26" s="699"/>
      <c r="AK26" s="699"/>
      <c r="AL26" s="699"/>
      <c r="AM26" s="699"/>
      <c r="AN26" s="699"/>
      <c r="AO26" s="699"/>
      <c r="AP26" s="699"/>
      <c r="AQ26" s="670"/>
      <c r="AR26" s="678"/>
      <c r="AS26" s="700"/>
      <c r="AT26" s="700"/>
      <c r="AU26" s="700"/>
      <c r="AV26" s="700"/>
      <c r="AW26" s="700"/>
      <c r="AX26" s="700"/>
      <c r="AY26" s="700"/>
      <c r="AZ26" s="700"/>
      <c r="BA26" s="700"/>
    </row>
    <row r="27" spans="1:53">
      <c r="C27" s="695"/>
      <c r="D27" s="695"/>
      <c r="E27" s="668"/>
      <c r="F27" s="668"/>
      <c r="G27" s="668"/>
      <c r="H27" s="668"/>
      <c r="I27" s="668"/>
      <c r="J27" s="668"/>
      <c r="K27" s="668"/>
      <c r="L27" s="668"/>
      <c r="M27" s="668"/>
      <c r="N27" s="670"/>
      <c r="P27" s="680"/>
      <c r="Q27" s="681"/>
      <c r="R27" s="673"/>
      <c r="S27" s="674"/>
      <c r="T27" s="682"/>
      <c r="U27" s="674"/>
      <c r="V27" s="674"/>
      <c r="W27" s="676"/>
      <c r="X27" s="705"/>
      <c r="Y27" s="677"/>
      <c r="Z27" s="706"/>
      <c r="AA27" s="706"/>
      <c r="AB27" s="706"/>
      <c r="AC27" s="706"/>
      <c r="AD27" s="706"/>
      <c r="AE27" s="706"/>
      <c r="AF27" s="707"/>
      <c r="AG27" s="674"/>
      <c r="AH27" s="699"/>
      <c r="AI27" s="699"/>
      <c r="AJ27" s="699"/>
      <c r="AK27" s="699"/>
      <c r="AL27" s="699"/>
      <c r="AM27" s="699"/>
      <c r="AN27" s="699"/>
      <c r="AO27" s="699"/>
      <c r="AP27" s="699"/>
      <c r="AQ27" s="670"/>
      <c r="AR27" s="678"/>
      <c r="AS27" s="700"/>
      <c r="AT27" s="700"/>
      <c r="AU27" s="700"/>
      <c r="AV27" s="700"/>
      <c r="AW27" s="700"/>
      <c r="AX27" s="700"/>
      <c r="AY27" s="700"/>
      <c r="AZ27" s="700"/>
      <c r="BA27" s="700"/>
    </row>
    <row r="28" spans="1:53">
      <c r="B28" s="714" t="s">
        <v>3</v>
      </c>
      <c r="C28" s="715">
        <f>AVERAGE(C22:C25,C17:C19,C10:C14,C6:C7)</f>
        <v>9514.4771102180021</v>
      </c>
      <c r="D28" s="715">
        <f t="shared" ref="D28:N28" si="16">AVERAGE(D22:D25,D17:D19,D10:D14,D6:D7)</f>
        <v>14495.055486380748</v>
      </c>
      <c r="E28" s="716">
        <f t="shared" si="16"/>
        <v>2.6506086048503836</v>
      </c>
      <c r="F28" s="716">
        <f t="shared" si="16"/>
        <v>2.3031662614533541</v>
      </c>
      <c r="G28" s="716">
        <f t="shared" si="16"/>
        <v>2.1011948531896523</v>
      </c>
      <c r="H28" s="716">
        <f t="shared" si="16"/>
        <v>12.408480384086429</v>
      </c>
      <c r="I28" s="716">
        <f t="shared" si="16"/>
        <v>10.010569062491486</v>
      </c>
      <c r="J28" s="716">
        <f t="shared" si="16"/>
        <v>9.2695977124786868</v>
      </c>
      <c r="K28" s="716">
        <f t="shared" si="16"/>
        <v>27.130223051461456</v>
      </c>
      <c r="L28" s="716">
        <f t="shared" si="16"/>
        <v>23.734129825399418</v>
      </c>
      <c r="M28" s="716">
        <f t="shared" si="16"/>
        <v>20.877852816634014</v>
      </c>
      <c r="N28" s="717">
        <f t="shared" si="16"/>
        <v>0.57797013131441421</v>
      </c>
      <c r="P28" s="683"/>
      <c r="Q28" s="681"/>
      <c r="R28" s="673"/>
      <c r="S28" s="674"/>
      <c r="T28" s="682"/>
      <c r="U28" s="674"/>
      <c r="V28" s="674"/>
      <c r="W28" s="676"/>
      <c r="X28" s="705"/>
      <c r="Y28" s="677"/>
      <c r="Z28" s="706"/>
      <c r="AA28" s="706"/>
      <c r="AB28" s="706"/>
      <c r="AC28" s="706"/>
      <c r="AD28" s="706"/>
      <c r="AE28" s="706"/>
      <c r="AF28" s="707"/>
      <c r="AG28" s="674"/>
      <c r="AH28" s="699"/>
      <c r="AI28" s="699"/>
      <c r="AJ28" s="699"/>
      <c r="AK28" s="699"/>
      <c r="AL28" s="699"/>
      <c r="AM28" s="699"/>
      <c r="AN28" s="699"/>
      <c r="AO28" s="699"/>
      <c r="AP28" s="699"/>
      <c r="AQ28" s="670"/>
      <c r="AR28" s="678"/>
      <c r="AS28" s="700"/>
      <c r="AT28" s="700"/>
      <c r="AU28" s="700"/>
      <c r="AV28" s="700"/>
      <c r="AW28" s="700"/>
      <c r="AX28" s="700"/>
      <c r="AY28" s="700"/>
      <c r="AZ28" s="700"/>
      <c r="BA28" s="700"/>
    </row>
    <row r="29" spans="1:53">
      <c r="C29" s="695"/>
      <c r="D29" s="695"/>
      <c r="E29" s="668"/>
      <c r="F29" s="668"/>
      <c r="G29" s="668"/>
      <c r="H29" s="668"/>
      <c r="I29" s="668"/>
      <c r="J29" s="668"/>
      <c r="K29" s="668"/>
      <c r="L29" s="668"/>
      <c r="M29" s="668"/>
      <c r="N29" s="670"/>
      <c r="P29" s="680"/>
      <c r="Q29" s="681"/>
      <c r="R29" s="673"/>
      <c r="S29" s="674"/>
      <c r="T29" s="682"/>
      <c r="U29" s="674"/>
      <c r="V29" s="674"/>
      <c r="W29" s="676"/>
      <c r="X29" s="705"/>
      <c r="Y29" s="677"/>
      <c r="Z29" s="706"/>
      <c r="AA29" s="706"/>
      <c r="AB29" s="706"/>
      <c r="AC29" s="706"/>
      <c r="AD29" s="706"/>
      <c r="AE29" s="706"/>
      <c r="AF29" s="707"/>
      <c r="AG29" s="674"/>
      <c r="AH29" s="699"/>
      <c r="AI29" s="699"/>
      <c r="AJ29" s="699"/>
      <c r="AK29" s="699"/>
      <c r="AL29" s="699"/>
      <c r="AM29" s="699"/>
      <c r="AN29" s="699"/>
      <c r="AO29" s="699"/>
      <c r="AP29" s="699"/>
      <c r="AQ29" s="670"/>
      <c r="AR29" s="678"/>
      <c r="AS29" s="700"/>
      <c r="AT29" s="700"/>
      <c r="AU29" s="700"/>
      <c r="AV29" s="700"/>
      <c r="AW29" s="700"/>
      <c r="AX29" s="700"/>
      <c r="AY29" s="700"/>
      <c r="AZ29" s="700"/>
      <c r="BA29" s="700"/>
    </row>
    <row r="30" spans="1:53">
      <c r="B30" s="718" t="s">
        <v>142</v>
      </c>
      <c r="C30" s="719">
        <f>V30</f>
        <v>11547.077010000001</v>
      </c>
      <c r="D30" s="719">
        <f>AO30</f>
        <v>18661.929441761309</v>
      </c>
      <c r="E30" s="720">
        <f t="shared" ref="E30:J31" si="17">$AO30/AS30</f>
        <v>3.5413028525151105</v>
      </c>
      <c r="F30" s="720">
        <f t="shared" si="17"/>
        <v>3.5956089248509326</v>
      </c>
      <c r="G30" s="720">
        <f t="shared" si="17"/>
        <v>3.3817032602629897</v>
      </c>
      <c r="H30" s="720">
        <f t="shared" si="17"/>
        <v>12.142357639239647</v>
      </c>
      <c r="I30" s="720">
        <f t="shared" si="17"/>
        <v>12.615207961604865</v>
      </c>
      <c r="J30" s="720">
        <f t="shared" si="17"/>
        <v>11.877750386662466</v>
      </c>
      <c r="K30" s="720">
        <f t="shared" ref="K30:M31" si="18">IF($R30/(AY30/$T30)&lt;0,"N/A",$R30/(AY30/$T30))</f>
        <v>18.825599857182684</v>
      </c>
      <c r="L30" s="720">
        <f t="shared" si="18"/>
        <v>20.540296762349978</v>
      </c>
      <c r="M30" s="720">
        <f t="shared" si="18"/>
        <v>18.264275855632992</v>
      </c>
      <c r="N30" s="721">
        <f>(AJ30+AK30)/AP30</f>
        <v>0.90163155576803189</v>
      </c>
      <c r="P30" s="671">
        <v>7.7522000000000002</v>
      </c>
      <c r="Q30" s="672">
        <v>114.87</v>
      </c>
      <c r="R30" s="673">
        <f t="shared" si="2"/>
        <v>114.87</v>
      </c>
      <c r="S30" s="674"/>
      <c r="T30" s="675">
        <v>100.523</v>
      </c>
      <c r="U30" s="674"/>
      <c r="V30" s="674">
        <f t="shared" si="3"/>
        <v>11547.077010000001</v>
      </c>
      <c r="W30" s="676"/>
      <c r="X30" s="696" t="s">
        <v>713</v>
      </c>
      <c r="Y30" s="677">
        <v>41090</v>
      </c>
      <c r="Z30" s="697">
        <v>1933.1890000000001</v>
      </c>
      <c r="AA30" s="697">
        <v>219.13</v>
      </c>
      <c r="AB30" s="697">
        <v>0</v>
      </c>
      <c r="AC30" s="697">
        <v>5458.0140000000001</v>
      </c>
      <c r="AD30" s="697">
        <v>341.642</v>
      </c>
      <c r="AE30" s="697">
        <v>253.83</v>
      </c>
      <c r="AF30" s="698">
        <v>0.27700000000000002</v>
      </c>
      <c r="AG30" s="674"/>
      <c r="AH30" s="699">
        <f t="shared" ref="AH30:AM31" si="19">Z30/IF($X30="usd",1,$P30)</f>
        <v>1933.1890000000001</v>
      </c>
      <c r="AI30" s="699">
        <f t="shared" si="19"/>
        <v>219.13</v>
      </c>
      <c r="AJ30" s="699">
        <f t="shared" si="19"/>
        <v>0</v>
      </c>
      <c r="AK30" s="699">
        <f t="shared" si="19"/>
        <v>5458.0140000000001</v>
      </c>
      <c r="AL30" s="699">
        <f t="shared" si="19"/>
        <v>341.642</v>
      </c>
      <c r="AM30" s="699">
        <f t="shared" si="19"/>
        <v>253.83</v>
      </c>
      <c r="AN30" s="699">
        <f>(AF30*T31)*R31</f>
        <v>3809.1574317613072</v>
      </c>
      <c r="AO30" s="699">
        <f>V30+AK30-AH30-AI30+AJ30+IF(ISBLANK(AN30),AM30,AN30)</f>
        <v>18661.929441761309</v>
      </c>
      <c r="AP30" s="699">
        <f>AL30+AK30+AM30</f>
        <v>6053.4859999999999</v>
      </c>
      <c r="AQ30" s="670">
        <f>AK30/AO30</f>
        <v>0.29246782960105727</v>
      </c>
      <c r="AR30" s="678"/>
      <c r="AS30" s="700">
        <v>5269.7920000000004</v>
      </c>
      <c r="AT30" s="700">
        <v>5190.2</v>
      </c>
      <c r="AU30" s="700">
        <v>5518.5</v>
      </c>
      <c r="AV30" s="700">
        <v>1536.9279999999999</v>
      </c>
      <c r="AW30" s="700">
        <v>1479.32</v>
      </c>
      <c r="AX30" s="700">
        <v>1571.1670000000001</v>
      </c>
      <c r="AY30" s="700">
        <v>613.37099999999998</v>
      </c>
      <c r="AZ30" s="700">
        <v>562.16700000000003</v>
      </c>
      <c r="BA30" s="700">
        <v>632.22199999999998</v>
      </c>
    </row>
    <row r="31" spans="1:53">
      <c r="B31" s="722" t="s">
        <v>143</v>
      </c>
      <c r="C31" s="723">
        <f>V31</f>
        <v>13751.470872784499</v>
      </c>
      <c r="D31" s="723">
        <f>AO31</f>
        <v>13274.778707979669</v>
      </c>
      <c r="E31" s="724">
        <f t="shared" si="17"/>
        <v>3.5031081060224811</v>
      </c>
      <c r="F31" s="724">
        <f t="shared" si="17"/>
        <v>3.4426980798059681</v>
      </c>
      <c r="G31" s="724">
        <f t="shared" si="17"/>
        <v>3.1496841977839303</v>
      </c>
      <c r="H31" s="724">
        <f t="shared" si="17"/>
        <v>14.764860333929573</v>
      </c>
      <c r="I31" s="724">
        <f t="shared" si="17"/>
        <v>12.852957495921038</v>
      </c>
      <c r="J31" s="724">
        <f t="shared" si="17"/>
        <v>11.650490608345372</v>
      </c>
      <c r="K31" s="724">
        <f t="shared" si="18"/>
        <v>18.078954603474976</v>
      </c>
      <c r="L31" s="724">
        <f t="shared" si="18"/>
        <v>16.004803107025765</v>
      </c>
      <c r="M31" s="724">
        <f t="shared" si="18"/>
        <v>14.24907714483648</v>
      </c>
      <c r="N31" s="725">
        <f>(AJ31+AK31)/AP31</f>
        <v>0.2945821080040722</v>
      </c>
      <c r="P31" s="671">
        <v>7.7522000000000002</v>
      </c>
      <c r="Q31" s="672">
        <v>20.55</v>
      </c>
      <c r="R31" s="673">
        <f t="shared" si="2"/>
        <v>2.6508604009184489</v>
      </c>
      <c r="S31" s="674"/>
      <c r="T31" s="675">
        <v>5187.55</v>
      </c>
      <c r="U31" s="674"/>
      <c r="V31" s="674">
        <f t="shared" si="3"/>
        <v>13751.470872784499</v>
      </c>
      <c r="W31" s="676"/>
      <c r="X31" s="696" t="s">
        <v>84</v>
      </c>
      <c r="Y31" s="677">
        <v>41090</v>
      </c>
      <c r="Z31" s="697">
        <v>6472.1940000000004</v>
      </c>
      <c r="AA31" s="697">
        <v>300.875</v>
      </c>
      <c r="AB31" s="697">
        <v>0</v>
      </c>
      <c r="AC31" s="697">
        <v>3077.6559999999999</v>
      </c>
      <c r="AD31" s="697">
        <v>7369.8760000000002</v>
      </c>
      <c r="AE31" s="697">
        <v>0</v>
      </c>
      <c r="AF31" s="707">
        <v>0</v>
      </c>
      <c r="AG31" s="674"/>
      <c r="AH31" s="699">
        <f t="shared" si="19"/>
        <v>834.88480689352707</v>
      </c>
      <c r="AI31" s="699">
        <f t="shared" si="19"/>
        <v>38.811563169164884</v>
      </c>
      <c r="AJ31" s="699">
        <f t="shared" si="19"/>
        <v>0</v>
      </c>
      <c r="AK31" s="699">
        <f t="shared" si="19"/>
        <v>397.00420525786228</v>
      </c>
      <c r="AL31" s="699">
        <f t="shared" si="19"/>
        <v>950.68187095276176</v>
      </c>
      <c r="AM31" s="699">
        <f t="shared" si="19"/>
        <v>0</v>
      </c>
      <c r="AN31" s="699">
        <v>0</v>
      </c>
      <c r="AO31" s="699">
        <f>V31+AK31-AH31-AI31+AJ31+IF(ISBLANK(AN31),AM31,AN31)</f>
        <v>13274.778707979669</v>
      </c>
      <c r="AP31" s="699">
        <f>AL31+AK31+AM31</f>
        <v>1347.6860762106239</v>
      </c>
      <c r="AQ31" s="670">
        <f>AK31/AO31</f>
        <v>2.9906653360572941E-2</v>
      </c>
      <c r="AR31" s="678"/>
      <c r="AS31" s="700">
        <v>3789.42878901108</v>
      </c>
      <c r="AT31" s="700">
        <v>3855.9230000000002</v>
      </c>
      <c r="AU31" s="700">
        <v>4214.6379999999999</v>
      </c>
      <c r="AV31" s="700">
        <v>899.07919260667143</v>
      </c>
      <c r="AW31" s="700">
        <v>1032.819</v>
      </c>
      <c r="AX31" s="700">
        <v>1139.4180000000001</v>
      </c>
      <c r="AY31" s="700">
        <v>760.63418346884475</v>
      </c>
      <c r="AZ31" s="700">
        <v>859.20900000000006</v>
      </c>
      <c r="BA31" s="700">
        <v>965.07799999999997</v>
      </c>
    </row>
    <row r="32" spans="1:53">
      <c r="B32" s="726" t="s">
        <v>4</v>
      </c>
      <c r="C32" s="727"/>
      <c r="D32" s="728">
        <f>F39</f>
        <v>5387.1507337816402</v>
      </c>
      <c r="E32" s="727"/>
      <c r="F32" s="727"/>
      <c r="G32" s="727"/>
      <c r="H32" s="727"/>
      <c r="I32" s="727"/>
      <c r="J32" s="729">
        <f>L39</f>
        <v>12.477505990243497</v>
      </c>
      <c r="K32" s="727"/>
      <c r="L32" s="727"/>
      <c r="M32" s="727"/>
      <c r="N32" s="730"/>
      <c r="AV32" s="853">
        <f>AV30-AV31</f>
        <v>637.84880739332846</v>
      </c>
      <c r="AW32" s="853">
        <f>AW30-AW31</f>
        <v>446.50099999999998</v>
      </c>
      <c r="AX32" s="853">
        <f>AX30-AX31</f>
        <v>431.74900000000002</v>
      </c>
    </row>
    <row r="33" spans="1:53">
      <c r="BA33" s="684"/>
    </row>
    <row r="34" spans="1:53" ht="15">
      <c r="B34" s="687"/>
      <c r="C34" s="687"/>
      <c r="D34" s="688" t="s">
        <v>5</v>
      </c>
      <c r="E34" s="731"/>
      <c r="F34" s="731"/>
      <c r="G34" s="687"/>
      <c r="H34" s="688" t="s">
        <v>85</v>
      </c>
      <c r="I34" s="731"/>
      <c r="J34" s="731"/>
      <c r="K34" s="687"/>
      <c r="L34" s="688" t="s">
        <v>6</v>
      </c>
      <c r="M34" s="688"/>
      <c r="N34" s="731"/>
      <c r="BA34" s="684"/>
    </row>
    <row r="35" spans="1:53" ht="16.5">
      <c r="B35" s="692" t="s">
        <v>7</v>
      </c>
      <c r="C35" s="692"/>
      <c r="D35" s="692" t="s">
        <v>86</v>
      </c>
      <c r="E35" s="692" t="s">
        <v>200</v>
      </c>
      <c r="F35" s="692" t="s">
        <v>8</v>
      </c>
      <c r="G35" s="692"/>
      <c r="H35" s="692" t="s">
        <v>86</v>
      </c>
      <c r="I35" s="692" t="s">
        <v>200</v>
      </c>
      <c r="J35" s="692" t="s">
        <v>8</v>
      </c>
      <c r="K35" s="687"/>
      <c r="L35" s="692" t="s">
        <v>87</v>
      </c>
      <c r="M35" s="692"/>
      <c r="N35" s="692"/>
      <c r="BA35" s="684"/>
    </row>
    <row r="36" spans="1:53">
      <c r="B36" s="732" t="s">
        <v>206</v>
      </c>
      <c r="D36" s="733">
        <f>D17</f>
        <v>20169.395006000002</v>
      </c>
      <c r="E36" s="733">
        <v>0</v>
      </c>
      <c r="F36" s="733">
        <f>D36-E36</f>
        <v>20169.395006000002</v>
      </c>
      <c r="G36" s="733"/>
      <c r="H36" s="733">
        <f>AX17</f>
        <v>2175.3330000000001</v>
      </c>
      <c r="I36" s="733">
        <v>0</v>
      </c>
      <c r="J36" s="733">
        <f>H36-I36</f>
        <v>2175.3330000000001</v>
      </c>
      <c r="L36" s="685">
        <f>F36/J36</f>
        <v>9.2718655056490213</v>
      </c>
      <c r="BA36" s="684"/>
    </row>
    <row r="37" spans="1:53">
      <c r="B37" s="732" t="s">
        <v>197</v>
      </c>
      <c r="D37" s="733">
        <f>D6</f>
        <v>48273.338570809909</v>
      </c>
      <c r="E37" s="733">
        <f>D14</f>
        <v>29418.017779598049</v>
      </c>
      <c r="F37" s="733">
        <f t="shared" ref="F37:F39" si="20">D37-E37</f>
        <v>18855.32079121186</v>
      </c>
      <c r="G37" s="733"/>
      <c r="H37" s="733">
        <f>AX6</f>
        <v>4234.6670000000004</v>
      </c>
      <c r="I37" s="733">
        <f>AX14</f>
        <v>2563.3040000000001</v>
      </c>
      <c r="J37" s="733">
        <f t="shared" ref="J37:J38" si="21">H37-I37</f>
        <v>1671.3630000000003</v>
      </c>
      <c r="L37" s="685">
        <f t="shared" ref="L37:L39" si="22">F37/J37</f>
        <v>11.281403735281836</v>
      </c>
      <c r="BA37" s="684"/>
    </row>
    <row r="38" spans="1:53">
      <c r="B38" s="732" t="s">
        <v>198</v>
      </c>
      <c r="D38" s="733">
        <f>D7</f>
        <v>19881.929555567196</v>
      </c>
      <c r="E38" s="733">
        <f>D10</f>
        <v>6436.9035886587035</v>
      </c>
      <c r="F38" s="733">
        <f t="shared" si="20"/>
        <v>13445.025966908492</v>
      </c>
      <c r="G38" s="733"/>
      <c r="H38" s="733">
        <f>AX7</f>
        <v>2016.3040000000001</v>
      </c>
      <c r="I38" s="733">
        <f>AX10</f>
        <v>732.78899999999999</v>
      </c>
      <c r="J38" s="733">
        <f t="shared" si="21"/>
        <v>1283.5150000000001</v>
      </c>
      <c r="L38" s="685">
        <f t="shared" si="22"/>
        <v>10.47516076314534</v>
      </c>
      <c r="BA38" s="684"/>
    </row>
    <row r="39" spans="1:53">
      <c r="B39" s="732" t="s">
        <v>142</v>
      </c>
      <c r="D39" s="733">
        <f>D30</f>
        <v>18661.929441761309</v>
      </c>
      <c r="E39" s="733">
        <f>D31</f>
        <v>13274.778707979669</v>
      </c>
      <c r="F39" s="733">
        <f t="shared" si="20"/>
        <v>5387.1507337816402</v>
      </c>
      <c r="G39" s="733"/>
      <c r="H39" s="733">
        <f>AX30</f>
        <v>1571.1670000000001</v>
      </c>
      <c r="I39" s="733">
        <f>AX31</f>
        <v>1139.4180000000001</v>
      </c>
      <c r="J39" s="733">
        <f>H39-I39</f>
        <v>431.74900000000002</v>
      </c>
      <c r="L39" s="685">
        <f t="shared" si="22"/>
        <v>12.477505990243497</v>
      </c>
      <c r="BA39" s="684"/>
    </row>
    <row r="40" spans="1:53">
      <c r="A40" s="611"/>
      <c r="B40" s="611"/>
    </row>
    <row r="41" spans="1:53">
      <c r="B41" s="734" t="s">
        <v>88</v>
      </c>
      <c r="N41" s="686"/>
    </row>
    <row r="42" spans="1:53">
      <c r="B42" s="734" t="s">
        <v>89</v>
      </c>
      <c r="C42" s="507"/>
      <c r="D42" s="507"/>
    </row>
    <row r="43" spans="1:53">
      <c r="B43" s="734" t="s">
        <v>90</v>
      </c>
    </row>
    <row r="44" spans="1:53">
      <c r="B44" s="734" t="s">
        <v>91</v>
      </c>
    </row>
    <row r="45" spans="1:53">
      <c r="B45" s="734" t="s">
        <v>9</v>
      </c>
    </row>
  </sheetData>
  <phoneticPr fontId="107" type="noConversion"/>
  <printOptions horizontalCentered="1"/>
  <pageMargins left="0.70866141732283472" right="0.70866141732283472" top="0.74803149606299213" bottom="0.74803149606299213" header="0.31496062992125984" footer="0.31496062992125984"/>
  <pageSetup scale="62" orientation="portrait" r:id="rId1"/>
  <legacyDrawing r:id="rId2"/>
  <extLst>
    <ext xmlns:mx="http://schemas.microsoft.com/office/mac/excel/2008/main" uri="http://schemas.microsoft.com/office/mac/excel/2008/main">
      <mx:PLV Mode="0" OnePage="0" WScale="0"/>
    </ext>
  </extLst>
</worksheet>
</file>

<file path=xl/worksheets/sheet26.xml><?xml version="1.0" encoding="utf-8"?>
<worksheet xmlns="http://schemas.openxmlformats.org/spreadsheetml/2006/main" xmlns:r="http://schemas.openxmlformats.org/officeDocument/2006/relationships">
  <sheetPr codeName="Sheet35">
    <tabColor rgb="FF800000"/>
  </sheetPr>
  <dimension ref="A1"/>
  <sheetViews>
    <sheetView zoomScaleNormal="100" workbookViewId="0">
      <selection activeCell="B1" sqref="B1"/>
    </sheetView>
  </sheetViews>
  <sheetFormatPr defaultRowHeight="11.25"/>
  <sheetData/>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25" enableFormatConditionsCalculation="0">
    <outlinePr summaryBelow="0" summaryRight="0"/>
    <pageSetUpPr autoPageBreaks="0"/>
  </sheetPr>
  <dimension ref="B1:IV142"/>
  <sheetViews>
    <sheetView showGridLines="0" zoomScaleNormal="100" workbookViewId="0">
      <selection activeCell="B1" sqref="B1"/>
    </sheetView>
  </sheetViews>
  <sheetFormatPr defaultColWidth="8.85546875" defaultRowHeight="12.75" outlineLevelRow="1"/>
  <cols>
    <col min="1" max="1" width="6.140625" style="611" customWidth="1"/>
    <col min="2" max="2" width="45.85546875" style="611" customWidth="1"/>
    <col min="3" max="4" width="14.85546875" style="611" customWidth="1"/>
    <col min="5" max="9" width="13.7109375" style="611" customWidth="1"/>
    <col min="10" max="11" width="14.7109375" style="611" bestFit="1" customWidth="1"/>
    <col min="12" max="256" width="8.85546875" style="611"/>
    <col min="257" max="257" width="6.140625" style="611" customWidth="1"/>
    <col min="258" max="258" width="45.85546875" style="611" customWidth="1"/>
    <col min="259" max="260" width="14.85546875" style="611" customWidth="1"/>
    <col min="261" max="265" width="13.7109375" style="611" customWidth="1"/>
    <col min="266" max="267" width="14.7109375" style="611" bestFit="1" customWidth="1"/>
    <col min="268" max="512" width="8.85546875" style="611"/>
    <col min="513" max="513" width="6.140625" style="611" customWidth="1"/>
    <col min="514" max="514" width="45.85546875" style="611" customWidth="1"/>
    <col min="515" max="516" width="14.85546875" style="611" customWidth="1"/>
    <col min="517" max="521" width="13.7109375" style="611" customWidth="1"/>
    <col min="522" max="523" width="14.7109375" style="611" bestFit="1" customWidth="1"/>
    <col min="524" max="768" width="8.85546875" style="611"/>
    <col min="769" max="769" width="6.140625" style="611" customWidth="1"/>
    <col min="770" max="770" width="45.85546875" style="611" customWidth="1"/>
    <col min="771" max="772" width="14.85546875" style="611" customWidth="1"/>
    <col min="773" max="777" width="13.7109375" style="611" customWidth="1"/>
    <col min="778" max="779" width="14.7109375" style="611" bestFit="1" customWidth="1"/>
    <col min="780" max="1024" width="8.85546875" style="611"/>
    <col min="1025" max="1025" width="6.140625" style="611" customWidth="1"/>
    <col min="1026" max="1026" width="45.85546875" style="611" customWidth="1"/>
    <col min="1027" max="1028" width="14.85546875" style="611" customWidth="1"/>
    <col min="1029" max="1033" width="13.7109375" style="611" customWidth="1"/>
    <col min="1034" max="1035" width="14.7109375" style="611" bestFit="1" customWidth="1"/>
    <col min="1036" max="1280" width="8.85546875" style="611"/>
    <col min="1281" max="1281" width="6.140625" style="611" customWidth="1"/>
    <col min="1282" max="1282" width="45.85546875" style="611" customWidth="1"/>
    <col min="1283" max="1284" width="14.85546875" style="611" customWidth="1"/>
    <col min="1285" max="1289" width="13.7109375" style="611" customWidth="1"/>
    <col min="1290" max="1291" width="14.7109375" style="611" bestFit="1" customWidth="1"/>
    <col min="1292" max="1536" width="8.85546875" style="611"/>
    <col min="1537" max="1537" width="6.140625" style="611" customWidth="1"/>
    <col min="1538" max="1538" width="45.85546875" style="611" customWidth="1"/>
    <col min="1539" max="1540" width="14.85546875" style="611" customWidth="1"/>
    <col min="1541" max="1545" width="13.7109375" style="611" customWidth="1"/>
    <col min="1546" max="1547" width="14.7109375" style="611" bestFit="1" customWidth="1"/>
    <col min="1548" max="1792" width="8.85546875" style="611"/>
    <col min="1793" max="1793" width="6.140625" style="611" customWidth="1"/>
    <col min="1794" max="1794" width="45.85546875" style="611" customWidth="1"/>
    <col min="1795" max="1796" width="14.85546875" style="611" customWidth="1"/>
    <col min="1797" max="1801" width="13.7109375" style="611" customWidth="1"/>
    <col min="1802" max="1803" width="14.7109375" style="611" bestFit="1" customWidth="1"/>
    <col min="1804" max="2048" width="8.85546875" style="611"/>
    <col min="2049" max="2049" width="6.140625" style="611" customWidth="1"/>
    <col min="2050" max="2050" width="45.85546875" style="611" customWidth="1"/>
    <col min="2051" max="2052" width="14.85546875" style="611" customWidth="1"/>
    <col min="2053" max="2057" width="13.7109375" style="611" customWidth="1"/>
    <col min="2058" max="2059" width="14.7109375" style="611" bestFit="1" customWidth="1"/>
    <col min="2060" max="2304" width="8.85546875" style="611"/>
    <col min="2305" max="2305" width="6.140625" style="611" customWidth="1"/>
    <col min="2306" max="2306" width="45.85546875" style="611" customWidth="1"/>
    <col min="2307" max="2308" width="14.85546875" style="611" customWidth="1"/>
    <col min="2309" max="2313" width="13.7109375" style="611" customWidth="1"/>
    <col min="2314" max="2315" width="14.7109375" style="611" bestFit="1" customWidth="1"/>
    <col min="2316" max="2560" width="8.85546875" style="611"/>
    <col min="2561" max="2561" width="6.140625" style="611" customWidth="1"/>
    <col min="2562" max="2562" width="45.85546875" style="611" customWidth="1"/>
    <col min="2563" max="2564" width="14.85546875" style="611" customWidth="1"/>
    <col min="2565" max="2569" width="13.7109375" style="611" customWidth="1"/>
    <col min="2570" max="2571" width="14.7109375" style="611" bestFit="1" customWidth="1"/>
    <col min="2572" max="2816" width="8.85546875" style="611"/>
    <col min="2817" max="2817" width="6.140625" style="611" customWidth="1"/>
    <col min="2818" max="2818" width="45.85546875" style="611" customWidth="1"/>
    <col min="2819" max="2820" width="14.85546875" style="611" customWidth="1"/>
    <col min="2821" max="2825" width="13.7109375" style="611" customWidth="1"/>
    <col min="2826" max="2827" width="14.7109375" style="611" bestFit="1" customWidth="1"/>
    <col min="2828" max="3072" width="8.85546875" style="611"/>
    <col min="3073" max="3073" width="6.140625" style="611" customWidth="1"/>
    <col min="3074" max="3074" width="45.85546875" style="611" customWidth="1"/>
    <col min="3075" max="3076" width="14.85546875" style="611" customWidth="1"/>
    <col min="3077" max="3081" width="13.7109375" style="611" customWidth="1"/>
    <col min="3082" max="3083" width="14.7109375" style="611" bestFit="1" customWidth="1"/>
    <col min="3084" max="3328" width="8.85546875" style="611"/>
    <col min="3329" max="3329" width="6.140625" style="611" customWidth="1"/>
    <col min="3330" max="3330" width="45.85546875" style="611" customWidth="1"/>
    <col min="3331" max="3332" width="14.85546875" style="611" customWidth="1"/>
    <col min="3333" max="3337" width="13.7109375" style="611" customWidth="1"/>
    <col min="3338" max="3339" width="14.7109375" style="611" bestFit="1" customWidth="1"/>
    <col min="3340" max="3584" width="8.85546875" style="611"/>
    <col min="3585" max="3585" width="6.140625" style="611" customWidth="1"/>
    <col min="3586" max="3586" width="45.85546875" style="611" customWidth="1"/>
    <col min="3587" max="3588" width="14.85546875" style="611" customWidth="1"/>
    <col min="3589" max="3593" width="13.7109375" style="611" customWidth="1"/>
    <col min="3594" max="3595" width="14.7109375" style="611" bestFit="1" customWidth="1"/>
    <col min="3596" max="3840" width="8.85546875" style="611"/>
    <col min="3841" max="3841" width="6.140625" style="611" customWidth="1"/>
    <col min="3842" max="3842" width="45.85546875" style="611" customWidth="1"/>
    <col min="3843" max="3844" width="14.85546875" style="611" customWidth="1"/>
    <col min="3845" max="3849" width="13.7109375" style="611" customWidth="1"/>
    <col min="3850" max="3851" width="14.7109375" style="611" bestFit="1" customWidth="1"/>
    <col min="3852" max="4096" width="8.85546875" style="611"/>
    <col min="4097" max="4097" width="6.140625" style="611" customWidth="1"/>
    <col min="4098" max="4098" width="45.85546875" style="611" customWidth="1"/>
    <col min="4099" max="4100" width="14.85546875" style="611" customWidth="1"/>
    <col min="4101" max="4105" width="13.7109375" style="611" customWidth="1"/>
    <col min="4106" max="4107" width="14.7109375" style="611" bestFit="1" customWidth="1"/>
    <col min="4108" max="4352" width="8.85546875" style="611"/>
    <col min="4353" max="4353" width="6.140625" style="611" customWidth="1"/>
    <col min="4354" max="4354" width="45.85546875" style="611" customWidth="1"/>
    <col min="4355" max="4356" width="14.85546875" style="611" customWidth="1"/>
    <col min="4357" max="4361" width="13.7109375" style="611" customWidth="1"/>
    <col min="4362" max="4363" width="14.7109375" style="611" bestFit="1" customWidth="1"/>
    <col min="4364" max="4608" width="8.85546875" style="611"/>
    <col min="4609" max="4609" width="6.140625" style="611" customWidth="1"/>
    <col min="4610" max="4610" width="45.85546875" style="611" customWidth="1"/>
    <col min="4611" max="4612" width="14.85546875" style="611" customWidth="1"/>
    <col min="4613" max="4617" width="13.7109375" style="611" customWidth="1"/>
    <col min="4618" max="4619" width="14.7109375" style="611" bestFit="1" customWidth="1"/>
    <col min="4620" max="4864" width="8.85546875" style="611"/>
    <col min="4865" max="4865" width="6.140625" style="611" customWidth="1"/>
    <col min="4866" max="4866" width="45.85546875" style="611" customWidth="1"/>
    <col min="4867" max="4868" width="14.85546875" style="611" customWidth="1"/>
    <col min="4869" max="4873" width="13.7109375" style="611" customWidth="1"/>
    <col min="4874" max="4875" width="14.7109375" style="611" bestFit="1" customWidth="1"/>
    <col min="4876" max="5120" width="8.85546875" style="611"/>
    <col min="5121" max="5121" width="6.140625" style="611" customWidth="1"/>
    <col min="5122" max="5122" width="45.85546875" style="611" customWidth="1"/>
    <col min="5123" max="5124" width="14.85546875" style="611" customWidth="1"/>
    <col min="5125" max="5129" width="13.7109375" style="611" customWidth="1"/>
    <col min="5130" max="5131" width="14.7109375" style="611" bestFit="1" customWidth="1"/>
    <col min="5132" max="5376" width="8.85546875" style="611"/>
    <col min="5377" max="5377" width="6.140625" style="611" customWidth="1"/>
    <col min="5378" max="5378" width="45.85546875" style="611" customWidth="1"/>
    <col min="5379" max="5380" width="14.85546875" style="611" customWidth="1"/>
    <col min="5381" max="5385" width="13.7109375" style="611" customWidth="1"/>
    <col min="5386" max="5387" width="14.7109375" style="611" bestFit="1" customWidth="1"/>
    <col min="5388" max="5632" width="8.85546875" style="611"/>
    <col min="5633" max="5633" width="6.140625" style="611" customWidth="1"/>
    <col min="5634" max="5634" width="45.85546875" style="611" customWidth="1"/>
    <col min="5635" max="5636" width="14.85546875" style="611" customWidth="1"/>
    <col min="5637" max="5641" width="13.7109375" style="611" customWidth="1"/>
    <col min="5642" max="5643" width="14.7109375" style="611" bestFit="1" customWidth="1"/>
    <col min="5644" max="5888" width="8.85546875" style="611"/>
    <col min="5889" max="5889" width="6.140625" style="611" customWidth="1"/>
    <col min="5890" max="5890" width="45.85546875" style="611" customWidth="1"/>
    <col min="5891" max="5892" width="14.85546875" style="611" customWidth="1"/>
    <col min="5893" max="5897" width="13.7109375" style="611" customWidth="1"/>
    <col min="5898" max="5899" width="14.7109375" style="611" bestFit="1" customWidth="1"/>
    <col min="5900" max="6144" width="8.85546875" style="611"/>
    <col min="6145" max="6145" width="6.140625" style="611" customWidth="1"/>
    <col min="6146" max="6146" width="45.85546875" style="611" customWidth="1"/>
    <col min="6147" max="6148" width="14.85546875" style="611" customWidth="1"/>
    <col min="6149" max="6153" width="13.7109375" style="611" customWidth="1"/>
    <col min="6154" max="6155" width="14.7109375" style="611" bestFit="1" customWidth="1"/>
    <col min="6156" max="6400" width="8.85546875" style="611"/>
    <col min="6401" max="6401" width="6.140625" style="611" customWidth="1"/>
    <col min="6402" max="6402" width="45.85546875" style="611" customWidth="1"/>
    <col min="6403" max="6404" width="14.85546875" style="611" customWidth="1"/>
    <col min="6405" max="6409" width="13.7109375" style="611" customWidth="1"/>
    <col min="6410" max="6411" width="14.7109375" style="611" bestFit="1" customWidth="1"/>
    <col min="6412" max="6656" width="8.85546875" style="611"/>
    <col min="6657" max="6657" width="6.140625" style="611" customWidth="1"/>
    <col min="6658" max="6658" width="45.85546875" style="611" customWidth="1"/>
    <col min="6659" max="6660" width="14.85546875" style="611" customWidth="1"/>
    <col min="6661" max="6665" width="13.7109375" style="611" customWidth="1"/>
    <col min="6666" max="6667" width="14.7109375" style="611" bestFit="1" customWidth="1"/>
    <col min="6668" max="6912" width="8.85546875" style="611"/>
    <col min="6913" max="6913" width="6.140625" style="611" customWidth="1"/>
    <col min="6914" max="6914" width="45.85546875" style="611" customWidth="1"/>
    <col min="6915" max="6916" width="14.85546875" style="611" customWidth="1"/>
    <col min="6917" max="6921" width="13.7109375" style="611" customWidth="1"/>
    <col min="6922" max="6923" width="14.7109375" style="611" bestFit="1" customWidth="1"/>
    <col min="6924" max="7168" width="8.85546875" style="611"/>
    <col min="7169" max="7169" width="6.140625" style="611" customWidth="1"/>
    <col min="7170" max="7170" width="45.85546875" style="611" customWidth="1"/>
    <col min="7171" max="7172" width="14.85546875" style="611" customWidth="1"/>
    <col min="7173" max="7177" width="13.7109375" style="611" customWidth="1"/>
    <col min="7178" max="7179" width="14.7109375" style="611" bestFit="1" customWidth="1"/>
    <col min="7180" max="7424" width="8.85546875" style="611"/>
    <col min="7425" max="7425" width="6.140625" style="611" customWidth="1"/>
    <col min="7426" max="7426" width="45.85546875" style="611" customWidth="1"/>
    <col min="7427" max="7428" width="14.85546875" style="611" customWidth="1"/>
    <col min="7429" max="7433" width="13.7109375" style="611" customWidth="1"/>
    <col min="7434" max="7435" width="14.7109375" style="611" bestFit="1" customWidth="1"/>
    <col min="7436" max="7680" width="8.85546875" style="611"/>
    <col min="7681" max="7681" width="6.140625" style="611" customWidth="1"/>
    <col min="7682" max="7682" width="45.85546875" style="611" customWidth="1"/>
    <col min="7683" max="7684" width="14.85546875" style="611" customWidth="1"/>
    <col min="7685" max="7689" width="13.7109375" style="611" customWidth="1"/>
    <col min="7690" max="7691" width="14.7109375" style="611" bestFit="1" customWidth="1"/>
    <col min="7692" max="7936" width="8.85546875" style="611"/>
    <col min="7937" max="7937" width="6.140625" style="611" customWidth="1"/>
    <col min="7938" max="7938" width="45.85546875" style="611" customWidth="1"/>
    <col min="7939" max="7940" width="14.85546875" style="611" customWidth="1"/>
    <col min="7941" max="7945" width="13.7109375" style="611" customWidth="1"/>
    <col min="7946" max="7947" width="14.7109375" style="611" bestFit="1" customWidth="1"/>
    <col min="7948" max="8192" width="8.85546875" style="611"/>
    <col min="8193" max="8193" width="6.140625" style="611" customWidth="1"/>
    <col min="8194" max="8194" width="45.85546875" style="611" customWidth="1"/>
    <col min="8195" max="8196" width="14.85546875" style="611" customWidth="1"/>
    <col min="8197" max="8201" width="13.7109375" style="611" customWidth="1"/>
    <col min="8202" max="8203" width="14.7109375" style="611" bestFit="1" customWidth="1"/>
    <col min="8204" max="8448" width="8.85546875" style="611"/>
    <col min="8449" max="8449" width="6.140625" style="611" customWidth="1"/>
    <col min="8450" max="8450" width="45.85546875" style="611" customWidth="1"/>
    <col min="8451" max="8452" width="14.85546875" style="611" customWidth="1"/>
    <col min="8453" max="8457" width="13.7109375" style="611" customWidth="1"/>
    <col min="8458" max="8459" width="14.7109375" style="611" bestFit="1" customWidth="1"/>
    <col min="8460" max="8704" width="8.85546875" style="611"/>
    <col min="8705" max="8705" width="6.140625" style="611" customWidth="1"/>
    <col min="8706" max="8706" width="45.85546875" style="611" customWidth="1"/>
    <col min="8707" max="8708" width="14.85546875" style="611" customWidth="1"/>
    <col min="8709" max="8713" width="13.7109375" style="611" customWidth="1"/>
    <col min="8714" max="8715" width="14.7109375" style="611" bestFit="1" customWidth="1"/>
    <col min="8716" max="8960" width="8.85546875" style="611"/>
    <col min="8961" max="8961" width="6.140625" style="611" customWidth="1"/>
    <col min="8962" max="8962" width="45.85546875" style="611" customWidth="1"/>
    <col min="8963" max="8964" width="14.85546875" style="611" customWidth="1"/>
    <col min="8965" max="8969" width="13.7109375" style="611" customWidth="1"/>
    <col min="8970" max="8971" width="14.7109375" style="611" bestFit="1" customWidth="1"/>
    <col min="8972" max="9216" width="8.85546875" style="611"/>
    <col min="9217" max="9217" width="6.140625" style="611" customWidth="1"/>
    <col min="9218" max="9218" width="45.85546875" style="611" customWidth="1"/>
    <col min="9219" max="9220" width="14.85546875" style="611" customWidth="1"/>
    <col min="9221" max="9225" width="13.7109375" style="611" customWidth="1"/>
    <col min="9226" max="9227" width="14.7109375" style="611" bestFit="1" customWidth="1"/>
    <col min="9228" max="9472" width="8.85546875" style="611"/>
    <col min="9473" max="9473" width="6.140625" style="611" customWidth="1"/>
    <col min="9474" max="9474" width="45.85546875" style="611" customWidth="1"/>
    <col min="9475" max="9476" width="14.85546875" style="611" customWidth="1"/>
    <col min="9477" max="9481" width="13.7109375" style="611" customWidth="1"/>
    <col min="9482" max="9483" width="14.7109375" style="611" bestFit="1" customWidth="1"/>
    <col min="9484" max="9728" width="8.85546875" style="611"/>
    <col min="9729" max="9729" width="6.140625" style="611" customWidth="1"/>
    <col min="9730" max="9730" width="45.85546875" style="611" customWidth="1"/>
    <col min="9731" max="9732" width="14.85546875" style="611" customWidth="1"/>
    <col min="9733" max="9737" width="13.7109375" style="611" customWidth="1"/>
    <col min="9738" max="9739" width="14.7109375" style="611" bestFit="1" customWidth="1"/>
    <col min="9740" max="9984" width="8.85546875" style="611"/>
    <col min="9985" max="9985" width="6.140625" style="611" customWidth="1"/>
    <col min="9986" max="9986" width="45.85546875" style="611" customWidth="1"/>
    <col min="9987" max="9988" width="14.85546875" style="611" customWidth="1"/>
    <col min="9989" max="9993" width="13.7109375" style="611" customWidth="1"/>
    <col min="9994" max="9995" width="14.7109375" style="611" bestFit="1" customWidth="1"/>
    <col min="9996" max="10240" width="8.85546875" style="611"/>
    <col min="10241" max="10241" width="6.140625" style="611" customWidth="1"/>
    <col min="10242" max="10242" width="45.85546875" style="611" customWidth="1"/>
    <col min="10243" max="10244" width="14.85546875" style="611" customWidth="1"/>
    <col min="10245" max="10249" width="13.7109375" style="611" customWidth="1"/>
    <col min="10250" max="10251" width="14.7109375" style="611" bestFit="1" customWidth="1"/>
    <col min="10252" max="10496" width="8.85546875" style="611"/>
    <col min="10497" max="10497" width="6.140625" style="611" customWidth="1"/>
    <col min="10498" max="10498" width="45.85546875" style="611" customWidth="1"/>
    <col min="10499" max="10500" width="14.85546875" style="611" customWidth="1"/>
    <col min="10501" max="10505" width="13.7109375" style="611" customWidth="1"/>
    <col min="10506" max="10507" width="14.7109375" style="611" bestFit="1" customWidth="1"/>
    <col min="10508" max="10752" width="8.85546875" style="611"/>
    <col min="10753" max="10753" width="6.140625" style="611" customWidth="1"/>
    <col min="10754" max="10754" width="45.85546875" style="611" customWidth="1"/>
    <col min="10755" max="10756" width="14.85546875" style="611" customWidth="1"/>
    <col min="10757" max="10761" width="13.7109375" style="611" customWidth="1"/>
    <col min="10762" max="10763" width="14.7109375" style="611" bestFit="1" customWidth="1"/>
    <col min="10764" max="11008" width="8.85546875" style="611"/>
    <col min="11009" max="11009" width="6.140625" style="611" customWidth="1"/>
    <col min="11010" max="11010" width="45.85546875" style="611" customWidth="1"/>
    <col min="11011" max="11012" width="14.85546875" style="611" customWidth="1"/>
    <col min="11013" max="11017" width="13.7109375" style="611" customWidth="1"/>
    <col min="11018" max="11019" width="14.7109375" style="611" bestFit="1" customWidth="1"/>
    <col min="11020" max="11264" width="8.85546875" style="611"/>
    <col min="11265" max="11265" width="6.140625" style="611" customWidth="1"/>
    <col min="11266" max="11266" width="45.85546875" style="611" customWidth="1"/>
    <col min="11267" max="11268" width="14.85546875" style="611" customWidth="1"/>
    <col min="11269" max="11273" width="13.7109375" style="611" customWidth="1"/>
    <col min="11274" max="11275" width="14.7109375" style="611" bestFit="1" customWidth="1"/>
    <col min="11276" max="11520" width="8.85546875" style="611"/>
    <col min="11521" max="11521" width="6.140625" style="611" customWidth="1"/>
    <col min="11522" max="11522" width="45.85546875" style="611" customWidth="1"/>
    <col min="11523" max="11524" width="14.85546875" style="611" customWidth="1"/>
    <col min="11525" max="11529" width="13.7109375" style="611" customWidth="1"/>
    <col min="11530" max="11531" width="14.7109375" style="611" bestFit="1" customWidth="1"/>
    <col min="11532" max="11776" width="8.85546875" style="611"/>
    <col min="11777" max="11777" width="6.140625" style="611" customWidth="1"/>
    <col min="11778" max="11778" width="45.85546875" style="611" customWidth="1"/>
    <col min="11779" max="11780" width="14.85546875" style="611" customWidth="1"/>
    <col min="11781" max="11785" width="13.7109375" style="611" customWidth="1"/>
    <col min="11786" max="11787" width="14.7109375" style="611" bestFit="1" customWidth="1"/>
    <col min="11788" max="12032" width="8.85546875" style="611"/>
    <col min="12033" max="12033" width="6.140625" style="611" customWidth="1"/>
    <col min="12034" max="12034" width="45.85546875" style="611" customWidth="1"/>
    <col min="12035" max="12036" width="14.85546875" style="611" customWidth="1"/>
    <col min="12037" max="12041" width="13.7109375" style="611" customWidth="1"/>
    <col min="12042" max="12043" width="14.7109375" style="611" bestFit="1" customWidth="1"/>
    <col min="12044" max="12288" width="8.85546875" style="611"/>
    <col min="12289" max="12289" width="6.140625" style="611" customWidth="1"/>
    <col min="12290" max="12290" width="45.85546875" style="611" customWidth="1"/>
    <col min="12291" max="12292" width="14.85546875" style="611" customWidth="1"/>
    <col min="12293" max="12297" width="13.7109375" style="611" customWidth="1"/>
    <col min="12298" max="12299" width="14.7109375" style="611" bestFit="1" customWidth="1"/>
    <col min="12300" max="12544" width="8.85546875" style="611"/>
    <col min="12545" max="12545" width="6.140625" style="611" customWidth="1"/>
    <col min="12546" max="12546" width="45.85546875" style="611" customWidth="1"/>
    <col min="12547" max="12548" width="14.85546875" style="611" customWidth="1"/>
    <col min="12549" max="12553" width="13.7109375" style="611" customWidth="1"/>
    <col min="12554" max="12555" width="14.7109375" style="611" bestFit="1" customWidth="1"/>
    <col min="12556" max="12800" width="8.85546875" style="611"/>
    <col min="12801" max="12801" width="6.140625" style="611" customWidth="1"/>
    <col min="12802" max="12802" width="45.85546875" style="611" customWidth="1"/>
    <col min="12803" max="12804" width="14.85546875" style="611" customWidth="1"/>
    <col min="12805" max="12809" width="13.7109375" style="611" customWidth="1"/>
    <col min="12810" max="12811" width="14.7109375" style="611" bestFit="1" customWidth="1"/>
    <col min="12812" max="13056" width="8.85546875" style="611"/>
    <col min="13057" max="13057" width="6.140625" style="611" customWidth="1"/>
    <col min="13058" max="13058" width="45.85546875" style="611" customWidth="1"/>
    <col min="13059" max="13060" width="14.85546875" style="611" customWidth="1"/>
    <col min="13061" max="13065" width="13.7109375" style="611" customWidth="1"/>
    <col min="13066" max="13067" width="14.7109375" style="611" bestFit="1" customWidth="1"/>
    <col min="13068" max="13312" width="8.85546875" style="611"/>
    <col min="13313" max="13313" width="6.140625" style="611" customWidth="1"/>
    <col min="13314" max="13314" width="45.85546875" style="611" customWidth="1"/>
    <col min="13315" max="13316" width="14.85546875" style="611" customWidth="1"/>
    <col min="13317" max="13321" width="13.7109375" style="611" customWidth="1"/>
    <col min="13322" max="13323" width="14.7109375" style="611" bestFit="1" customWidth="1"/>
    <col min="13324" max="13568" width="8.85546875" style="611"/>
    <col min="13569" max="13569" width="6.140625" style="611" customWidth="1"/>
    <col min="13570" max="13570" width="45.85546875" style="611" customWidth="1"/>
    <col min="13571" max="13572" width="14.85546875" style="611" customWidth="1"/>
    <col min="13573" max="13577" width="13.7109375" style="611" customWidth="1"/>
    <col min="13578" max="13579" width="14.7109375" style="611" bestFit="1" customWidth="1"/>
    <col min="13580" max="13824" width="8.85546875" style="611"/>
    <col min="13825" max="13825" width="6.140625" style="611" customWidth="1"/>
    <col min="13826" max="13826" width="45.85546875" style="611" customWidth="1"/>
    <col min="13827" max="13828" width="14.85546875" style="611" customWidth="1"/>
    <col min="13829" max="13833" width="13.7109375" style="611" customWidth="1"/>
    <col min="13834" max="13835" width="14.7109375" style="611" bestFit="1" customWidth="1"/>
    <col min="13836" max="14080" width="8.85546875" style="611"/>
    <col min="14081" max="14081" width="6.140625" style="611" customWidth="1"/>
    <col min="14082" max="14082" width="45.85546875" style="611" customWidth="1"/>
    <col min="14083" max="14084" width="14.85546875" style="611" customWidth="1"/>
    <col min="14085" max="14089" width="13.7109375" style="611" customWidth="1"/>
    <col min="14090" max="14091" width="14.7109375" style="611" bestFit="1" customWidth="1"/>
    <col min="14092" max="14336" width="8.85546875" style="611"/>
    <col min="14337" max="14337" width="6.140625" style="611" customWidth="1"/>
    <col min="14338" max="14338" width="45.85546875" style="611" customWidth="1"/>
    <col min="14339" max="14340" width="14.85546875" style="611" customWidth="1"/>
    <col min="14341" max="14345" width="13.7109375" style="611" customWidth="1"/>
    <col min="14346" max="14347" width="14.7109375" style="611" bestFit="1" customWidth="1"/>
    <col min="14348" max="14592" width="8.85546875" style="611"/>
    <col min="14593" max="14593" width="6.140625" style="611" customWidth="1"/>
    <col min="14594" max="14594" width="45.85546875" style="611" customWidth="1"/>
    <col min="14595" max="14596" width="14.85546875" style="611" customWidth="1"/>
    <col min="14597" max="14601" width="13.7109375" style="611" customWidth="1"/>
    <col min="14602" max="14603" width="14.7109375" style="611" bestFit="1" customWidth="1"/>
    <col min="14604" max="14848" width="8.85546875" style="611"/>
    <col min="14849" max="14849" width="6.140625" style="611" customWidth="1"/>
    <col min="14850" max="14850" width="45.85546875" style="611" customWidth="1"/>
    <col min="14851" max="14852" width="14.85546875" style="611" customWidth="1"/>
    <col min="14853" max="14857" width="13.7109375" style="611" customWidth="1"/>
    <col min="14858" max="14859" width="14.7109375" style="611" bestFit="1" customWidth="1"/>
    <col min="14860" max="15104" width="8.85546875" style="611"/>
    <col min="15105" max="15105" width="6.140625" style="611" customWidth="1"/>
    <col min="15106" max="15106" width="45.85546875" style="611" customWidth="1"/>
    <col min="15107" max="15108" width="14.85546875" style="611" customWidth="1"/>
    <col min="15109" max="15113" width="13.7109375" style="611" customWidth="1"/>
    <col min="15114" max="15115" width="14.7109375" style="611" bestFit="1" customWidth="1"/>
    <col min="15116" max="15360" width="8.85546875" style="611"/>
    <col min="15361" max="15361" width="6.140625" style="611" customWidth="1"/>
    <col min="15362" max="15362" width="45.85546875" style="611" customWidth="1"/>
    <col min="15363" max="15364" width="14.85546875" style="611" customWidth="1"/>
    <col min="15365" max="15369" width="13.7109375" style="611" customWidth="1"/>
    <col min="15370" max="15371" width="14.7109375" style="611" bestFit="1" customWidth="1"/>
    <col min="15372" max="15616" width="8.85546875" style="611"/>
    <col min="15617" max="15617" width="6.140625" style="611" customWidth="1"/>
    <col min="15618" max="15618" width="45.85546875" style="611" customWidth="1"/>
    <col min="15619" max="15620" width="14.85546875" style="611" customWidth="1"/>
    <col min="15621" max="15625" width="13.7109375" style="611" customWidth="1"/>
    <col min="15626" max="15627" width="14.7109375" style="611" bestFit="1" customWidth="1"/>
    <col min="15628" max="15872" width="8.85546875" style="611"/>
    <col min="15873" max="15873" width="6.140625" style="611" customWidth="1"/>
    <col min="15874" max="15874" width="45.85546875" style="611" customWidth="1"/>
    <col min="15875" max="15876" width="14.85546875" style="611" customWidth="1"/>
    <col min="15877" max="15881" width="13.7109375" style="611" customWidth="1"/>
    <col min="15882" max="15883" width="14.7109375" style="611" bestFit="1" customWidth="1"/>
    <col min="15884" max="16128" width="8.85546875" style="611"/>
    <col min="16129" max="16129" width="6.140625" style="611" customWidth="1"/>
    <col min="16130" max="16130" width="45.85546875" style="611" customWidth="1"/>
    <col min="16131" max="16132" width="14.85546875" style="611" customWidth="1"/>
    <col min="16133" max="16137" width="13.7109375" style="611" customWidth="1"/>
    <col min="16138" max="16139" width="14.7109375" style="611" bestFit="1" customWidth="1"/>
    <col min="16140" max="16384" width="8.85546875" style="611"/>
  </cols>
  <sheetData>
    <row r="1" spans="2:256" ht="18.75" customHeight="1"/>
    <row r="2" spans="2:256">
      <c r="B2" s="612" t="s">
        <v>721</v>
      </c>
      <c r="C2" s="612"/>
      <c r="D2" s="612"/>
      <c r="E2" s="612"/>
      <c r="F2" s="612"/>
      <c r="G2" s="612"/>
      <c r="H2" s="612"/>
      <c r="I2" s="612"/>
      <c r="J2" s="612"/>
      <c r="K2" s="612"/>
      <c r="L2" s="613"/>
      <c r="M2" s="613"/>
      <c r="N2" s="613"/>
      <c r="O2" s="613"/>
      <c r="P2" s="613"/>
      <c r="Q2" s="613"/>
      <c r="R2" s="613"/>
      <c r="S2" s="613"/>
      <c r="T2" s="613"/>
      <c r="U2" s="613"/>
      <c r="V2" s="613"/>
      <c r="W2" s="613"/>
      <c r="X2" s="613"/>
      <c r="Y2" s="613"/>
      <c r="Z2" s="613"/>
      <c r="AA2" s="613"/>
      <c r="AB2" s="613"/>
      <c r="AC2" s="613"/>
      <c r="AD2" s="613"/>
      <c r="AE2" s="613"/>
      <c r="AF2" s="613"/>
      <c r="AG2" s="613"/>
      <c r="AH2" s="613"/>
      <c r="AI2" s="613"/>
      <c r="AJ2" s="613"/>
      <c r="AK2" s="613"/>
      <c r="AL2" s="613"/>
      <c r="AM2" s="613"/>
      <c r="AN2" s="613"/>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c r="CU2" s="613"/>
      <c r="CV2" s="613"/>
      <c r="CW2" s="613"/>
      <c r="CX2" s="613"/>
      <c r="CY2" s="613"/>
      <c r="CZ2" s="613"/>
      <c r="DA2" s="613"/>
      <c r="DB2" s="613"/>
      <c r="DC2" s="613"/>
      <c r="DD2" s="613"/>
      <c r="DE2" s="613"/>
      <c r="DF2" s="613"/>
      <c r="DG2" s="613"/>
      <c r="DH2" s="613"/>
      <c r="DI2" s="613"/>
      <c r="DJ2" s="613"/>
      <c r="DK2" s="613"/>
      <c r="DL2" s="613"/>
      <c r="DM2" s="613"/>
      <c r="DN2" s="613"/>
      <c r="DO2" s="613"/>
      <c r="DP2" s="613"/>
      <c r="DQ2" s="613"/>
      <c r="DR2" s="613"/>
      <c r="DS2" s="613"/>
      <c r="DT2" s="613"/>
      <c r="DU2" s="613"/>
      <c r="DV2" s="613"/>
      <c r="DW2" s="613"/>
      <c r="DX2" s="613"/>
      <c r="DY2" s="613"/>
      <c r="DZ2" s="613"/>
      <c r="EA2" s="613"/>
      <c r="EB2" s="613"/>
      <c r="EC2" s="613"/>
      <c r="ED2" s="613"/>
      <c r="EE2" s="613"/>
      <c r="EF2" s="613"/>
      <c r="EG2" s="613"/>
      <c r="EH2" s="613"/>
      <c r="EI2" s="613"/>
      <c r="EJ2" s="613"/>
      <c r="EK2" s="613"/>
      <c r="EL2" s="613"/>
      <c r="EM2" s="613"/>
      <c r="EN2" s="613"/>
      <c r="EO2" s="613"/>
      <c r="EP2" s="613"/>
      <c r="EQ2" s="613"/>
      <c r="ER2" s="613"/>
      <c r="ES2" s="613"/>
      <c r="ET2" s="613"/>
      <c r="EU2" s="613"/>
      <c r="EV2" s="613"/>
      <c r="EW2" s="613"/>
      <c r="EX2" s="613"/>
      <c r="EY2" s="613"/>
      <c r="EZ2" s="613"/>
      <c r="FA2" s="613"/>
      <c r="FB2" s="613"/>
      <c r="FC2" s="613"/>
      <c r="FD2" s="613"/>
      <c r="FE2" s="613"/>
      <c r="FF2" s="613"/>
      <c r="FG2" s="613"/>
      <c r="FH2" s="613"/>
      <c r="FI2" s="613"/>
      <c r="FJ2" s="613"/>
      <c r="FK2" s="613"/>
      <c r="FL2" s="613"/>
      <c r="FM2" s="613"/>
      <c r="FN2" s="613"/>
      <c r="FO2" s="613"/>
      <c r="FP2" s="613"/>
      <c r="FQ2" s="613"/>
      <c r="FR2" s="613"/>
      <c r="FS2" s="613"/>
      <c r="FT2" s="613"/>
      <c r="FU2" s="613"/>
      <c r="FV2" s="613"/>
      <c r="FW2" s="613"/>
      <c r="FX2" s="613"/>
      <c r="FY2" s="613"/>
      <c r="FZ2" s="613"/>
      <c r="GA2" s="613"/>
      <c r="GB2" s="613"/>
      <c r="GC2" s="613"/>
      <c r="GD2" s="613"/>
      <c r="GE2" s="613"/>
      <c r="GF2" s="613"/>
      <c r="GG2" s="613"/>
      <c r="GH2" s="613"/>
      <c r="GI2" s="613"/>
      <c r="GJ2" s="613"/>
      <c r="GK2" s="613"/>
      <c r="GL2" s="613"/>
      <c r="GM2" s="613"/>
      <c r="GN2" s="613"/>
      <c r="GO2" s="613"/>
      <c r="GP2" s="613"/>
      <c r="GQ2" s="613"/>
      <c r="GR2" s="613"/>
      <c r="GS2" s="613"/>
      <c r="GT2" s="613"/>
      <c r="GU2" s="613"/>
      <c r="GV2" s="613"/>
      <c r="GW2" s="613"/>
      <c r="GX2" s="613"/>
      <c r="GY2" s="613"/>
      <c r="GZ2" s="613"/>
      <c r="HA2" s="613"/>
      <c r="HB2" s="613"/>
      <c r="HC2" s="613"/>
      <c r="HD2" s="613"/>
      <c r="HE2" s="613"/>
      <c r="HF2" s="613"/>
      <c r="HG2" s="613"/>
      <c r="HH2" s="613"/>
      <c r="HI2" s="613"/>
      <c r="HJ2" s="613"/>
      <c r="HK2" s="613"/>
      <c r="HL2" s="613"/>
      <c r="HM2" s="613"/>
      <c r="HN2" s="613"/>
      <c r="HO2" s="613"/>
      <c r="HP2" s="613"/>
      <c r="HQ2" s="613"/>
      <c r="HR2" s="613"/>
      <c r="HS2" s="613"/>
      <c r="HT2" s="613"/>
      <c r="HU2" s="613"/>
      <c r="HV2" s="613"/>
      <c r="HW2" s="613"/>
      <c r="HX2" s="613"/>
      <c r="HY2" s="613"/>
      <c r="HZ2" s="613"/>
      <c r="IA2" s="613"/>
      <c r="IB2" s="613"/>
      <c r="IC2" s="613"/>
      <c r="ID2" s="613"/>
      <c r="IE2" s="613"/>
      <c r="IF2" s="613"/>
      <c r="IG2" s="613"/>
      <c r="IH2" s="613"/>
      <c r="II2" s="613"/>
      <c r="IJ2" s="613"/>
      <c r="IK2" s="613"/>
      <c r="IL2" s="613"/>
      <c r="IM2" s="613"/>
      <c r="IN2" s="613"/>
      <c r="IO2" s="613"/>
      <c r="IP2" s="613"/>
      <c r="IQ2" s="613"/>
      <c r="IR2" s="613"/>
      <c r="IS2" s="613"/>
      <c r="IT2" s="613"/>
      <c r="IU2" s="613"/>
      <c r="IV2" s="613"/>
    </row>
    <row r="3" spans="2:256">
      <c r="B3" s="614" t="s">
        <v>711</v>
      </c>
      <c r="C3" s="615">
        <v>2010</v>
      </c>
      <c r="D3" s="615">
        <v>2011</v>
      </c>
      <c r="E3" s="616">
        <f>D3+1</f>
        <v>2012</v>
      </c>
      <c r="F3" s="616">
        <f t="shared" ref="F3:K3" si="0">E3+1</f>
        <v>2013</v>
      </c>
      <c r="G3" s="616">
        <f t="shared" si="0"/>
        <v>2014</v>
      </c>
      <c r="H3" s="616">
        <f t="shared" si="0"/>
        <v>2015</v>
      </c>
      <c r="I3" s="616">
        <f t="shared" si="0"/>
        <v>2016</v>
      </c>
      <c r="J3" s="616">
        <f t="shared" si="0"/>
        <v>2017</v>
      </c>
      <c r="K3" s="616">
        <f t="shared" si="0"/>
        <v>2018</v>
      </c>
    </row>
    <row r="4" spans="2:256">
      <c r="B4" s="614" t="s">
        <v>166</v>
      </c>
      <c r="C4" s="617"/>
      <c r="D4" s="617"/>
      <c r="E4" s="617"/>
      <c r="F4" s="617"/>
      <c r="G4" s="617"/>
      <c r="H4" s="617"/>
      <c r="I4" s="617"/>
      <c r="J4" s="617"/>
      <c r="K4" s="617"/>
    </row>
    <row r="5" spans="2:256">
      <c r="B5" s="618" t="s">
        <v>723</v>
      </c>
      <c r="C5" s="619"/>
      <c r="D5" s="619"/>
    </row>
    <row r="6" spans="2:256">
      <c r="B6" s="619" t="s">
        <v>167</v>
      </c>
      <c r="C6" s="620">
        <v>194891</v>
      </c>
      <c r="D6" s="620">
        <v>204806</v>
      </c>
    </row>
    <row r="7" spans="2:256">
      <c r="B7" s="619" t="s">
        <v>724</v>
      </c>
      <c r="C7" s="620">
        <v>1339174</v>
      </c>
      <c r="D7" s="620">
        <v>1425428</v>
      </c>
    </row>
    <row r="8" spans="2:256">
      <c r="B8" s="619" t="s">
        <v>727</v>
      </c>
      <c r="C8" s="620">
        <v>486319</v>
      </c>
      <c r="D8" s="620">
        <v>514883</v>
      </c>
    </row>
    <row r="9" spans="2:256">
      <c r="B9" s="619" t="s">
        <v>168</v>
      </c>
      <c r="C9" s="620">
        <v>1370054</v>
      </c>
      <c r="D9" s="620">
        <v>1547765</v>
      </c>
    </row>
    <row r="10" spans="2:256">
      <c r="B10" s="619" t="s">
        <v>726</v>
      </c>
      <c r="C10" s="620">
        <v>2479695</v>
      </c>
      <c r="D10" s="620">
        <v>4002985</v>
      </c>
    </row>
    <row r="11" spans="2:256">
      <c r="B11" s="619" t="s">
        <v>169</v>
      </c>
      <c r="C11" s="620">
        <v>359470</v>
      </c>
      <c r="D11" s="620">
        <v>351207</v>
      </c>
    </row>
    <row r="12" spans="2:256">
      <c r="B12" s="619" t="s">
        <v>170</v>
      </c>
      <c r="C12" s="620">
        <v>459926</v>
      </c>
      <c r="D12" s="620">
        <v>485661</v>
      </c>
    </row>
    <row r="13" spans="2:256">
      <c r="B13" s="619" t="s">
        <v>98</v>
      </c>
      <c r="C13" s="620">
        <v>-633528</v>
      </c>
      <c r="D13" s="620">
        <v>-683423</v>
      </c>
      <c r="F13" s="621"/>
    </row>
    <row r="14" spans="2:256">
      <c r="B14" s="618" t="s">
        <v>99</v>
      </c>
      <c r="C14" s="622">
        <v>6056001</v>
      </c>
      <c r="D14" s="622">
        <v>7849312</v>
      </c>
      <c r="E14" s="622">
        <f>'Rev, EBITDA, IE'!E75*1000</f>
        <v>9137340</v>
      </c>
      <c r="F14" s="622">
        <f t="shared" ref="F14:K14" si="1">E14*(1+F15)</f>
        <v>10051074</v>
      </c>
      <c r="G14" s="622">
        <f t="shared" si="1"/>
        <v>10754649.18</v>
      </c>
      <c r="H14" s="622">
        <f t="shared" si="1"/>
        <v>11292381.639</v>
      </c>
      <c r="I14" s="622">
        <f t="shared" si="1"/>
        <v>11857000.720950002</v>
      </c>
      <c r="J14" s="622">
        <f t="shared" si="1"/>
        <v>12449850.756997503</v>
      </c>
      <c r="K14" s="622">
        <f t="shared" si="1"/>
        <v>13072343.294847379</v>
      </c>
    </row>
    <row r="15" spans="2:256" s="626" customFormat="1" ht="12">
      <c r="B15" s="623" t="s">
        <v>339</v>
      </c>
      <c r="C15" s="624"/>
      <c r="D15" s="625">
        <f>(D14-C14)/C14</f>
        <v>0.29612131834192235</v>
      </c>
      <c r="E15" s="625">
        <f>(E14-D14)/D14</f>
        <v>0.16409438177511609</v>
      </c>
      <c r="F15" s="625">
        <v>0.1</v>
      </c>
      <c r="G15" s="625">
        <v>7.0000000000000007E-2</v>
      </c>
      <c r="H15" s="625">
        <v>0.05</v>
      </c>
      <c r="I15" s="625">
        <v>0.05</v>
      </c>
      <c r="J15" s="625">
        <v>0.05</v>
      </c>
      <c r="K15" s="625">
        <v>0.05</v>
      </c>
    </row>
    <row r="16" spans="2:256" collapsed="1">
      <c r="B16" s="619"/>
      <c r="C16" s="619"/>
      <c r="D16" s="619"/>
    </row>
    <row r="17" spans="2:11" s="629" customFormat="1" hidden="1" outlineLevel="1">
      <c r="B17" s="627" t="s">
        <v>729</v>
      </c>
      <c r="C17" s="628"/>
      <c r="D17" s="628"/>
    </row>
    <row r="18" spans="2:11" s="629" customFormat="1" hidden="1" outlineLevel="1">
      <c r="B18" s="628" t="s">
        <v>170</v>
      </c>
      <c r="C18" s="630">
        <v>-333817</v>
      </c>
      <c r="D18" s="630">
        <v>-345484</v>
      </c>
    </row>
    <row r="19" spans="2:11" s="629" customFormat="1" hidden="1" outlineLevel="1">
      <c r="B19" s="628" t="s">
        <v>725</v>
      </c>
      <c r="C19" s="630">
        <v>-423073</v>
      </c>
      <c r="D19" s="630">
        <v>-485751</v>
      </c>
    </row>
    <row r="20" spans="2:11" s="629" customFormat="1" hidden="1" outlineLevel="1">
      <c r="B20" s="628" t="s">
        <v>167</v>
      </c>
      <c r="C20" s="630">
        <v>-120593</v>
      </c>
      <c r="D20" s="630">
        <v>-124063</v>
      </c>
    </row>
    <row r="21" spans="2:11" s="629" customFormat="1" hidden="1" outlineLevel="1">
      <c r="B21" s="628" t="s">
        <v>724</v>
      </c>
      <c r="C21" s="630">
        <v>-774443</v>
      </c>
      <c r="D21" s="630">
        <v>-829018</v>
      </c>
    </row>
    <row r="22" spans="2:11" s="629" customFormat="1" hidden="1" outlineLevel="1">
      <c r="B22" s="628" t="s">
        <v>726</v>
      </c>
      <c r="C22" s="630">
        <v>-1422531</v>
      </c>
      <c r="D22" s="630">
        <v>-2515279</v>
      </c>
    </row>
    <row r="23" spans="2:11" s="629" customFormat="1" hidden="1" outlineLevel="1">
      <c r="B23" s="628" t="s">
        <v>100</v>
      </c>
      <c r="C23" s="630">
        <v>-360383</v>
      </c>
      <c r="D23" s="630">
        <v>-375559</v>
      </c>
    </row>
    <row r="24" spans="2:11" s="629" customFormat="1" hidden="1" outlineLevel="1">
      <c r="B24" s="628" t="s">
        <v>730</v>
      </c>
      <c r="C24" s="630">
        <v>-1128803</v>
      </c>
      <c r="D24" s="630">
        <v>-1182505</v>
      </c>
    </row>
    <row r="25" spans="2:11" s="629" customFormat="1" hidden="1" outlineLevel="1">
      <c r="B25" s="628" t="s">
        <v>731</v>
      </c>
      <c r="C25" s="630">
        <v>-124241</v>
      </c>
      <c r="D25" s="630">
        <v>-174971</v>
      </c>
    </row>
    <row r="26" spans="2:11" s="629" customFormat="1" hidden="1" outlineLevel="1">
      <c r="B26" s="628" t="s">
        <v>101</v>
      </c>
      <c r="C26" s="630">
        <v>-4247</v>
      </c>
      <c r="D26" s="630">
        <v>316</v>
      </c>
    </row>
    <row r="27" spans="2:11" s="629" customFormat="1" hidden="1" outlineLevel="1">
      <c r="B27" s="628" t="s">
        <v>169</v>
      </c>
      <c r="C27" s="630">
        <v>-359470</v>
      </c>
      <c r="D27" s="630">
        <v>-351207</v>
      </c>
    </row>
    <row r="28" spans="2:11">
      <c r="B28" s="619"/>
      <c r="C28" s="620"/>
      <c r="D28" s="620"/>
    </row>
    <row r="29" spans="2:11">
      <c r="B29" s="618" t="s">
        <v>102</v>
      </c>
      <c r="C29" s="631">
        <f>SUM(C18:C27)</f>
        <v>-5051601</v>
      </c>
      <c r="D29" s="631">
        <f>SUM(D18:D27)</f>
        <v>-6383521</v>
      </c>
      <c r="E29" s="631">
        <f>E31-E14</f>
        <v>-7431020.9320434704</v>
      </c>
      <c r="F29" s="631">
        <f t="shared" ref="F29:K29" si="2">F31-F14</f>
        <v>-8174123.0252478179</v>
      </c>
      <c r="G29" s="631">
        <f t="shared" si="2"/>
        <v>-8746311.6370151639</v>
      </c>
      <c r="H29" s="631">
        <f t="shared" si="2"/>
        <v>-9183627.2188659236</v>
      </c>
      <c r="I29" s="631">
        <f t="shared" si="2"/>
        <v>-9642808.5798092205</v>
      </c>
      <c r="J29" s="631">
        <f t="shared" si="2"/>
        <v>-10124949.008799683</v>
      </c>
      <c r="K29" s="631">
        <f t="shared" si="2"/>
        <v>-10631196.459239667</v>
      </c>
    </row>
    <row r="30" spans="2:11">
      <c r="B30" s="619"/>
      <c r="C30" s="620"/>
      <c r="D30" s="620"/>
    </row>
    <row r="31" spans="2:11">
      <c r="B31" s="618" t="s">
        <v>714</v>
      </c>
      <c r="C31" s="622">
        <f>C14+C29</f>
        <v>1004400</v>
      </c>
      <c r="D31" s="622">
        <f>D14+D29</f>
        <v>1465791</v>
      </c>
      <c r="E31" s="622">
        <f t="shared" ref="E31:K31" si="3">E14*E32</f>
        <v>1706319.0679565293</v>
      </c>
      <c r="F31" s="622">
        <f t="shared" si="3"/>
        <v>1876950.9747521821</v>
      </c>
      <c r="G31" s="622">
        <f t="shared" si="3"/>
        <v>2008337.5429848349</v>
      </c>
      <c r="H31" s="622">
        <f t="shared" si="3"/>
        <v>2108754.4201340768</v>
      </c>
      <c r="I31" s="622">
        <f t="shared" si="3"/>
        <v>2214192.1411407809</v>
      </c>
      <c r="J31" s="622">
        <f t="shared" si="3"/>
        <v>2324901.74819782</v>
      </c>
      <c r="K31" s="622">
        <f t="shared" si="3"/>
        <v>2441146.8356077112</v>
      </c>
    </row>
    <row r="32" spans="2:11" s="633" customFormat="1" ht="12">
      <c r="B32" s="623" t="s">
        <v>622</v>
      </c>
      <c r="C32" s="625">
        <f>C31/C14</f>
        <v>0.16585202016974568</v>
      </c>
      <c r="D32" s="625">
        <f>D31/D14</f>
        <v>0.18674133478195287</v>
      </c>
      <c r="E32" s="632">
        <f>D32</f>
        <v>0.18674133478195287</v>
      </c>
      <c r="F32" s="632">
        <f t="shared" ref="F32:K32" si="4">E32</f>
        <v>0.18674133478195287</v>
      </c>
      <c r="G32" s="632">
        <f t="shared" si="4"/>
        <v>0.18674133478195287</v>
      </c>
      <c r="H32" s="632">
        <f t="shared" si="4"/>
        <v>0.18674133478195287</v>
      </c>
      <c r="I32" s="632">
        <f t="shared" si="4"/>
        <v>0.18674133478195287</v>
      </c>
      <c r="J32" s="632">
        <f t="shared" si="4"/>
        <v>0.18674133478195287</v>
      </c>
      <c r="K32" s="632">
        <f t="shared" si="4"/>
        <v>0.18674133478195287</v>
      </c>
    </row>
    <row r="33" spans="2:11">
      <c r="B33" s="619"/>
      <c r="C33" s="620"/>
      <c r="D33" s="620"/>
    </row>
    <row r="34" spans="2:11">
      <c r="B34" s="619" t="s">
        <v>733</v>
      </c>
      <c r="C34" s="620">
        <v>-633423</v>
      </c>
      <c r="D34" s="620">
        <v>-817146</v>
      </c>
      <c r="E34" s="620">
        <f>-E14*E35</f>
        <v>-951235.06769000902</v>
      </c>
      <c r="F34" s="620">
        <f t="shared" ref="F34:K34" si="5">-F14*F35</f>
        <v>-1046358.5744590099</v>
      </c>
      <c r="G34" s="620">
        <f t="shared" si="5"/>
        <v>-1119603.6746711405</v>
      </c>
      <c r="H34" s="620">
        <f t="shared" si="5"/>
        <v>-1175583.8584046976</v>
      </c>
      <c r="I34" s="620">
        <f t="shared" si="5"/>
        <v>-1234363.0513249328</v>
      </c>
      <c r="J34" s="620">
        <f t="shared" si="5"/>
        <v>-1296081.2038911795</v>
      </c>
      <c r="K34" s="620">
        <f t="shared" si="5"/>
        <v>-1360885.2640857385</v>
      </c>
    </row>
    <row r="35" spans="2:11" s="633" customFormat="1" ht="12">
      <c r="B35" s="623" t="s">
        <v>103</v>
      </c>
      <c r="C35" s="625">
        <f>ABS(C34/C14)</f>
        <v>0.10459426938667943</v>
      </c>
      <c r="D35" s="625">
        <f>ABS(D34/D14)</f>
        <v>0.10410415588015867</v>
      </c>
      <c r="E35" s="632">
        <f>D35</f>
        <v>0.10410415588015867</v>
      </c>
      <c r="F35" s="632">
        <f t="shared" ref="F35:K35" si="6">E35</f>
        <v>0.10410415588015867</v>
      </c>
      <c r="G35" s="632">
        <f t="shared" si="6"/>
        <v>0.10410415588015867</v>
      </c>
      <c r="H35" s="632">
        <f t="shared" si="6"/>
        <v>0.10410415588015867</v>
      </c>
      <c r="I35" s="632">
        <f t="shared" si="6"/>
        <v>0.10410415588015867</v>
      </c>
      <c r="J35" s="632">
        <f t="shared" si="6"/>
        <v>0.10410415588015867</v>
      </c>
      <c r="K35" s="632">
        <f t="shared" si="6"/>
        <v>0.10410415588015867</v>
      </c>
    </row>
    <row r="36" spans="2:11">
      <c r="B36" s="619" t="s">
        <v>104</v>
      </c>
      <c r="C36" s="634">
        <v>0</v>
      </c>
      <c r="D36" s="620">
        <v>3496005</v>
      </c>
      <c r="E36" s="634">
        <v>0</v>
      </c>
      <c r="F36" s="634">
        <v>0</v>
      </c>
      <c r="G36" s="634">
        <v>0</v>
      </c>
      <c r="H36" s="634">
        <v>0</v>
      </c>
      <c r="I36" s="634">
        <v>0</v>
      </c>
      <c r="J36" s="634">
        <v>0</v>
      </c>
      <c r="K36" s="634">
        <v>0</v>
      </c>
    </row>
    <row r="37" spans="2:11">
      <c r="B37" s="619" t="s">
        <v>105</v>
      </c>
      <c r="C37" s="620">
        <v>-1113580</v>
      </c>
      <c r="D37" s="620">
        <v>-1086832</v>
      </c>
      <c r="E37" s="620">
        <f>-E31*E38</f>
        <v>-1265175.025133413</v>
      </c>
      <c r="F37" s="620">
        <f t="shared" ref="F37:K37" si="7">-F31*F38</f>
        <v>-1391692.5276467542</v>
      </c>
      <c r="G37" s="620">
        <f t="shared" si="7"/>
        <v>-1489111.004582027</v>
      </c>
      <c r="H37" s="620">
        <f t="shared" si="7"/>
        <v>-1563566.5548111286</v>
      </c>
      <c r="I37" s="620">
        <f t="shared" si="7"/>
        <v>-1641744.8825516852</v>
      </c>
      <c r="J37" s="620">
        <f t="shared" si="7"/>
        <v>-1723832.1266792694</v>
      </c>
      <c r="K37" s="620">
        <f t="shared" si="7"/>
        <v>-1810023.7330132332</v>
      </c>
    </row>
    <row r="38" spans="2:11" s="633" customFormat="1" ht="12" collapsed="1">
      <c r="B38" s="623" t="s">
        <v>106</v>
      </c>
      <c r="C38" s="625">
        <f>ABS(C37/C31)</f>
        <v>1.1087017124651533</v>
      </c>
      <c r="D38" s="625">
        <f>ABS(D37/D31)</f>
        <v>0.74146450619494864</v>
      </c>
      <c r="E38" s="632">
        <f>D38</f>
        <v>0.74146450619494864</v>
      </c>
      <c r="F38" s="632">
        <f t="shared" ref="F38:K38" si="8">E38</f>
        <v>0.74146450619494864</v>
      </c>
      <c r="G38" s="632">
        <f t="shared" si="8"/>
        <v>0.74146450619494864</v>
      </c>
      <c r="H38" s="632">
        <f t="shared" si="8"/>
        <v>0.74146450619494864</v>
      </c>
      <c r="I38" s="632">
        <f t="shared" si="8"/>
        <v>0.74146450619494864</v>
      </c>
      <c r="J38" s="632">
        <f t="shared" si="8"/>
        <v>0.74146450619494864</v>
      </c>
      <c r="K38" s="632">
        <f t="shared" si="8"/>
        <v>0.74146450619494864</v>
      </c>
    </row>
    <row r="39" spans="2:11" s="629" customFormat="1" hidden="1" outlineLevel="1">
      <c r="B39" s="628" t="s">
        <v>107</v>
      </c>
      <c r="C39" s="630">
        <v>-78434</v>
      </c>
      <c r="D39" s="630">
        <v>91094</v>
      </c>
    </row>
    <row r="40" spans="2:11" s="629" customFormat="1" hidden="1" outlineLevel="1">
      <c r="B40" s="628" t="s">
        <v>108</v>
      </c>
      <c r="C40" s="630">
        <v>-108731</v>
      </c>
      <c r="D40" s="630">
        <v>-119013</v>
      </c>
    </row>
    <row r="41" spans="2:11" s="629" customFormat="1" hidden="1" outlineLevel="1">
      <c r="B41" s="628" t="s">
        <v>109</v>
      </c>
      <c r="C41" s="630">
        <v>165217</v>
      </c>
      <c r="D41" s="630">
        <v>-19670</v>
      </c>
    </row>
    <row r="42" spans="2:11" s="629" customFormat="1" hidden="1" outlineLevel="1">
      <c r="B42" s="628" t="s">
        <v>110</v>
      </c>
      <c r="C42" s="630">
        <v>-1451474</v>
      </c>
      <c r="D42" s="630">
        <v>-178598</v>
      </c>
    </row>
    <row r="43" spans="2:11">
      <c r="B43" s="619" t="s">
        <v>111</v>
      </c>
      <c r="C43" s="620">
        <f>SUM(C39:C42)</f>
        <v>-1473422</v>
      </c>
      <c r="D43" s="620">
        <f>SUM(D39:D42)</f>
        <v>-226187</v>
      </c>
      <c r="E43" s="634">
        <v>0</v>
      </c>
      <c r="F43" s="634">
        <v>0</v>
      </c>
      <c r="G43" s="634">
        <v>0</v>
      </c>
      <c r="H43" s="634">
        <v>0</v>
      </c>
      <c r="I43" s="634">
        <v>0</v>
      </c>
      <c r="J43" s="634">
        <v>0</v>
      </c>
      <c r="K43" s="634">
        <v>0</v>
      </c>
    </row>
    <row r="44" spans="2:11">
      <c r="B44" s="619"/>
      <c r="C44" s="620"/>
      <c r="D44" s="620"/>
    </row>
    <row r="45" spans="2:11">
      <c r="B45" s="618" t="s">
        <v>739</v>
      </c>
      <c r="C45" s="622">
        <f>C31+C34+C36+C37+C43</f>
        <v>-2216025</v>
      </c>
      <c r="D45" s="622">
        <f>D31+D34+D36+D37+D43</f>
        <v>2831631</v>
      </c>
      <c r="E45" s="622">
        <f>E31+E34+E36+E37+E43</f>
        <v>-510091.02486689272</v>
      </c>
      <c r="F45" s="622">
        <f t="shared" ref="F45:K45" si="9">F31+F34+F36+F37+F43</f>
        <v>-561100.12735358195</v>
      </c>
      <c r="G45" s="622">
        <f>G31+G34+G36+G37+G43</f>
        <v>-600377.1362683326</v>
      </c>
      <c r="H45" s="622">
        <f t="shared" si="9"/>
        <v>-630395.99308174942</v>
      </c>
      <c r="I45" s="622">
        <f t="shared" si="9"/>
        <v>-661915.79273583717</v>
      </c>
      <c r="J45" s="622">
        <f t="shared" si="9"/>
        <v>-695011.58237262885</v>
      </c>
      <c r="K45" s="622">
        <f t="shared" si="9"/>
        <v>-729762.1614912604</v>
      </c>
    </row>
    <row r="46" spans="2:11">
      <c r="B46" s="619"/>
      <c r="C46" s="619"/>
      <c r="D46" s="619"/>
    </row>
    <row r="47" spans="2:11">
      <c r="B47" s="618" t="s">
        <v>740</v>
      </c>
      <c r="C47" s="619"/>
      <c r="D47" s="619"/>
    </row>
    <row r="48" spans="2:11">
      <c r="B48" s="619" t="s">
        <v>741</v>
      </c>
      <c r="C48" s="620">
        <v>778628</v>
      </c>
      <c r="D48" s="620">
        <v>403313</v>
      </c>
    </row>
    <row r="49" spans="2:256">
      <c r="B49" s="619" t="s">
        <v>112</v>
      </c>
      <c r="C49" s="634">
        <v>0</v>
      </c>
      <c r="D49" s="620">
        <v>-120307</v>
      </c>
    </row>
    <row r="50" spans="2:256">
      <c r="B50" s="618" t="s">
        <v>742</v>
      </c>
      <c r="C50" s="622">
        <f>C45+C48+C49</f>
        <v>-1437397</v>
      </c>
      <c r="D50" s="622">
        <f>D45+D48+D49</f>
        <v>3114637</v>
      </c>
    </row>
    <row r="51" spans="2:256">
      <c r="B51" s="635"/>
      <c r="C51" s="635"/>
      <c r="D51" s="635"/>
    </row>
    <row r="52" spans="2:256">
      <c r="B52" s="612" t="s">
        <v>650</v>
      </c>
      <c r="C52" s="612"/>
      <c r="D52" s="612"/>
      <c r="E52" s="612"/>
      <c r="F52" s="612"/>
      <c r="G52" s="612"/>
      <c r="H52" s="612"/>
      <c r="I52" s="612"/>
      <c r="J52" s="612"/>
      <c r="K52" s="612"/>
      <c r="L52" s="613"/>
      <c r="M52" s="613"/>
      <c r="N52" s="613"/>
      <c r="O52" s="613"/>
      <c r="P52" s="613"/>
      <c r="Q52" s="613"/>
      <c r="R52" s="613"/>
      <c r="S52" s="613"/>
      <c r="T52" s="613"/>
      <c r="U52" s="613"/>
      <c r="V52" s="613"/>
      <c r="W52" s="613"/>
      <c r="X52" s="613"/>
      <c r="Y52" s="613"/>
      <c r="Z52" s="613"/>
      <c r="AA52" s="613"/>
      <c r="AB52" s="613"/>
      <c r="AC52" s="613"/>
      <c r="AD52" s="613"/>
      <c r="AE52" s="613"/>
      <c r="AF52" s="613"/>
      <c r="AG52" s="613"/>
      <c r="AH52" s="613"/>
      <c r="AI52" s="613"/>
      <c r="AJ52" s="613"/>
      <c r="AK52" s="613"/>
      <c r="AL52" s="613"/>
      <c r="AM52" s="613"/>
      <c r="AN52" s="613"/>
      <c r="AO52" s="613"/>
      <c r="AP52" s="613"/>
      <c r="AQ52" s="613"/>
      <c r="AR52" s="613"/>
      <c r="AS52" s="613"/>
      <c r="AT52" s="613"/>
      <c r="AU52" s="613"/>
      <c r="AV52" s="613"/>
      <c r="AW52" s="613"/>
      <c r="AX52" s="613"/>
      <c r="AY52" s="613"/>
      <c r="AZ52" s="613"/>
      <c r="BA52" s="613"/>
      <c r="BB52" s="613"/>
      <c r="BC52" s="613"/>
      <c r="BD52" s="613"/>
      <c r="BE52" s="613"/>
      <c r="BF52" s="613"/>
      <c r="BG52" s="613"/>
      <c r="BH52" s="613"/>
      <c r="BI52" s="613"/>
      <c r="BJ52" s="613"/>
      <c r="BK52" s="613"/>
      <c r="BL52" s="613"/>
      <c r="BM52" s="613"/>
      <c r="BN52" s="613"/>
      <c r="BO52" s="613"/>
      <c r="BP52" s="613"/>
      <c r="BQ52" s="613"/>
      <c r="BR52" s="613"/>
      <c r="BS52" s="613"/>
      <c r="BT52" s="613"/>
      <c r="BU52" s="613"/>
      <c r="BV52" s="613"/>
      <c r="BW52" s="613"/>
      <c r="BX52" s="613"/>
      <c r="BY52" s="613"/>
      <c r="BZ52" s="613"/>
      <c r="CA52" s="613"/>
      <c r="CB52" s="613"/>
      <c r="CC52" s="613"/>
      <c r="CD52" s="613"/>
      <c r="CE52" s="613"/>
      <c r="CF52" s="613"/>
      <c r="CG52" s="613"/>
      <c r="CH52" s="613"/>
      <c r="CI52" s="613"/>
      <c r="CJ52" s="613"/>
      <c r="CK52" s="613"/>
      <c r="CL52" s="613"/>
      <c r="CM52" s="613"/>
      <c r="CN52" s="613"/>
      <c r="CO52" s="613"/>
      <c r="CP52" s="613"/>
      <c r="CQ52" s="613"/>
      <c r="CR52" s="613"/>
      <c r="CS52" s="613"/>
      <c r="CT52" s="613"/>
      <c r="CU52" s="613"/>
      <c r="CV52" s="613"/>
      <c r="CW52" s="613"/>
      <c r="CX52" s="613"/>
      <c r="CY52" s="613"/>
      <c r="CZ52" s="613"/>
      <c r="DA52" s="613"/>
      <c r="DB52" s="613"/>
      <c r="DC52" s="613"/>
      <c r="DD52" s="613"/>
      <c r="DE52" s="613"/>
      <c r="DF52" s="613"/>
      <c r="DG52" s="613"/>
      <c r="DH52" s="613"/>
      <c r="DI52" s="613"/>
      <c r="DJ52" s="613"/>
      <c r="DK52" s="613"/>
      <c r="DL52" s="613"/>
      <c r="DM52" s="613"/>
      <c r="DN52" s="613"/>
      <c r="DO52" s="613"/>
      <c r="DP52" s="613"/>
      <c r="DQ52" s="613"/>
      <c r="DR52" s="613"/>
      <c r="DS52" s="613"/>
      <c r="DT52" s="613"/>
      <c r="DU52" s="613"/>
      <c r="DV52" s="613"/>
      <c r="DW52" s="613"/>
      <c r="DX52" s="613"/>
      <c r="DY52" s="613"/>
      <c r="DZ52" s="613"/>
      <c r="EA52" s="613"/>
      <c r="EB52" s="613"/>
      <c r="EC52" s="613"/>
      <c r="ED52" s="613"/>
      <c r="EE52" s="613"/>
      <c r="EF52" s="613"/>
      <c r="EG52" s="613"/>
      <c r="EH52" s="613"/>
      <c r="EI52" s="613"/>
      <c r="EJ52" s="613"/>
      <c r="EK52" s="613"/>
      <c r="EL52" s="613"/>
      <c r="EM52" s="613"/>
      <c r="EN52" s="613"/>
      <c r="EO52" s="613"/>
      <c r="EP52" s="613"/>
      <c r="EQ52" s="613"/>
      <c r="ER52" s="613"/>
      <c r="ES52" s="613"/>
      <c r="ET52" s="613"/>
      <c r="EU52" s="613"/>
      <c r="EV52" s="613"/>
      <c r="EW52" s="613"/>
      <c r="EX52" s="613"/>
      <c r="EY52" s="613"/>
      <c r="EZ52" s="613"/>
      <c r="FA52" s="613"/>
      <c r="FB52" s="613"/>
      <c r="FC52" s="613"/>
      <c r="FD52" s="613"/>
      <c r="FE52" s="613"/>
      <c r="FF52" s="613"/>
      <c r="FG52" s="613"/>
      <c r="FH52" s="613"/>
      <c r="FI52" s="613"/>
      <c r="FJ52" s="613"/>
      <c r="FK52" s="613"/>
      <c r="FL52" s="613"/>
      <c r="FM52" s="613"/>
      <c r="FN52" s="613"/>
      <c r="FO52" s="613"/>
      <c r="FP52" s="613"/>
      <c r="FQ52" s="613"/>
      <c r="FR52" s="613"/>
      <c r="FS52" s="613"/>
      <c r="FT52" s="613"/>
      <c r="FU52" s="613"/>
      <c r="FV52" s="613"/>
      <c r="FW52" s="613"/>
      <c r="FX52" s="613"/>
      <c r="FY52" s="613"/>
      <c r="FZ52" s="613"/>
      <c r="GA52" s="613"/>
      <c r="GB52" s="613"/>
      <c r="GC52" s="613"/>
      <c r="GD52" s="613"/>
      <c r="GE52" s="613"/>
      <c r="GF52" s="613"/>
      <c r="GG52" s="613"/>
      <c r="GH52" s="613"/>
      <c r="GI52" s="613"/>
      <c r="GJ52" s="613"/>
      <c r="GK52" s="613"/>
      <c r="GL52" s="613"/>
      <c r="GM52" s="613"/>
      <c r="GN52" s="613"/>
      <c r="GO52" s="613"/>
      <c r="GP52" s="613"/>
      <c r="GQ52" s="613"/>
      <c r="GR52" s="613"/>
      <c r="GS52" s="613"/>
      <c r="GT52" s="613"/>
      <c r="GU52" s="613"/>
      <c r="GV52" s="613"/>
      <c r="GW52" s="613"/>
      <c r="GX52" s="613"/>
      <c r="GY52" s="613"/>
      <c r="GZ52" s="613"/>
      <c r="HA52" s="613"/>
      <c r="HB52" s="613"/>
      <c r="HC52" s="613"/>
      <c r="HD52" s="613"/>
      <c r="HE52" s="613"/>
      <c r="HF52" s="613"/>
      <c r="HG52" s="613"/>
      <c r="HH52" s="613"/>
      <c r="HI52" s="613"/>
      <c r="HJ52" s="613"/>
      <c r="HK52" s="613"/>
      <c r="HL52" s="613"/>
      <c r="HM52" s="613"/>
      <c r="HN52" s="613"/>
      <c r="HO52" s="613"/>
      <c r="HP52" s="613"/>
      <c r="HQ52" s="613"/>
      <c r="HR52" s="613"/>
      <c r="HS52" s="613"/>
      <c r="HT52" s="613"/>
      <c r="HU52" s="613"/>
      <c r="HV52" s="613"/>
      <c r="HW52" s="613"/>
      <c r="HX52" s="613"/>
      <c r="HY52" s="613"/>
      <c r="HZ52" s="613"/>
      <c r="IA52" s="613"/>
      <c r="IB52" s="613"/>
      <c r="IC52" s="613"/>
      <c r="ID52" s="613"/>
      <c r="IE52" s="613"/>
      <c r="IF52" s="613"/>
      <c r="IG52" s="613"/>
      <c r="IH52" s="613"/>
      <c r="II52" s="613"/>
      <c r="IJ52" s="613"/>
      <c r="IK52" s="613"/>
      <c r="IL52" s="613"/>
      <c r="IM52" s="613"/>
      <c r="IN52" s="613"/>
      <c r="IO52" s="613"/>
      <c r="IP52" s="613"/>
      <c r="IQ52" s="613"/>
      <c r="IR52" s="613"/>
      <c r="IS52" s="613"/>
      <c r="IT52" s="613"/>
      <c r="IU52" s="613"/>
      <c r="IV52" s="613"/>
    </row>
    <row r="53" spans="2:256">
      <c r="B53" s="614" t="s">
        <v>711</v>
      </c>
      <c r="C53" s="615">
        <v>2010</v>
      </c>
      <c r="D53" s="615">
        <v>2011</v>
      </c>
      <c r="E53" s="616">
        <f>D53+1</f>
        <v>2012</v>
      </c>
      <c r="F53" s="616">
        <f t="shared" ref="F53:K53" si="10">E53+1</f>
        <v>2013</v>
      </c>
      <c r="G53" s="616">
        <f t="shared" si="10"/>
        <v>2014</v>
      </c>
      <c r="H53" s="616">
        <f t="shared" si="10"/>
        <v>2015</v>
      </c>
      <c r="I53" s="616">
        <f t="shared" si="10"/>
        <v>2016</v>
      </c>
      <c r="J53" s="616">
        <f t="shared" si="10"/>
        <v>2017</v>
      </c>
      <c r="K53" s="616">
        <f t="shared" si="10"/>
        <v>2018</v>
      </c>
    </row>
    <row r="54" spans="2:256">
      <c r="B54" s="614" t="s">
        <v>166</v>
      </c>
      <c r="C54" s="617"/>
      <c r="D54" s="617"/>
      <c r="E54" s="617"/>
      <c r="F54" s="617"/>
      <c r="G54" s="617"/>
      <c r="H54" s="617"/>
      <c r="I54" s="617"/>
      <c r="J54" s="617"/>
      <c r="K54" s="617"/>
    </row>
    <row r="55" spans="2:256">
      <c r="B55" s="618" t="s">
        <v>654</v>
      </c>
      <c r="C55" s="619"/>
      <c r="D55" s="619"/>
    </row>
    <row r="56" spans="2:256">
      <c r="B56" s="619" t="s">
        <v>655</v>
      </c>
      <c r="C56" s="620">
        <v>-1437397</v>
      </c>
      <c r="D56" s="620">
        <v>3234944</v>
      </c>
    </row>
    <row r="57" spans="2:256">
      <c r="B57" s="619" t="s">
        <v>733</v>
      </c>
      <c r="C57" s="620">
        <v>633423</v>
      </c>
      <c r="D57" s="620">
        <v>817146</v>
      </c>
    </row>
    <row r="58" spans="2:256">
      <c r="B58" s="619" t="s">
        <v>104</v>
      </c>
      <c r="C58" s="620" t="s">
        <v>716</v>
      </c>
      <c r="D58" s="620">
        <v>-3496005</v>
      </c>
    </row>
    <row r="59" spans="2:256">
      <c r="B59" s="619" t="s">
        <v>113</v>
      </c>
      <c r="C59" s="620">
        <v>190659</v>
      </c>
      <c r="D59" s="620">
        <v>27919</v>
      </c>
    </row>
    <row r="60" spans="2:256">
      <c r="B60" s="619" t="s">
        <v>114</v>
      </c>
      <c r="C60" s="620">
        <v>92706</v>
      </c>
      <c r="D60" s="620">
        <v>60801</v>
      </c>
    </row>
    <row r="61" spans="2:256">
      <c r="B61" s="619" t="s">
        <v>115</v>
      </c>
      <c r="C61" s="620">
        <v>34988</v>
      </c>
      <c r="D61" s="620">
        <v>39707</v>
      </c>
    </row>
    <row r="62" spans="2:256">
      <c r="B62" s="619" t="s">
        <v>116</v>
      </c>
      <c r="C62" s="620">
        <v>29832</v>
      </c>
      <c r="D62" s="620">
        <v>39093</v>
      </c>
    </row>
    <row r="63" spans="2:256">
      <c r="B63" s="619" t="s">
        <v>751</v>
      </c>
      <c r="C63" s="620">
        <v>-634082</v>
      </c>
      <c r="D63" s="620">
        <v>-394437</v>
      </c>
    </row>
    <row r="64" spans="2:256">
      <c r="B64" s="619" t="s">
        <v>170</v>
      </c>
      <c r="C64" s="620">
        <v>-12329</v>
      </c>
      <c r="D64" s="620">
        <v>5518</v>
      </c>
    </row>
    <row r="65" spans="2:4">
      <c r="B65" s="619" t="s">
        <v>117</v>
      </c>
      <c r="C65" s="620">
        <v>-132126</v>
      </c>
      <c r="D65" s="620">
        <v>-717</v>
      </c>
    </row>
    <row r="66" spans="2:4">
      <c r="B66" s="619" t="s">
        <v>110</v>
      </c>
      <c r="C66" s="620">
        <v>1451474</v>
      </c>
      <c r="D66" s="620">
        <v>178598</v>
      </c>
    </row>
    <row r="67" spans="2:4">
      <c r="B67" s="619" t="s">
        <v>118</v>
      </c>
      <c r="C67" s="620">
        <v>87983</v>
      </c>
      <c r="D67" s="620">
        <v>93800</v>
      </c>
    </row>
    <row r="68" spans="2:4">
      <c r="B68" s="619" t="s">
        <v>119</v>
      </c>
      <c r="C68" s="620">
        <v>-17376</v>
      </c>
      <c r="D68" s="620">
        <v>-155043</v>
      </c>
    </row>
    <row r="69" spans="2:4">
      <c r="B69" s="619" t="s">
        <v>750</v>
      </c>
      <c r="C69" s="620">
        <v>5418</v>
      </c>
      <c r="D69" s="620">
        <v>-8039</v>
      </c>
    </row>
    <row r="70" spans="2:4">
      <c r="B70" s="619" t="s">
        <v>120</v>
      </c>
      <c r="C70" s="620">
        <v>11208</v>
      </c>
      <c r="D70" s="620">
        <v>32924</v>
      </c>
    </row>
    <row r="71" spans="2:4">
      <c r="B71" s="619" t="s">
        <v>121</v>
      </c>
      <c r="C71" s="620">
        <v>197986</v>
      </c>
      <c r="D71" s="620">
        <v>183649</v>
      </c>
    </row>
    <row r="72" spans="2:4">
      <c r="B72" s="619" t="s">
        <v>122</v>
      </c>
      <c r="C72" s="620">
        <v>1647</v>
      </c>
      <c r="D72" s="620">
        <v>15268</v>
      </c>
    </row>
    <row r="73" spans="2:4">
      <c r="B73" s="618" t="s">
        <v>662</v>
      </c>
      <c r="C73" s="622">
        <v>504014</v>
      </c>
      <c r="D73" s="622">
        <v>675126</v>
      </c>
    </row>
    <row r="74" spans="2:4">
      <c r="B74" s="619"/>
      <c r="C74" s="619"/>
      <c r="D74" s="619"/>
    </row>
    <row r="75" spans="2:4">
      <c r="B75" s="618" t="s">
        <v>663</v>
      </c>
      <c r="C75" s="619"/>
      <c r="D75" s="619"/>
    </row>
    <row r="76" spans="2:4">
      <c r="B76" s="619" t="s">
        <v>123</v>
      </c>
      <c r="C76" s="620">
        <v>-207491</v>
      </c>
      <c r="D76" s="620">
        <v>-301244</v>
      </c>
    </row>
    <row r="77" spans="2:4">
      <c r="B77" s="619" t="s">
        <v>124</v>
      </c>
      <c r="C77" s="620">
        <v>77601</v>
      </c>
      <c r="D77" s="620">
        <v>348</v>
      </c>
    </row>
    <row r="78" spans="2:4">
      <c r="B78" s="619" t="s">
        <v>125</v>
      </c>
      <c r="C78" s="620" t="s">
        <v>716</v>
      </c>
      <c r="D78" s="620">
        <v>407046</v>
      </c>
    </row>
    <row r="79" spans="2:4">
      <c r="B79" s="619" t="s">
        <v>126</v>
      </c>
      <c r="C79" s="620">
        <v>-149999</v>
      </c>
      <c r="D79" s="620">
        <v>-330313</v>
      </c>
    </row>
    <row r="80" spans="2:4">
      <c r="B80" s="619" t="s">
        <v>127</v>
      </c>
      <c r="C80" s="620" t="s">
        <v>716</v>
      </c>
      <c r="D80" s="620">
        <v>330130</v>
      </c>
    </row>
    <row r="81" spans="2:4">
      <c r="B81" s="619" t="s">
        <v>128</v>
      </c>
      <c r="C81" s="620">
        <v>-553000</v>
      </c>
      <c r="D81" s="620">
        <v>-128848</v>
      </c>
    </row>
    <row r="82" spans="2:4">
      <c r="B82" s="619" t="s">
        <v>129</v>
      </c>
      <c r="C82" s="620">
        <v>135058</v>
      </c>
      <c r="D82" s="620">
        <v>2212</v>
      </c>
    </row>
    <row r="83" spans="2:4">
      <c r="B83" s="619" t="s">
        <v>130</v>
      </c>
      <c r="C83" s="620">
        <v>-1670</v>
      </c>
      <c r="D83" s="620">
        <v>-643</v>
      </c>
    </row>
    <row r="84" spans="2:4">
      <c r="B84" s="619" t="s">
        <v>131</v>
      </c>
      <c r="C84" s="620">
        <v>113422</v>
      </c>
      <c r="D84" s="620" t="s">
        <v>716</v>
      </c>
    </row>
    <row r="85" spans="2:4">
      <c r="B85" s="618" t="s">
        <v>666</v>
      </c>
      <c r="C85" s="622">
        <v>-586079</v>
      </c>
      <c r="D85" s="622">
        <v>-21312</v>
      </c>
    </row>
    <row r="86" spans="2:4">
      <c r="B86" s="619"/>
      <c r="C86" s="619"/>
      <c r="D86" s="619"/>
    </row>
    <row r="87" spans="2:4">
      <c r="B87" s="618" t="s">
        <v>667</v>
      </c>
      <c r="C87" s="619"/>
      <c r="D87" s="619"/>
    </row>
    <row r="88" spans="2:4">
      <c r="B88" s="619" t="s">
        <v>170</v>
      </c>
      <c r="C88" s="620">
        <v>-2615</v>
      </c>
      <c r="D88" s="620">
        <v>-6525</v>
      </c>
    </row>
    <row r="89" spans="2:4">
      <c r="B89" s="619" t="s">
        <v>132</v>
      </c>
      <c r="C89" s="620">
        <v>2489485</v>
      </c>
      <c r="D89" s="620">
        <v>311415</v>
      </c>
    </row>
    <row r="90" spans="2:4">
      <c r="B90" s="619" t="s">
        <v>133</v>
      </c>
      <c r="C90" s="620">
        <v>-1154479</v>
      </c>
      <c r="D90" s="620">
        <v>-493816</v>
      </c>
    </row>
    <row r="91" spans="2:4">
      <c r="B91" s="619" t="s">
        <v>134</v>
      </c>
      <c r="C91" s="620">
        <v>9486223</v>
      </c>
      <c r="D91" s="620">
        <v>7559112</v>
      </c>
    </row>
    <row r="92" spans="2:4">
      <c r="B92" s="619" t="s">
        <v>135</v>
      </c>
      <c r="C92" s="620">
        <v>-10807860</v>
      </c>
      <c r="D92" s="620">
        <v>-6352384</v>
      </c>
    </row>
    <row r="93" spans="2:4">
      <c r="B93" s="619" t="s">
        <v>136</v>
      </c>
      <c r="C93" s="620">
        <v>-1886079</v>
      </c>
      <c r="D93" s="620">
        <v>-305880</v>
      </c>
    </row>
    <row r="94" spans="2:4">
      <c r="B94" s="619" t="s">
        <v>137</v>
      </c>
      <c r="C94" s="620">
        <v>588456</v>
      </c>
      <c r="D94" s="620" t="s">
        <v>716</v>
      </c>
    </row>
    <row r="95" spans="2:4">
      <c r="B95" s="619" t="s">
        <v>138</v>
      </c>
      <c r="C95" s="620">
        <v>-106831</v>
      </c>
      <c r="D95" s="620" t="s">
        <v>716</v>
      </c>
    </row>
    <row r="96" spans="2:4">
      <c r="B96" s="619" t="s">
        <v>139</v>
      </c>
      <c r="C96" s="620">
        <v>-81478</v>
      </c>
      <c r="D96" s="620" t="s">
        <v>716</v>
      </c>
    </row>
    <row r="97" spans="2:256">
      <c r="B97" s="618" t="s">
        <v>672</v>
      </c>
      <c r="C97" s="622">
        <v>-1475178</v>
      </c>
      <c r="D97" s="622">
        <v>711922</v>
      </c>
    </row>
    <row r="98" spans="2:256">
      <c r="B98" s="619"/>
      <c r="C98" s="619"/>
      <c r="D98" s="619"/>
    </row>
    <row r="99" spans="2:256">
      <c r="B99" s="618" t="s">
        <v>673</v>
      </c>
      <c r="C99" s="619"/>
      <c r="D99" s="619"/>
    </row>
    <row r="100" spans="2:256">
      <c r="B100" s="619" t="s">
        <v>140</v>
      </c>
      <c r="C100" s="620" t="s">
        <v>716</v>
      </c>
      <c r="D100" s="620">
        <v>1213</v>
      </c>
    </row>
    <row r="101" spans="2:256">
      <c r="B101" s="619" t="s">
        <v>674</v>
      </c>
      <c r="C101" s="620">
        <v>-1557243</v>
      </c>
      <c r="D101" s="620">
        <v>1366949</v>
      </c>
    </row>
    <row r="102" spans="2:256">
      <c r="B102" s="635"/>
      <c r="C102" s="635"/>
      <c r="D102" s="635"/>
    </row>
    <row r="103" spans="2:256">
      <c r="B103" s="612" t="s">
        <v>745</v>
      </c>
      <c r="C103" s="612"/>
      <c r="D103" s="612"/>
      <c r="E103" s="612"/>
      <c r="F103" s="612"/>
      <c r="G103" s="612"/>
      <c r="H103" s="612"/>
      <c r="I103" s="612"/>
      <c r="J103" s="612"/>
      <c r="K103" s="612"/>
      <c r="L103" s="613"/>
      <c r="M103" s="613"/>
      <c r="N103" s="613"/>
      <c r="O103" s="613"/>
      <c r="P103" s="613"/>
      <c r="Q103" s="613"/>
      <c r="R103" s="613"/>
      <c r="S103" s="613"/>
      <c r="T103" s="613"/>
      <c r="U103" s="613"/>
      <c r="V103" s="613"/>
      <c r="W103" s="613"/>
      <c r="X103" s="613"/>
      <c r="Y103" s="613"/>
      <c r="Z103" s="613"/>
      <c r="AA103" s="613"/>
      <c r="AB103" s="613"/>
      <c r="AC103" s="613"/>
      <c r="AD103" s="613"/>
      <c r="AE103" s="613"/>
      <c r="AF103" s="613"/>
      <c r="AG103" s="613"/>
      <c r="AH103" s="613"/>
      <c r="AI103" s="613"/>
      <c r="AJ103" s="613"/>
      <c r="AK103" s="613"/>
      <c r="AL103" s="613"/>
      <c r="AM103" s="613"/>
      <c r="AN103" s="613"/>
      <c r="AO103" s="613"/>
      <c r="AP103" s="613"/>
      <c r="AQ103" s="613"/>
      <c r="AR103" s="613"/>
      <c r="AS103" s="613"/>
      <c r="AT103" s="613"/>
      <c r="AU103" s="613"/>
      <c r="AV103" s="613"/>
      <c r="AW103" s="613"/>
      <c r="AX103" s="613"/>
      <c r="AY103" s="613"/>
      <c r="AZ103" s="613"/>
      <c r="BA103" s="613"/>
      <c r="BB103" s="613"/>
      <c r="BC103" s="613"/>
      <c r="BD103" s="613"/>
      <c r="BE103" s="613"/>
      <c r="BF103" s="613"/>
      <c r="BG103" s="613"/>
      <c r="BH103" s="613"/>
      <c r="BI103" s="613"/>
      <c r="BJ103" s="613"/>
      <c r="BK103" s="613"/>
      <c r="BL103" s="613"/>
      <c r="BM103" s="613"/>
      <c r="BN103" s="613"/>
      <c r="BO103" s="613"/>
      <c r="BP103" s="613"/>
      <c r="BQ103" s="613"/>
      <c r="BR103" s="613"/>
      <c r="BS103" s="613"/>
      <c r="BT103" s="613"/>
      <c r="BU103" s="613"/>
      <c r="BV103" s="613"/>
      <c r="BW103" s="613"/>
      <c r="BX103" s="613"/>
      <c r="BY103" s="613"/>
      <c r="BZ103" s="613"/>
      <c r="CA103" s="613"/>
      <c r="CB103" s="613"/>
      <c r="CC103" s="613"/>
      <c r="CD103" s="613"/>
      <c r="CE103" s="613"/>
      <c r="CF103" s="613"/>
      <c r="CG103" s="613"/>
      <c r="CH103" s="613"/>
      <c r="CI103" s="613"/>
      <c r="CJ103" s="613"/>
      <c r="CK103" s="613"/>
      <c r="CL103" s="613"/>
      <c r="CM103" s="613"/>
      <c r="CN103" s="613"/>
      <c r="CO103" s="613"/>
      <c r="CP103" s="613"/>
      <c r="CQ103" s="613"/>
      <c r="CR103" s="613"/>
      <c r="CS103" s="613"/>
      <c r="CT103" s="613"/>
      <c r="CU103" s="613"/>
      <c r="CV103" s="613"/>
      <c r="CW103" s="613"/>
      <c r="CX103" s="613"/>
      <c r="CY103" s="613"/>
      <c r="CZ103" s="613"/>
      <c r="DA103" s="613"/>
      <c r="DB103" s="613"/>
      <c r="DC103" s="613"/>
      <c r="DD103" s="613"/>
      <c r="DE103" s="613"/>
      <c r="DF103" s="613"/>
      <c r="DG103" s="613"/>
      <c r="DH103" s="613"/>
      <c r="DI103" s="613"/>
      <c r="DJ103" s="613"/>
      <c r="DK103" s="613"/>
      <c r="DL103" s="613"/>
      <c r="DM103" s="613"/>
      <c r="DN103" s="613"/>
      <c r="DO103" s="613"/>
      <c r="DP103" s="613"/>
      <c r="DQ103" s="613"/>
      <c r="DR103" s="613"/>
      <c r="DS103" s="613"/>
      <c r="DT103" s="613"/>
      <c r="DU103" s="613"/>
      <c r="DV103" s="613"/>
      <c r="DW103" s="613"/>
      <c r="DX103" s="613"/>
      <c r="DY103" s="613"/>
      <c r="DZ103" s="613"/>
      <c r="EA103" s="613"/>
      <c r="EB103" s="613"/>
      <c r="EC103" s="613"/>
      <c r="ED103" s="613"/>
      <c r="EE103" s="613"/>
      <c r="EF103" s="613"/>
      <c r="EG103" s="613"/>
      <c r="EH103" s="613"/>
      <c r="EI103" s="613"/>
      <c r="EJ103" s="613"/>
      <c r="EK103" s="613"/>
      <c r="EL103" s="613"/>
      <c r="EM103" s="613"/>
      <c r="EN103" s="613"/>
      <c r="EO103" s="613"/>
      <c r="EP103" s="613"/>
      <c r="EQ103" s="613"/>
      <c r="ER103" s="613"/>
      <c r="ES103" s="613"/>
      <c r="ET103" s="613"/>
      <c r="EU103" s="613"/>
      <c r="EV103" s="613"/>
      <c r="EW103" s="613"/>
      <c r="EX103" s="613"/>
      <c r="EY103" s="613"/>
      <c r="EZ103" s="613"/>
      <c r="FA103" s="613"/>
      <c r="FB103" s="613"/>
      <c r="FC103" s="613"/>
      <c r="FD103" s="613"/>
      <c r="FE103" s="613"/>
      <c r="FF103" s="613"/>
      <c r="FG103" s="613"/>
      <c r="FH103" s="613"/>
      <c r="FI103" s="613"/>
      <c r="FJ103" s="613"/>
      <c r="FK103" s="613"/>
      <c r="FL103" s="613"/>
      <c r="FM103" s="613"/>
      <c r="FN103" s="613"/>
      <c r="FO103" s="613"/>
      <c r="FP103" s="613"/>
      <c r="FQ103" s="613"/>
      <c r="FR103" s="613"/>
      <c r="FS103" s="613"/>
      <c r="FT103" s="613"/>
      <c r="FU103" s="613"/>
      <c r="FV103" s="613"/>
      <c r="FW103" s="613"/>
      <c r="FX103" s="613"/>
      <c r="FY103" s="613"/>
      <c r="FZ103" s="613"/>
      <c r="GA103" s="613"/>
      <c r="GB103" s="613"/>
      <c r="GC103" s="613"/>
      <c r="GD103" s="613"/>
      <c r="GE103" s="613"/>
      <c r="GF103" s="613"/>
      <c r="GG103" s="613"/>
      <c r="GH103" s="613"/>
      <c r="GI103" s="613"/>
      <c r="GJ103" s="613"/>
      <c r="GK103" s="613"/>
      <c r="GL103" s="613"/>
      <c r="GM103" s="613"/>
      <c r="GN103" s="613"/>
      <c r="GO103" s="613"/>
      <c r="GP103" s="613"/>
      <c r="GQ103" s="613"/>
      <c r="GR103" s="613"/>
      <c r="GS103" s="613"/>
      <c r="GT103" s="613"/>
      <c r="GU103" s="613"/>
      <c r="GV103" s="613"/>
      <c r="GW103" s="613"/>
      <c r="GX103" s="613"/>
      <c r="GY103" s="613"/>
      <c r="GZ103" s="613"/>
      <c r="HA103" s="613"/>
      <c r="HB103" s="613"/>
      <c r="HC103" s="613"/>
      <c r="HD103" s="613"/>
      <c r="HE103" s="613"/>
      <c r="HF103" s="613"/>
      <c r="HG103" s="613"/>
      <c r="HH103" s="613"/>
      <c r="HI103" s="613"/>
      <c r="HJ103" s="613"/>
      <c r="HK103" s="613"/>
      <c r="HL103" s="613"/>
      <c r="HM103" s="613"/>
      <c r="HN103" s="613"/>
      <c r="HO103" s="613"/>
      <c r="HP103" s="613"/>
      <c r="HQ103" s="613"/>
      <c r="HR103" s="613"/>
      <c r="HS103" s="613"/>
      <c r="HT103" s="613"/>
      <c r="HU103" s="613"/>
      <c r="HV103" s="613"/>
      <c r="HW103" s="613"/>
      <c r="HX103" s="613"/>
      <c r="HY103" s="613"/>
      <c r="HZ103" s="613"/>
      <c r="IA103" s="613"/>
      <c r="IB103" s="613"/>
      <c r="IC103" s="613"/>
      <c r="ID103" s="613"/>
      <c r="IE103" s="613"/>
      <c r="IF103" s="613"/>
      <c r="IG103" s="613"/>
      <c r="IH103" s="613"/>
      <c r="II103" s="613"/>
      <c r="IJ103" s="613"/>
      <c r="IK103" s="613"/>
      <c r="IL103" s="613"/>
      <c r="IM103" s="613"/>
      <c r="IN103" s="613"/>
      <c r="IO103" s="613"/>
      <c r="IP103" s="613"/>
      <c r="IQ103" s="613"/>
      <c r="IR103" s="613"/>
      <c r="IS103" s="613"/>
      <c r="IT103" s="613"/>
      <c r="IU103" s="613"/>
      <c r="IV103" s="613"/>
    </row>
    <row r="104" spans="2:256">
      <c r="B104" s="614" t="s">
        <v>711</v>
      </c>
      <c r="C104" s="615">
        <v>2010</v>
      </c>
      <c r="D104" s="615">
        <v>2011</v>
      </c>
      <c r="E104" s="616">
        <f>D104+1</f>
        <v>2012</v>
      </c>
      <c r="F104" s="616">
        <f t="shared" ref="F104:K104" si="11">E104+1</f>
        <v>2013</v>
      </c>
      <c r="G104" s="616">
        <f t="shared" si="11"/>
        <v>2014</v>
      </c>
      <c r="H104" s="616">
        <f t="shared" si="11"/>
        <v>2015</v>
      </c>
      <c r="I104" s="616">
        <f t="shared" si="11"/>
        <v>2016</v>
      </c>
      <c r="J104" s="616">
        <f t="shared" si="11"/>
        <v>2017</v>
      </c>
      <c r="K104" s="616">
        <f t="shared" si="11"/>
        <v>2018</v>
      </c>
    </row>
    <row r="105" spans="2:256">
      <c r="B105" s="614" t="s">
        <v>166</v>
      </c>
      <c r="C105" s="617"/>
      <c r="D105" s="617"/>
      <c r="E105" s="617"/>
      <c r="F105" s="617"/>
      <c r="G105" s="617"/>
      <c r="H105" s="617"/>
      <c r="I105" s="617"/>
      <c r="J105" s="617"/>
      <c r="K105" s="617"/>
    </row>
    <row r="106" spans="2:256">
      <c r="B106" s="618" t="s">
        <v>746</v>
      </c>
      <c r="C106" s="619"/>
      <c r="D106" s="619"/>
    </row>
    <row r="107" spans="2:256">
      <c r="B107" s="619" t="s">
        <v>747</v>
      </c>
      <c r="C107" s="620">
        <v>498964</v>
      </c>
      <c r="D107" s="620">
        <v>1865913</v>
      </c>
    </row>
    <row r="108" spans="2:256">
      <c r="B108" s="619" t="s">
        <v>749</v>
      </c>
      <c r="C108" s="620">
        <v>321894</v>
      </c>
      <c r="D108" s="620">
        <v>491730</v>
      </c>
    </row>
    <row r="109" spans="2:256">
      <c r="B109" s="619" t="s">
        <v>141</v>
      </c>
      <c r="C109" s="620">
        <v>175982</v>
      </c>
      <c r="D109" s="620" t="s">
        <v>716</v>
      </c>
    </row>
    <row r="110" spans="2:256">
      <c r="B110" s="619" t="s">
        <v>750</v>
      </c>
      <c r="C110" s="620">
        <v>96392</v>
      </c>
      <c r="D110" s="620">
        <v>112735</v>
      </c>
    </row>
    <row r="111" spans="2:256">
      <c r="B111" s="619" t="s">
        <v>24</v>
      </c>
      <c r="C111" s="620">
        <v>110092</v>
      </c>
      <c r="D111" s="620">
        <v>91060</v>
      </c>
    </row>
    <row r="112" spans="2:256">
      <c r="B112" s="619" t="s">
        <v>122</v>
      </c>
      <c r="C112" s="620">
        <v>252321</v>
      </c>
      <c r="D112" s="620">
        <v>251282</v>
      </c>
    </row>
    <row r="113" spans="2:4">
      <c r="B113" s="618" t="s">
        <v>760</v>
      </c>
      <c r="C113" s="622">
        <v>1455645</v>
      </c>
      <c r="D113" s="622">
        <v>2812720</v>
      </c>
    </row>
    <row r="114" spans="2:4">
      <c r="B114" s="619"/>
      <c r="C114" s="619"/>
      <c r="D114" s="619"/>
    </row>
    <row r="115" spans="2:4">
      <c r="B115" s="618" t="s">
        <v>761</v>
      </c>
      <c r="C115" s="619"/>
      <c r="D115" s="619"/>
    </row>
    <row r="116" spans="2:4">
      <c r="B116" s="619" t="s">
        <v>762</v>
      </c>
      <c r="C116" s="620">
        <v>14554350</v>
      </c>
      <c r="D116" s="620">
        <v>14866640</v>
      </c>
    </row>
    <row r="117" spans="2:4">
      <c r="B117" s="619" t="s">
        <v>25</v>
      </c>
      <c r="C117" s="620">
        <v>1923155</v>
      </c>
      <c r="D117" s="620">
        <v>1635572</v>
      </c>
    </row>
    <row r="118" spans="2:4">
      <c r="B118" s="619" t="s">
        <v>26</v>
      </c>
      <c r="C118" s="620">
        <v>77156</v>
      </c>
      <c r="D118" s="620">
        <v>2896609</v>
      </c>
    </row>
    <row r="119" spans="2:4">
      <c r="B119" s="619" t="s">
        <v>27</v>
      </c>
      <c r="C119" s="620">
        <v>342804</v>
      </c>
      <c r="D119" s="620">
        <v>5048117</v>
      </c>
    </row>
    <row r="120" spans="2:4">
      <c r="B120" s="619" t="s">
        <v>28</v>
      </c>
      <c r="C120" s="620">
        <v>598738</v>
      </c>
      <c r="D120" s="620">
        <v>506614</v>
      </c>
    </row>
    <row r="121" spans="2:4">
      <c r="B121" s="618" t="s">
        <v>765</v>
      </c>
      <c r="C121" s="622">
        <v>18951850</v>
      </c>
      <c r="D121" s="622">
        <v>27766280</v>
      </c>
    </row>
    <row r="122" spans="2:4">
      <c r="B122" s="619"/>
      <c r="C122" s="619"/>
      <c r="D122" s="619"/>
    </row>
    <row r="123" spans="2:4">
      <c r="B123" s="618" t="s">
        <v>766</v>
      </c>
      <c r="C123" s="619"/>
      <c r="D123" s="619"/>
    </row>
    <row r="124" spans="2:4">
      <c r="B124" s="619" t="s">
        <v>767</v>
      </c>
      <c r="C124" s="620">
        <v>167084</v>
      </c>
      <c r="D124" s="620">
        <v>170994</v>
      </c>
    </row>
    <row r="125" spans="2:4">
      <c r="B125" s="619" t="s">
        <v>29</v>
      </c>
      <c r="C125" s="620">
        <v>867223</v>
      </c>
      <c r="D125" s="620">
        <v>1362737</v>
      </c>
    </row>
    <row r="126" spans="2:4">
      <c r="B126" s="619" t="s">
        <v>30</v>
      </c>
      <c r="C126" s="620">
        <v>211914</v>
      </c>
      <c r="D126" s="620">
        <v>203422</v>
      </c>
    </row>
    <row r="127" spans="2:4">
      <c r="B127" s="619" t="s">
        <v>31</v>
      </c>
      <c r="C127" s="620" t="s">
        <v>716</v>
      </c>
      <c r="D127" s="620">
        <v>7611</v>
      </c>
    </row>
    <row r="128" spans="2:4">
      <c r="B128" s="618" t="s">
        <v>773</v>
      </c>
      <c r="C128" s="622">
        <v>1246221</v>
      </c>
      <c r="D128" s="622">
        <v>1744764</v>
      </c>
    </row>
    <row r="129" spans="2:4">
      <c r="B129" s="619"/>
      <c r="C129" s="619"/>
      <c r="D129" s="619"/>
    </row>
    <row r="130" spans="2:4">
      <c r="B130" s="618" t="s">
        <v>774</v>
      </c>
      <c r="C130" s="619"/>
      <c r="D130" s="619"/>
    </row>
    <row r="131" spans="2:4">
      <c r="B131" s="619" t="s">
        <v>32</v>
      </c>
      <c r="C131" s="620">
        <v>12047700</v>
      </c>
      <c r="D131" s="620">
        <v>13470170</v>
      </c>
    </row>
    <row r="132" spans="2:4">
      <c r="B132" s="619" t="s">
        <v>751</v>
      </c>
      <c r="C132" s="620">
        <v>2526519</v>
      </c>
      <c r="D132" s="620">
        <v>2502096</v>
      </c>
    </row>
    <row r="133" spans="2:4">
      <c r="B133" s="619" t="s">
        <v>33</v>
      </c>
      <c r="C133" s="620" t="s">
        <v>716</v>
      </c>
      <c r="D133" s="620">
        <v>3795644</v>
      </c>
    </row>
    <row r="134" spans="2:4">
      <c r="B134" s="619" t="s">
        <v>34</v>
      </c>
      <c r="C134" s="620">
        <v>199248</v>
      </c>
      <c r="D134" s="620">
        <v>167027</v>
      </c>
    </row>
    <row r="135" spans="2:4">
      <c r="B135" s="619"/>
      <c r="C135" s="619"/>
      <c r="D135" s="619"/>
    </row>
    <row r="136" spans="2:4">
      <c r="B136" s="618" t="s">
        <v>644</v>
      </c>
      <c r="C136" s="619"/>
      <c r="D136" s="619"/>
    </row>
    <row r="137" spans="2:4">
      <c r="B137" s="619" t="s">
        <v>645</v>
      </c>
      <c r="C137" s="620">
        <v>4885</v>
      </c>
      <c r="D137" s="620">
        <v>4888</v>
      </c>
    </row>
    <row r="138" spans="2:4">
      <c r="B138" s="619" t="s">
        <v>35</v>
      </c>
      <c r="C138" s="620">
        <v>4060826</v>
      </c>
      <c r="D138" s="620">
        <v>4094323</v>
      </c>
    </row>
    <row r="139" spans="2:4">
      <c r="B139" s="619" t="s">
        <v>36</v>
      </c>
      <c r="C139" s="620">
        <v>-1133248</v>
      </c>
      <c r="D139" s="620">
        <v>1981389</v>
      </c>
    </row>
    <row r="140" spans="2:4">
      <c r="B140" s="619" t="s">
        <v>37</v>
      </c>
      <c r="C140" s="620">
        <v>-301</v>
      </c>
      <c r="D140" s="620">
        <v>5978</v>
      </c>
    </row>
    <row r="141" spans="2:4">
      <c r="B141" s="618" t="s">
        <v>648</v>
      </c>
      <c r="C141" s="622">
        <v>2932162</v>
      </c>
      <c r="D141" s="622">
        <v>6086578</v>
      </c>
    </row>
    <row r="142" spans="2:4">
      <c r="B142" s="618" t="s">
        <v>649</v>
      </c>
      <c r="C142" s="622">
        <v>18951850</v>
      </c>
      <c r="D142" s="622">
        <v>27766280</v>
      </c>
    </row>
  </sheetData>
  <phoneticPr fontId="107" type="noConversion"/>
  <pageMargins left="0.2" right="0.2" top="0.5" bottom="0.5" header="0.5" footer="0.5"/>
  <headerFooter alignWithMargins="0"/>
  <extLst>
    <ext xmlns:mx="http://schemas.microsoft.com/office/mac/excel/2008/main" uri="http://schemas.microsoft.com/office/mac/excel/2008/main">
      <mx:PLV Mode="0" OnePage="0" WScale="0"/>
    </ext>
  </extLst>
</worksheet>
</file>

<file path=xl/worksheets/sheet28.xml><?xml version="1.0" encoding="utf-8"?>
<worksheet xmlns="http://schemas.openxmlformats.org/spreadsheetml/2006/main" xmlns:r="http://schemas.openxmlformats.org/officeDocument/2006/relationships">
  <dimension ref="A1:F75"/>
  <sheetViews>
    <sheetView zoomScaleNormal="100" workbookViewId="0">
      <selection activeCell="B1" sqref="B1"/>
    </sheetView>
  </sheetViews>
  <sheetFormatPr defaultRowHeight="15"/>
  <cols>
    <col min="1" max="1" width="9.140625" style="854"/>
    <col min="2" max="2" width="24.85546875" style="854" bestFit="1" customWidth="1"/>
    <col min="3" max="16384" width="9.140625" style="854"/>
  </cols>
  <sheetData>
    <row r="1" spans="1:6">
      <c r="A1" s="854" t="s">
        <v>893</v>
      </c>
    </row>
    <row r="2" spans="1:6">
      <c r="D2" s="855">
        <v>2012</v>
      </c>
      <c r="E2" s="855">
        <v>2013</v>
      </c>
      <c r="F2" s="855">
        <v>2014</v>
      </c>
    </row>
    <row r="3" spans="1:6">
      <c r="B3" s="856" t="s">
        <v>894</v>
      </c>
      <c r="C3" s="856"/>
      <c r="D3" s="857"/>
      <c r="E3" s="857"/>
      <c r="F3" s="857"/>
    </row>
    <row r="4" spans="1:6">
      <c r="B4" s="858" t="s">
        <v>39</v>
      </c>
      <c r="C4" s="859">
        <v>41214</v>
      </c>
      <c r="D4" s="860">
        <v>9178.2999999999993</v>
      </c>
      <c r="E4" s="860">
        <v>9529.7000000000007</v>
      </c>
      <c r="F4" s="860">
        <v>9905.7000000000007</v>
      </c>
    </row>
    <row r="5" spans="1:6">
      <c r="B5" s="858" t="s">
        <v>40</v>
      </c>
      <c r="C5" s="861">
        <v>41213</v>
      </c>
      <c r="D5" s="860">
        <v>9177.4</v>
      </c>
      <c r="E5" s="860">
        <v>9335.7000000000007</v>
      </c>
      <c r="F5" s="860">
        <v>9630.6</v>
      </c>
    </row>
    <row r="6" spans="1:6">
      <c r="B6" s="858" t="s">
        <v>41</v>
      </c>
      <c r="C6" s="861">
        <v>41214</v>
      </c>
      <c r="D6" s="860">
        <v>9089</v>
      </c>
      <c r="E6" s="860">
        <v>9248</v>
      </c>
      <c r="F6" s="860">
        <v>9473</v>
      </c>
    </row>
    <row r="7" spans="1:6">
      <c r="B7" s="858" t="s">
        <v>42</v>
      </c>
      <c r="C7" s="861">
        <v>41213</v>
      </c>
      <c r="D7" s="860">
        <v>9151.4</v>
      </c>
      <c r="E7" s="860">
        <v>9514.6</v>
      </c>
      <c r="F7" s="860">
        <v>10059.9</v>
      </c>
    </row>
    <row r="8" spans="1:6">
      <c r="B8" s="858" t="s">
        <v>43</v>
      </c>
      <c r="C8" s="861">
        <v>41213</v>
      </c>
      <c r="D8" s="860">
        <v>9090.6</v>
      </c>
      <c r="E8" s="860">
        <v>9239.4</v>
      </c>
      <c r="F8" s="860">
        <v>9451.7000000000007</v>
      </c>
    </row>
    <row r="9" spans="1:6">
      <c r="B9" s="862" t="s">
        <v>291</v>
      </c>
      <c r="C9" s="863"/>
      <c r="D9" s="864">
        <f>AVERAGE(D4:D8)</f>
        <v>9137.34</v>
      </c>
      <c r="E9" s="864">
        <f t="shared" ref="E9:F9" si="0">AVERAGE(E4:E8)</f>
        <v>9373.48</v>
      </c>
      <c r="F9" s="865">
        <f t="shared" si="0"/>
        <v>9704.1800000000021</v>
      </c>
    </row>
    <row r="10" spans="1:6">
      <c r="B10" s="858"/>
      <c r="C10" s="858"/>
      <c r="D10" s="860"/>
      <c r="E10" s="860"/>
      <c r="F10" s="860"/>
    </row>
    <row r="11" spans="1:6">
      <c r="B11" s="856" t="s">
        <v>895</v>
      </c>
      <c r="C11" s="856"/>
      <c r="D11" s="866"/>
      <c r="E11" s="866"/>
      <c r="F11" s="866"/>
    </row>
    <row r="12" spans="1:6">
      <c r="B12" s="858" t="s">
        <v>39</v>
      </c>
      <c r="C12" s="859">
        <v>41214</v>
      </c>
      <c r="D12" s="860">
        <v>1720.5</v>
      </c>
      <c r="E12" s="860">
        <v>1926.2</v>
      </c>
      <c r="F12" s="860">
        <v>2065.3000000000002</v>
      </c>
    </row>
    <row r="13" spans="1:6">
      <c r="B13" s="858" t="s">
        <v>40</v>
      </c>
      <c r="C13" s="861">
        <v>41213</v>
      </c>
      <c r="D13" s="860">
        <v>1759.2</v>
      </c>
      <c r="E13" s="860">
        <v>2037.6</v>
      </c>
      <c r="F13" s="860">
        <v>2205.1</v>
      </c>
    </row>
    <row r="14" spans="1:6">
      <c r="B14" s="858" t="s">
        <v>41</v>
      </c>
      <c r="C14" s="861">
        <v>41214</v>
      </c>
      <c r="D14" s="860">
        <v>1693</v>
      </c>
      <c r="E14" s="860">
        <v>1824</v>
      </c>
      <c r="F14" s="860">
        <v>1934</v>
      </c>
    </row>
    <row r="15" spans="1:6">
      <c r="B15" s="858" t="s">
        <v>42</v>
      </c>
      <c r="C15" s="861">
        <v>41213</v>
      </c>
      <c r="D15" s="860">
        <v>1773</v>
      </c>
      <c r="E15" s="860">
        <v>1981.1</v>
      </c>
      <c r="F15" s="860">
        <v>2125.6999999999998</v>
      </c>
    </row>
    <row r="16" spans="1:6">
      <c r="B16" s="858" t="s">
        <v>43</v>
      </c>
      <c r="C16" s="861">
        <v>41213</v>
      </c>
      <c r="D16" s="860">
        <v>1784.1</v>
      </c>
      <c r="E16" s="860">
        <v>1854.5</v>
      </c>
      <c r="F16" s="860">
        <v>1917</v>
      </c>
    </row>
    <row r="17" spans="2:6">
      <c r="B17" s="862" t="s">
        <v>291</v>
      </c>
      <c r="C17" s="863"/>
      <c r="D17" s="864">
        <f>AVERAGE(D12:D16)</f>
        <v>1745.9599999999998</v>
      </c>
      <c r="E17" s="864">
        <f t="shared" ref="E17:F17" si="1">AVERAGE(E12:E16)</f>
        <v>1924.6799999999998</v>
      </c>
      <c r="F17" s="865">
        <f t="shared" si="1"/>
        <v>2049.4199999999996</v>
      </c>
    </row>
    <row r="18" spans="2:6">
      <c r="B18" s="858"/>
      <c r="C18" s="858"/>
      <c r="D18" s="860"/>
      <c r="E18" s="860"/>
      <c r="F18" s="860"/>
    </row>
    <row r="19" spans="2:6">
      <c r="B19" s="856" t="s">
        <v>475</v>
      </c>
      <c r="C19" s="856"/>
      <c r="D19" s="866"/>
      <c r="E19" s="866"/>
      <c r="F19" s="866"/>
    </row>
    <row r="20" spans="2:6">
      <c r="B20" s="858" t="s">
        <v>39</v>
      </c>
      <c r="C20" s="859">
        <v>41214</v>
      </c>
      <c r="D20" s="860">
        <v>1120.3</v>
      </c>
      <c r="E20" s="860">
        <v>1064.4000000000001</v>
      </c>
      <c r="F20" s="860">
        <v>958.8</v>
      </c>
    </row>
    <row r="21" spans="2:6">
      <c r="B21" s="858" t="s">
        <v>40</v>
      </c>
      <c r="C21" s="861">
        <v>41213</v>
      </c>
      <c r="D21" s="860">
        <v>1133.0999999999999</v>
      </c>
      <c r="E21" s="860">
        <v>1186.8</v>
      </c>
      <c r="F21" s="860">
        <v>1186.9000000000001</v>
      </c>
    </row>
    <row r="22" spans="2:6">
      <c r="B22" s="858" t="s">
        <v>41</v>
      </c>
      <c r="C22" s="861">
        <v>41214</v>
      </c>
      <c r="D22" s="860">
        <v>1121</v>
      </c>
      <c r="E22" s="860">
        <v>1120</v>
      </c>
      <c r="F22" s="860">
        <v>951</v>
      </c>
    </row>
    <row r="23" spans="2:6">
      <c r="B23" s="858" t="s">
        <v>42</v>
      </c>
      <c r="C23" s="861">
        <v>41213</v>
      </c>
      <c r="D23" s="860">
        <v>1121.7</v>
      </c>
      <c r="E23" s="860">
        <v>1050.3</v>
      </c>
      <c r="F23" s="860">
        <v>933.1</v>
      </c>
    </row>
    <row r="24" spans="2:6">
      <c r="B24" s="858" t="s">
        <v>43</v>
      </c>
      <c r="C24" s="861">
        <v>41213</v>
      </c>
      <c r="D24" s="860">
        <v>1120.5</v>
      </c>
      <c r="E24" s="860">
        <v>1066.5</v>
      </c>
      <c r="F24" s="860">
        <v>1016.8</v>
      </c>
    </row>
    <row r="25" spans="2:6">
      <c r="B25" s="862" t="s">
        <v>291</v>
      </c>
      <c r="C25" s="863"/>
      <c r="D25" s="864">
        <f>AVERAGE(D20:D24)</f>
        <v>1123.32</v>
      </c>
      <c r="E25" s="864">
        <f t="shared" ref="E25:F25" si="2">AVERAGE(E20:E24)</f>
        <v>1097.5999999999999</v>
      </c>
      <c r="F25" s="865">
        <f t="shared" si="2"/>
        <v>1009.3199999999999</v>
      </c>
    </row>
    <row r="26" spans="2:6">
      <c r="B26" s="867"/>
      <c r="C26" s="868"/>
      <c r="D26" s="869"/>
      <c r="E26" s="869"/>
      <c r="F26" s="869"/>
    </row>
    <row r="27" spans="2:6">
      <c r="B27" s="856" t="s">
        <v>896</v>
      </c>
      <c r="C27" s="856"/>
      <c r="D27" s="866"/>
      <c r="E27" s="866"/>
      <c r="F27" s="866"/>
    </row>
    <row r="28" spans="2:6">
      <c r="B28" s="858" t="s">
        <v>39</v>
      </c>
      <c r="C28" s="859">
        <v>41214</v>
      </c>
      <c r="D28" s="860">
        <v>11527.35</v>
      </c>
      <c r="E28" s="860">
        <v>11557.2</v>
      </c>
      <c r="F28" s="860">
        <v>11978.74</v>
      </c>
    </row>
    <row r="29" spans="2:6">
      <c r="B29" s="858" t="s">
        <v>40</v>
      </c>
      <c r="C29" s="861">
        <v>41213</v>
      </c>
      <c r="D29" s="860">
        <v>11351</v>
      </c>
      <c r="E29" s="860">
        <v>11111</v>
      </c>
      <c r="F29" s="860">
        <v>10784</v>
      </c>
    </row>
    <row r="30" spans="2:6">
      <c r="B30" s="858" t="s">
        <v>41</v>
      </c>
      <c r="C30" s="861">
        <v>41214</v>
      </c>
      <c r="D30" s="860">
        <v>11401</v>
      </c>
      <c r="E30" s="860">
        <v>10687</v>
      </c>
      <c r="F30" s="860">
        <v>10061</v>
      </c>
    </row>
    <row r="31" spans="2:6">
      <c r="B31" s="858" t="s">
        <v>42</v>
      </c>
      <c r="C31" s="861">
        <v>41213</v>
      </c>
      <c r="D31" s="860">
        <v>12618</v>
      </c>
      <c r="E31" s="860">
        <v>12242</v>
      </c>
      <c r="F31" s="860">
        <v>12274</v>
      </c>
    </row>
    <row r="32" spans="2:6">
      <c r="B32" s="858" t="s">
        <v>43</v>
      </c>
      <c r="C32" s="861">
        <v>41213</v>
      </c>
      <c r="D32" s="860">
        <v>10313.200000000001</v>
      </c>
      <c r="E32" s="860">
        <v>9568.2000000000007</v>
      </c>
      <c r="F32" s="860">
        <v>9445.1</v>
      </c>
    </row>
    <row r="33" spans="2:6">
      <c r="B33" s="862" t="s">
        <v>291</v>
      </c>
      <c r="C33" s="863"/>
      <c r="D33" s="864">
        <f>AVERAGE(D28:D32)</f>
        <v>11442.11</v>
      </c>
      <c r="E33" s="864">
        <f t="shared" ref="E33:F33" si="3">AVERAGE(E28:E32)</f>
        <v>11033.079999999998</v>
      </c>
      <c r="F33" s="865">
        <f t="shared" si="3"/>
        <v>10908.567999999999</v>
      </c>
    </row>
    <row r="34" spans="2:6">
      <c r="B34" s="867"/>
      <c r="C34" s="868"/>
      <c r="D34" s="869"/>
      <c r="E34" s="869"/>
      <c r="F34" s="869"/>
    </row>
    <row r="35" spans="2:6">
      <c r="B35" s="856" t="s">
        <v>154</v>
      </c>
      <c r="C35" s="856"/>
      <c r="D35" s="866"/>
      <c r="E35" s="866"/>
      <c r="F35" s="866"/>
    </row>
    <row r="36" spans="2:6">
      <c r="B36" s="858" t="s">
        <v>39</v>
      </c>
      <c r="C36" s="859">
        <v>41214</v>
      </c>
      <c r="D36" s="860">
        <v>13836</v>
      </c>
      <c r="E36" s="860">
        <v>12986</v>
      </c>
      <c r="F36" s="860">
        <v>12925</v>
      </c>
    </row>
    <row r="37" spans="2:6">
      <c r="B37" s="858" t="s">
        <v>40</v>
      </c>
      <c r="C37" s="861">
        <v>41213</v>
      </c>
      <c r="D37" s="860"/>
      <c r="E37" s="860"/>
      <c r="F37" s="860"/>
    </row>
    <row r="38" spans="2:6">
      <c r="B38" s="858" t="s">
        <v>41</v>
      </c>
      <c r="C38" s="861">
        <v>41214</v>
      </c>
      <c r="D38" s="860">
        <v>13923</v>
      </c>
      <c r="E38" s="860">
        <v>13738</v>
      </c>
      <c r="F38" s="860">
        <v>13683</v>
      </c>
    </row>
    <row r="39" spans="2:6">
      <c r="B39" s="858" t="s">
        <v>42</v>
      </c>
      <c r="C39" s="861">
        <v>41213</v>
      </c>
      <c r="D39" s="860"/>
      <c r="E39" s="860"/>
      <c r="F39" s="860"/>
    </row>
    <row r="40" spans="2:6">
      <c r="B40" s="858" t="s">
        <v>43</v>
      </c>
      <c r="C40" s="861">
        <v>41213</v>
      </c>
      <c r="D40" s="860">
        <v>12386.5</v>
      </c>
      <c r="E40" s="860">
        <v>12048.6</v>
      </c>
      <c r="F40" s="860">
        <v>12140.6</v>
      </c>
    </row>
    <row r="41" spans="2:6">
      <c r="B41" s="862" t="s">
        <v>291</v>
      </c>
      <c r="C41" s="863"/>
      <c r="D41" s="864">
        <f>AVERAGE(D36:D40)</f>
        <v>13381.833333333334</v>
      </c>
      <c r="E41" s="864">
        <f t="shared" ref="E41:F41" si="4">AVERAGE(E36:E40)</f>
        <v>12924.199999999999</v>
      </c>
      <c r="F41" s="865">
        <f t="shared" si="4"/>
        <v>12916.199999999999</v>
      </c>
    </row>
    <row r="42" spans="2:6">
      <c r="D42" s="870"/>
      <c r="E42" s="870"/>
      <c r="F42" s="870"/>
    </row>
    <row r="43" spans="2:6">
      <c r="B43" s="856" t="s">
        <v>5</v>
      </c>
      <c r="C43" s="856"/>
      <c r="D43" s="866"/>
      <c r="E43" s="866"/>
      <c r="F43" s="866"/>
    </row>
    <row r="44" spans="2:6">
      <c r="B44" s="858" t="s">
        <v>39</v>
      </c>
      <c r="C44" s="859">
        <v>41214</v>
      </c>
      <c r="D44" s="860">
        <v>19746</v>
      </c>
      <c r="E44" s="860">
        <v>19841</v>
      </c>
      <c r="F44" s="860">
        <v>20177</v>
      </c>
    </row>
    <row r="45" spans="2:6">
      <c r="B45" s="858" t="s">
        <v>40</v>
      </c>
      <c r="C45" s="861">
        <v>41213</v>
      </c>
      <c r="D45" s="860"/>
      <c r="E45" s="860"/>
      <c r="F45" s="860"/>
    </row>
    <row r="46" spans="2:6">
      <c r="B46" s="858" t="s">
        <v>41</v>
      </c>
      <c r="C46" s="861">
        <v>41214</v>
      </c>
      <c r="D46" s="860">
        <v>17726.8</v>
      </c>
      <c r="E46" s="860">
        <v>17287.7</v>
      </c>
      <c r="F46" s="860"/>
    </row>
    <row r="47" spans="2:6">
      <c r="B47" s="858" t="s">
        <v>42</v>
      </c>
      <c r="C47" s="861">
        <v>41213</v>
      </c>
      <c r="D47" s="860">
        <v>17537</v>
      </c>
      <c r="E47" s="860">
        <v>16911</v>
      </c>
      <c r="F47" s="860">
        <v>16344</v>
      </c>
    </row>
    <row r="48" spans="2:6">
      <c r="B48" s="858" t="s">
        <v>43</v>
      </c>
      <c r="C48" s="861">
        <v>41213</v>
      </c>
      <c r="D48" s="860"/>
      <c r="E48" s="860"/>
      <c r="F48" s="860"/>
    </row>
    <row r="49" spans="2:6">
      <c r="B49" s="862" t="s">
        <v>291</v>
      </c>
      <c r="C49" s="863"/>
      <c r="D49" s="864">
        <f>AVERAGE(D44:D48)</f>
        <v>18336.600000000002</v>
      </c>
      <c r="E49" s="864">
        <f t="shared" ref="E49:F49" si="5">AVERAGE(E44:E48)</f>
        <v>18013.233333333334</v>
      </c>
      <c r="F49" s="865">
        <f t="shared" si="5"/>
        <v>18260.5</v>
      </c>
    </row>
    <row r="50" spans="2:6">
      <c r="B50" s="858"/>
      <c r="C50" s="858"/>
      <c r="D50" s="858"/>
      <c r="E50" s="858"/>
      <c r="F50" s="858"/>
    </row>
    <row r="51" spans="2:6">
      <c r="B51" s="871" t="s">
        <v>897</v>
      </c>
      <c r="C51" s="872"/>
      <c r="D51" s="873">
        <f>D17/D25</f>
        <v>1.5542855108072497</v>
      </c>
      <c r="E51" s="873">
        <f>E17/E25</f>
        <v>1.7535349854227404</v>
      </c>
      <c r="F51" s="874">
        <f>F17/F25</f>
        <v>2.030495779336583</v>
      </c>
    </row>
    <row r="52" spans="2:6">
      <c r="B52" s="875" t="s">
        <v>898</v>
      </c>
      <c r="C52" s="876"/>
      <c r="D52" s="877">
        <f>D41/D49</f>
        <v>0.72978814683929039</v>
      </c>
      <c r="E52" s="877">
        <f>E41/E49</f>
        <v>0.71748362777735619</v>
      </c>
      <c r="F52" s="878">
        <f>F41/F49</f>
        <v>0.70733002929821198</v>
      </c>
    </row>
    <row r="53" spans="2:6">
      <c r="B53" s="879" t="s">
        <v>899</v>
      </c>
      <c r="C53" s="880"/>
      <c r="D53" s="881">
        <f>D41/D17</f>
        <v>7.6644558485494141</v>
      </c>
      <c r="E53" s="881">
        <f t="shared" ref="E53:F53" si="6">E41/E17</f>
        <v>6.7149863873475075</v>
      </c>
      <c r="F53" s="882">
        <f t="shared" si="6"/>
        <v>6.302368474983167</v>
      </c>
    </row>
    <row r="56" spans="2:6">
      <c r="B56" s="856" t="s">
        <v>900</v>
      </c>
      <c r="C56" s="856"/>
      <c r="D56" s="856"/>
      <c r="E56" s="856"/>
      <c r="F56" s="856"/>
    </row>
    <row r="57" spans="2:6">
      <c r="B57" s="854" t="s">
        <v>155</v>
      </c>
      <c r="D57" s="854">
        <v>13835.9</v>
      </c>
      <c r="E57" s="854">
        <v>12985.7</v>
      </c>
      <c r="F57" s="854">
        <v>12924.3</v>
      </c>
    </row>
    <row r="58" spans="2:6">
      <c r="B58" s="854" t="s">
        <v>156</v>
      </c>
      <c r="D58" s="854">
        <v>16335.7</v>
      </c>
      <c r="E58" s="854">
        <v>16431</v>
      </c>
      <c r="F58" s="854">
        <v>16766.7</v>
      </c>
    </row>
    <row r="59" spans="2:6">
      <c r="D59" s="883">
        <f>D57/D58</f>
        <v>0.84697319368009938</v>
      </c>
      <c r="E59" s="883">
        <f>E57/E58</f>
        <v>0.7903170835615605</v>
      </c>
      <c r="F59" s="883">
        <f>F57/F58</f>
        <v>0.77083146951994119</v>
      </c>
    </row>
    <row r="60" spans="2:6">
      <c r="B60" s="854" t="s">
        <v>901</v>
      </c>
    </row>
    <row r="61" spans="2:6">
      <c r="B61" s="854" t="s">
        <v>902</v>
      </c>
      <c r="D61" s="854">
        <v>11401</v>
      </c>
      <c r="E61" s="854">
        <v>10687</v>
      </c>
      <c r="F61" s="854">
        <v>10081</v>
      </c>
    </row>
    <row r="64" spans="2:6">
      <c r="B64" s="854" t="s">
        <v>896</v>
      </c>
    </row>
    <row r="67" spans="2:5">
      <c r="B67" s="392"/>
      <c r="C67" s="392"/>
      <c r="D67" s="392"/>
      <c r="E67" s="392"/>
    </row>
    <row r="68" spans="2:5">
      <c r="B68" s="636" t="s">
        <v>38</v>
      </c>
      <c r="C68" s="636"/>
      <c r="D68" s="636"/>
      <c r="E68" s="636"/>
    </row>
    <row r="69" spans="2:5">
      <c r="B69" s="637" t="s">
        <v>149</v>
      </c>
      <c r="C69" s="637"/>
      <c r="D69" s="637"/>
      <c r="E69" s="637" t="s">
        <v>226</v>
      </c>
    </row>
    <row r="70" spans="2:5">
      <c r="B70" s="510" t="s">
        <v>39</v>
      </c>
      <c r="C70" s="638">
        <v>41241</v>
      </c>
      <c r="D70" s="510"/>
      <c r="E70" s="639">
        <v>9178.2999999999993</v>
      </c>
    </row>
    <row r="71" spans="2:5">
      <c r="B71" s="510" t="s">
        <v>40</v>
      </c>
      <c r="C71" s="638">
        <v>41213</v>
      </c>
      <c r="D71" s="510"/>
      <c r="E71" s="639">
        <v>9177.4</v>
      </c>
    </row>
    <row r="72" spans="2:5">
      <c r="B72" s="510" t="s">
        <v>41</v>
      </c>
      <c r="C72" s="638">
        <v>41214</v>
      </c>
      <c r="D72" s="510"/>
      <c r="E72" s="639">
        <v>9089</v>
      </c>
    </row>
    <row r="73" spans="2:5">
      <c r="B73" s="510" t="s">
        <v>42</v>
      </c>
      <c r="C73" s="638">
        <v>41213</v>
      </c>
      <c r="D73" s="510"/>
      <c r="E73" s="639">
        <v>9151.4</v>
      </c>
    </row>
    <row r="74" spans="2:5">
      <c r="B74" s="510" t="s">
        <v>43</v>
      </c>
      <c r="C74" s="638">
        <v>41213</v>
      </c>
      <c r="D74" s="510"/>
      <c r="E74" s="639">
        <v>9090.6</v>
      </c>
    </row>
    <row r="75" spans="2:5">
      <c r="B75" s="640" t="s">
        <v>291</v>
      </c>
      <c r="C75" s="641"/>
      <c r="D75" s="641"/>
      <c r="E75" s="642">
        <f>AVERAGE(E70:E74)</f>
        <v>9137.34</v>
      </c>
    </row>
  </sheetData>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sheetPr>
    <outlinePr summaryBelow="0" summaryRight="0"/>
    <pageSetUpPr autoPageBreaks="0"/>
  </sheetPr>
  <dimension ref="B1:IV148"/>
  <sheetViews>
    <sheetView showGridLines="0" zoomScaleNormal="100" workbookViewId="0">
      <selection activeCell="B1" sqref="B1"/>
    </sheetView>
  </sheetViews>
  <sheetFormatPr defaultRowHeight="12.75" outlineLevelRow="1"/>
  <cols>
    <col min="1" max="1" width="6.140625" style="611" customWidth="1"/>
    <col min="2" max="2" width="45.85546875" style="611" customWidth="1"/>
    <col min="3" max="4" width="14.85546875" style="611" customWidth="1"/>
    <col min="5" max="9" width="13.7109375" style="611" customWidth="1"/>
    <col min="10" max="11" width="14.7109375" style="611" bestFit="1" customWidth="1"/>
    <col min="12" max="16384" width="9.140625" style="611"/>
  </cols>
  <sheetData>
    <row r="1" spans="2:256" ht="18.75" customHeight="1"/>
    <row r="2" spans="2:256">
      <c r="B2" s="612" t="s">
        <v>721</v>
      </c>
      <c r="C2" s="612"/>
      <c r="D2" s="612"/>
      <c r="E2" s="612"/>
      <c r="F2" s="612"/>
      <c r="G2" s="612"/>
      <c r="H2" s="612"/>
      <c r="I2" s="612"/>
      <c r="J2" s="612"/>
      <c r="K2" s="612"/>
      <c r="L2" s="613"/>
      <c r="M2" s="613"/>
      <c r="N2" s="613"/>
      <c r="O2" s="613"/>
      <c r="P2" s="613"/>
      <c r="Q2" s="613"/>
      <c r="R2" s="613"/>
      <c r="S2" s="613"/>
      <c r="T2" s="613"/>
      <c r="U2" s="613"/>
      <c r="V2" s="613"/>
      <c r="W2" s="613"/>
      <c r="X2" s="613"/>
      <c r="Y2" s="613"/>
      <c r="Z2" s="613"/>
      <c r="AA2" s="613"/>
      <c r="AB2" s="613"/>
      <c r="AC2" s="613"/>
      <c r="AD2" s="613"/>
      <c r="AE2" s="613"/>
      <c r="AF2" s="613"/>
      <c r="AG2" s="613"/>
      <c r="AH2" s="613"/>
      <c r="AI2" s="613"/>
      <c r="AJ2" s="613"/>
      <c r="AK2" s="613"/>
      <c r="AL2" s="613"/>
      <c r="AM2" s="613"/>
      <c r="AN2" s="613"/>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c r="CU2" s="613"/>
      <c r="CV2" s="613"/>
      <c r="CW2" s="613"/>
      <c r="CX2" s="613"/>
      <c r="CY2" s="613"/>
      <c r="CZ2" s="613"/>
      <c r="DA2" s="613"/>
      <c r="DB2" s="613"/>
      <c r="DC2" s="613"/>
      <c r="DD2" s="613"/>
      <c r="DE2" s="613"/>
      <c r="DF2" s="613"/>
      <c r="DG2" s="613"/>
      <c r="DH2" s="613"/>
      <c r="DI2" s="613"/>
      <c r="DJ2" s="613"/>
      <c r="DK2" s="613"/>
      <c r="DL2" s="613"/>
      <c r="DM2" s="613"/>
      <c r="DN2" s="613"/>
      <c r="DO2" s="613"/>
      <c r="DP2" s="613"/>
      <c r="DQ2" s="613"/>
      <c r="DR2" s="613"/>
      <c r="DS2" s="613"/>
      <c r="DT2" s="613"/>
      <c r="DU2" s="613"/>
      <c r="DV2" s="613"/>
      <c r="DW2" s="613"/>
      <c r="DX2" s="613"/>
      <c r="DY2" s="613"/>
      <c r="DZ2" s="613"/>
      <c r="EA2" s="613"/>
      <c r="EB2" s="613"/>
      <c r="EC2" s="613"/>
      <c r="ED2" s="613"/>
      <c r="EE2" s="613"/>
      <c r="EF2" s="613"/>
      <c r="EG2" s="613"/>
      <c r="EH2" s="613"/>
      <c r="EI2" s="613"/>
      <c r="EJ2" s="613"/>
      <c r="EK2" s="613"/>
      <c r="EL2" s="613"/>
      <c r="EM2" s="613"/>
      <c r="EN2" s="613"/>
      <c r="EO2" s="613"/>
      <c r="EP2" s="613"/>
      <c r="EQ2" s="613"/>
      <c r="ER2" s="613"/>
      <c r="ES2" s="613"/>
      <c r="ET2" s="613"/>
      <c r="EU2" s="613"/>
      <c r="EV2" s="613"/>
      <c r="EW2" s="613"/>
      <c r="EX2" s="613"/>
      <c r="EY2" s="613"/>
      <c r="EZ2" s="613"/>
      <c r="FA2" s="613"/>
      <c r="FB2" s="613"/>
      <c r="FC2" s="613"/>
      <c r="FD2" s="613"/>
      <c r="FE2" s="613"/>
      <c r="FF2" s="613"/>
      <c r="FG2" s="613"/>
      <c r="FH2" s="613"/>
      <c r="FI2" s="613"/>
      <c r="FJ2" s="613"/>
      <c r="FK2" s="613"/>
      <c r="FL2" s="613"/>
      <c r="FM2" s="613"/>
      <c r="FN2" s="613"/>
      <c r="FO2" s="613"/>
      <c r="FP2" s="613"/>
      <c r="FQ2" s="613"/>
      <c r="FR2" s="613"/>
      <c r="FS2" s="613"/>
      <c r="FT2" s="613"/>
      <c r="FU2" s="613"/>
      <c r="FV2" s="613"/>
      <c r="FW2" s="613"/>
      <c r="FX2" s="613"/>
      <c r="FY2" s="613"/>
      <c r="FZ2" s="613"/>
      <c r="GA2" s="613"/>
      <c r="GB2" s="613"/>
      <c r="GC2" s="613"/>
      <c r="GD2" s="613"/>
      <c r="GE2" s="613"/>
      <c r="GF2" s="613"/>
      <c r="GG2" s="613"/>
      <c r="GH2" s="613"/>
      <c r="GI2" s="613"/>
      <c r="GJ2" s="613"/>
      <c r="GK2" s="613"/>
      <c r="GL2" s="613"/>
      <c r="GM2" s="613"/>
      <c r="GN2" s="613"/>
      <c r="GO2" s="613"/>
      <c r="GP2" s="613"/>
      <c r="GQ2" s="613"/>
      <c r="GR2" s="613"/>
      <c r="GS2" s="613"/>
      <c r="GT2" s="613"/>
      <c r="GU2" s="613"/>
      <c r="GV2" s="613"/>
      <c r="GW2" s="613"/>
      <c r="GX2" s="613"/>
      <c r="GY2" s="613"/>
      <c r="GZ2" s="613"/>
      <c r="HA2" s="613"/>
      <c r="HB2" s="613"/>
      <c r="HC2" s="613"/>
      <c r="HD2" s="613"/>
      <c r="HE2" s="613"/>
      <c r="HF2" s="613"/>
      <c r="HG2" s="613"/>
      <c r="HH2" s="613"/>
      <c r="HI2" s="613"/>
      <c r="HJ2" s="613"/>
      <c r="HK2" s="613"/>
      <c r="HL2" s="613"/>
      <c r="HM2" s="613"/>
      <c r="HN2" s="613"/>
      <c r="HO2" s="613"/>
      <c r="HP2" s="613"/>
      <c r="HQ2" s="613"/>
      <c r="HR2" s="613"/>
      <c r="HS2" s="613"/>
      <c r="HT2" s="613"/>
      <c r="HU2" s="613"/>
      <c r="HV2" s="613"/>
      <c r="HW2" s="613"/>
      <c r="HX2" s="613"/>
      <c r="HY2" s="613"/>
      <c r="HZ2" s="613"/>
      <c r="IA2" s="613"/>
      <c r="IB2" s="613"/>
      <c r="IC2" s="613"/>
      <c r="ID2" s="613"/>
      <c r="IE2" s="613"/>
      <c r="IF2" s="613"/>
      <c r="IG2" s="613"/>
      <c r="IH2" s="613"/>
      <c r="II2" s="613"/>
      <c r="IJ2" s="613"/>
      <c r="IK2" s="613"/>
      <c r="IL2" s="613"/>
      <c r="IM2" s="613"/>
      <c r="IN2" s="613"/>
      <c r="IO2" s="613"/>
      <c r="IP2" s="613"/>
      <c r="IQ2" s="613"/>
      <c r="IR2" s="613"/>
      <c r="IS2" s="613"/>
      <c r="IT2" s="613"/>
      <c r="IU2" s="613"/>
      <c r="IV2" s="613"/>
    </row>
    <row r="3" spans="2:256">
      <c r="B3" s="937" t="s">
        <v>711</v>
      </c>
      <c r="C3" s="939">
        <v>2010</v>
      </c>
      <c r="D3" s="939">
        <v>2011</v>
      </c>
      <c r="E3" s="938">
        <f t="shared" ref="E3:K3" si="0">D3+1</f>
        <v>2012</v>
      </c>
      <c r="F3" s="938">
        <f t="shared" si="0"/>
        <v>2013</v>
      </c>
      <c r="G3" s="938">
        <f t="shared" si="0"/>
        <v>2014</v>
      </c>
      <c r="H3" s="938">
        <f t="shared" si="0"/>
        <v>2015</v>
      </c>
      <c r="I3" s="938">
        <f t="shared" si="0"/>
        <v>2016</v>
      </c>
      <c r="J3" s="938">
        <f t="shared" si="0"/>
        <v>2017</v>
      </c>
      <c r="K3" s="938">
        <f t="shared" si="0"/>
        <v>2018</v>
      </c>
    </row>
    <row r="4" spans="2:256">
      <c r="B4" s="937" t="s">
        <v>166</v>
      </c>
      <c r="C4" s="936"/>
      <c r="D4" s="936"/>
      <c r="E4" s="936"/>
      <c r="F4" s="936"/>
      <c r="G4" s="936"/>
      <c r="H4" s="936"/>
      <c r="I4" s="936"/>
      <c r="J4" s="936"/>
      <c r="K4" s="936"/>
    </row>
    <row r="5" spans="2:256">
      <c r="B5" s="935" t="s">
        <v>723</v>
      </c>
      <c r="C5" s="619"/>
      <c r="D5" s="619"/>
    </row>
    <row r="6" spans="2:256">
      <c r="B6" s="619" t="s">
        <v>167</v>
      </c>
      <c r="C6" s="620">
        <v>194891</v>
      </c>
      <c r="D6" s="620">
        <v>204806</v>
      </c>
    </row>
    <row r="7" spans="2:256">
      <c r="B7" s="619" t="s">
        <v>724</v>
      </c>
      <c r="C7" s="620">
        <v>1339174</v>
      </c>
      <c r="D7" s="620">
        <v>1425428</v>
      </c>
    </row>
    <row r="8" spans="2:256">
      <c r="B8" s="619" t="s">
        <v>727</v>
      </c>
      <c r="C8" s="620">
        <v>486319</v>
      </c>
      <c r="D8" s="620">
        <v>514883</v>
      </c>
    </row>
    <row r="9" spans="2:256">
      <c r="B9" s="619" t="s">
        <v>168</v>
      </c>
      <c r="C9" s="620">
        <v>1370054</v>
      </c>
      <c r="D9" s="620">
        <v>1547765</v>
      </c>
    </row>
    <row r="10" spans="2:256">
      <c r="B10" s="619" t="s">
        <v>726</v>
      </c>
      <c r="C10" s="620">
        <v>2479695</v>
      </c>
      <c r="D10" s="620">
        <v>4002985</v>
      </c>
    </row>
    <row r="11" spans="2:256">
      <c r="B11" s="619" t="s">
        <v>169</v>
      </c>
      <c r="C11" s="620">
        <v>359470</v>
      </c>
      <c r="D11" s="620">
        <v>351207</v>
      </c>
    </row>
    <row r="12" spans="2:256">
      <c r="B12" s="619" t="s">
        <v>170</v>
      </c>
      <c r="C12" s="620">
        <v>459926</v>
      </c>
      <c r="D12" s="620">
        <v>485661</v>
      </c>
    </row>
    <row r="13" spans="2:256">
      <c r="B13" s="619" t="s">
        <v>98</v>
      </c>
      <c r="C13" s="620">
        <v>-633528</v>
      </c>
      <c r="D13" s="620">
        <v>-683423</v>
      </c>
      <c r="F13" s="621"/>
    </row>
    <row r="14" spans="2:256">
      <c r="B14" s="935" t="s">
        <v>99</v>
      </c>
      <c r="C14" s="934">
        <v>6056001</v>
      </c>
      <c r="D14" s="934">
        <v>7849312</v>
      </c>
      <c r="E14" s="934">
        <f>'Rev Consensus'!E9*1000</f>
        <v>9137340</v>
      </c>
      <c r="F14" s="934">
        <f t="shared" ref="F14:K14" si="1">E14*(1+F15)</f>
        <v>9594207</v>
      </c>
      <c r="G14" s="934">
        <f t="shared" si="1"/>
        <v>9977975.2800000012</v>
      </c>
      <c r="H14" s="934">
        <f t="shared" si="1"/>
        <v>10576653.796800002</v>
      </c>
      <c r="I14" s="934">
        <f t="shared" si="1"/>
        <v>11105486.486640003</v>
      </c>
      <c r="J14" s="934">
        <f t="shared" si="1"/>
        <v>11660760.810972003</v>
      </c>
      <c r="K14" s="934">
        <f t="shared" si="1"/>
        <v>12243798.851520604</v>
      </c>
    </row>
    <row r="15" spans="2:256" s="626" customFormat="1" ht="12">
      <c r="B15" s="623" t="s">
        <v>339</v>
      </c>
      <c r="C15" s="624"/>
      <c r="D15" s="625">
        <f>(D14-C14)/C14</f>
        <v>0.29612131834192235</v>
      </c>
      <c r="E15" s="625">
        <f>(E14-D14)/D14</f>
        <v>0.16409438177511609</v>
      </c>
      <c r="F15" s="625">
        <v>0.05</v>
      </c>
      <c r="G15" s="625">
        <v>0.04</v>
      </c>
      <c r="H15" s="625">
        <v>0.06</v>
      </c>
      <c r="I15" s="625">
        <v>0.05</v>
      </c>
      <c r="J15" s="625">
        <v>0.05</v>
      </c>
      <c r="K15" s="625">
        <v>0.05</v>
      </c>
    </row>
    <row r="16" spans="2:256" collapsed="1">
      <c r="B16" s="619"/>
      <c r="C16" s="619"/>
      <c r="D16" s="619"/>
    </row>
    <row r="17" spans="2:11" s="629" customFormat="1" hidden="1" outlineLevel="1">
      <c r="B17" s="951" t="s">
        <v>729</v>
      </c>
      <c r="C17" s="628"/>
      <c r="D17" s="628"/>
    </row>
    <row r="18" spans="2:11" s="629" customFormat="1" hidden="1" outlineLevel="1">
      <c r="B18" s="628" t="s">
        <v>170</v>
      </c>
      <c r="C18" s="630">
        <v>-333817</v>
      </c>
      <c r="D18" s="630">
        <v>-345484</v>
      </c>
    </row>
    <row r="19" spans="2:11" s="629" customFormat="1" hidden="1" outlineLevel="1">
      <c r="B19" s="628" t="s">
        <v>725</v>
      </c>
      <c r="C19" s="630">
        <v>-423073</v>
      </c>
      <c r="D19" s="630">
        <v>-485751</v>
      </c>
    </row>
    <row r="20" spans="2:11" s="629" customFormat="1" hidden="1" outlineLevel="1">
      <c r="B20" s="628" t="s">
        <v>167</v>
      </c>
      <c r="C20" s="630">
        <v>-120593</v>
      </c>
      <c r="D20" s="630">
        <v>-124063</v>
      </c>
    </row>
    <row r="21" spans="2:11" s="629" customFormat="1" hidden="1" outlineLevel="1">
      <c r="B21" s="628" t="s">
        <v>724</v>
      </c>
      <c r="C21" s="630">
        <v>-774443</v>
      </c>
      <c r="D21" s="630">
        <v>-829018</v>
      </c>
    </row>
    <row r="22" spans="2:11" s="629" customFormat="1" hidden="1" outlineLevel="1">
      <c r="B22" s="628" t="s">
        <v>726</v>
      </c>
      <c r="C22" s="630">
        <v>-1422531</v>
      </c>
      <c r="D22" s="630">
        <v>-2515279</v>
      </c>
    </row>
    <row r="23" spans="2:11" s="629" customFormat="1" hidden="1" outlineLevel="1">
      <c r="B23" s="628" t="s">
        <v>100</v>
      </c>
      <c r="C23" s="630">
        <v>-360383</v>
      </c>
      <c r="D23" s="630">
        <v>-375559</v>
      </c>
    </row>
    <row r="24" spans="2:11" s="629" customFormat="1" hidden="1" outlineLevel="1">
      <c r="B24" s="628" t="s">
        <v>730</v>
      </c>
      <c r="C24" s="630">
        <v>-1128803</v>
      </c>
      <c r="D24" s="630">
        <v>-1182505</v>
      </c>
    </row>
    <row r="25" spans="2:11" s="629" customFormat="1" hidden="1" outlineLevel="1">
      <c r="B25" s="628" t="s">
        <v>731</v>
      </c>
      <c r="C25" s="630">
        <v>-124241</v>
      </c>
      <c r="D25" s="630">
        <v>-174971</v>
      </c>
    </row>
    <row r="26" spans="2:11" s="629" customFormat="1" hidden="1" outlineLevel="1">
      <c r="B26" s="628" t="s">
        <v>101</v>
      </c>
      <c r="C26" s="630">
        <v>-4247</v>
      </c>
      <c r="D26" s="630">
        <v>316</v>
      </c>
    </row>
    <row r="27" spans="2:11" s="629" customFormat="1" hidden="1" outlineLevel="1">
      <c r="B27" s="628" t="s">
        <v>169</v>
      </c>
      <c r="C27" s="630">
        <v>-359470</v>
      </c>
      <c r="D27" s="630">
        <v>-351207</v>
      </c>
    </row>
    <row r="28" spans="2:11">
      <c r="B28" s="619"/>
      <c r="C28" s="620"/>
      <c r="D28" s="620"/>
    </row>
    <row r="29" spans="2:11">
      <c r="B29" s="935" t="s">
        <v>102</v>
      </c>
      <c r="C29" s="631">
        <f>SUM(C18:C27)</f>
        <v>-5051601</v>
      </c>
      <c r="D29" s="631">
        <f>SUM(D18:D27)</f>
        <v>-6383521</v>
      </c>
      <c r="E29" s="631">
        <f t="shared" ref="E29:K29" si="2">E31-E14</f>
        <v>-7035751.7999999998</v>
      </c>
      <c r="F29" s="631">
        <f t="shared" si="2"/>
        <v>-7387539.3900000006</v>
      </c>
      <c r="G29" s="631">
        <f t="shared" si="2"/>
        <v>-7982380.2240000013</v>
      </c>
      <c r="H29" s="631">
        <f t="shared" si="2"/>
        <v>-8461323.037440002</v>
      </c>
      <c r="I29" s="631">
        <f t="shared" si="2"/>
        <v>-8884389.1893120017</v>
      </c>
      <c r="J29" s="631">
        <f t="shared" si="2"/>
        <v>-9328608.6487776022</v>
      </c>
      <c r="K29" s="631">
        <f t="shared" si="2"/>
        <v>-9795039.0812164824</v>
      </c>
    </row>
    <row r="30" spans="2:11">
      <c r="B30" s="619"/>
      <c r="C30" s="620"/>
      <c r="D30" s="620"/>
    </row>
    <row r="31" spans="2:11">
      <c r="B31" s="935" t="s">
        <v>714</v>
      </c>
      <c r="C31" s="934">
        <f>C14+C29</f>
        <v>1004400</v>
      </c>
      <c r="D31" s="934">
        <f>D14+D29</f>
        <v>1465791</v>
      </c>
      <c r="E31" s="934">
        <f t="shared" ref="E31:K31" si="3">E14*E32</f>
        <v>2101588.2000000002</v>
      </c>
      <c r="F31" s="934">
        <f t="shared" si="3"/>
        <v>2206667.61</v>
      </c>
      <c r="G31" s="934">
        <f t="shared" si="3"/>
        <v>1995595.0560000003</v>
      </c>
      <c r="H31" s="934">
        <f t="shared" si="3"/>
        <v>2115330.7593600005</v>
      </c>
      <c r="I31" s="934">
        <f t="shared" si="3"/>
        <v>2221097.2973280004</v>
      </c>
      <c r="J31" s="934">
        <f t="shared" si="3"/>
        <v>2332152.1621944006</v>
      </c>
      <c r="K31" s="934">
        <f t="shared" si="3"/>
        <v>2448759.7703041206</v>
      </c>
    </row>
    <row r="32" spans="2:11" s="633" customFormat="1" ht="12">
      <c r="B32" s="623" t="s">
        <v>622</v>
      </c>
      <c r="C32" s="625">
        <f>C31/C14</f>
        <v>0.16585202016974568</v>
      </c>
      <c r="D32" s="625">
        <f>D31/D14</f>
        <v>0.18674133478195287</v>
      </c>
      <c r="E32" s="632">
        <v>0.23</v>
      </c>
      <c r="F32" s="632">
        <f>E32</f>
        <v>0.23</v>
      </c>
      <c r="G32" s="632">
        <v>0.2</v>
      </c>
      <c r="H32" s="632">
        <f>G32</f>
        <v>0.2</v>
      </c>
      <c r="I32" s="632">
        <f>H32</f>
        <v>0.2</v>
      </c>
      <c r="J32" s="632">
        <f>I32</f>
        <v>0.2</v>
      </c>
      <c r="K32" s="632">
        <f>J32</f>
        <v>0.2</v>
      </c>
    </row>
    <row r="33" spans="2:11">
      <c r="B33" s="619"/>
      <c r="C33" s="620"/>
      <c r="D33" s="620"/>
    </row>
    <row r="34" spans="2:11">
      <c r="B34" s="619" t="s">
        <v>733</v>
      </c>
      <c r="C34" s="620">
        <v>-633423</v>
      </c>
      <c r="D34" s="620">
        <v>-817146</v>
      </c>
      <c r="E34" s="620">
        <f t="shared" ref="E34:K34" si="4">-E14*E35</f>
        <v>-951235.06769000902</v>
      </c>
      <c r="F34" s="620">
        <f t="shared" si="4"/>
        <v>-998796.82107450953</v>
      </c>
      <c r="G34" s="620">
        <f t="shared" si="4"/>
        <v>-1038748.69391749</v>
      </c>
      <c r="H34" s="620">
        <f t="shared" si="4"/>
        <v>-1101073.6155525395</v>
      </c>
      <c r="I34" s="620">
        <f t="shared" si="4"/>
        <v>-1156127.2963301665</v>
      </c>
      <c r="J34" s="620">
        <f t="shared" si="4"/>
        <v>-1213933.6611466748</v>
      </c>
      <c r="K34" s="620">
        <f t="shared" si="4"/>
        <v>-1274630.3442040086</v>
      </c>
    </row>
    <row r="35" spans="2:11" s="633" customFormat="1" ht="12">
      <c r="B35" s="623" t="s">
        <v>103</v>
      </c>
      <c r="C35" s="625">
        <f>ABS(C34/C14)</f>
        <v>0.10459426938667943</v>
      </c>
      <c r="D35" s="625">
        <f>ABS(D34/D14)</f>
        <v>0.10410415588015867</v>
      </c>
      <c r="E35" s="632">
        <f t="shared" ref="E35:K35" si="5">D35</f>
        <v>0.10410415588015867</v>
      </c>
      <c r="F35" s="632">
        <f t="shared" si="5"/>
        <v>0.10410415588015867</v>
      </c>
      <c r="G35" s="632">
        <f t="shared" si="5"/>
        <v>0.10410415588015867</v>
      </c>
      <c r="H35" s="632">
        <f t="shared" si="5"/>
        <v>0.10410415588015867</v>
      </c>
      <c r="I35" s="632">
        <f t="shared" si="5"/>
        <v>0.10410415588015867</v>
      </c>
      <c r="J35" s="632">
        <f t="shared" si="5"/>
        <v>0.10410415588015867</v>
      </c>
      <c r="K35" s="632">
        <f t="shared" si="5"/>
        <v>0.10410415588015867</v>
      </c>
    </row>
    <row r="36" spans="2:11">
      <c r="B36" s="619" t="s">
        <v>104</v>
      </c>
      <c r="C36" s="946">
        <v>0</v>
      </c>
      <c r="D36" s="620">
        <v>3496005</v>
      </c>
      <c r="E36" s="946">
        <v>0</v>
      </c>
      <c r="F36" s="946">
        <v>0</v>
      </c>
      <c r="G36" s="946">
        <v>0</v>
      </c>
      <c r="H36" s="946">
        <v>0</v>
      </c>
      <c r="I36" s="946">
        <v>0</v>
      </c>
      <c r="J36" s="946">
        <v>0</v>
      </c>
      <c r="K36" s="946">
        <v>0</v>
      </c>
    </row>
    <row r="37" spans="2:11">
      <c r="B37" s="619" t="s">
        <v>105</v>
      </c>
      <c r="C37" s="620">
        <v>-1113580</v>
      </c>
      <c r="D37" s="620">
        <v>-1086832</v>
      </c>
      <c r="E37" s="620">
        <f t="shared" ref="E37:K37" si="6">-E31*E38</f>
        <v>-1558253.0569381311</v>
      </c>
      <c r="F37" s="620">
        <f t="shared" si="6"/>
        <v>-1434333.9465000001</v>
      </c>
      <c r="G37" s="620">
        <f t="shared" si="6"/>
        <v>-1197357.0336000002</v>
      </c>
      <c r="H37" s="620">
        <f t="shared" si="6"/>
        <v>-1163431.9176480004</v>
      </c>
      <c r="I37" s="620">
        <f t="shared" si="6"/>
        <v>-1110548.6486640002</v>
      </c>
      <c r="J37" s="620">
        <f t="shared" si="6"/>
        <v>-1049468.4729874802</v>
      </c>
      <c r="K37" s="620">
        <f t="shared" si="6"/>
        <v>-979503.90812164824</v>
      </c>
    </row>
    <row r="38" spans="2:11" s="633" customFormat="1" ht="12" collapsed="1">
      <c r="B38" s="623" t="s">
        <v>106</v>
      </c>
      <c r="C38" s="625">
        <f>ABS(C37/C31)</f>
        <v>1.1087017124651533</v>
      </c>
      <c r="D38" s="625">
        <f>ABS(D37/D31)</f>
        <v>0.74146450619494864</v>
      </c>
      <c r="E38" s="632">
        <f>D38</f>
        <v>0.74146450619494864</v>
      </c>
      <c r="F38" s="632">
        <v>0.65</v>
      </c>
      <c r="G38" s="632">
        <v>0.6</v>
      </c>
      <c r="H38" s="632">
        <v>0.55000000000000004</v>
      </c>
      <c r="I38" s="632">
        <v>0.5</v>
      </c>
      <c r="J38" s="632">
        <v>0.45</v>
      </c>
      <c r="K38" s="632">
        <v>0.4</v>
      </c>
    </row>
    <row r="39" spans="2:11" s="629" customFormat="1" hidden="1" outlineLevel="1">
      <c r="B39" s="628" t="s">
        <v>107</v>
      </c>
      <c r="C39" s="630">
        <v>-78434</v>
      </c>
      <c r="D39" s="630">
        <v>91094</v>
      </c>
    </row>
    <row r="40" spans="2:11" s="629" customFormat="1" hidden="1" outlineLevel="1">
      <c r="B40" s="628" t="s">
        <v>108</v>
      </c>
      <c r="C40" s="630">
        <v>-108731</v>
      </c>
      <c r="D40" s="630">
        <v>-119013</v>
      </c>
    </row>
    <row r="41" spans="2:11" s="629" customFormat="1" hidden="1" outlineLevel="1">
      <c r="B41" s="628" t="s">
        <v>109</v>
      </c>
      <c r="C41" s="630">
        <v>165217</v>
      </c>
      <c r="D41" s="630">
        <v>-19670</v>
      </c>
    </row>
    <row r="42" spans="2:11" s="629" customFormat="1" hidden="1" outlineLevel="1">
      <c r="B42" s="628" t="s">
        <v>110</v>
      </c>
      <c r="C42" s="630">
        <v>-1451474</v>
      </c>
      <c r="D42" s="630">
        <v>-178598</v>
      </c>
    </row>
    <row r="43" spans="2:11">
      <c r="B43" s="619" t="s">
        <v>111</v>
      </c>
      <c r="C43" s="620">
        <f>SUM(C39:C42)</f>
        <v>-1473422</v>
      </c>
      <c r="D43" s="620">
        <f>SUM(D39:D42)</f>
        <v>-226187</v>
      </c>
      <c r="E43" s="946">
        <v>0</v>
      </c>
      <c r="F43" s="946">
        <v>0</v>
      </c>
      <c r="G43" s="946">
        <v>0</v>
      </c>
      <c r="H43" s="946">
        <v>0</v>
      </c>
      <c r="I43" s="946">
        <v>0</v>
      </c>
      <c r="J43" s="946">
        <v>0</v>
      </c>
      <c r="K43" s="946">
        <v>0</v>
      </c>
    </row>
    <row r="44" spans="2:11">
      <c r="B44" s="619"/>
      <c r="C44" s="620"/>
      <c r="D44" s="620"/>
    </row>
    <row r="45" spans="2:11">
      <c r="B45" s="935" t="s">
        <v>739</v>
      </c>
      <c r="C45" s="934">
        <f t="shared" ref="C45:K45" si="7">C31+C34+C36+C37+C43</f>
        <v>-2216025</v>
      </c>
      <c r="D45" s="934">
        <f t="shared" si="7"/>
        <v>2831631</v>
      </c>
      <c r="E45" s="934">
        <f t="shared" si="7"/>
        <v>-407899.92462813994</v>
      </c>
      <c r="F45" s="934">
        <f t="shared" si="7"/>
        <v>-226463.15757450974</v>
      </c>
      <c r="G45" s="934">
        <f t="shared" si="7"/>
        <v>-240510.67151748983</v>
      </c>
      <c r="H45" s="934">
        <f t="shared" si="7"/>
        <v>-149174.77384053939</v>
      </c>
      <c r="I45" s="934">
        <f t="shared" si="7"/>
        <v>-45578.647666166304</v>
      </c>
      <c r="J45" s="934">
        <f t="shared" si="7"/>
        <v>68750.02806024556</v>
      </c>
      <c r="K45" s="934">
        <f t="shared" si="7"/>
        <v>194625.51797846379</v>
      </c>
    </row>
    <row r="46" spans="2:11">
      <c r="B46" s="619"/>
      <c r="C46" s="619"/>
      <c r="D46" s="619"/>
    </row>
    <row r="47" spans="2:11">
      <c r="B47" s="935" t="s">
        <v>740</v>
      </c>
      <c r="C47" s="619"/>
      <c r="D47" s="950"/>
    </row>
    <row r="48" spans="2:11">
      <c r="B48" s="619" t="s">
        <v>741</v>
      </c>
      <c r="C48" s="620">
        <v>-778628</v>
      </c>
      <c r="D48" s="620">
        <v>-403313</v>
      </c>
      <c r="E48" s="620">
        <f t="shared" ref="E48:K48" si="8">E45*E49</f>
        <v>-57039.893894879337</v>
      </c>
      <c r="F48" s="620">
        <f t="shared" si="8"/>
        <v>-58943.85959575163</v>
      </c>
      <c r="G48" s="620">
        <f t="shared" si="8"/>
        <v>-30718.445252914975</v>
      </c>
      <c r="H48" s="620">
        <f t="shared" si="8"/>
        <v>-52211.170844188782</v>
      </c>
      <c r="I48" s="620">
        <f t="shared" si="8"/>
        <v>-15952.526683158205</v>
      </c>
      <c r="J48" s="620">
        <f t="shared" si="8"/>
        <v>24062.509821085943</v>
      </c>
      <c r="K48" s="620">
        <f t="shared" si="8"/>
        <v>68118.931292462323</v>
      </c>
    </row>
    <row r="49" spans="2:256">
      <c r="B49" s="949" t="s">
        <v>966</v>
      </c>
      <c r="C49" s="948">
        <f>C48/C45</f>
        <v>0.35136246206608679</v>
      </c>
      <c r="D49" s="948">
        <f>D48/D45</f>
        <v>-0.14243134080676473</v>
      </c>
      <c r="E49" s="947">
        <f>'Tax Rates'!E5</f>
        <v>0.139837961350151</v>
      </c>
      <c r="F49" s="947">
        <f>'Tax Rates'!F5</f>
        <v>0.26028012780117765</v>
      </c>
      <c r="G49" s="947">
        <f>'Tax Rates'!G5</f>
        <v>0.12772175579195097</v>
      </c>
      <c r="H49" s="947">
        <f>'Tax Rates'!H5</f>
        <v>0.35</v>
      </c>
      <c r="I49" s="947">
        <f>'Tax Rates'!I5</f>
        <v>0.35</v>
      </c>
      <c r="J49" s="947">
        <f>'Tax Rates'!J5</f>
        <v>0.35</v>
      </c>
      <c r="K49" s="947">
        <f>'Tax Rates'!K5</f>
        <v>0.35</v>
      </c>
    </row>
    <row r="50" spans="2:256">
      <c r="B50" s="619" t="s">
        <v>112</v>
      </c>
      <c r="C50" s="946">
        <v>0</v>
      </c>
      <c r="D50" s="620">
        <v>-120307</v>
      </c>
      <c r="E50" s="620">
        <f>'Min. Int.'!E9</f>
        <v>-164166.66666666666</v>
      </c>
      <c r="F50" s="620">
        <f>'Min. Int.'!F9</f>
        <v>-194166.66666666666</v>
      </c>
      <c r="G50" s="620">
        <f>'Min. Int.'!G9</f>
        <v>-215766.66666666666</v>
      </c>
      <c r="H50" s="620">
        <f>'Min. Int.'!H9</f>
        <v>-215766.66666666666</v>
      </c>
      <c r="I50" s="620">
        <f>'Min. Int.'!I9</f>
        <v>-215766.66666666666</v>
      </c>
      <c r="J50" s="620">
        <f>'Min. Int.'!J9</f>
        <v>-215766.66666666666</v>
      </c>
      <c r="K50" s="620">
        <f>'Min. Int.'!K9</f>
        <v>-215766.66666666666</v>
      </c>
    </row>
    <row r="51" spans="2:256">
      <c r="B51" s="935" t="s">
        <v>742</v>
      </c>
      <c r="C51" s="934">
        <f t="shared" ref="C51:K51" si="9">C45-C48+C50</f>
        <v>-1437397</v>
      </c>
      <c r="D51" s="934">
        <f t="shared" si="9"/>
        <v>3114637</v>
      </c>
      <c r="E51" s="934">
        <f t="shared" si="9"/>
        <v>-515026.6973999273</v>
      </c>
      <c r="F51" s="934">
        <f t="shared" si="9"/>
        <v>-361685.96464542474</v>
      </c>
      <c r="G51" s="934">
        <f t="shared" si="9"/>
        <v>-425558.89293124154</v>
      </c>
      <c r="H51" s="934">
        <f t="shared" si="9"/>
        <v>-312730.26966301724</v>
      </c>
      <c r="I51" s="934">
        <f t="shared" si="9"/>
        <v>-245392.78764967475</v>
      </c>
      <c r="J51" s="934">
        <f t="shared" si="9"/>
        <v>-171079.14842750703</v>
      </c>
      <c r="K51" s="934">
        <f t="shared" si="9"/>
        <v>-89260.079980665192</v>
      </c>
    </row>
    <row r="52" spans="2:256">
      <c r="B52" s="935"/>
      <c r="C52" s="934"/>
      <c r="D52" s="934"/>
    </row>
    <row r="53" spans="2:256" s="940" customFormat="1">
      <c r="B53" s="942" t="s">
        <v>965</v>
      </c>
      <c r="C53" s="943">
        <f t="shared" ref="C53:K53" si="10">C51-C34-C37</f>
        <v>309606</v>
      </c>
      <c r="D53" s="943">
        <f t="shared" si="10"/>
        <v>5018615</v>
      </c>
      <c r="E53" s="943">
        <f t="shared" si="10"/>
        <v>1994461.4272282128</v>
      </c>
      <c r="F53" s="943">
        <f t="shared" si="10"/>
        <v>2071444.8029290847</v>
      </c>
      <c r="G53" s="943">
        <f t="shared" si="10"/>
        <v>1810546.8345862487</v>
      </c>
      <c r="H53" s="943">
        <f t="shared" si="10"/>
        <v>1951775.2635375226</v>
      </c>
      <c r="I53" s="943">
        <f t="shared" si="10"/>
        <v>2021283.1573444919</v>
      </c>
      <c r="J53" s="943">
        <f t="shared" si="10"/>
        <v>2092322.9857066479</v>
      </c>
      <c r="K53" s="943">
        <f t="shared" si="10"/>
        <v>2164874.1723449919</v>
      </c>
    </row>
    <row r="54" spans="2:256" s="940" customFormat="1">
      <c r="B54" s="945" t="s">
        <v>964</v>
      </c>
      <c r="C54" s="944">
        <f>Capex!C13</f>
        <v>-207491</v>
      </c>
      <c r="D54" s="944">
        <f>Capex!D13</f>
        <v>-274000</v>
      </c>
      <c r="E54" s="944">
        <f>Capex!E13</f>
        <v>-350000</v>
      </c>
      <c r="F54" s="944">
        <f>Capex!F13</f>
        <v>-250000</v>
      </c>
      <c r="G54" s="944">
        <f>Capex!G13</f>
        <v>-350000</v>
      </c>
      <c r="H54" s="944">
        <f>Capex!H13</f>
        <v>-350000</v>
      </c>
      <c r="I54" s="944">
        <f>Capex!I13</f>
        <v>-350000</v>
      </c>
      <c r="J54" s="944">
        <f>Capex!J13</f>
        <v>-350000</v>
      </c>
      <c r="K54" s="944">
        <f>Capex!K13</f>
        <v>-350000</v>
      </c>
    </row>
    <row r="55" spans="2:256" s="940" customFormat="1">
      <c r="B55" s="942"/>
      <c r="C55" s="943"/>
      <c r="D55" s="943"/>
    </row>
    <row r="56" spans="2:256" s="940" customFormat="1">
      <c r="B56" s="942" t="s">
        <v>963</v>
      </c>
      <c r="C56" s="941">
        <f t="shared" ref="C56:K56" si="11">C53+C54</f>
        <v>102115</v>
      </c>
      <c r="D56" s="941">
        <f t="shared" si="11"/>
        <v>4744615</v>
      </c>
      <c r="E56" s="941">
        <f t="shared" si="11"/>
        <v>1644461.4272282128</v>
      </c>
      <c r="F56" s="941">
        <f t="shared" si="11"/>
        <v>1821444.8029290847</v>
      </c>
      <c r="G56" s="941">
        <f t="shared" si="11"/>
        <v>1460546.8345862487</v>
      </c>
      <c r="H56" s="941">
        <f t="shared" si="11"/>
        <v>1601775.2635375226</v>
      </c>
      <c r="I56" s="941">
        <f t="shared" si="11"/>
        <v>1671283.1573444919</v>
      </c>
      <c r="J56" s="941">
        <f t="shared" si="11"/>
        <v>1742322.9857066479</v>
      </c>
      <c r="K56" s="941">
        <f t="shared" si="11"/>
        <v>1814874.1723449919</v>
      </c>
    </row>
    <row r="57" spans="2:256">
      <c r="B57" s="635"/>
      <c r="C57" s="635"/>
      <c r="D57" s="635"/>
    </row>
    <row r="58" spans="2:256">
      <c r="B58" s="612" t="s">
        <v>650</v>
      </c>
      <c r="C58" s="612"/>
      <c r="D58" s="612"/>
      <c r="E58" s="612"/>
      <c r="F58" s="612"/>
      <c r="G58" s="612"/>
      <c r="H58" s="612"/>
      <c r="I58" s="612"/>
      <c r="J58" s="612"/>
      <c r="K58" s="612"/>
      <c r="L58" s="613"/>
      <c r="M58" s="613"/>
      <c r="N58" s="613"/>
      <c r="O58" s="613"/>
      <c r="P58" s="613"/>
      <c r="Q58" s="613"/>
      <c r="R58" s="613"/>
      <c r="S58" s="613"/>
      <c r="T58" s="613"/>
      <c r="U58" s="613"/>
      <c r="V58" s="613"/>
      <c r="W58" s="613"/>
      <c r="X58" s="613"/>
      <c r="Y58" s="613"/>
      <c r="Z58" s="613"/>
      <c r="AA58" s="613"/>
      <c r="AB58" s="613"/>
      <c r="AC58" s="613"/>
      <c r="AD58" s="613"/>
      <c r="AE58" s="613"/>
      <c r="AF58" s="613"/>
      <c r="AG58" s="613"/>
      <c r="AH58" s="613"/>
      <c r="AI58" s="613"/>
      <c r="AJ58" s="613"/>
      <c r="AK58" s="613"/>
      <c r="AL58" s="613"/>
      <c r="AM58" s="613"/>
      <c r="AN58" s="613"/>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c r="CU58" s="613"/>
      <c r="CV58" s="613"/>
      <c r="CW58" s="613"/>
      <c r="CX58" s="613"/>
      <c r="CY58" s="613"/>
      <c r="CZ58" s="613"/>
      <c r="DA58" s="613"/>
      <c r="DB58" s="613"/>
      <c r="DC58" s="613"/>
      <c r="DD58" s="613"/>
      <c r="DE58" s="613"/>
      <c r="DF58" s="613"/>
      <c r="DG58" s="613"/>
      <c r="DH58" s="613"/>
      <c r="DI58" s="613"/>
      <c r="DJ58" s="613"/>
      <c r="DK58" s="613"/>
      <c r="DL58" s="613"/>
      <c r="DM58" s="613"/>
      <c r="DN58" s="613"/>
      <c r="DO58" s="613"/>
      <c r="DP58" s="613"/>
      <c r="DQ58" s="613"/>
      <c r="DR58" s="613"/>
      <c r="DS58" s="613"/>
      <c r="DT58" s="613"/>
      <c r="DU58" s="613"/>
      <c r="DV58" s="613"/>
      <c r="DW58" s="613"/>
      <c r="DX58" s="613"/>
      <c r="DY58" s="613"/>
      <c r="DZ58" s="613"/>
      <c r="EA58" s="613"/>
      <c r="EB58" s="613"/>
      <c r="EC58" s="613"/>
      <c r="ED58" s="613"/>
      <c r="EE58" s="613"/>
      <c r="EF58" s="613"/>
      <c r="EG58" s="613"/>
      <c r="EH58" s="613"/>
      <c r="EI58" s="613"/>
      <c r="EJ58" s="613"/>
      <c r="EK58" s="613"/>
      <c r="EL58" s="613"/>
      <c r="EM58" s="613"/>
      <c r="EN58" s="613"/>
      <c r="EO58" s="613"/>
      <c r="EP58" s="613"/>
      <c r="EQ58" s="613"/>
      <c r="ER58" s="613"/>
      <c r="ES58" s="613"/>
      <c r="ET58" s="613"/>
      <c r="EU58" s="613"/>
      <c r="EV58" s="613"/>
      <c r="EW58" s="613"/>
      <c r="EX58" s="613"/>
      <c r="EY58" s="613"/>
      <c r="EZ58" s="613"/>
      <c r="FA58" s="613"/>
      <c r="FB58" s="613"/>
      <c r="FC58" s="613"/>
      <c r="FD58" s="613"/>
      <c r="FE58" s="613"/>
      <c r="FF58" s="613"/>
      <c r="FG58" s="613"/>
      <c r="FH58" s="613"/>
      <c r="FI58" s="613"/>
      <c r="FJ58" s="613"/>
      <c r="FK58" s="613"/>
      <c r="FL58" s="613"/>
      <c r="FM58" s="613"/>
      <c r="FN58" s="613"/>
      <c r="FO58" s="613"/>
      <c r="FP58" s="613"/>
      <c r="FQ58" s="613"/>
      <c r="FR58" s="613"/>
      <c r="FS58" s="613"/>
      <c r="FT58" s="613"/>
      <c r="FU58" s="613"/>
      <c r="FV58" s="613"/>
      <c r="FW58" s="613"/>
      <c r="FX58" s="613"/>
      <c r="FY58" s="613"/>
      <c r="FZ58" s="613"/>
      <c r="GA58" s="613"/>
      <c r="GB58" s="613"/>
      <c r="GC58" s="613"/>
      <c r="GD58" s="613"/>
      <c r="GE58" s="613"/>
      <c r="GF58" s="613"/>
      <c r="GG58" s="613"/>
      <c r="GH58" s="613"/>
      <c r="GI58" s="613"/>
      <c r="GJ58" s="613"/>
      <c r="GK58" s="613"/>
      <c r="GL58" s="613"/>
      <c r="GM58" s="613"/>
      <c r="GN58" s="613"/>
      <c r="GO58" s="613"/>
      <c r="GP58" s="613"/>
      <c r="GQ58" s="613"/>
      <c r="GR58" s="613"/>
      <c r="GS58" s="613"/>
      <c r="GT58" s="613"/>
      <c r="GU58" s="613"/>
      <c r="GV58" s="613"/>
      <c r="GW58" s="613"/>
      <c r="GX58" s="613"/>
      <c r="GY58" s="613"/>
      <c r="GZ58" s="613"/>
      <c r="HA58" s="613"/>
      <c r="HB58" s="613"/>
      <c r="HC58" s="613"/>
      <c r="HD58" s="613"/>
      <c r="HE58" s="613"/>
      <c r="HF58" s="613"/>
      <c r="HG58" s="613"/>
      <c r="HH58" s="613"/>
      <c r="HI58" s="613"/>
      <c r="HJ58" s="613"/>
      <c r="HK58" s="613"/>
      <c r="HL58" s="613"/>
      <c r="HM58" s="613"/>
      <c r="HN58" s="613"/>
      <c r="HO58" s="613"/>
      <c r="HP58" s="613"/>
      <c r="HQ58" s="613"/>
      <c r="HR58" s="613"/>
      <c r="HS58" s="613"/>
      <c r="HT58" s="613"/>
      <c r="HU58" s="613"/>
      <c r="HV58" s="613"/>
      <c r="HW58" s="613"/>
      <c r="HX58" s="613"/>
      <c r="HY58" s="613"/>
      <c r="HZ58" s="613"/>
      <c r="IA58" s="613"/>
      <c r="IB58" s="613"/>
      <c r="IC58" s="613"/>
      <c r="ID58" s="613"/>
      <c r="IE58" s="613"/>
      <c r="IF58" s="613"/>
      <c r="IG58" s="613"/>
      <c r="IH58" s="613"/>
      <c r="II58" s="613"/>
      <c r="IJ58" s="613"/>
      <c r="IK58" s="613"/>
      <c r="IL58" s="613"/>
      <c r="IM58" s="613"/>
      <c r="IN58" s="613"/>
      <c r="IO58" s="613"/>
      <c r="IP58" s="613"/>
      <c r="IQ58" s="613"/>
      <c r="IR58" s="613"/>
      <c r="IS58" s="613"/>
      <c r="IT58" s="613"/>
      <c r="IU58" s="613"/>
      <c r="IV58" s="613"/>
    </row>
    <row r="59" spans="2:256">
      <c r="B59" s="937" t="s">
        <v>711</v>
      </c>
      <c r="C59" s="939">
        <v>2010</v>
      </c>
      <c r="D59" s="939">
        <v>2011</v>
      </c>
      <c r="E59" s="938">
        <f t="shared" ref="E59:K59" si="12">D59+1</f>
        <v>2012</v>
      </c>
      <c r="F59" s="938">
        <f t="shared" si="12"/>
        <v>2013</v>
      </c>
      <c r="G59" s="938">
        <f t="shared" si="12"/>
        <v>2014</v>
      </c>
      <c r="H59" s="938">
        <f t="shared" si="12"/>
        <v>2015</v>
      </c>
      <c r="I59" s="938">
        <f t="shared" si="12"/>
        <v>2016</v>
      </c>
      <c r="J59" s="938">
        <f t="shared" si="12"/>
        <v>2017</v>
      </c>
      <c r="K59" s="938">
        <f t="shared" si="12"/>
        <v>2018</v>
      </c>
    </row>
    <row r="60" spans="2:256">
      <c r="B60" s="937" t="s">
        <v>166</v>
      </c>
      <c r="C60" s="936"/>
      <c r="D60" s="936"/>
      <c r="E60" s="936"/>
      <c r="F60" s="936"/>
      <c r="G60" s="936"/>
      <c r="H60" s="936"/>
      <c r="I60" s="936"/>
      <c r="J60" s="936"/>
      <c r="K60" s="936"/>
    </row>
    <row r="61" spans="2:256">
      <c r="B61" s="935" t="s">
        <v>654</v>
      </c>
      <c r="C61" s="619"/>
      <c r="D61" s="619"/>
    </row>
    <row r="62" spans="2:256">
      <c r="B62" s="619" t="s">
        <v>655</v>
      </c>
      <c r="C62" s="620">
        <v>-1437397</v>
      </c>
      <c r="D62" s="620">
        <v>3234944</v>
      </c>
    </row>
    <row r="63" spans="2:256">
      <c r="B63" s="619" t="s">
        <v>733</v>
      </c>
      <c r="C63" s="620">
        <v>633423</v>
      </c>
      <c r="D63" s="620">
        <v>817146</v>
      </c>
    </row>
    <row r="64" spans="2:256">
      <c r="B64" s="619" t="s">
        <v>104</v>
      </c>
      <c r="C64" s="620" t="s">
        <v>716</v>
      </c>
      <c r="D64" s="620">
        <v>-3496005</v>
      </c>
    </row>
    <row r="65" spans="2:4">
      <c r="B65" s="619" t="s">
        <v>113</v>
      </c>
      <c r="C65" s="620">
        <v>190659</v>
      </c>
      <c r="D65" s="620">
        <v>27919</v>
      </c>
    </row>
    <row r="66" spans="2:4">
      <c r="B66" s="619" t="s">
        <v>114</v>
      </c>
      <c r="C66" s="620">
        <v>92706</v>
      </c>
      <c r="D66" s="620">
        <v>60801</v>
      </c>
    </row>
    <row r="67" spans="2:4">
      <c r="B67" s="619" t="s">
        <v>115</v>
      </c>
      <c r="C67" s="620">
        <v>34988</v>
      </c>
      <c r="D67" s="620">
        <v>39707</v>
      </c>
    </row>
    <row r="68" spans="2:4">
      <c r="B68" s="619" t="s">
        <v>116</v>
      </c>
      <c r="C68" s="620">
        <v>29832</v>
      </c>
      <c r="D68" s="620">
        <v>39093</v>
      </c>
    </row>
    <row r="69" spans="2:4">
      <c r="B69" s="619" t="s">
        <v>751</v>
      </c>
      <c r="C69" s="620">
        <v>-634082</v>
      </c>
      <c r="D69" s="620">
        <v>-394437</v>
      </c>
    </row>
    <row r="70" spans="2:4">
      <c r="B70" s="619" t="s">
        <v>170</v>
      </c>
      <c r="C70" s="620">
        <v>-12329</v>
      </c>
      <c r="D70" s="620">
        <v>5518</v>
      </c>
    </row>
    <row r="71" spans="2:4">
      <c r="B71" s="619" t="s">
        <v>117</v>
      </c>
      <c r="C71" s="620">
        <v>-132126</v>
      </c>
      <c r="D71" s="620">
        <v>-717</v>
      </c>
    </row>
    <row r="72" spans="2:4">
      <c r="B72" s="619" t="s">
        <v>110</v>
      </c>
      <c r="C72" s="620">
        <v>1451474</v>
      </c>
      <c r="D72" s="620">
        <v>178598</v>
      </c>
    </row>
    <row r="73" spans="2:4">
      <c r="B73" s="619" t="s">
        <v>118</v>
      </c>
      <c r="C73" s="620">
        <v>87983</v>
      </c>
      <c r="D73" s="620">
        <v>93800</v>
      </c>
    </row>
    <row r="74" spans="2:4">
      <c r="B74" s="619" t="s">
        <v>119</v>
      </c>
      <c r="C74" s="620">
        <v>-17376</v>
      </c>
      <c r="D74" s="620">
        <v>-155043</v>
      </c>
    </row>
    <row r="75" spans="2:4">
      <c r="B75" s="619" t="s">
        <v>750</v>
      </c>
      <c r="C75" s="620">
        <v>5418</v>
      </c>
      <c r="D75" s="620">
        <v>-8039</v>
      </c>
    </row>
    <row r="76" spans="2:4">
      <c r="B76" s="619" t="s">
        <v>120</v>
      </c>
      <c r="C76" s="620">
        <v>11208</v>
      </c>
      <c r="D76" s="620">
        <v>32924</v>
      </c>
    </row>
    <row r="77" spans="2:4">
      <c r="B77" s="619" t="s">
        <v>121</v>
      </c>
      <c r="C77" s="620">
        <v>197986</v>
      </c>
      <c r="D77" s="620">
        <v>183649</v>
      </c>
    </row>
    <row r="78" spans="2:4">
      <c r="B78" s="619" t="s">
        <v>122</v>
      </c>
      <c r="C78" s="620">
        <v>1647</v>
      </c>
      <c r="D78" s="620">
        <v>15268</v>
      </c>
    </row>
    <row r="79" spans="2:4">
      <c r="B79" s="935" t="s">
        <v>662</v>
      </c>
      <c r="C79" s="934">
        <v>504014</v>
      </c>
      <c r="D79" s="934">
        <v>675126</v>
      </c>
    </row>
    <row r="80" spans="2:4">
      <c r="B80" s="619"/>
      <c r="C80" s="619"/>
      <c r="D80" s="619"/>
    </row>
    <row r="81" spans="2:4">
      <c r="B81" s="935" t="s">
        <v>663</v>
      </c>
      <c r="C81" s="619"/>
      <c r="D81" s="619"/>
    </row>
    <row r="82" spans="2:4">
      <c r="B82" s="619" t="s">
        <v>123</v>
      </c>
      <c r="C82" s="620">
        <v>-207491</v>
      </c>
      <c r="D82" s="620">
        <v>-301244</v>
      </c>
    </row>
    <row r="83" spans="2:4">
      <c r="B83" s="619" t="s">
        <v>124</v>
      </c>
      <c r="C83" s="620">
        <v>77601</v>
      </c>
      <c r="D83" s="620">
        <v>348</v>
      </c>
    </row>
    <row r="84" spans="2:4">
      <c r="B84" s="619" t="s">
        <v>125</v>
      </c>
      <c r="C84" s="620" t="s">
        <v>716</v>
      </c>
      <c r="D84" s="620">
        <v>407046</v>
      </c>
    </row>
    <row r="85" spans="2:4">
      <c r="B85" s="619" t="s">
        <v>126</v>
      </c>
      <c r="C85" s="620">
        <v>-149999</v>
      </c>
      <c r="D85" s="620">
        <v>-330313</v>
      </c>
    </row>
    <row r="86" spans="2:4">
      <c r="B86" s="619" t="s">
        <v>127</v>
      </c>
      <c r="C86" s="620" t="s">
        <v>716</v>
      </c>
      <c r="D86" s="620">
        <v>330130</v>
      </c>
    </row>
    <row r="87" spans="2:4">
      <c r="B87" s="619" t="s">
        <v>128</v>
      </c>
      <c r="C87" s="620">
        <v>-553000</v>
      </c>
      <c r="D87" s="620">
        <v>-128848</v>
      </c>
    </row>
    <row r="88" spans="2:4">
      <c r="B88" s="619" t="s">
        <v>129</v>
      </c>
      <c r="C88" s="620">
        <v>135058</v>
      </c>
      <c r="D88" s="620">
        <v>2212</v>
      </c>
    </row>
    <row r="89" spans="2:4">
      <c r="B89" s="619" t="s">
        <v>130</v>
      </c>
      <c r="C89" s="620">
        <v>-1670</v>
      </c>
      <c r="D89" s="620">
        <v>-643</v>
      </c>
    </row>
    <row r="90" spans="2:4">
      <c r="B90" s="619" t="s">
        <v>131</v>
      </c>
      <c r="C90" s="620">
        <v>113422</v>
      </c>
      <c r="D90" s="620" t="s">
        <v>716</v>
      </c>
    </row>
    <row r="91" spans="2:4">
      <c r="B91" s="935" t="s">
        <v>666</v>
      </c>
      <c r="C91" s="934">
        <v>-586079</v>
      </c>
      <c r="D91" s="934">
        <v>-21312</v>
      </c>
    </row>
    <row r="92" spans="2:4">
      <c r="B92" s="619"/>
      <c r="C92" s="619"/>
      <c r="D92" s="619"/>
    </row>
    <row r="93" spans="2:4">
      <c r="B93" s="935" t="s">
        <v>667</v>
      </c>
      <c r="C93" s="619"/>
      <c r="D93" s="619"/>
    </row>
    <row r="94" spans="2:4">
      <c r="B94" s="619" t="s">
        <v>170</v>
      </c>
      <c r="C94" s="620">
        <v>-2615</v>
      </c>
      <c r="D94" s="620">
        <v>-6525</v>
      </c>
    </row>
    <row r="95" spans="2:4">
      <c r="B95" s="619" t="s">
        <v>132</v>
      </c>
      <c r="C95" s="620">
        <v>2489485</v>
      </c>
      <c r="D95" s="620">
        <v>311415</v>
      </c>
    </row>
    <row r="96" spans="2:4">
      <c r="B96" s="619" t="s">
        <v>133</v>
      </c>
      <c r="C96" s="620">
        <v>-1154479</v>
      </c>
      <c r="D96" s="620">
        <v>-493816</v>
      </c>
    </row>
    <row r="97" spans="2:256">
      <c r="B97" s="619" t="s">
        <v>134</v>
      </c>
      <c r="C97" s="620">
        <v>9486223</v>
      </c>
      <c r="D97" s="620">
        <v>7559112</v>
      </c>
    </row>
    <row r="98" spans="2:256">
      <c r="B98" s="619" t="s">
        <v>135</v>
      </c>
      <c r="C98" s="620">
        <v>-10807860</v>
      </c>
      <c r="D98" s="620">
        <v>-6352384</v>
      </c>
    </row>
    <row r="99" spans="2:256">
      <c r="B99" s="619" t="s">
        <v>136</v>
      </c>
      <c r="C99" s="620">
        <v>-1886079</v>
      </c>
      <c r="D99" s="620">
        <v>-305880</v>
      </c>
    </row>
    <row r="100" spans="2:256">
      <c r="B100" s="619" t="s">
        <v>137</v>
      </c>
      <c r="C100" s="620">
        <v>588456</v>
      </c>
      <c r="D100" s="620" t="s">
        <v>716</v>
      </c>
    </row>
    <row r="101" spans="2:256">
      <c r="B101" s="619" t="s">
        <v>138</v>
      </c>
      <c r="C101" s="620">
        <v>-106831</v>
      </c>
      <c r="D101" s="620" t="s">
        <v>716</v>
      </c>
    </row>
    <row r="102" spans="2:256">
      <c r="B102" s="619" t="s">
        <v>139</v>
      </c>
      <c r="C102" s="620">
        <v>-81478</v>
      </c>
      <c r="D102" s="620" t="s">
        <v>716</v>
      </c>
    </row>
    <row r="103" spans="2:256">
      <c r="B103" s="935" t="s">
        <v>672</v>
      </c>
      <c r="C103" s="934">
        <v>-1475178</v>
      </c>
      <c r="D103" s="934">
        <v>711922</v>
      </c>
    </row>
    <row r="104" spans="2:256">
      <c r="B104" s="619"/>
      <c r="C104" s="619"/>
      <c r="D104" s="619"/>
    </row>
    <row r="105" spans="2:256">
      <c r="B105" s="935" t="s">
        <v>673</v>
      </c>
      <c r="C105" s="619"/>
      <c r="D105" s="619"/>
    </row>
    <row r="106" spans="2:256">
      <c r="B106" s="619" t="s">
        <v>140</v>
      </c>
      <c r="C106" s="620" t="s">
        <v>716</v>
      </c>
      <c r="D106" s="620">
        <v>1213</v>
      </c>
    </row>
    <row r="107" spans="2:256">
      <c r="B107" s="619" t="s">
        <v>674</v>
      </c>
      <c r="C107" s="620">
        <v>-1557243</v>
      </c>
      <c r="D107" s="620">
        <v>1366949</v>
      </c>
    </row>
    <row r="108" spans="2:256">
      <c r="B108" s="635"/>
      <c r="C108" s="635"/>
      <c r="D108" s="635"/>
    </row>
    <row r="109" spans="2:256">
      <c r="B109" s="612" t="s">
        <v>745</v>
      </c>
      <c r="C109" s="612"/>
      <c r="D109" s="612"/>
      <c r="E109" s="612"/>
      <c r="F109" s="612"/>
      <c r="G109" s="612"/>
      <c r="H109" s="612"/>
      <c r="I109" s="612"/>
      <c r="J109" s="612"/>
      <c r="K109" s="612"/>
      <c r="L109" s="613"/>
      <c r="M109" s="613"/>
      <c r="N109" s="613"/>
      <c r="O109" s="613"/>
      <c r="P109" s="613"/>
      <c r="Q109" s="613"/>
      <c r="R109" s="613"/>
      <c r="S109" s="613"/>
      <c r="T109" s="613"/>
      <c r="U109" s="613"/>
      <c r="V109" s="613"/>
      <c r="W109" s="613"/>
      <c r="X109" s="613"/>
      <c r="Y109" s="613"/>
      <c r="Z109" s="613"/>
      <c r="AA109" s="613"/>
      <c r="AB109" s="613"/>
      <c r="AC109" s="613"/>
      <c r="AD109" s="613"/>
      <c r="AE109" s="613"/>
      <c r="AF109" s="613"/>
      <c r="AG109" s="613"/>
      <c r="AH109" s="613"/>
      <c r="AI109" s="613"/>
      <c r="AJ109" s="613"/>
      <c r="AK109" s="613"/>
      <c r="AL109" s="613"/>
      <c r="AM109" s="613"/>
      <c r="AN109" s="613"/>
      <c r="AO109" s="613"/>
      <c r="AP109" s="613"/>
      <c r="AQ109" s="613"/>
      <c r="AR109" s="613"/>
      <c r="AS109" s="613"/>
      <c r="AT109" s="613"/>
      <c r="AU109" s="613"/>
      <c r="AV109" s="613"/>
      <c r="AW109" s="613"/>
      <c r="AX109" s="613"/>
      <c r="AY109" s="613"/>
      <c r="AZ109" s="613"/>
      <c r="BA109" s="613"/>
      <c r="BB109" s="613"/>
      <c r="BC109" s="613"/>
      <c r="BD109" s="613"/>
      <c r="BE109" s="613"/>
      <c r="BF109" s="613"/>
      <c r="BG109" s="613"/>
      <c r="BH109" s="613"/>
      <c r="BI109" s="613"/>
      <c r="BJ109" s="613"/>
      <c r="BK109" s="613"/>
      <c r="BL109" s="613"/>
      <c r="BM109" s="613"/>
      <c r="BN109" s="613"/>
      <c r="BO109" s="613"/>
      <c r="BP109" s="613"/>
      <c r="BQ109" s="613"/>
      <c r="BR109" s="613"/>
      <c r="BS109" s="613"/>
      <c r="BT109" s="613"/>
      <c r="BU109" s="613"/>
      <c r="BV109" s="613"/>
      <c r="BW109" s="613"/>
      <c r="BX109" s="613"/>
      <c r="BY109" s="613"/>
      <c r="BZ109" s="613"/>
      <c r="CA109" s="613"/>
      <c r="CB109" s="613"/>
      <c r="CC109" s="613"/>
      <c r="CD109" s="613"/>
      <c r="CE109" s="613"/>
      <c r="CF109" s="613"/>
      <c r="CG109" s="613"/>
      <c r="CH109" s="613"/>
      <c r="CI109" s="613"/>
      <c r="CJ109" s="613"/>
      <c r="CK109" s="613"/>
      <c r="CL109" s="613"/>
      <c r="CM109" s="613"/>
      <c r="CN109" s="613"/>
      <c r="CO109" s="613"/>
      <c r="CP109" s="613"/>
      <c r="CQ109" s="613"/>
      <c r="CR109" s="613"/>
      <c r="CS109" s="613"/>
      <c r="CT109" s="613"/>
      <c r="CU109" s="613"/>
      <c r="CV109" s="613"/>
      <c r="CW109" s="613"/>
      <c r="CX109" s="613"/>
      <c r="CY109" s="613"/>
      <c r="CZ109" s="613"/>
      <c r="DA109" s="613"/>
      <c r="DB109" s="613"/>
      <c r="DC109" s="613"/>
      <c r="DD109" s="613"/>
      <c r="DE109" s="613"/>
      <c r="DF109" s="613"/>
      <c r="DG109" s="613"/>
      <c r="DH109" s="613"/>
      <c r="DI109" s="613"/>
      <c r="DJ109" s="613"/>
      <c r="DK109" s="613"/>
      <c r="DL109" s="613"/>
      <c r="DM109" s="613"/>
      <c r="DN109" s="613"/>
      <c r="DO109" s="613"/>
      <c r="DP109" s="613"/>
      <c r="DQ109" s="613"/>
      <c r="DR109" s="613"/>
      <c r="DS109" s="613"/>
      <c r="DT109" s="613"/>
      <c r="DU109" s="613"/>
      <c r="DV109" s="613"/>
      <c r="DW109" s="613"/>
      <c r="DX109" s="613"/>
      <c r="DY109" s="613"/>
      <c r="DZ109" s="613"/>
      <c r="EA109" s="613"/>
      <c r="EB109" s="613"/>
      <c r="EC109" s="613"/>
      <c r="ED109" s="613"/>
      <c r="EE109" s="613"/>
      <c r="EF109" s="613"/>
      <c r="EG109" s="613"/>
      <c r="EH109" s="613"/>
      <c r="EI109" s="613"/>
      <c r="EJ109" s="613"/>
      <c r="EK109" s="613"/>
      <c r="EL109" s="613"/>
      <c r="EM109" s="613"/>
      <c r="EN109" s="613"/>
      <c r="EO109" s="613"/>
      <c r="EP109" s="613"/>
      <c r="EQ109" s="613"/>
      <c r="ER109" s="613"/>
      <c r="ES109" s="613"/>
      <c r="ET109" s="613"/>
      <c r="EU109" s="613"/>
      <c r="EV109" s="613"/>
      <c r="EW109" s="613"/>
      <c r="EX109" s="613"/>
      <c r="EY109" s="613"/>
      <c r="EZ109" s="613"/>
      <c r="FA109" s="613"/>
      <c r="FB109" s="613"/>
      <c r="FC109" s="613"/>
      <c r="FD109" s="613"/>
      <c r="FE109" s="613"/>
      <c r="FF109" s="613"/>
      <c r="FG109" s="613"/>
      <c r="FH109" s="613"/>
      <c r="FI109" s="613"/>
      <c r="FJ109" s="613"/>
      <c r="FK109" s="613"/>
      <c r="FL109" s="613"/>
      <c r="FM109" s="613"/>
      <c r="FN109" s="613"/>
      <c r="FO109" s="613"/>
      <c r="FP109" s="613"/>
      <c r="FQ109" s="613"/>
      <c r="FR109" s="613"/>
      <c r="FS109" s="613"/>
      <c r="FT109" s="613"/>
      <c r="FU109" s="613"/>
      <c r="FV109" s="613"/>
      <c r="FW109" s="613"/>
      <c r="FX109" s="613"/>
      <c r="FY109" s="613"/>
      <c r="FZ109" s="613"/>
      <c r="GA109" s="613"/>
      <c r="GB109" s="613"/>
      <c r="GC109" s="613"/>
      <c r="GD109" s="613"/>
      <c r="GE109" s="613"/>
      <c r="GF109" s="613"/>
      <c r="GG109" s="613"/>
      <c r="GH109" s="613"/>
      <c r="GI109" s="613"/>
      <c r="GJ109" s="613"/>
      <c r="GK109" s="613"/>
      <c r="GL109" s="613"/>
      <c r="GM109" s="613"/>
      <c r="GN109" s="613"/>
      <c r="GO109" s="613"/>
      <c r="GP109" s="613"/>
      <c r="GQ109" s="613"/>
      <c r="GR109" s="613"/>
      <c r="GS109" s="613"/>
      <c r="GT109" s="613"/>
      <c r="GU109" s="613"/>
      <c r="GV109" s="613"/>
      <c r="GW109" s="613"/>
      <c r="GX109" s="613"/>
      <c r="GY109" s="613"/>
      <c r="GZ109" s="613"/>
      <c r="HA109" s="613"/>
      <c r="HB109" s="613"/>
      <c r="HC109" s="613"/>
      <c r="HD109" s="613"/>
      <c r="HE109" s="613"/>
      <c r="HF109" s="613"/>
      <c r="HG109" s="613"/>
      <c r="HH109" s="613"/>
      <c r="HI109" s="613"/>
      <c r="HJ109" s="613"/>
      <c r="HK109" s="613"/>
      <c r="HL109" s="613"/>
      <c r="HM109" s="613"/>
      <c r="HN109" s="613"/>
      <c r="HO109" s="613"/>
      <c r="HP109" s="613"/>
      <c r="HQ109" s="613"/>
      <c r="HR109" s="613"/>
      <c r="HS109" s="613"/>
      <c r="HT109" s="613"/>
      <c r="HU109" s="613"/>
      <c r="HV109" s="613"/>
      <c r="HW109" s="613"/>
      <c r="HX109" s="613"/>
      <c r="HY109" s="613"/>
      <c r="HZ109" s="613"/>
      <c r="IA109" s="613"/>
      <c r="IB109" s="613"/>
      <c r="IC109" s="613"/>
      <c r="ID109" s="613"/>
      <c r="IE109" s="613"/>
      <c r="IF109" s="613"/>
      <c r="IG109" s="613"/>
      <c r="IH109" s="613"/>
      <c r="II109" s="613"/>
      <c r="IJ109" s="613"/>
      <c r="IK109" s="613"/>
      <c r="IL109" s="613"/>
      <c r="IM109" s="613"/>
      <c r="IN109" s="613"/>
      <c r="IO109" s="613"/>
      <c r="IP109" s="613"/>
      <c r="IQ109" s="613"/>
      <c r="IR109" s="613"/>
      <c r="IS109" s="613"/>
      <c r="IT109" s="613"/>
      <c r="IU109" s="613"/>
      <c r="IV109" s="613"/>
    </row>
    <row r="110" spans="2:256">
      <c r="B110" s="937" t="s">
        <v>711</v>
      </c>
      <c r="C110" s="939">
        <v>2010</v>
      </c>
      <c r="D110" s="939">
        <v>2011</v>
      </c>
      <c r="E110" s="938">
        <f t="shared" ref="E110:K110" si="13">D110+1</f>
        <v>2012</v>
      </c>
      <c r="F110" s="938">
        <f t="shared" si="13"/>
        <v>2013</v>
      </c>
      <c r="G110" s="938">
        <f t="shared" si="13"/>
        <v>2014</v>
      </c>
      <c r="H110" s="938">
        <f t="shared" si="13"/>
        <v>2015</v>
      </c>
      <c r="I110" s="938">
        <f t="shared" si="13"/>
        <v>2016</v>
      </c>
      <c r="J110" s="938">
        <f t="shared" si="13"/>
        <v>2017</v>
      </c>
      <c r="K110" s="938">
        <f t="shared" si="13"/>
        <v>2018</v>
      </c>
    </row>
    <row r="111" spans="2:256">
      <c r="B111" s="937" t="s">
        <v>166</v>
      </c>
      <c r="C111" s="936"/>
      <c r="D111" s="936"/>
      <c r="E111" s="936"/>
      <c r="F111" s="936"/>
      <c r="G111" s="936"/>
      <c r="H111" s="936"/>
      <c r="I111" s="936"/>
      <c r="J111" s="936"/>
      <c r="K111" s="936"/>
    </row>
    <row r="112" spans="2:256">
      <c r="B112" s="935" t="s">
        <v>746</v>
      </c>
      <c r="C112" s="619"/>
      <c r="D112" s="619"/>
    </row>
    <row r="113" spans="2:4">
      <c r="B113" s="619" t="s">
        <v>747</v>
      </c>
      <c r="C113" s="620">
        <v>498964</v>
      </c>
      <c r="D113" s="620">
        <v>1865913</v>
      </c>
    </row>
    <row r="114" spans="2:4">
      <c r="B114" s="619" t="s">
        <v>749</v>
      </c>
      <c r="C114" s="620">
        <v>321894</v>
      </c>
      <c r="D114" s="620">
        <v>491730</v>
      </c>
    </row>
    <row r="115" spans="2:4">
      <c r="B115" s="619" t="s">
        <v>141</v>
      </c>
      <c r="C115" s="620">
        <v>175982</v>
      </c>
      <c r="D115" s="620" t="s">
        <v>716</v>
      </c>
    </row>
    <row r="116" spans="2:4">
      <c r="B116" s="619" t="s">
        <v>750</v>
      </c>
      <c r="C116" s="620">
        <v>96392</v>
      </c>
      <c r="D116" s="620">
        <v>112735</v>
      </c>
    </row>
    <row r="117" spans="2:4">
      <c r="B117" s="619" t="s">
        <v>24</v>
      </c>
      <c r="C117" s="620">
        <v>110092</v>
      </c>
      <c r="D117" s="620">
        <v>91060</v>
      </c>
    </row>
    <row r="118" spans="2:4">
      <c r="B118" s="619" t="s">
        <v>122</v>
      </c>
      <c r="C118" s="620">
        <v>252321</v>
      </c>
      <c r="D118" s="620">
        <v>251282</v>
      </c>
    </row>
    <row r="119" spans="2:4">
      <c r="B119" s="935" t="s">
        <v>760</v>
      </c>
      <c r="C119" s="934">
        <v>1455645</v>
      </c>
      <c r="D119" s="934">
        <v>2812720</v>
      </c>
    </row>
    <row r="120" spans="2:4">
      <c r="B120" s="619"/>
      <c r="C120" s="619"/>
      <c r="D120" s="619"/>
    </row>
    <row r="121" spans="2:4">
      <c r="B121" s="935" t="s">
        <v>761</v>
      </c>
      <c r="C121" s="619"/>
      <c r="D121" s="619"/>
    </row>
    <row r="122" spans="2:4">
      <c r="B122" s="619" t="s">
        <v>762</v>
      </c>
      <c r="C122" s="620">
        <v>14554350</v>
      </c>
      <c r="D122" s="620">
        <v>14866640</v>
      </c>
    </row>
    <row r="123" spans="2:4">
      <c r="B123" s="619" t="s">
        <v>25</v>
      </c>
      <c r="C123" s="620">
        <v>1923155</v>
      </c>
      <c r="D123" s="620">
        <v>1635572</v>
      </c>
    </row>
    <row r="124" spans="2:4">
      <c r="B124" s="619" t="s">
        <v>26</v>
      </c>
      <c r="C124" s="620">
        <v>77156</v>
      </c>
      <c r="D124" s="620">
        <v>2896609</v>
      </c>
    </row>
    <row r="125" spans="2:4">
      <c r="B125" s="619" t="s">
        <v>27</v>
      </c>
      <c r="C125" s="620">
        <v>342804</v>
      </c>
      <c r="D125" s="620">
        <v>5048117</v>
      </c>
    </row>
    <row r="126" spans="2:4">
      <c r="B126" s="619" t="s">
        <v>28</v>
      </c>
      <c r="C126" s="620">
        <v>598738</v>
      </c>
      <c r="D126" s="620">
        <v>506614</v>
      </c>
    </row>
    <row r="127" spans="2:4">
      <c r="B127" s="935" t="s">
        <v>765</v>
      </c>
      <c r="C127" s="934">
        <v>18951850</v>
      </c>
      <c r="D127" s="934">
        <v>27766280</v>
      </c>
    </row>
    <row r="128" spans="2:4">
      <c r="B128" s="619"/>
      <c r="C128" s="619"/>
      <c r="D128" s="619"/>
    </row>
    <row r="129" spans="2:4">
      <c r="B129" s="935" t="s">
        <v>766</v>
      </c>
      <c r="C129" s="619"/>
      <c r="D129" s="619"/>
    </row>
    <row r="130" spans="2:4">
      <c r="B130" s="619" t="s">
        <v>767</v>
      </c>
      <c r="C130" s="620">
        <v>167084</v>
      </c>
      <c r="D130" s="620">
        <v>170994</v>
      </c>
    </row>
    <row r="131" spans="2:4">
      <c r="B131" s="619" t="s">
        <v>29</v>
      </c>
      <c r="C131" s="620">
        <v>867223</v>
      </c>
      <c r="D131" s="620">
        <v>1362737</v>
      </c>
    </row>
    <row r="132" spans="2:4">
      <c r="B132" s="619" t="s">
        <v>30</v>
      </c>
      <c r="C132" s="620">
        <v>211914</v>
      </c>
      <c r="D132" s="620">
        <v>203422</v>
      </c>
    </row>
    <row r="133" spans="2:4">
      <c r="B133" s="619" t="s">
        <v>31</v>
      </c>
      <c r="C133" s="620" t="s">
        <v>716</v>
      </c>
      <c r="D133" s="620">
        <v>7611</v>
      </c>
    </row>
    <row r="134" spans="2:4">
      <c r="B134" s="935" t="s">
        <v>773</v>
      </c>
      <c r="C134" s="934">
        <v>1246221</v>
      </c>
      <c r="D134" s="934">
        <v>1744764</v>
      </c>
    </row>
    <row r="135" spans="2:4">
      <c r="B135" s="619"/>
      <c r="C135" s="619"/>
      <c r="D135" s="619"/>
    </row>
    <row r="136" spans="2:4">
      <c r="B136" s="935" t="s">
        <v>774</v>
      </c>
      <c r="C136" s="619"/>
      <c r="D136" s="619"/>
    </row>
    <row r="137" spans="2:4">
      <c r="B137" s="619" t="s">
        <v>32</v>
      </c>
      <c r="C137" s="620">
        <v>12047700</v>
      </c>
      <c r="D137" s="620">
        <v>13470170</v>
      </c>
    </row>
    <row r="138" spans="2:4">
      <c r="B138" s="619" t="s">
        <v>751</v>
      </c>
      <c r="C138" s="620">
        <v>2526519</v>
      </c>
      <c r="D138" s="620">
        <v>2502096</v>
      </c>
    </row>
    <row r="139" spans="2:4">
      <c r="B139" s="619" t="s">
        <v>33</v>
      </c>
      <c r="C139" s="620" t="s">
        <v>716</v>
      </c>
      <c r="D139" s="620">
        <v>3795644</v>
      </c>
    </row>
    <row r="140" spans="2:4">
      <c r="B140" s="619" t="s">
        <v>34</v>
      </c>
      <c r="C140" s="620">
        <v>199248</v>
      </c>
      <c r="D140" s="620">
        <v>167027</v>
      </c>
    </row>
    <row r="141" spans="2:4">
      <c r="B141" s="619"/>
      <c r="C141" s="619"/>
      <c r="D141" s="619"/>
    </row>
    <row r="142" spans="2:4">
      <c r="B142" s="935" t="s">
        <v>644</v>
      </c>
      <c r="C142" s="619"/>
      <c r="D142" s="619"/>
    </row>
    <row r="143" spans="2:4">
      <c r="B143" s="619" t="s">
        <v>645</v>
      </c>
      <c r="C143" s="620">
        <v>4885</v>
      </c>
      <c r="D143" s="620">
        <v>4888</v>
      </c>
    </row>
    <row r="144" spans="2:4">
      <c r="B144" s="619" t="s">
        <v>35</v>
      </c>
      <c r="C144" s="620">
        <v>4060826</v>
      </c>
      <c r="D144" s="620">
        <v>4094323</v>
      </c>
    </row>
    <row r="145" spans="2:4">
      <c r="B145" s="619" t="s">
        <v>36</v>
      </c>
      <c r="C145" s="620">
        <v>-1133248</v>
      </c>
      <c r="D145" s="620">
        <v>1981389</v>
      </c>
    </row>
    <row r="146" spans="2:4">
      <c r="B146" s="619" t="s">
        <v>37</v>
      </c>
      <c r="C146" s="620">
        <v>-301</v>
      </c>
      <c r="D146" s="620">
        <v>5978</v>
      </c>
    </row>
    <row r="147" spans="2:4">
      <c r="B147" s="935" t="s">
        <v>648</v>
      </c>
      <c r="C147" s="934">
        <v>2932162</v>
      </c>
      <c r="D147" s="934">
        <v>6086578</v>
      </c>
    </row>
    <row r="148" spans="2:4">
      <c r="B148" s="935" t="s">
        <v>649</v>
      </c>
      <c r="C148" s="934">
        <v>18951850</v>
      </c>
      <c r="D148" s="934">
        <v>27766280</v>
      </c>
    </row>
  </sheetData>
  <pageMargins left="0.2" right="0.2" top="0.5" bottom="0.5" header="0.5" footer="0.5"/>
  <pageSetup fitToWidth="0" fitToHeight="0"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Sheet3" enableFormatConditionsCalculation="0">
    <tabColor theme="7" tint="-0.499984740745262"/>
  </sheetPr>
  <dimension ref="A1:XEP601"/>
  <sheetViews>
    <sheetView showGridLines="0" tabSelected="1" zoomScaleNormal="100" zoomScalePageLayoutView="115" workbookViewId="0">
      <pane xSplit="5" ySplit="7" topLeftCell="F8" activePane="bottomRight" state="frozen"/>
      <selection activeCell="B1" sqref="B1"/>
      <selection pane="topRight" activeCell="B1" sqref="B1"/>
      <selection pane="bottomLeft" activeCell="B1" sqref="B1"/>
      <selection pane="bottomRight" activeCell="G8" sqref="G8"/>
    </sheetView>
  </sheetViews>
  <sheetFormatPr defaultColWidth="0" defaultRowHeight="12" customHeight="1" zeroHeight="1" outlineLevelRow="1"/>
  <cols>
    <col min="1" max="1" width="2.7109375" style="54" customWidth="1"/>
    <col min="2" max="3" width="8.7109375" style="65" customWidth="1"/>
    <col min="4" max="4" width="8.5703125" style="64" customWidth="1"/>
    <col min="5" max="5" width="10" style="65" customWidth="1"/>
    <col min="6" max="11" width="10.140625" style="54" bestFit="1" customWidth="1"/>
    <col min="12" max="13" width="11.140625" style="54" bestFit="1" customWidth="1"/>
    <col min="14" max="14" width="9.140625" style="54" customWidth="1"/>
    <col min="15" max="15" width="9.140625" style="54" hidden="1"/>
    <col min="16" max="16" width="11.5703125" style="54" hidden="1"/>
    <col min="17" max="17" width="9.5703125" style="54" hidden="1"/>
    <col min="18" max="18" width="8.42578125" style="54" hidden="1"/>
    <col min="19" max="19" width="5.7109375" style="54" hidden="1"/>
    <col min="20" max="20" width="6.85546875" style="54" hidden="1"/>
    <col min="21" max="21" width="8.42578125" style="54" hidden="1"/>
    <col min="22" max="22" width="5.7109375" style="54" hidden="1"/>
    <col min="23" max="23" width="6.85546875" style="54" hidden="1"/>
    <col min="24" max="24" width="8.42578125" style="54" hidden="1"/>
    <col min="25" max="25" width="5.7109375" style="54" hidden="1"/>
    <col min="26" max="26" width="6.85546875" style="54" hidden="1"/>
    <col min="27" max="16370" width="9.140625" style="54" hidden="1"/>
    <col min="16371" max="16384" width="0" style="54" hidden="1"/>
  </cols>
  <sheetData>
    <row r="1" spans="1:29" s="47" customFormat="1">
      <c r="B1" s="598" t="str">
        <f>ProjectName &amp; " - Revenue &amp; EBITDA"</f>
        <v>Cosmopolitan of Las Vegas - Revenue &amp; EBITDA</v>
      </c>
      <c r="C1" s="61"/>
      <c r="D1" s="171"/>
      <c r="E1" s="61"/>
    </row>
    <row r="2" spans="1:29" customFormat="1" ht="0.95" customHeight="1">
      <c r="A2" s="49"/>
      <c r="B2" s="599"/>
      <c r="C2" s="599"/>
      <c r="D2" s="50"/>
      <c r="E2" s="50"/>
      <c r="F2" s="50"/>
      <c r="G2" s="50"/>
      <c r="H2" s="50"/>
      <c r="I2" s="170"/>
      <c r="J2" s="51"/>
      <c r="K2" s="50"/>
      <c r="L2" s="51"/>
      <c r="M2" s="51"/>
      <c r="N2" s="51"/>
      <c r="O2" s="51"/>
      <c r="P2" s="51"/>
      <c r="Q2" s="51"/>
      <c r="R2" s="51"/>
      <c r="S2" s="51"/>
      <c r="T2" s="51"/>
      <c r="U2" s="51"/>
      <c r="V2" s="51"/>
      <c r="W2" s="50"/>
      <c r="X2" s="51"/>
      <c r="Y2" s="51"/>
      <c r="Z2" s="51"/>
      <c r="AA2" s="51"/>
      <c r="AB2" s="51"/>
      <c r="AC2" s="170"/>
    </row>
    <row r="3" spans="1:29" customFormat="1" ht="2.1" customHeight="1">
      <c r="A3" s="1162"/>
      <c r="B3" s="1183"/>
      <c r="C3" s="1183"/>
      <c r="D3" s="1179"/>
      <c r="E3" s="1179"/>
      <c r="F3" s="1179"/>
      <c r="G3" s="1179"/>
      <c r="H3" s="1179"/>
      <c r="I3" s="1180"/>
      <c r="J3" s="1162"/>
      <c r="K3" s="1179"/>
      <c r="L3" s="1162"/>
      <c r="M3" s="1162"/>
      <c r="N3" s="1162"/>
      <c r="O3" s="1162"/>
      <c r="P3" s="1162"/>
      <c r="Q3" s="1162"/>
      <c r="R3" s="1162"/>
      <c r="S3" s="1162"/>
      <c r="T3" s="1162"/>
      <c r="U3" s="1162"/>
      <c r="V3" s="1162"/>
      <c r="W3" s="1179"/>
      <c r="X3" s="1162"/>
      <c r="Y3" s="1162"/>
      <c r="Z3" s="1162"/>
      <c r="AA3" s="1162"/>
      <c r="AB3" s="1162"/>
      <c r="AC3" s="1180"/>
    </row>
    <row r="4" spans="1:29" s="52" customFormat="1">
      <c r="B4" s="781"/>
      <c r="C4" s="63"/>
      <c r="D4" s="172"/>
      <c r="E4" s="63"/>
    </row>
    <row r="5" spans="1:29" s="1189" customFormat="1">
      <c r="A5" s="1185"/>
      <c r="B5" s="1185" t="s">
        <v>868</v>
      </c>
      <c r="C5" s="1185"/>
      <c r="D5" s="1187"/>
      <c r="E5" s="1185"/>
      <c r="F5" s="1185"/>
      <c r="G5" s="1185"/>
      <c r="H5" s="1185"/>
      <c r="I5" s="1185"/>
      <c r="J5" s="1185"/>
      <c r="K5" s="1185"/>
      <c r="L5" s="1185"/>
      <c r="M5" s="1185"/>
      <c r="N5" s="1185"/>
      <c r="O5" s="1185"/>
      <c r="P5" s="1185"/>
      <c r="Q5" s="1185"/>
      <c r="R5" s="1185"/>
      <c r="S5" s="1185"/>
      <c r="T5" s="1185"/>
      <c r="U5" s="1185"/>
      <c r="V5" s="1185"/>
      <c r="W5" s="1185"/>
      <c r="X5" s="1185"/>
      <c r="Y5" s="1185"/>
      <c r="Z5" s="1185"/>
    </row>
    <row r="6" spans="1:29" ht="12" customHeight="1">
      <c r="B6" s="782"/>
      <c r="F6" s="192"/>
      <c r="G6" s="192"/>
      <c r="H6" s="192"/>
      <c r="I6" s="192"/>
      <c r="J6" s="192"/>
      <c r="K6" s="192"/>
      <c r="L6" s="192"/>
      <c r="M6" s="192"/>
    </row>
    <row r="7" spans="1:29" s="52" customFormat="1" ht="14.1" customHeight="1">
      <c r="B7" s="224" t="s">
        <v>412</v>
      </c>
      <c r="C7" s="197"/>
      <c r="D7" s="226"/>
      <c r="E7" s="197"/>
      <c r="F7" s="197"/>
      <c r="G7" s="197"/>
      <c r="H7" s="228" t="s">
        <v>543</v>
      </c>
      <c r="I7" s="229"/>
      <c r="J7" s="229"/>
      <c r="K7" s="229"/>
      <c r="L7" s="229"/>
      <c r="M7" s="229"/>
    </row>
    <row r="8" spans="1:29" s="52" customFormat="1" ht="14.1" customHeight="1">
      <c r="A8"/>
      <c r="B8" s="230" t="s">
        <v>542</v>
      </c>
      <c r="C8" s="230"/>
      <c r="D8" s="230"/>
      <c r="E8" s="230"/>
      <c r="F8" s="230">
        <v>2011</v>
      </c>
      <c r="G8" s="230">
        <f t="shared" ref="G8:J8" si="0">F8+1</f>
        <v>2012</v>
      </c>
      <c r="H8" s="230">
        <f t="shared" si="0"/>
        <v>2013</v>
      </c>
      <c r="I8" s="230">
        <f t="shared" si="0"/>
        <v>2014</v>
      </c>
      <c r="J8" s="230">
        <f t="shared" si="0"/>
        <v>2015</v>
      </c>
      <c r="K8" s="230">
        <f>J8+1</f>
        <v>2016</v>
      </c>
      <c r="L8" s="230">
        <f>K8+1</f>
        <v>2017</v>
      </c>
      <c r="M8" s="230">
        <f>L8+1</f>
        <v>2018</v>
      </c>
    </row>
    <row r="9" spans="1:29" ht="5.0999999999999996" customHeight="1">
      <c r="B9" s="231"/>
      <c r="C9" s="231"/>
      <c r="D9" s="232"/>
      <c r="E9" s="231"/>
      <c r="F9" s="231"/>
      <c r="G9" s="231"/>
      <c r="H9" s="197"/>
      <c r="I9" s="197"/>
      <c r="J9" s="197"/>
      <c r="K9" s="197"/>
      <c r="L9" s="197"/>
      <c r="M9" s="197"/>
    </row>
    <row r="10" spans="1:29" s="97" customFormat="1" ht="14.1" customHeight="1">
      <c r="A10" s="169"/>
      <c r="B10" s="234" t="s">
        <v>400</v>
      </c>
      <c r="C10" s="235"/>
      <c r="D10" s="232"/>
      <c r="E10" s="231"/>
      <c r="F10" s="236">
        <f>'Revenue &amp; EBITDA Forecast'!I14</f>
        <v>178405</v>
      </c>
      <c r="G10" s="236">
        <f>'Revenue &amp; EBITDA Forecast'!J14</f>
        <v>233584.9</v>
      </c>
      <c r="H10" s="237">
        <f>'Revenue &amp; EBITDA Forecast'!K14</f>
        <v>256472.33718750003</v>
      </c>
      <c r="I10" s="237">
        <f>'Revenue &amp; EBITDA Forecast'!L14</f>
        <v>283469.42531250004</v>
      </c>
      <c r="J10" s="237">
        <f>'Revenue &amp; EBITDA Forecast'!M14</f>
        <v>297642.89657812507</v>
      </c>
      <c r="K10" s="237">
        <f>'Revenue &amp; EBITDA Forecast'!N14</f>
        <v>312525.04140703136</v>
      </c>
      <c r="L10" s="237">
        <f>'Revenue &amp; EBITDA Forecast'!O14</f>
        <v>328151.29347738292</v>
      </c>
      <c r="M10" s="237">
        <f>'Revenue &amp; EBITDA Forecast'!P14</f>
        <v>344558.85815125209</v>
      </c>
    </row>
    <row r="11" spans="1:29" s="97" customFormat="1" ht="14.1" customHeight="1">
      <c r="A11" s="169"/>
      <c r="B11" s="234" t="s">
        <v>401</v>
      </c>
      <c r="C11" s="235"/>
      <c r="D11" s="232"/>
      <c r="E11" s="231"/>
      <c r="F11" s="236">
        <f>'Revenue &amp; EBITDA Forecast'!I18</f>
        <v>258494</v>
      </c>
      <c r="G11" s="236">
        <f>'Revenue &amp; EBITDA Forecast'!J18</f>
        <v>302074</v>
      </c>
      <c r="H11" s="237">
        <f>'Revenue &amp; EBITDA Forecast'!K18</f>
        <v>327339.69351562497</v>
      </c>
      <c r="I11" s="237">
        <f>'Revenue &amp; EBITDA Forecast'!L18</f>
        <v>354336.78164062503</v>
      </c>
      <c r="J11" s="237">
        <f>'Revenue &amp; EBITDA Forecast'!M18</f>
        <v>372053.62072265631</v>
      </c>
      <c r="K11" s="237">
        <f>'Revenue &amp; EBITDA Forecast'!N18</f>
        <v>390656.30175878917</v>
      </c>
      <c r="L11" s="237">
        <f>'Revenue &amp; EBITDA Forecast'!O18</f>
        <v>410189.11684672866</v>
      </c>
      <c r="M11" s="237">
        <f>'Revenue &amp; EBITDA Forecast'!P18</f>
        <v>430698.57268906513</v>
      </c>
    </row>
    <row r="12" spans="1:29" s="97" customFormat="1" ht="14.1" customHeight="1">
      <c r="A12" s="169"/>
      <c r="B12" s="1259" t="s">
        <v>402</v>
      </c>
      <c r="C12" s="1260"/>
      <c r="D12" s="226"/>
      <c r="E12" s="197"/>
      <c r="F12" s="236">
        <f>'Revenue &amp; EBITDA Forecast'!I22</f>
        <v>107389</v>
      </c>
      <c r="G12" s="236">
        <f>'Revenue &amp; EBITDA Forecast'!J22</f>
        <v>117596</v>
      </c>
      <c r="H12" s="237">
        <f>'Revenue &amp; EBITDA Forecast'!K22</f>
        <v>145530</v>
      </c>
      <c r="I12" s="237">
        <f>'Revenue &amp; EBITDA Forecast'!L22</f>
        <v>185550.75</v>
      </c>
      <c r="J12" s="237">
        <f>'Revenue &amp; EBITDA Forecast'!M22</f>
        <v>206288.77499999999</v>
      </c>
      <c r="K12" s="237">
        <f>'Revenue &amp; EBITDA Forecast'!N22</f>
        <v>228636.72562499999</v>
      </c>
      <c r="L12" s="237">
        <f>'Revenue &amp; EBITDA Forecast'!O22</f>
        <v>252703.74937500004</v>
      </c>
      <c r="M12" s="237">
        <f>'Revenue &amp; EBITDA Forecast'!P22</f>
        <v>265338.93684375007</v>
      </c>
    </row>
    <row r="13" spans="1:29" s="97" customFormat="1" ht="14.1" customHeight="1">
      <c r="A13" s="169"/>
      <c r="B13" s="238" t="s">
        <v>415</v>
      </c>
      <c r="C13" s="231"/>
      <c r="D13" s="231"/>
      <c r="E13" s="231"/>
      <c r="F13" s="236">
        <f>'Revenue &amp; EBITDA Forecast'!I26</f>
        <v>24690</v>
      </c>
      <c r="G13" s="236">
        <f>'Revenue &amp; EBITDA Forecast'!J26</f>
        <v>30959.35</v>
      </c>
      <c r="H13" s="237">
        <f>'Revenue &amp; EBITDA Forecast'!K26</f>
        <v>38591.388761127768</v>
      </c>
      <c r="I13" s="237">
        <f>'Revenue &amp; EBITDA Forecast'!L26</f>
        <v>58530.272954377113</v>
      </c>
      <c r="J13" s="237">
        <f>'Revenue &amp; EBITDA Forecast'!M26</f>
        <v>80366.567095048566</v>
      </c>
      <c r="K13" s="237">
        <f>'Revenue &amp; EBITDA Forecast'!N26</f>
        <v>89348.71282920106</v>
      </c>
      <c r="L13" s="237">
        <f>'Revenue &amp; EBITDA Forecast'!O26</f>
        <v>104240.16496740124</v>
      </c>
      <c r="M13" s="237">
        <f>'Revenue &amp; EBITDA Forecast'!P26</f>
        <v>109452.17321577131</v>
      </c>
    </row>
    <row r="14" spans="1:29" s="95" customFormat="1" ht="14.1" customHeight="1">
      <c r="B14" s="1048" t="s">
        <v>871</v>
      </c>
      <c r="C14" s="1049"/>
      <c r="D14" s="1050"/>
      <c r="E14" s="1049"/>
      <c r="F14" s="1051">
        <f t="shared" ref="F14:M14" si="1">SUM(F10:F13)</f>
        <v>568978</v>
      </c>
      <c r="G14" s="1051">
        <f t="shared" si="1"/>
        <v>684214.25</v>
      </c>
      <c r="H14" s="1051">
        <f t="shared" si="1"/>
        <v>767933.41946425277</v>
      </c>
      <c r="I14" s="1051">
        <f t="shared" si="1"/>
        <v>881887.22990750219</v>
      </c>
      <c r="J14" s="1051">
        <f t="shared" si="1"/>
        <v>956351.85939582996</v>
      </c>
      <c r="K14" s="1051">
        <f t="shared" si="1"/>
        <v>1021166.7816200214</v>
      </c>
      <c r="L14" s="1051">
        <f t="shared" si="1"/>
        <v>1095284.3246665129</v>
      </c>
      <c r="M14" s="1051">
        <f t="shared" si="1"/>
        <v>1150048.5408998386</v>
      </c>
    </row>
    <row r="15" spans="1:29" ht="14.1" customHeight="1">
      <c r="B15" s="243" t="s">
        <v>536</v>
      </c>
      <c r="C15" s="240"/>
      <c r="D15" s="240"/>
      <c r="E15" s="240"/>
      <c r="F15" s="244"/>
      <c r="G15" s="245">
        <f t="shared" ref="G15:M15" si="2">G14/F14-1</f>
        <v>0.20253199596469451</v>
      </c>
      <c r="H15" s="245">
        <f t="shared" si="2"/>
        <v>0.12235812022952275</v>
      </c>
      <c r="I15" s="245">
        <f t="shared" si="2"/>
        <v>0.14839022180171435</v>
      </c>
      <c r="J15" s="245">
        <f t="shared" si="2"/>
        <v>8.4437813546906826E-2</v>
      </c>
      <c r="K15" s="245">
        <f t="shared" si="2"/>
        <v>6.777309165806189E-2</v>
      </c>
      <c r="L15" s="245">
        <f t="shared" si="2"/>
        <v>7.2581231959884418E-2</v>
      </c>
      <c r="M15" s="245">
        <f t="shared" si="2"/>
        <v>5.0000000000000044E-2</v>
      </c>
    </row>
    <row r="16" spans="1:29" ht="5.0999999999999996" customHeight="1">
      <c r="B16" s="231"/>
      <c r="C16" s="231"/>
      <c r="D16" s="231"/>
      <c r="E16" s="231"/>
      <c r="F16" s="231"/>
      <c r="G16" s="231"/>
      <c r="H16" s="197"/>
      <c r="I16" s="197"/>
      <c r="J16" s="197"/>
      <c r="K16" s="197"/>
      <c r="L16" s="197"/>
      <c r="M16" s="197"/>
    </row>
    <row r="17" spans="1:13" ht="14.1" customHeight="1">
      <c r="B17" s="238" t="s">
        <v>403</v>
      </c>
      <c r="C17" s="231"/>
      <c r="D17" s="231"/>
      <c r="E17" s="231"/>
      <c r="F17" s="236">
        <f>'Revenue &amp; EBITDA Forecast'!I51</f>
        <v>130569</v>
      </c>
      <c r="G17" s="236">
        <f>'Revenue &amp; EBITDA Forecast'!J51</f>
        <v>178989.49853848442</v>
      </c>
      <c r="H17" s="237">
        <f>'Revenue &amp; EBITDA Forecast'!K51</f>
        <v>200048.42300625003</v>
      </c>
      <c r="I17" s="237">
        <f>'Revenue &amp; EBITDA Forecast'!L51</f>
        <v>223940.84599687505</v>
      </c>
      <c r="J17" s="237">
        <f>'Revenue &amp; EBITDA Forecast'!M51</f>
        <v>238114.31726250006</v>
      </c>
      <c r="K17" s="237">
        <f>'Revenue &amp; EBITDA Forecast'!N51</f>
        <v>250020.03312562511</v>
      </c>
      <c r="L17" s="237">
        <f>'Revenue &amp; EBITDA Forecast'!O51</f>
        <v>262521.03478190635</v>
      </c>
      <c r="M17" s="237">
        <f>'Revenue &amp; EBITDA Forecast'!P51</f>
        <v>275647.08652100171</v>
      </c>
    </row>
    <row r="18" spans="1:13" ht="14.1" customHeight="1">
      <c r="B18" s="238" t="s">
        <v>404</v>
      </c>
      <c r="C18" s="231"/>
      <c r="D18" s="231"/>
      <c r="E18" s="231"/>
      <c r="F18" s="236">
        <f>'Revenue &amp; EBITDA Forecast'!I52</f>
        <v>64592</v>
      </c>
      <c r="G18" s="236">
        <f>'Revenue &amp; EBITDA Forecast'!J52</f>
        <v>95988.766392372549</v>
      </c>
      <c r="H18" s="237">
        <f>'Revenue &amp; EBITDA Forecast'!K52</f>
        <v>104748.70192499999</v>
      </c>
      <c r="I18" s="237">
        <f>'Revenue &amp; EBITDA Forecast'!L52</f>
        <v>120474.50575781253</v>
      </c>
      <c r="J18" s="237">
        <f>'Revenue &amp; EBITDA Forecast'!M52</f>
        <v>130218.7672529297</v>
      </c>
      <c r="K18" s="237">
        <f>'Revenue &amp; EBITDA Forecast'!N52</f>
        <v>148449.3946683399</v>
      </c>
      <c r="L18" s="237">
        <f>'Revenue &amp; EBITDA Forecast'!O52</f>
        <v>164075.64673869149</v>
      </c>
      <c r="M18" s="237">
        <f>'Revenue &amp; EBITDA Forecast'!P52</f>
        <v>172279.42907562607</v>
      </c>
    </row>
    <row r="19" spans="1:13" ht="14.1" customHeight="1">
      <c r="A19" s="169"/>
      <c r="B19" s="1261" t="s">
        <v>405</v>
      </c>
      <c r="C19" s="197"/>
      <c r="D19" s="197"/>
      <c r="E19" s="197"/>
      <c r="F19" s="236">
        <f>'Revenue &amp; EBITDA Forecast'!I53</f>
        <v>12088</v>
      </c>
      <c r="G19" s="236">
        <f>'Revenue &amp; EBITDA Forecast'!J53</f>
        <v>15821.643270971763</v>
      </c>
      <c r="H19" s="237">
        <f>'Revenue &amp; EBITDA Forecast'!K53</f>
        <v>26195.399999999998</v>
      </c>
      <c r="I19" s="237">
        <f>'Revenue &amp; EBITDA Forecast'!L53</f>
        <v>37110.15</v>
      </c>
      <c r="J19" s="237">
        <f>'Revenue &amp; EBITDA Forecast'!M53</f>
        <v>47446.418250000002</v>
      </c>
      <c r="K19" s="237">
        <f>'Revenue &amp; EBITDA Forecast'!N53</f>
        <v>57159.181406249998</v>
      </c>
      <c r="L19" s="237">
        <f>'Revenue &amp; EBITDA Forecast'!O53</f>
        <v>68230.012331250022</v>
      </c>
      <c r="M19" s="237">
        <f>'Revenue &amp; EBITDA Forecast'!P53</f>
        <v>79601.681053125023</v>
      </c>
    </row>
    <row r="20" spans="1:13" s="97" customFormat="1" ht="14.1" customHeight="1">
      <c r="B20" s="238" t="s">
        <v>416</v>
      </c>
      <c r="C20" s="231"/>
      <c r="D20" s="231"/>
      <c r="E20" s="231"/>
      <c r="F20" s="236">
        <f>'Revenue &amp; EBITDA Forecast'!I54</f>
        <v>-5453</v>
      </c>
      <c r="G20" s="236">
        <f>'Revenue &amp; EBITDA Forecast'!J54</f>
        <v>3690.2128138976695</v>
      </c>
      <c r="H20" s="237">
        <f>'Revenue &amp; EBITDA Forecast'!K54</f>
        <v>8104.1916398368312</v>
      </c>
      <c r="I20" s="237">
        <f>'Revenue &amp; EBITDA Forecast'!L54</f>
        <v>12876.660049962966</v>
      </c>
      <c r="J20" s="237">
        <f>'Revenue &amp; EBITDA Forecast'!M54</f>
        <v>18484.310431861169</v>
      </c>
      <c r="K20" s="237">
        <f>'Revenue &amp; EBITDA Forecast'!N54</f>
        <v>21443.691079008255</v>
      </c>
      <c r="L20" s="237">
        <f>'Revenue &amp; EBITDA Forecast'!O54</f>
        <v>26060.041241850311</v>
      </c>
      <c r="M20" s="237">
        <f>'Revenue &amp; EBITDA Forecast'!P54</f>
        <v>27363.043303942828</v>
      </c>
    </row>
    <row r="21" spans="1:13" ht="14.1" customHeight="1">
      <c r="A21" s="169"/>
      <c r="B21" s="1262" t="s">
        <v>399</v>
      </c>
      <c r="C21" s="1263"/>
      <c r="D21" s="1263"/>
      <c r="E21" s="1263"/>
      <c r="F21" s="1052">
        <f>'Revenue &amp; EBITDA Forecast'!I55</f>
        <v>-90336</v>
      </c>
      <c r="G21" s="1052">
        <f>'Revenue &amp; EBITDA Forecast'!J55</f>
        <v>-103096.65</v>
      </c>
      <c r="H21" s="1053">
        <f>'Revenue &amp; EBITDA Forecast'!K55</f>
        <v>-115190.01291963791</v>
      </c>
      <c r="I21" s="1053">
        <f>'Revenue &amp; EBITDA Forecast'!L55</f>
        <v>-123464.21218705032</v>
      </c>
      <c r="J21" s="1053">
        <f>'Revenue &amp; EBITDA Forecast'!M55</f>
        <v>-124325.7417214579</v>
      </c>
      <c r="K21" s="1053">
        <f>'Revenue &amp; EBITDA Forecast'!N55</f>
        <v>-122540.01379440256</v>
      </c>
      <c r="L21" s="1053">
        <f>'Revenue &amp; EBITDA Forecast'!O55</f>
        <v>-131434.11895998154</v>
      </c>
      <c r="M21" s="1053">
        <f>'Revenue &amp; EBITDA Forecast'!P55</f>
        <v>-138005.82490798063</v>
      </c>
    </row>
    <row r="22" spans="1:13" ht="14.1" customHeight="1">
      <c r="A22" s="169"/>
      <c r="B22" s="1261" t="s">
        <v>341</v>
      </c>
      <c r="C22" s="197"/>
      <c r="D22" s="197"/>
      <c r="E22" s="197"/>
      <c r="F22" s="236">
        <f>'Revenue &amp; EBITDA Forecast'!I56</f>
        <v>-156830</v>
      </c>
      <c r="G22" s="236">
        <f>'Revenue &amp; EBITDA Forecast'!J56</f>
        <v>-159044.0066624484</v>
      </c>
      <c r="H22" s="237">
        <f>'Revenue &amp; EBITDA Forecast'!K56</f>
        <v>-168945.3522821356</v>
      </c>
      <c r="I22" s="237">
        <f>'Revenue &amp; EBITDA Forecast'!L56</f>
        <v>-194015.19057965049</v>
      </c>
      <c r="J22" s="237">
        <f>'Revenue &amp; EBITDA Forecast'!M56</f>
        <v>-200833.89047312428</v>
      </c>
      <c r="K22" s="237">
        <f>'Revenue &amp; EBITDA Forecast'!N56</f>
        <v>-214445.02414020451</v>
      </c>
      <c r="L22" s="237">
        <f>'Revenue &amp; EBITDA Forecast'!O56</f>
        <v>-219056.8649333026</v>
      </c>
      <c r="M22" s="237">
        <f>'Revenue &amp; EBITDA Forecast'!P56</f>
        <v>-230009.70817996771</v>
      </c>
    </row>
    <row r="23" spans="1:13" s="95" customFormat="1" ht="14.1" customHeight="1">
      <c r="B23" s="1049" t="s">
        <v>506</v>
      </c>
      <c r="C23" s="1049"/>
      <c r="D23" s="1050"/>
      <c r="E23" s="1049"/>
      <c r="F23" s="1051">
        <f>SUM(F17:F22)</f>
        <v>-45370</v>
      </c>
      <c r="G23" s="1051">
        <f>SUM(G17:G22)</f>
        <v>32349.464353278076</v>
      </c>
      <c r="H23" s="1051">
        <f t="shared" ref="H23:M23" si="3">SUM(H17:H22)</f>
        <v>54961.351369313343</v>
      </c>
      <c r="I23" s="1051">
        <f t="shared" si="3"/>
        <v>76922.759037949814</v>
      </c>
      <c r="J23" s="1051">
        <f t="shared" si="3"/>
        <v>109104.18100270868</v>
      </c>
      <c r="K23" s="1051">
        <f t="shared" si="3"/>
        <v>140087.26234461615</v>
      </c>
      <c r="L23" s="1051">
        <f t="shared" si="3"/>
        <v>170395.751200414</v>
      </c>
      <c r="M23" s="1051">
        <f t="shared" si="3"/>
        <v>186875.70686574723</v>
      </c>
    </row>
    <row r="24" spans="1:13" ht="14.1" customHeight="1">
      <c r="B24" s="243" t="s">
        <v>622</v>
      </c>
      <c r="C24" s="240"/>
      <c r="D24" s="240"/>
      <c r="E24" s="240"/>
      <c r="F24" s="245">
        <f t="shared" ref="F24:M24" si="4">F23/F14</f>
        <v>-7.9739462685727749E-2</v>
      </c>
      <c r="G24" s="245">
        <f t="shared" si="4"/>
        <v>4.7279729051650232E-2</v>
      </c>
      <c r="H24" s="245">
        <f t="shared" si="4"/>
        <v>7.1570464282772098E-2</v>
      </c>
      <c r="I24" s="245">
        <f t="shared" si="4"/>
        <v>8.7225164884197209E-2</v>
      </c>
      <c r="J24" s="245">
        <f t="shared" si="4"/>
        <v>0.11408372340242497</v>
      </c>
      <c r="K24" s="245">
        <f t="shared" si="4"/>
        <v>0.13718352855385277</v>
      </c>
      <c r="L24" s="245">
        <f t="shared" si="4"/>
        <v>0.15557216273710053</v>
      </c>
      <c r="M24" s="245">
        <f t="shared" si="4"/>
        <v>0.16249375588923323</v>
      </c>
    </row>
    <row r="25" spans="1:13" ht="14.1" customHeight="1">
      <c r="B25" s="243" t="s">
        <v>398</v>
      </c>
      <c r="C25" s="240"/>
      <c r="D25" s="240"/>
      <c r="E25" s="240"/>
      <c r="F25" s="248"/>
      <c r="G25" s="248"/>
      <c r="H25" s="245">
        <f>H23/G23-1</f>
        <v>0.69898798845934929</v>
      </c>
      <c r="I25" s="245">
        <f t="shared" ref="I25:M25" si="5">I23/H23-1</f>
        <v>0.39957910643547634</v>
      </c>
      <c r="J25" s="245">
        <f t="shared" si="5"/>
        <v>0.41836021441823434</v>
      </c>
      <c r="K25" s="245">
        <f t="shared" si="5"/>
        <v>0.28397703055154477</v>
      </c>
      <c r="L25" s="245">
        <f t="shared" si="5"/>
        <v>0.21635435191272889</v>
      </c>
      <c r="M25" s="245">
        <f t="shared" si="5"/>
        <v>9.6715766380524482E-2</v>
      </c>
    </row>
    <row r="26" spans="1:13" ht="5.0999999999999996" customHeight="1">
      <c r="B26" s="231"/>
      <c r="C26" s="231"/>
      <c r="D26" s="232"/>
      <c r="E26" s="231"/>
      <c r="F26" s="231"/>
      <c r="G26" s="231"/>
      <c r="H26" s="197"/>
      <c r="I26" s="197"/>
      <c r="J26" s="197"/>
      <c r="K26" s="197"/>
      <c r="L26" s="197" t="s">
        <v>715</v>
      </c>
      <c r="M26" s="197"/>
    </row>
    <row r="27" spans="1:13" s="97" customFormat="1" ht="14.1" customHeight="1">
      <c r="B27" s="238" t="s">
        <v>414</v>
      </c>
      <c r="C27" s="231"/>
      <c r="D27" s="232"/>
      <c r="E27" s="231"/>
      <c r="F27" s="231"/>
      <c r="G27" s="231"/>
      <c r="H27" s="237">
        <f>'Revenue &amp; EBITDA Forecast'!K79+'Revenue &amp; EBITDA Forecast'!K81</f>
        <v>2619.54</v>
      </c>
      <c r="I27" s="237">
        <f>'Revenue &amp; EBITDA Forecast'!L79+'Revenue &amp; EBITDA Forecast'!L81</f>
        <v>4082.1165000000001</v>
      </c>
      <c r="J27" s="237">
        <f>'Revenue &amp; EBITDA Forecast'!M79+'Revenue &amp; EBITDA Forecast'!M81</f>
        <v>5456.3380987500013</v>
      </c>
      <c r="K27" s="237">
        <f>'Revenue &amp; EBITDA Forecast'!N79+'Revenue &amp; EBITDA Forecast'!N81</f>
        <v>6859.1017687500007</v>
      </c>
      <c r="L27" s="237">
        <f>'Revenue &amp; EBITDA Forecast'!O79+'Revenue &amp; EBITDA Forecast'!O81</f>
        <v>8528.7515414062527</v>
      </c>
      <c r="M27" s="237">
        <f>'Revenue &amp; EBITDA Forecast'!P79+'Revenue &amp; EBITDA Forecast'!P81</f>
        <v>11940.252157968753</v>
      </c>
    </row>
    <row r="28" spans="1:13" ht="14.1" customHeight="1">
      <c r="B28" s="238" t="s">
        <v>344</v>
      </c>
      <c r="C28" s="231"/>
      <c r="D28" s="232"/>
      <c r="E28" s="231"/>
      <c r="F28" s="231"/>
      <c r="G28" s="231"/>
      <c r="H28" s="237">
        <f>'Revenue &amp; EBITDA Forecast'!K87</f>
        <v>4223.6338070533902</v>
      </c>
      <c r="I28" s="237">
        <f>'Revenue &amp; EBITDA Forecast'!L87</f>
        <v>4850.379764491262</v>
      </c>
      <c r="J28" s="237">
        <f>'Revenue &amp; EBITDA Forecast'!M87</f>
        <v>5020.8472618281075</v>
      </c>
      <c r="K28" s="237">
        <f>'Revenue &amp; EBITDA Forecast'!N87</f>
        <v>5361.1256035051128</v>
      </c>
      <c r="L28" s="237">
        <f>'Revenue &amp; EBITDA Forecast'!O87</f>
        <v>5476.4216233325651</v>
      </c>
      <c r="M28" s="237">
        <f>'Revenue &amp; EBITDA Forecast'!P87</f>
        <v>5750.2427044991928</v>
      </c>
    </row>
    <row r="29" spans="1:13" ht="14.1" customHeight="1">
      <c r="B29" s="196" t="s">
        <v>859</v>
      </c>
      <c r="C29" s="196"/>
      <c r="D29" s="257"/>
      <c r="E29" s="196"/>
      <c r="F29" s="196"/>
      <c r="G29" s="196"/>
      <c r="H29" s="241">
        <f t="shared" ref="H29:M29" si="6">SUM(H27:H28)</f>
        <v>6843.1738070533902</v>
      </c>
      <c r="I29" s="241">
        <f t="shared" si="6"/>
        <v>8932.496264491263</v>
      </c>
      <c r="J29" s="241">
        <f t="shared" si="6"/>
        <v>10477.185360578109</v>
      </c>
      <c r="K29" s="241">
        <f t="shared" si="6"/>
        <v>12220.227372255114</v>
      </c>
      <c r="L29" s="241">
        <f t="shared" si="6"/>
        <v>14005.173164738819</v>
      </c>
      <c r="M29" s="241">
        <f t="shared" si="6"/>
        <v>17690.494862467945</v>
      </c>
    </row>
    <row r="30" spans="1:13" ht="14.1" customHeight="1">
      <c r="B30" s="242" t="str">
        <f>'Revenue &amp; EBITDA Forecast'!B93</f>
        <v>% of Standalone EBITDA</v>
      </c>
      <c r="C30" s="258"/>
      <c r="D30" s="257"/>
      <c r="E30" s="240"/>
      <c r="F30" s="244"/>
      <c r="G30" s="245"/>
      <c r="H30" s="245">
        <f>'Revenue &amp; EBITDA Forecast'!K93</f>
        <v>0.12450883460034701</v>
      </c>
      <c r="I30" s="245">
        <f>'Revenue &amp; EBITDA Forecast'!L93</f>
        <v>0.11612293131717258</v>
      </c>
      <c r="J30" s="245">
        <f>'Revenue &amp; EBITDA Forecast'!M93</f>
        <v>9.6029182972538846E-2</v>
      </c>
      <c r="K30" s="245">
        <f>'Revenue &amp; EBITDA Forecast'!N93</f>
        <v>8.7232965850908173E-2</v>
      </c>
      <c r="L30" s="245">
        <f>'Revenue &amp; EBITDA Forecast'!O93</f>
        <v>8.2192032759469361E-2</v>
      </c>
      <c r="M30" s="245">
        <f>'Revenue &amp; EBITDA Forecast'!P93</f>
        <v>9.4664497377269674E-2</v>
      </c>
    </row>
    <row r="31" spans="1:13" ht="5.0999999999999996" customHeight="1">
      <c r="B31" s="231"/>
      <c r="C31" s="231"/>
      <c r="D31" s="231"/>
      <c r="E31" s="231"/>
      <c r="F31" s="231"/>
      <c r="G31" s="231"/>
      <c r="H31" s="197"/>
      <c r="I31" s="197"/>
      <c r="J31" s="197"/>
      <c r="K31" s="197"/>
      <c r="L31" s="197"/>
      <c r="M31" s="197"/>
    </row>
    <row r="32" spans="1:13" s="97" customFormat="1" ht="14.1" customHeight="1">
      <c r="B32" s="196" t="s">
        <v>467</v>
      </c>
      <c r="C32" s="196"/>
      <c r="D32" s="257"/>
      <c r="E32" s="196"/>
      <c r="F32" s="241">
        <f t="shared" ref="F32:M32" si="7">F29+F23</f>
        <v>-45370</v>
      </c>
      <c r="G32" s="241">
        <f t="shared" si="7"/>
        <v>32349.464353278076</v>
      </c>
      <c r="H32" s="241">
        <f t="shared" si="7"/>
        <v>61804.525176366733</v>
      </c>
      <c r="I32" s="241">
        <f t="shared" si="7"/>
        <v>85855.255302441074</v>
      </c>
      <c r="J32" s="241">
        <f t="shared" si="7"/>
        <v>119581.36636328678</v>
      </c>
      <c r="K32" s="241">
        <f t="shared" si="7"/>
        <v>152307.48971687126</v>
      </c>
      <c r="L32" s="241">
        <f t="shared" si="7"/>
        <v>184400.92436515281</v>
      </c>
      <c r="M32" s="241">
        <f t="shared" si="7"/>
        <v>204566.20172821518</v>
      </c>
    </row>
    <row r="33" spans="1:13" ht="14.1" customHeight="1">
      <c r="B33" s="242" t="s">
        <v>536</v>
      </c>
      <c r="C33" s="258"/>
      <c r="D33" s="257"/>
      <c r="E33" s="240"/>
      <c r="F33" s="244"/>
      <c r="G33" s="245"/>
      <c r="H33" s="245">
        <f t="shared" ref="H33:M33" si="8">H32/G32-1</f>
        <v>0.91052700290241062</v>
      </c>
      <c r="I33" s="245">
        <f t="shared" si="8"/>
        <v>0.38914189628417417</v>
      </c>
      <c r="J33" s="245">
        <f t="shared" si="8"/>
        <v>0.39282523757036447</v>
      </c>
      <c r="K33" s="245">
        <f t="shared" si="8"/>
        <v>0.27367243199214575</v>
      </c>
      <c r="L33" s="245">
        <f t="shared" si="8"/>
        <v>0.21071475019344721</v>
      </c>
      <c r="M33" s="245">
        <f t="shared" si="8"/>
        <v>0.1093556197317691</v>
      </c>
    </row>
    <row r="34" spans="1:13" ht="5.0999999999999996" customHeight="1">
      <c r="B34" s="231"/>
      <c r="C34" s="231"/>
      <c r="D34" s="231"/>
      <c r="E34" s="231"/>
      <c r="F34" s="231"/>
      <c r="G34" s="231"/>
      <c r="H34" s="197"/>
      <c r="I34" s="197"/>
      <c r="J34" s="197"/>
      <c r="K34" s="197"/>
      <c r="L34" s="197"/>
      <c r="M34" s="197"/>
    </row>
    <row r="35" spans="1:13" s="52" customFormat="1" ht="14.1" customHeight="1">
      <c r="A35" s="54"/>
      <c r="B35" s="230" t="s">
        <v>870</v>
      </c>
      <c r="C35" s="254"/>
      <c r="D35" s="255"/>
      <c r="E35" s="256"/>
      <c r="F35" s="256"/>
      <c r="G35" s="256"/>
      <c r="H35" s="256"/>
      <c r="I35" s="256"/>
      <c r="J35" s="256"/>
      <c r="K35" s="256"/>
      <c r="L35" s="256"/>
      <c r="M35" s="256"/>
    </row>
    <row r="36" spans="1:13" ht="5.0999999999999996" customHeight="1">
      <c r="B36" s="231"/>
      <c r="C36" s="231"/>
      <c r="D36" s="231"/>
      <c r="E36" s="231"/>
      <c r="F36" s="231"/>
      <c r="G36" s="231"/>
      <c r="H36" s="197"/>
      <c r="I36" s="197"/>
      <c r="J36" s="197"/>
      <c r="K36" s="197"/>
      <c r="L36" s="197"/>
      <c r="M36" s="197"/>
    </row>
    <row r="37" spans="1:13" ht="14.1" hidden="1" customHeight="1" outlineLevel="1">
      <c r="B37" s="249" t="s">
        <v>406</v>
      </c>
      <c r="C37" s="250"/>
      <c r="D37" s="231"/>
      <c r="E37" s="250"/>
      <c r="F37" s="245"/>
      <c r="G37" s="251">
        <f>G10/F10-1</f>
        <v>0.30929570359575131</v>
      </c>
      <c r="H37" s="252">
        <f t="shared" ref="H37:M37" si="9">H10/G10-1</f>
        <v>9.7983376440429204E-2</v>
      </c>
      <c r="I37" s="252">
        <f t="shared" si="9"/>
        <v>0.10526315789473695</v>
      </c>
      <c r="J37" s="252">
        <f t="shared" si="9"/>
        <v>5.0000000000000044E-2</v>
      </c>
      <c r="K37" s="252">
        <f t="shared" si="9"/>
        <v>5.0000000000000044E-2</v>
      </c>
      <c r="L37" s="252">
        <f t="shared" si="9"/>
        <v>5.0000000000000044E-2</v>
      </c>
      <c r="M37" s="252">
        <f t="shared" si="9"/>
        <v>5.0000000000000044E-2</v>
      </c>
    </row>
    <row r="38" spans="1:13" ht="14.1" hidden="1" customHeight="1" outlineLevel="1">
      <c r="B38" s="249" t="s">
        <v>407</v>
      </c>
      <c r="C38" s="250"/>
      <c r="D38" s="231"/>
      <c r="E38" s="250"/>
      <c r="F38" s="245"/>
      <c r="G38" s="251">
        <f t="shared" ref="G38:M40" si="10">G11/F11-1</f>
        <v>0.16859192089564945</v>
      </c>
      <c r="H38" s="252">
        <f t="shared" si="10"/>
        <v>8.3640742055340667E-2</v>
      </c>
      <c r="I38" s="252">
        <f t="shared" si="10"/>
        <v>8.2474226804123862E-2</v>
      </c>
      <c r="J38" s="252">
        <f t="shared" si="10"/>
        <v>5.0000000000000044E-2</v>
      </c>
      <c r="K38" s="252">
        <f t="shared" si="10"/>
        <v>5.0000000000000044E-2</v>
      </c>
      <c r="L38" s="252">
        <f t="shared" si="10"/>
        <v>5.0000000000000044E-2</v>
      </c>
      <c r="M38" s="252">
        <f t="shared" si="10"/>
        <v>5.0000000000000044E-2</v>
      </c>
    </row>
    <row r="39" spans="1:13" s="97" customFormat="1" ht="14.1" customHeight="1" collapsed="1">
      <c r="A39" s="169"/>
      <c r="B39" s="1037" t="s">
        <v>408</v>
      </c>
      <c r="C39" s="1038"/>
      <c r="D39" s="197"/>
      <c r="E39" s="1038"/>
      <c r="F39" s="958"/>
      <c r="G39" s="251">
        <f t="shared" si="10"/>
        <v>9.504697874083945E-2</v>
      </c>
      <c r="H39" s="252">
        <f t="shared" si="10"/>
        <v>0.23754209326847842</v>
      </c>
      <c r="I39" s="252">
        <f t="shared" si="10"/>
        <v>0.27499999999999991</v>
      </c>
      <c r="J39" s="252">
        <f t="shared" si="10"/>
        <v>0.11176470588235299</v>
      </c>
      <c r="K39" s="252">
        <f t="shared" si="10"/>
        <v>0.10833333333333339</v>
      </c>
      <c r="L39" s="252">
        <f t="shared" si="10"/>
        <v>0.10526315789473717</v>
      </c>
      <c r="M39" s="252">
        <f t="shared" si="10"/>
        <v>5.0000000000000044E-2</v>
      </c>
    </row>
    <row r="40" spans="1:13" ht="14.1" hidden="1" customHeight="1" outlineLevel="1">
      <c r="B40" s="1037" t="s">
        <v>413</v>
      </c>
      <c r="C40" s="1038"/>
      <c r="D40" s="197"/>
      <c r="E40" s="1038"/>
      <c r="F40" s="245"/>
      <c r="G40" s="251">
        <f t="shared" si="10"/>
        <v>0.25392264074524085</v>
      </c>
      <c r="H40" s="253">
        <f t="shared" si="10"/>
        <v>0.24651805548655803</v>
      </c>
      <c r="I40" s="252">
        <f t="shared" si="10"/>
        <v>0.51666666666666661</v>
      </c>
      <c r="J40" s="252">
        <f t="shared" si="10"/>
        <v>0.37307692307692286</v>
      </c>
      <c r="K40" s="252">
        <f t="shared" si="10"/>
        <v>0.11176470588235299</v>
      </c>
      <c r="L40" s="252">
        <f t="shared" si="10"/>
        <v>0.16666666666666674</v>
      </c>
      <c r="M40" s="252">
        <f t="shared" si="10"/>
        <v>5.0000000000000044E-2</v>
      </c>
    </row>
    <row r="41" spans="1:13" ht="14.1" hidden="1" customHeight="1" outlineLevel="1">
      <c r="B41" s="1039" t="s">
        <v>409</v>
      </c>
      <c r="C41" s="1040"/>
      <c r="D41" s="1036"/>
      <c r="E41" s="1040"/>
      <c r="F41" s="788">
        <f t="shared" ref="F41:M44" si="11">F17/F10</f>
        <v>0.73186850144334514</v>
      </c>
      <c r="G41" s="788">
        <f t="shared" si="11"/>
        <v>0.76627170051867399</v>
      </c>
      <c r="H41" s="789">
        <f t="shared" si="11"/>
        <v>0.78</v>
      </c>
      <c r="I41" s="789">
        <f t="shared" si="11"/>
        <v>0.79</v>
      </c>
      <c r="J41" s="789">
        <f t="shared" si="11"/>
        <v>0.8</v>
      </c>
      <c r="K41" s="789">
        <f t="shared" si="11"/>
        <v>0.8</v>
      </c>
      <c r="L41" s="789">
        <f t="shared" si="11"/>
        <v>0.8</v>
      </c>
      <c r="M41" s="789">
        <f t="shared" si="11"/>
        <v>0.80000000000000016</v>
      </c>
    </row>
    <row r="42" spans="1:13" ht="14.1" hidden="1" customHeight="1" outlineLevel="1">
      <c r="B42" s="1037" t="s">
        <v>410</v>
      </c>
      <c r="C42" s="1038"/>
      <c r="D42" s="197"/>
      <c r="E42" s="1038"/>
      <c r="F42" s="251">
        <f t="shared" si="11"/>
        <v>0.24987814030499741</v>
      </c>
      <c r="G42" s="251">
        <f t="shared" si="11"/>
        <v>0.31776573419881404</v>
      </c>
      <c r="H42" s="252">
        <f t="shared" si="11"/>
        <v>0.32</v>
      </c>
      <c r="I42" s="252">
        <f t="shared" si="11"/>
        <v>0.34</v>
      </c>
      <c r="J42" s="252">
        <f t="shared" si="11"/>
        <v>0.35</v>
      </c>
      <c r="K42" s="252">
        <f t="shared" si="11"/>
        <v>0.38000000000000006</v>
      </c>
      <c r="L42" s="252">
        <f t="shared" si="11"/>
        <v>0.40000000000000008</v>
      </c>
      <c r="M42" s="252">
        <f t="shared" si="11"/>
        <v>0.40000000000000008</v>
      </c>
    </row>
    <row r="43" spans="1:13" s="97" customFormat="1" ht="14.1" customHeight="1" collapsed="1">
      <c r="A43" s="169"/>
      <c r="B43" s="1037" t="s">
        <v>411</v>
      </c>
      <c r="C43" s="1038"/>
      <c r="D43" s="197"/>
      <c r="E43" s="1038"/>
      <c r="F43" s="251">
        <f t="shared" si="11"/>
        <v>0.11256273920047677</v>
      </c>
      <c r="G43" s="251">
        <f t="shared" si="11"/>
        <v>0.13454235918714721</v>
      </c>
      <c r="H43" s="252">
        <f t="shared" si="11"/>
        <v>0.18</v>
      </c>
      <c r="I43" s="252">
        <f t="shared" si="11"/>
        <v>0.2</v>
      </c>
      <c r="J43" s="252">
        <f t="shared" si="11"/>
        <v>0.23</v>
      </c>
      <c r="K43" s="252">
        <f t="shared" si="11"/>
        <v>0.25</v>
      </c>
      <c r="L43" s="252">
        <f t="shared" si="11"/>
        <v>0.27</v>
      </c>
      <c r="M43" s="252">
        <f t="shared" si="11"/>
        <v>0.3</v>
      </c>
    </row>
    <row r="44" spans="1:13" ht="14.1" hidden="1" customHeight="1" outlineLevel="1">
      <c r="B44" s="1037" t="s">
        <v>862</v>
      </c>
      <c r="C44" s="1038"/>
      <c r="D44" s="197"/>
      <c r="E44" s="1038"/>
      <c r="F44" s="251">
        <f t="shared" si="11"/>
        <v>-0.22085864722559742</v>
      </c>
      <c r="G44" s="251">
        <f t="shared" si="11"/>
        <v>0.11919542283341446</v>
      </c>
      <c r="H44" s="252">
        <f t="shared" si="11"/>
        <v>0.21</v>
      </c>
      <c r="I44" s="252">
        <f t="shared" si="11"/>
        <v>0.22000000000000003</v>
      </c>
      <c r="J44" s="252">
        <f t="shared" si="11"/>
        <v>0.22999999999999998</v>
      </c>
      <c r="K44" s="252">
        <f t="shared" si="11"/>
        <v>0.24</v>
      </c>
      <c r="L44" s="252">
        <f t="shared" si="11"/>
        <v>0.25</v>
      </c>
      <c r="M44" s="252">
        <f t="shared" si="11"/>
        <v>0.25</v>
      </c>
    </row>
    <row r="45" spans="1:13" ht="14.1" customHeight="1" collapsed="1">
      <c r="A45" s="169"/>
      <c r="B45" s="1264" t="s">
        <v>860</v>
      </c>
      <c r="C45" s="1265"/>
      <c r="D45" s="1263"/>
      <c r="E45" s="1265"/>
      <c r="F45" s="1054">
        <f>F21/SUM(F$10:F$13)</f>
        <v>-0.15876888034335246</v>
      </c>
      <c r="G45" s="1054">
        <f t="shared" ref="G45:M45" si="12">G21/SUM(G$10:G$13)</f>
        <v>-0.1506788991898371</v>
      </c>
      <c r="H45" s="1055">
        <f t="shared" si="12"/>
        <v>-0.15</v>
      </c>
      <c r="I45" s="1055">
        <f t="shared" si="12"/>
        <v>-0.14000000000000001</v>
      </c>
      <c r="J45" s="1055">
        <f t="shared" si="12"/>
        <v>-0.13</v>
      </c>
      <c r="K45" s="1055">
        <f t="shared" si="12"/>
        <v>-0.12</v>
      </c>
      <c r="L45" s="1055">
        <f t="shared" si="12"/>
        <v>-0.12</v>
      </c>
      <c r="M45" s="1055">
        <f t="shared" si="12"/>
        <v>-0.12</v>
      </c>
    </row>
    <row r="46" spans="1:13" ht="14.1" customHeight="1">
      <c r="A46" s="169"/>
      <c r="B46" s="1037" t="s">
        <v>861</v>
      </c>
      <c r="C46" s="1038"/>
      <c r="D46" s="197"/>
      <c r="E46" s="1038"/>
      <c r="F46" s="251">
        <f>F22/SUM(F$10:F$13)</f>
        <v>-0.27563455880543714</v>
      </c>
      <c r="G46" s="251">
        <f t="shared" ref="G46:M46" si="13">G22/SUM(G$10:G$13)</f>
        <v>-0.23244766776261735</v>
      </c>
      <c r="H46" s="253">
        <f t="shared" si="13"/>
        <v>-0.22</v>
      </c>
      <c r="I46" s="253">
        <f t="shared" si="13"/>
        <v>-0.22</v>
      </c>
      <c r="J46" s="253">
        <f t="shared" si="13"/>
        <v>-0.21</v>
      </c>
      <c r="K46" s="253">
        <f t="shared" si="13"/>
        <v>-0.21</v>
      </c>
      <c r="L46" s="253">
        <f t="shared" si="13"/>
        <v>-0.2</v>
      </c>
      <c r="M46" s="253">
        <f t="shared" si="13"/>
        <v>-0.2</v>
      </c>
    </row>
    <row r="47" spans="1:13" ht="14.1" hidden="1" customHeight="1" outlineLevel="1">
      <c r="B47" s="246" t="str">
        <f>'Revenue &amp; EBITDA Forecast'!B65</f>
        <v>Steady State Standalone Cosmo Revenues</v>
      </c>
      <c r="C47" s="246"/>
      <c r="D47" s="246"/>
      <c r="E47" s="246"/>
      <c r="F47" s="246">
        <f>'Revenue &amp; EBITDA Forecast'!I65</f>
        <v>815000</v>
      </c>
      <c r="G47" s="246">
        <f>'Revenue &amp; EBITDA Forecast'!J65</f>
        <v>858183.92809894762</v>
      </c>
      <c r="H47" s="247">
        <f>'Revenue &amp; EBITDA Forecast'!K65</f>
        <v>901093.12450389517</v>
      </c>
      <c r="I47" s="247">
        <f>'Revenue &amp; EBITDA Forecast'!L65</f>
        <v>946147.78072908986</v>
      </c>
      <c r="J47" s="247">
        <f>'Revenue &amp; EBITDA Forecast'!M65</f>
        <v>993455.16976554436</v>
      </c>
      <c r="K47" s="247">
        <f>'Revenue &amp; EBITDA Forecast'!N65</f>
        <v>1043127.9282538217</v>
      </c>
      <c r="L47" s="247">
        <f>'Revenue &amp; EBITDA Forecast'!O65</f>
        <v>1095284.3246665129</v>
      </c>
      <c r="M47" s="247">
        <f>'Revenue &amp; EBITDA Forecast'!P65</f>
        <v>1150048.5408998386</v>
      </c>
    </row>
    <row r="48" spans="1:13" ht="14.1" hidden="1" customHeight="1" outlineLevel="1">
      <c r="B48" s="787" t="str">
        <f>'Revenue &amp; EBITDA Forecast'!B66</f>
        <v>Steady State Revenue Growth Rate</v>
      </c>
      <c r="C48" s="259"/>
      <c r="D48" s="259"/>
      <c r="E48" s="259"/>
      <c r="F48" s="245"/>
      <c r="G48" s="785">
        <f>'Revenue &amp; EBITDA Forecast'!J66</f>
        <v>5.2986414845334506E-2</v>
      </c>
      <c r="H48" s="786">
        <f>'Revenue &amp; EBITDA Forecast'!K66</f>
        <v>5.0000000000000266E-2</v>
      </c>
      <c r="I48" s="786">
        <f>'Revenue &amp; EBITDA Forecast'!L66</f>
        <v>4.9999999999999822E-2</v>
      </c>
      <c r="J48" s="786">
        <f>'Revenue &amp; EBITDA Forecast'!M66</f>
        <v>5.0000000000000044E-2</v>
      </c>
      <c r="K48" s="786">
        <f>'Revenue &amp; EBITDA Forecast'!N66</f>
        <v>5.0000000000000044E-2</v>
      </c>
      <c r="L48" s="786">
        <f>'Revenue &amp; EBITDA Forecast'!O66</f>
        <v>5.0000000000000044E-2</v>
      </c>
      <c r="M48" s="786">
        <f>'Revenue &amp; EBITDA Forecast'!P66</f>
        <v>5.0000000000000044E-2</v>
      </c>
    </row>
    <row r="49" spans="1:26" ht="14.1" hidden="1" customHeight="1" outlineLevel="1">
      <c r="B49" s="787" t="str">
        <f>'Revenue &amp; EBITDA Forecast'!B67</f>
        <v>Revenue Ramp Up</v>
      </c>
      <c r="C49" s="260"/>
      <c r="D49" s="260"/>
      <c r="E49" s="260"/>
      <c r="F49" s="785">
        <f>'Revenue &amp; EBITDA Forecast'!I67</f>
        <v>0.69813251533742327</v>
      </c>
      <c r="G49" s="785">
        <f>'Revenue &amp; EBITDA Forecast'!J67</f>
        <v>0.79728159383696928</v>
      </c>
      <c r="H49" s="786">
        <f>'Revenue &amp; EBITDA Forecast'!K67</f>
        <v>0.85222425804996049</v>
      </c>
      <c r="I49" s="786">
        <f>'Revenue &amp; EBITDA Forecast'!L67</f>
        <v>0.93208190926361489</v>
      </c>
      <c r="J49" s="786">
        <f>'Revenue &amp; EBITDA Forecast'!M67</f>
        <v>0.96265225497948659</v>
      </c>
      <c r="K49" s="786">
        <f>'Revenue &amp; EBITDA Forecast'!N67</f>
        <v>0.97894683284862016</v>
      </c>
      <c r="L49" s="786">
        <f>'Revenue &amp; EBITDA Forecast'!O67</f>
        <v>1</v>
      </c>
      <c r="M49" s="786">
        <f>'Revenue &amp; EBITDA Forecast'!P67</f>
        <v>1</v>
      </c>
    </row>
    <row r="50" spans="1:26" ht="14.1" customHeight="1" collapsed="1">
      <c r="B50" s="1052" t="str">
        <f>'Revenue &amp; EBITDA Forecast'!B97</f>
        <v xml:space="preserve">Steady State EBITDA w/ MGM </v>
      </c>
      <c r="C50" s="1052"/>
      <c r="D50" s="1052"/>
      <c r="E50" s="1052"/>
      <c r="F50" s="1052">
        <f>'Revenue &amp; EBITDA Forecast'!I97</f>
        <v>132432.41104972508</v>
      </c>
      <c r="G50" s="1052">
        <f>'Revenue &amp; EBITDA Forecast'!J97</f>
        <v>139449.52972057369</v>
      </c>
      <c r="H50" s="1053">
        <f>'Revenue &amp; EBITDA Forecast'!K97</f>
        <v>164652.83955923124</v>
      </c>
      <c r="I50" s="1053">
        <f>'Revenue &amp; EBITDA Forecast'!L97</f>
        <v>171596.20671548697</v>
      </c>
      <c r="J50" s="1053">
        <f>'Revenue &amp; EBITDA Forecast'!M97</f>
        <v>176932.2779945842</v>
      </c>
      <c r="K50" s="1053">
        <f>'Revenue &amp; EBITDA Forecast'!N97</f>
        <v>184287.91747948411</v>
      </c>
      <c r="L50" s="1053">
        <f>'Revenue &amp; EBITDA Forecast'!O97</f>
        <v>192605.14389181498</v>
      </c>
      <c r="M50" s="1053">
        <f>'Revenue &amp; EBITDA Forecast'!P97</f>
        <v>204566.20172821518</v>
      </c>
    </row>
    <row r="51" spans="1:26" ht="14.1" customHeight="1">
      <c r="B51" s="236" t="str">
        <f>'Revenue &amp; EBITDA Forecast'!B98</f>
        <v>Steady State EBITDA w/ MGM Growth Rate</v>
      </c>
      <c r="C51" s="787"/>
      <c r="D51" s="787"/>
      <c r="E51" s="787"/>
      <c r="F51" s="245"/>
      <c r="G51" s="785">
        <f>'Revenue &amp; EBITDA Forecast'!J69</f>
        <v>5.2986414845334506E-2</v>
      </c>
      <c r="H51" s="786">
        <f>'Revenue &amp; EBITDA Forecast'!K66</f>
        <v>5.0000000000000266E-2</v>
      </c>
      <c r="I51" s="786">
        <f>'Revenue &amp; EBITDA Forecast'!L66</f>
        <v>4.9999999999999822E-2</v>
      </c>
      <c r="J51" s="786">
        <f>'Revenue &amp; EBITDA Forecast'!M66</f>
        <v>5.0000000000000044E-2</v>
      </c>
      <c r="K51" s="786">
        <f>'Revenue &amp; EBITDA Forecast'!N66</f>
        <v>5.0000000000000044E-2</v>
      </c>
      <c r="L51" s="786">
        <f>'Revenue &amp; EBITDA Forecast'!O66</f>
        <v>5.0000000000000044E-2</v>
      </c>
      <c r="M51" s="786">
        <f>'Revenue &amp; EBITDA Forecast'!P66</f>
        <v>5.0000000000000044E-2</v>
      </c>
    </row>
    <row r="52" spans="1:26" ht="14.1" customHeight="1">
      <c r="A52" s="169"/>
      <c r="B52" s="1266" t="str">
        <f>'Revenue &amp; EBITDA Forecast'!B99</f>
        <v>Steady State EBITDA w/ MGM Ramp Up</v>
      </c>
      <c r="C52" s="1267"/>
      <c r="D52" s="1267"/>
      <c r="E52" s="1267"/>
      <c r="F52" s="785">
        <f>'Revenue &amp; EBITDA Forecast'!I70</f>
        <v>0</v>
      </c>
      <c r="G52" s="785">
        <f>'Revenue &amp; EBITDA Forecast'!J70</f>
        <v>0.23197973071762462</v>
      </c>
      <c r="H52" s="786">
        <f>'Revenue &amp; EBITDA Forecast'!K70</f>
        <v>0.37536264386217005</v>
      </c>
      <c r="I52" s="786">
        <f>'Revenue &amp; EBITDA Forecast'!L70</f>
        <v>0.50033306065321326</v>
      </c>
      <c r="J52" s="786">
        <f>'Revenue &amp; EBITDA Forecast'!M70</f>
        <v>0.67585953065583149</v>
      </c>
      <c r="K52" s="786">
        <f>'Revenue &amp; EBITDA Forecast'!N70</f>
        <v>0.82646486975374778</v>
      </c>
      <c r="L52" s="786">
        <f>'Revenue &amp; EBITDA Forecast'!O70</f>
        <v>0.95740394383615013</v>
      </c>
      <c r="M52" s="786">
        <f>'Revenue &amp; EBITDA Forecast'!P70</f>
        <v>1</v>
      </c>
    </row>
    <row r="53" spans="1:26" ht="5.0999999999999996" customHeight="1">
      <c r="B53" s="250"/>
      <c r="C53" s="250"/>
      <c r="D53" s="232"/>
      <c r="E53" s="250"/>
      <c r="F53" s="251"/>
      <c r="G53" s="251"/>
      <c r="H53" s="251"/>
      <c r="I53" s="251"/>
      <c r="J53" s="251"/>
      <c r="K53" s="251"/>
      <c r="L53" s="251"/>
      <c r="M53" s="251"/>
    </row>
    <row r="54" spans="1:26" ht="12" customHeight="1"/>
    <row r="55" spans="1:26" s="1189" customFormat="1">
      <c r="A55" s="1185"/>
      <c r="B55" s="1185" t="s">
        <v>45</v>
      </c>
      <c r="C55" s="1185"/>
      <c r="D55" s="1187"/>
      <c r="E55" s="1185"/>
      <c r="F55" s="1185"/>
      <c r="G55" s="1185"/>
      <c r="H55" s="1185"/>
      <c r="I55" s="1185"/>
      <c r="J55" s="1185"/>
      <c r="K55" s="1185"/>
      <c r="L55" s="1185"/>
      <c r="M55" s="1185"/>
      <c r="N55" s="1185"/>
      <c r="O55" s="1185"/>
      <c r="P55" s="1185"/>
      <c r="Q55" s="1185"/>
      <c r="R55" s="1185"/>
      <c r="S55" s="1185"/>
      <c r="T55" s="1185"/>
      <c r="U55" s="1185"/>
      <c r="V55" s="1185"/>
      <c r="W55" s="1185"/>
      <c r="X55" s="1185"/>
      <c r="Y55" s="1185"/>
      <c r="Z55" s="1185"/>
    </row>
    <row r="56" spans="1:26" ht="12" customHeight="1"/>
    <row r="57" spans="1:26" s="52" customFormat="1" ht="14.1" customHeight="1">
      <c r="B57" s="224" t="s">
        <v>412</v>
      </c>
      <c r="C57" s="197"/>
      <c r="D57" s="226"/>
      <c r="E57" s="197"/>
      <c r="F57" s="197"/>
      <c r="G57" s="197"/>
      <c r="H57" s="228" t="s">
        <v>543</v>
      </c>
      <c r="I57" s="229"/>
      <c r="J57" s="229"/>
      <c r="K57" s="229"/>
      <c r="L57" s="229"/>
      <c r="M57" s="229"/>
    </row>
    <row r="58" spans="1:26" s="52" customFormat="1" ht="14.1" customHeight="1">
      <c r="A58"/>
      <c r="B58" s="230" t="s">
        <v>57</v>
      </c>
      <c r="C58" s="230"/>
      <c r="D58" s="230"/>
      <c r="E58" s="230">
        <v>2010</v>
      </c>
      <c r="F58" s="230">
        <f>E58+1</f>
        <v>2011</v>
      </c>
      <c r="G58" s="230">
        <f t="shared" ref="G58" si="14">F58+1</f>
        <v>2012</v>
      </c>
      <c r="H58" s="230">
        <f t="shared" ref="H58" si="15">G58+1</f>
        <v>2013</v>
      </c>
      <c r="I58" s="230">
        <f t="shared" ref="I58" si="16">H58+1</f>
        <v>2014</v>
      </c>
      <c r="J58" s="230">
        <f t="shared" ref="J58" si="17">I58+1</f>
        <v>2015</v>
      </c>
      <c r="K58" s="230">
        <f>J58+1</f>
        <v>2016</v>
      </c>
      <c r="L58" s="230">
        <f>K58+1</f>
        <v>2017</v>
      </c>
      <c r="M58" s="230">
        <f>L58+1</f>
        <v>2018</v>
      </c>
    </row>
    <row r="59" spans="1:26" ht="5.0999999999999996" customHeight="1">
      <c r="B59" s="231"/>
      <c r="C59" s="231"/>
      <c r="D59" s="232"/>
      <c r="E59" s="231"/>
      <c r="F59" s="231" t="s">
        <v>715</v>
      </c>
      <c r="G59" s="231"/>
      <c r="H59" s="197"/>
      <c r="I59" s="197"/>
      <c r="J59" s="197"/>
      <c r="K59" s="197"/>
      <c r="L59" s="197" t="s">
        <v>715</v>
      </c>
      <c r="M59" s="197"/>
    </row>
    <row r="60" spans="1:26" s="97" customFormat="1" ht="14.1" customHeight="1">
      <c r="B60" s="238" t="s">
        <v>47</v>
      </c>
      <c r="C60" s="231"/>
      <c r="D60" s="232"/>
      <c r="E60" s="236">
        <f>'Revenue &amp; EBITDA Forecast'!H104</f>
        <v>6056001</v>
      </c>
      <c r="F60" s="236">
        <f>'Revenue &amp; EBITDA Forecast'!I104</f>
        <v>7849312</v>
      </c>
      <c r="G60" s="236">
        <f>'Revenue &amp; EBITDA Forecast'!J104</f>
        <v>9137340</v>
      </c>
      <c r="H60" s="237">
        <f>'Revenue &amp; EBITDA Forecast'!K104</f>
        <v>10051074</v>
      </c>
      <c r="I60" s="237">
        <f>'Revenue &amp; EBITDA Forecast'!L104</f>
        <v>10754649.18</v>
      </c>
      <c r="J60" s="237">
        <f>'Revenue &amp; EBITDA Forecast'!M104</f>
        <v>11292381.639</v>
      </c>
      <c r="K60" s="237">
        <f>'Revenue &amp; EBITDA Forecast'!N104</f>
        <v>11857000.720950002</v>
      </c>
      <c r="L60" s="237">
        <f>'Revenue &amp; EBITDA Forecast'!O104</f>
        <v>12449850.756997503</v>
      </c>
      <c r="M60" s="237">
        <f>'Revenue &amp; EBITDA Forecast'!P104</f>
        <v>13072343.294847379</v>
      </c>
    </row>
    <row r="61" spans="1:26" ht="14.1" customHeight="1">
      <c r="B61" s="238" t="s">
        <v>48</v>
      </c>
      <c r="C61" s="231"/>
      <c r="D61" s="232"/>
      <c r="E61" s="236">
        <f>'Revenue &amp; EBITDA Forecast'!H105</f>
        <v>-5051601</v>
      </c>
      <c r="F61" s="236">
        <f>'Revenue &amp; EBITDA Forecast'!I105</f>
        <v>-6383521</v>
      </c>
      <c r="G61" s="236">
        <f>'Revenue &amp; EBITDA Forecast'!J105</f>
        <v>-7431020.9320434704</v>
      </c>
      <c r="H61" s="237">
        <f>'Revenue &amp; EBITDA Forecast'!K105</f>
        <v>-8174123.0252478179</v>
      </c>
      <c r="I61" s="237">
        <f>'Revenue &amp; EBITDA Forecast'!L105</f>
        <v>-8746311.6370151639</v>
      </c>
      <c r="J61" s="237">
        <f>'Revenue &amp; EBITDA Forecast'!M105</f>
        <v>-9183627.2188659236</v>
      </c>
      <c r="K61" s="237">
        <f>'Revenue &amp; EBITDA Forecast'!N105</f>
        <v>-9642808.5798092205</v>
      </c>
      <c r="L61" s="237">
        <f>'Revenue &amp; EBITDA Forecast'!O105</f>
        <v>-10124949.008799683</v>
      </c>
      <c r="M61" s="237">
        <f>'Revenue &amp; EBITDA Forecast'!P105</f>
        <v>-10631196.459239667</v>
      </c>
    </row>
    <row r="62" spans="1:26" ht="5.0999999999999996" customHeight="1">
      <c r="B62" s="231"/>
      <c r="C62" s="231"/>
      <c r="D62" s="232"/>
      <c r="E62" s="231"/>
      <c r="F62" s="231"/>
      <c r="G62" s="231"/>
      <c r="H62" s="197"/>
      <c r="I62" s="197"/>
      <c r="J62" s="197"/>
      <c r="K62" s="197"/>
      <c r="L62" s="197" t="s">
        <v>715</v>
      </c>
      <c r="M62" s="197"/>
    </row>
    <row r="63" spans="1:26" s="95" customFormat="1" ht="14.1" customHeight="1">
      <c r="B63" s="239" t="s">
        <v>49</v>
      </c>
      <c r="C63" s="196"/>
      <c r="D63" s="257"/>
      <c r="E63" s="241">
        <f>'Revenue &amp; EBITDA Forecast'!H106</f>
        <v>1004400</v>
      </c>
      <c r="F63" s="241">
        <f>'Revenue &amp; EBITDA Forecast'!I106</f>
        <v>1465791</v>
      </c>
      <c r="G63" s="241">
        <f>'Revenue &amp; EBITDA Forecast'!J106</f>
        <v>1706319.0679565293</v>
      </c>
      <c r="H63" s="241">
        <f>'Revenue &amp; EBITDA Forecast'!K106</f>
        <v>1876950.9747521821</v>
      </c>
      <c r="I63" s="241">
        <f>'Revenue &amp; EBITDA Forecast'!L106</f>
        <v>2008337.5429848349</v>
      </c>
      <c r="J63" s="241">
        <f>'Revenue &amp; EBITDA Forecast'!M106</f>
        <v>2108754.4201340768</v>
      </c>
      <c r="K63" s="241">
        <f>'Revenue &amp; EBITDA Forecast'!N106</f>
        <v>2214192.1411407809</v>
      </c>
      <c r="L63" s="241">
        <f>'Revenue &amp; EBITDA Forecast'!O106</f>
        <v>2324901.74819782</v>
      </c>
      <c r="M63" s="241">
        <f>'Revenue &amp; EBITDA Forecast'!P106</f>
        <v>2441146.8356077112</v>
      </c>
    </row>
    <row r="64" spans="1:26" ht="5.0999999999999996" customHeight="1">
      <c r="B64" s="231"/>
      <c r="C64" s="231"/>
      <c r="D64" s="232"/>
      <c r="E64" s="231"/>
      <c r="F64" s="231"/>
      <c r="G64" s="231"/>
      <c r="H64" s="197"/>
      <c r="I64" s="197"/>
      <c r="J64" s="197"/>
      <c r="K64" s="197"/>
      <c r="L64" s="197" t="s">
        <v>715</v>
      </c>
      <c r="M64" s="197"/>
    </row>
    <row r="65" spans="2:13" ht="14.1" customHeight="1">
      <c r="B65" s="238" t="str">
        <f>'Revenue &amp; EBITDA Forecast'!B108</f>
        <v>Cosmo EBITDA with MGM Value Add</v>
      </c>
      <c r="C65" s="231"/>
      <c r="D65" s="232"/>
      <c r="E65" s="236">
        <f>'Revenue &amp; EBITDA Forecast'!H108</f>
        <v>0</v>
      </c>
      <c r="F65" s="236">
        <f>'Revenue &amp; EBITDA Forecast'!I108</f>
        <v>0</v>
      </c>
      <c r="G65" s="236">
        <f>'Revenue &amp; EBITDA Forecast'!J108</f>
        <v>0</v>
      </c>
      <c r="H65" s="237">
        <f>'Revenue &amp; EBITDA Forecast'!K108</f>
        <v>61804.525176366733</v>
      </c>
      <c r="I65" s="237">
        <f>'Revenue &amp; EBITDA Forecast'!L108</f>
        <v>85855.255302441074</v>
      </c>
      <c r="J65" s="237">
        <f>'Revenue &amp; EBITDA Forecast'!M108</f>
        <v>119581.36636328678</v>
      </c>
      <c r="K65" s="237">
        <f>'Revenue &amp; EBITDA Forecast'!N108</f>
        <v>152307.48971687126</v>
      </c>
      <c r="L65" s="237">
        <f>'Revenue &amp; EBITDA Forecast'!O108</f>
        <v>184400.92436515281</v>
      </c>
      <c r="M65" s="237">
        <f>'Revenue &amp; EBITDA Forecast'!P108</f>
        <v>204566.20172821518</v>
      </c>
    </row>
    <row r="66" spans="2:13" s="95" customFormat="1" ht="14.1" customHeight="1">
      <c r="B66" s="239" t="s">
        <v>50</v>
      </c>
      <c r="C66" s="196"/>
      <c r="D66" s="257"/>
      <c r="E66" s="241">
        <f>'Revenue &amp; EBITDA Forecast'!H109</f>
        <v>1004400</v>
      </c>
      <c r="F66" s="241">
        <f>'Revenue &amp; EBITDA Forecast'!I109</f>
        <v>1465791</v>
      </c>
      <c r="G66" s="241">
        <f>'Revenue &amp; EBITDA Forecast'!J109</f>
        <v>1706319.0679565293</v>
      </c>
      <c r="H66" s="241">
        <f>'Revenue &amp; EBITDA Forecast'!K109</f>
        <v>1938755.4999285489</v>
      </c>
      <c r="I66" s="241">
        <f>'Revenue &amp; EBITDA Forecast'!L109</f>
        <v>2094192.7982872759</v>
      </c>
      <c r="J66" s="241">
        <f>'Revenue &amp; EBITDA Forecast'!M109</f>
        <v>2228335.7864973638</v>
      </c>
      <c r="K66" s="241">
        <f>'Revenue &amp; EBITDA Forecast'!N109</f>
        <v>2366499.6308576521</v>
      </c>
      <c r="L66" s="241">
        <f>'Revenue &amp; EBITDA Forecast'!O109</f>
        <v>2509302.6725629726</v>
      </c>
      <c r="M66" s="241">
        <f>'Revenue &amp; EBITDA Forecast'!P109</f>
        <v>2645713.0373359262</v>
      </c>
    </row>
    <row r="67" spans="2:13" ht="12" customHeight="1"/>
    <row r="68" spans="2:13" ht="12" customHeight="1">
      <c r="B68" s="65" t="s">
        <v>51</v>
      </c>
      <c r="D68" s="232"/>
      <c r="G68" s="648">
        <v>19882000</v>
      </c>
    </row>
    <row r="69" spans="2:13" ht="12" customHeight="1">
      <c r="B69" s="65" t="s">
        <v>52</v>
      </c>
      <c r="D69" s="232"/>
      <c r="E69" s="784"/>
      <c r="F69" s="646"/>
      <c r="G69" s="646">
        <f>$G$68/H63</f>
        <v>10.592711406660509</v>
      </c>
      <c r="H69" s="646">
        <f t="shared" ref="H69:L69" si="18">$G$68/I63</f>
        <v>9.8997302865986061</v>
      </c>
      <c r="I69" s="646">
        <f t="shared" si="18"/>
        <v>9.4283145586653383</v>
      </c>
      <c r="J69" s="646">
        <f t="shared" si="18"/>
        <v>8.9793471987288935</v>
      </c>
      <c r="K69" s="646">
        <f t="shared" si="18"/>
        <v>8.55175923688466</v>
      </c>
      <c r="L69" s="646">
        <f t="shared" si="18"/>
        <v>8.1445326065568171</v>
      </c>
      <c r="M69" s="646"/>
    </row>
    <row r="70" spans="2:13" ht="12" customHeight="1">
      <c r="B70" s="65" t="s">
        <v>56</v>
      </c>
      <c r="D70" s="232"/>
      <c r="E70" s="784"/>
      <c r="F70" s="646"/>
      <c r="G70" s="89">
        <f>1/G69</f>
        <v>9.4404535497041642E-2</v>
      </c>
      <c r="H70" s="89">
        <f t="shared" ref="H70:L70" si="19">1/H69</f>
        <v>0.10101285298183457</v>
      </c>
      <c r="I70" s="89">
        <f t="shared" si="19"/>
        <v>0.1060634956309263</v>
      </c>
      <c r="J70" s="89">
        <f t="shared" si="19"/>
        <v>0.11136667041247263</v>
      </c>
      <c r="K70" s="89">
        <f t="shared" si="19"/>
        <v>0.11693500393309626</v>
      </c>
      <c r="L70" s="89">
        <f t="shared" si="19"/>
        <v>0.12278175412975111</v>
      </c>
      <c r="M70" s="646"/>
    </row>
    <row r="71" spans="2:13" ht="12" customHeight="1"/>
    <row r="72" spans="2:13" ht="12" customHeight="1">
      <c r="B72" s="65" t="s">
        <v>54</v>
      </c>
      <c r="D72" s="232"/>
      <c r="G72" s="647">
        <v>1300000</v>
      </c>
    </row>
    <row r="73" spans="2:13" ht="12" customHeight="1">
      <c r="B73" s="65" t="s">
        <v>53</v>
      </c>
      <c r="D73" s="232"/>
      <c r="G73" s="645">
        <f>G68+G72</f>
        <v>21182000</v>
      </c>
    </row>
    <row r="74" spans="2:13" ht="12" customHeight="1">
      <c r="B74" s="65" t="s">
        <v>55</v>
      </c>
      <c r="D74" s="232"/>
      <c r="G74" s="646">
        <f>$G$73/H66</f>
        <v>10.92556539531707</v>
      </c>
      <c r="H74" s="646">
        <f t="shared" ref="H74:L74" si="20">$G$73/I66</f>
        <v>10.114637017815925</v>
      </c>
      <c r="I74" s="646">
        <f t="shared" si="20"/>
        <v>9.5057486974596319</v>
      </c>
      <c r="J74" s="646">
        <f t="shared" si="20"/>
        <v>8.9507725772698947</v>
      </c>
      <c r="K74" s="646">
        <f t="shared" si="20"/>
        <v>8.4413890088296721</v>
      </c>
      <c r="L74" s="646">
        <f t="shared" si="20"/>
        <v>8.0061592852598249</v>
      </c>
    </row>
    <row r="75" spans="2:13" ht="12" customHeight="1">
      <c r="B75" s="65" t="s">
        <v>56</v>
      </c>
      <c r="D75" s="232"/>
      <c r="G75" s="89">
        <f>1/G74</f>
        <v>9.1528443958481198E-2</v>
      </c>
      <c r="H75" s="89">
        <f t="shared" ref="H75:L75" si="21">1/H74</f>
        <v>9.88666225232403E-2</v>
      </c>
      <c r="I75" s="89">
        <f t="shared" si="21"/>
        <v>0.1051994989376529</v>
      </c>
      <c r="J75" s="89">
        <f t="shared" si="21"/>
        <v>0.11172219954950675</v>
      </c>
      <c r="K75" s="89">
        <f t="shared" si="21"/>
        <v>0.11846391618180402</v>
      </c>
      <c r="L75" s="89">
        <f t="shared" si="21"/>
        <v>0.12490383520611492</v>
      </c>
    </row>
    <row r="76" spans="2:13" ht="12" customHeight="1"/>
    <row r="77" spans="2:13" ht="12" customHeight="1"/>
    <row r="78" spans="2:13" ht="12" customHeight="1"/>
    <row r="79" spans="2:13" ht="12" hidden="1" customHeight="1"/>
    <row r="80" spans="2:13"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row r="101" ht="12" hidden="1" customHeight="1"/>
    <row r="102" ht="12" hidden="1" customHeight="1"/>
    <row r="103" ht="12" hidden="1" customHeight="1"/>
    <row r="104" ht="12" hidden="1" customHeight="1"/>
    <row r="105" ht="12" hidden="1" customHeight="1"/>
    <row r="106" ht="12" hidden="1" customHeight="1"/>
    <row r="107" ht="12" hidden="1" customHeight="1"/>
    <row r="108" ht="12" hidden="1" customHeight="1"/>
    <row r="109" ht="12" hidden="1" customHeight="1"/>
    <row r="110" ht="12" hidden="1" customHeight="1"/>
    <row r="111" ht="12" hidden="1" customHeight="1"/>
    <row r="112"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row r="132" ht="12" hidden="1" customHeight="1"/>
    <row r="133" ht="12" hidden="1" customHeight="1"/>
    <row r="134" ht="12" hidden="1" customHeight="1"/>
    <row r="135" ht="12" hidden="1" customHeight="1"/>
    <row r="136" ht="12" hidden="1" customHeight="1"/>
    <row r="137" ht="12" hidden="1" customHeight="1"/>
    <row r="138" ht="12" hidden="1" customHeight="1"/>
    <row r="139" ht="12" hidden="1" customHeight="1"/>
    <row r="140" ht="12" hidden="1" customHeight="1"/>
    <row r="141" ht="12" hidden="1" customHeight="1"/>
    <row r="142" ht="12" hidden="1" customHeight="1"/>
    <row r="143" ht="12" hidden="1" customHeight="1"/>
    <row r="144" ht="12" hidden="1" customHeight="1"/>
    <row r="145" ht="12" hidden="1" customHeight="1"/>
    <row r="146" ht="12" hidden="1" customHeight="1"/>
    <row r="147" ht="12" hidden="1" customHeight="1"/>
    <row r="148" ht="12" hidden="1" customHeight="1"/>
    <row r="149" ht="12" hidden="1" customHeight="1"/>
    <row r="150" ht="12" hidden="1" customHeight="1"/>
    <row r="151" ht="12" hidden="1" customHeight="1"/>
    <row r="152" ht="12" hidden="1" customHeight="1"/>
    <row r="153" ht="12" hidden="1" customHeight="1"/>
    <row r="154" ht="12" hidden="1" customHeight="1"/>
    <row r="155" ht="12" hidden="1" customHeight="1"/>
    <row r="156" ht="12" hidden="1" customHeight="1"/>
    <row r="157" ht="12" hidden="1" customHeight="1"/>
    <row r="158" ht="12" hidden="1" customHeight="1"/>
    <row r="159" ht="12" hidden="1" customHeight="1"/>
    <row r="160" ht="12" hidden="1" customHeight="1"/>
    <row r="161" ht="12" hidden="1" customHeight="1"/>
    <row r="162" ht="12" hidden="1" customHeight="1"/>
    <row r="163" ht="12" hidden="1" customHeight="1"/>
    <row r="164" ht="12" hidden="1" customHeight="1"/>
    <row r="165" ht="12" hidden="1" customHeight="1"/>
    <row r="166" ht="12" hidden="1" customHeight="1"/>
    <row r="167" ht="12" hidden="1" customHeight="1"/>
    <row r="168" ht="12" hidden="1" customHeight="1"/>
    <row r="169" ht="12" hidden="1" customHeight="1"/>
    <row r="170" ht="12" hidden="1" customHeight="1"/>
    <row r="171" ht="12" hidden="1" customHeight="1"/>
    <row r="172" ht="12" hidden="1" customHeight="1"/>
    <row r="173" ht="12" hidden="1" customHeight="1"/>
    <row r="174" ht="12" hidden="1" customHeight="1"/>
    <row r="175" ht="12" hidden="1" customHeight="1"/>
    <row r="176" ht="12" hidden="1" customHeight="1"/>
    <row r="177" ht="12" hidden="1" customHeight="1"/>
    <row r="178" ht="12" hidden="1" customHeight="1"/>
    <row r="179" ht="12" hidden="1" customHeight="1"/>
    <row r="180" ht="12" hidden="1" customHeight="1"/>
    <row r="181" ht="12" hidden="1" customHeight="1"/>
    <row r="182" ht="12" hidden="1" customHeight="1"/>
    <row r="183" ht="12" hidden="1" customHeight="1"/>
    <row r="184" ht="12" hidden="1" customHeight="1"/>
    <row r="185" ht="12" hidden="1" customHeight="1"/>
    <row r="186" ht="12" hidden="1" customHeight="1"/>
    <row r="187" ht="12" hidden="1" customHeight="1"/>
    <row r="188" ht="12" hidden="1" customHeight="1"/>
    <row r="189" ht="12" hidden="1" customHeight="1"/>
    <row r="190" ht="12" hidden="1" customHeight="1"/>
    <row r="191" ht="12" hidden="1" customHeight="1"/>
    <row r="192" ht="12" hidden="1" customHeight="1"/>
    <row r="193" ht="12" hidden="1" customHeight="1"/>
    <row r="194" ht="12" hidden="1" customHeight="1"/>
    <row r="195" ht="12" hidden="1" customHeight="1"/>
    <row r="196" ht="12" hidden="1" customHeight="1"/>
    <row r="197" ht="12" hidden="1" customHeight="1"/>
    <row r="198" ht="12" hidden="1" customHeight="1"/>
    <row r="199" ht="12" hidden="1" customHeight="1"/>
    <row r="200" ht="12" hidden="1" customHeight="1"/>
    <row r="201" ht="12" hidden="1" customHeight="1"/>
    <row r="202" ht="12" hidden="1" customHeight="1"/>
    <row r="203" ht="12" hidden="1" customHeight="1"/>
    <row r="204" ht="12" hidden="1" customHeight="1"/>
    <row r="205" ht="12" hidden="1" customHeight="1"/>
    <row r="206" ht="12" hidden="1" customHeight="1"/>
    <row r="207" ht="12" hidden="1" customHeight="1"/>
    <row r="208" ht="12" hidden="1" customHeight="1"/>
    <row r="209" ht="12" hidden="1" customHeight="1"/>
    <row r="210" ht="12" hidden="1" customHeight="1"/>
    <row r="211" ht="12" hidden="1" customHeight="1"/>
    <row r="212" ht="12" hidden="1" customHeight="1"/>
    <row r="213" ht="12" hidden="1" customHeight="1"/>
    <row r="214" ht="12" hidden="1" customHeight="1"/>
    <row r="215" ht="12" hidden="1" customHeight="1"/>
    <row r="216" ht="12" hidden="1" customHeight="1"/>
    <row r="217" ht="12" hidden="1" customHeight="1"/>
    <row r="218" ht="12" hidden="1" customHeight="1"/>
    <row r="219" ht="12" hidden="1" customHeight="1"/>
    <row r="220" ht="12" hidden="1" customHeight="1"/>
    <row r="221" ht="12" hidden="1" customHeight="1"/>
    <row r="222" ht="12" hidden="1" customHeight="1"/>
    <row r="223" ht="12" hidden="1" customHeight="1"/>
    <row r="224" ht="12" hidden="1" customHeight="1"/>
    <row r="225" ht="12" hidden="1" customHeight="1"/>
    <row r="226" ht="12" hidden="1" customHeight="1"/>
    <row r="227" ht="12" hidden="1" customHeight="1"/>
    <row r="228" ht="12" hidden="1" customHeight="1"/>
    <row r="229" ht="12" hidden="1" customHeight="1"/>
    <row r="230" ht="12" hidden="1" customHeight="1"/>
    <row r="231" ht="12" hidden="1" customHeight="1"/>
    <row r="232" ht="12" hidden="1" customHeight="1"/>
    <row r="233" ht="12" hidden="1" customHeight="1"/>
    <row r="234" ht="12" hidden="1" customHeight="1"/>
    <row r="235" ht="12" hidden="1" customHeight="1"/>
    <row r="236" ht="12" hidden="1" customHeight="1"/>
    <row r="237" ht="12" hidden="1" customHeight="1"/>
    <row r="238" ht="12" hidden="1" customHeight="1"/>
    <row r="239" ht="12" hidden="1" customHeight="1"/>
    <row r="240" ht="12" hidden="1" customHeight="1"/>
    <row r="241" ht="12" hidden="1" customHeight="1"/>
    <row r="242" ht="12" hidden="1" customHeight="1"/>
    <row r="243" ht="12" hidden="1" customHeight="1"/>
    <row r="244" ht="12" hidden="1" customHeight="1"/>
    <row r="245" ht="12" hidden="1" customHeight="1"/>
    <row r="246" ht="12" hidden="1" customHeight="1"/>
    <row r="247" ht="12" hidden="1" customHeight="1"/>
    <row r="248" ht="12" hidden="1" customHeight="1"/>
    <row r="249" ht="12" hidden="1" customHeight="1"/>
    <row r="250" ht="12" hidden="1" customHeight="1"/>
    <row r="251" ht="12" hidden="1" customHeight="1"/>
    <row r="252" ht="12" hidden="1" customHeight="1"/>
    <row r="253" ht="12" hidden="1" customHeight="1"/>
    <row r="254" ht="12" hidden="1" customHeight="1"/>
    <row r="255" ht="12" hidden="1" customHeight="1"/>
    <row r="256" ht="12" hidden="1" customHeight="1"/>
    <row r="257" ht="12" hidden="1" customHeight="1"/>
    <row r="258" ht="12" hidden="1" customHeight="1"/>
    <row r="259" ht="12" hidden="1" customHeight="1"/>
    <row r="260" ht="12" hidden="1" customHeight="1"/>
    <row r="261" ht="12" hidden="1" customHeight="1"/>
    <row r="262" ht="12" hidden="1" customHeight="1"/>
    <row r="263" ht="12" hidden="1" customHeight="1"/>
    <row r="264" ht="12" hidden="1" customHeight="1"/>
    <row r="265" ht="12" hidden="1" customHeight="1"/>
    <row r="266" ht="12" hidden="1" customHeight="1"/>
    <row r="267" ht="12" hidden="1" customHeight="1"/>
    <row r="268" ht="12" hidden="1" customHeight="1"/>
    <row r="269" ht="12" hidden="1" customHeight="1"/>
    <row r="270" ht="12" hidden="1" customHeight="1"/>
    <row r="271" ht="12" hidden="1" customHeight="1"/>
    <row r="272" ht="12" hidden="1" customHeight="1"/>
    <row r="273" ht="12" hidden="1" customHeight="1"/>
    <row r="274" ht="12" hidden="1" customHeight="1"/>
    <row r="275" ht="12" hidden="1" customHeight="1"/>
    <row r="276" ht="12" hidden="1" customHeight="1"/>
    <row r="277" ht="12" hidden="1" customHeight="1"/>
    <row r="278" ht="12" hidden="1" customHeight="1"/>
    <row r="279" ht="12" hidden="1" customHeight="1"/>
    <row r="280" ht="12" hidden="1" customHeight="1"/>
    <row r="281" ht="12" hidden="1" customHeight="1"/>
    <row r="282" ht="12" hidden="1" customHeight="1"/>
    <row r="283" ht="12" hidden="1" customHeight="1"/>
    <row r="284" ht="12" hidden="1" customHeight="1"/>
    <row r="285" ht="12" hidden="1" customHeight="1"/>
    <row r="286" ht="12" hidden="1" customHeight="1"/>
    <row r="287" ht="12" hidden="1" customHeight="1"/>
    <row r="288" ht="12" hidden="1" customHeight="1"/>
    <row r="289" ht="12" hidden="1" customHeight="1"/>
    <row r="290" ht="12" hidden="1" customHeight="1"/>
    <row r="291" ht="12" hidden="1" customHeight="1"/>
    <row r="292" ht="12" hidden="1" customHeight="1"/>
    <row r="293" ht="12" hidden="1" customHeight="1"/>
    <row r="294" ht="12" hidden="1" customHeight="1"/>
    <row r="295" ht="12" hidden="1" customHeight="1"/>
    <row r="296" ht="12" hidden="1" customHeight="1"/>
    <row r="297" ht="12" hidden="1" customHeight="1"/>
    <row r="298" ht="12" hidden="1" customHeight="1"/>
    <row r="299" ht="12" hidden="1" customHeight="1"/>
    <row r="300" ht="12" hidden="1" customHeight="1"/>
    <row r="301" ht="12" hidden="1" customHeight="1"/>
    <row r="302" ht="12" hidden="1" customHeight="1"/>
    <row r="303" ht="12" hidden="1" customHeight="1"/>
    <row r="304" ht="12" hidden="1" customHeight="1"/>
    <row r="305" ht="12" hidden="1" customHeight="1"/>
    <row r="306" ht="12" hidden="1" customHeight="1"/>
    <row r="307" ht="12" hidden="1" customHeight="1"/>
    <row r="308" ht="12" hidden="1" customHeight="1"/>
    <row r="309" ht="12" hidden="1" customHeight="1"/>
    <row r="310" ht="12" hidden="1" customHeight="1"/>
    <row r="311" ht="12" hidden="1" customHeight="1"/>
    <row r="312" ht="12" hidden="1" customHeight="1"/>
    <row r="313" ht="12" hidden="1" customHeight="1"/>
    <row r="314" ht="12" hidden="1" customHeight="1"/>
    <row r="315" ht="12" hidden="1" customHeight="1"/>
    <row r="316" ht="12" hidden="1" customHeight="1"/>
    <row r="317" ht="12" hidden="1" customHeight="1"/>
    <row r="318" ht="12" hidden="1" customHeight="1"/>
    <row r="319" ht="12" hidden="1" customHeight="1"/>
    <row r="320" ht="12" hidden="1" customHeight="1"/>
    <row r="321" ht="12" hidden="1" customHeight="1"/>
    <row r="322" ht="12" hidden="1" customHeight="1"/>
    <row r="323" ht="12" hidden="1" customHeight="1"/>
    <row r="324" ht="12" hidden="1" customHeight="1"/>
    <row r="325" ht="12" hidden="1" customHeight="1"/>
    <row r="326" ht="12" hidden="1" customHeight="1"/>
    <row r="327" ht="12" hidden="1" customHeight="1"/>
    <row r="328" ht="12" hidden="1" customHeight="1"/>
    <row r="329" ht="12" hidden="1" customHeight="1"/>
    <row r="330" ht="12" hidden="1" customHeight="1"/>
    <row r="331" ht="12" hidden="1" customHeight="1"/>
    <row r="332" ht="12" hidden="1" customHeight="1"/>
    <row r="333" ht="12" hidden="1" customHeight="1"/>
    <row r="334" ht="12" hidden="1" customHeight="1"/>
    <row r="335" ht="12" hidden="1" customHeight="1"/>
    <row r="336"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row r="389" ht="12" hidden="1" customHeight="1"/>
    <row r="390" ht="12" hidden="1" customHeight="1"/>
    <row r="391" ht="12" hidden="1" customHeight="1"/>
    <row r="392" ht="12" hidden="1" customHeight="1"/>
    <row r="393" ht="12" hidden="1" customHeight="1"/>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t="12" hidden="1" customHeight="1"/>
    <row r="436" ht="12" hidden="1" customHeight="1"/>
    <row r="437" ht="12" hidden="1" customHeight="1"/>
    <row r="438" ht="12" hidden="1" customHeight="1"/>
    <row r="439" ht="12" hidden="1" customHeight="1"/>
    <row r="440" ht="12" hidden="1" customHeight="1"/>
    <row r="441" ht="12" hidden="1" customHeight="1"/>
    <row r="442" ht="12" hidden="1" customHeight="1"/>
    <row r="443" ht="12" hidden="1" customHeight="1"/>
    <row r="444" ht="12" hidden="1" customHeight="1"/>
    <row r="445" ht="12" hidden="1" customHeight="1"/>
    <row r="446" ht="12" hidden="1" customHeight="1"/>
    <row r="447" ht="12" hidden="1" customHeight="1"/>
    <row r="448" ht="12" hidden="1" customHeight="1"/>
    <row r="449" ht="12" hidden="1" customHeight="1"/>
    <row r="450" ht="12" hidden="1" customHeight="1"/>
    <row r="451" ht="12" hidden="1" customHeight="1"/>
    <row r="452" ht="12" hidden="1" customHeight="1"/>
    <row r="453" ht="12" hidden="1" customHeight="1"/>
    <row r="454" ht="12" hidden="1" customHeight="1"/>
    <row r="455" ht="12" hidden="1" customHeight="1"/>
    <row r="456" ht="12" hidden="1" customHeight="1"/>
    <row r="457" ht="12" hidden="1" customHeight="1"/>
    <row r="458" ht="12" hidden="1" customHeight="1"/>
    <row r="459" ht="12" hidden="1" customHeight="1"/>
    <row r="460" ht="12" hidden="1" customHeight="1"/>
    <row r="461" ht="12" hidden="1" customHeight="1"/>
    <row r="462" ht="12" hidden="1" customHeight="1"/>
    <row r="463" ht="12" hidden="1" customHeight="1"/>
    <row r="464" ht="12" hidden="1" customHeight="1"/>
    <row r="465" ht="12" hidden="1" customHeight="1"/>
    <row r="466" ht="12" hidden="1" customHeight="1"/>
    <row r="467" ht="12" hidden="1" customHeight="1"/>
    <row r="468" ht="12" hidden="1" customHeight="1"/>
    <row r="469" ht="12" hidden="1" customHeight="1"/>
    <row r="470" ht="12" hidden="1" customHeight="1"/>
    <row r="471" ht="12" hidden="1" customHeight="1"/>
    <row r="472" ht="12" hidden="1" customHeight="1"/>
    <row r="473" ht="12" hidden="1" customHeight="1"/>
    <row r="474" ht="12" hidden="1" customHeight="1"/>
    <row r="475" ht="12" hidden="1" customHeight="1"/>
    <row r="476" ht="12" hidden="1" customHeight="1"/>
    <row r="477" ht="12" hidden="1" customHeight="1"/>
    <row r="478" ht="12" hidden="1" customHeight="1"/>
    <row r="479" ht="12" hidden="1" customHeight="1"/>
    <row r="480" ht="12" hidden="1" customHeight="1"/>
    <row r="481" ht="12" hidden="1" customHeight="1"/>
    <row r="482" ht="12" hidden="1" customHeight="1"/>
    <row r="483" ht="12" hidden="1" customHeight="1"/>
    <row r="484" ht="12" hidden="1" customHeight="1"/>
    <row r="485" ht="12" hidden="1" customHeight="1"/>
    <row r="486" ht="12" hidden="1" customHeight="1"/>
    <row r="487" ht="12" hidden="1" customHeight="1"/>
    <row r="488" ht="12" hidden="1" customHeight="1"/>
    <row r="489" ht="12" hidden="1" customHeight="1"/>
    <row r="490" ht="12" hidden="1" customHeight="1"/>
    <row r="491" ht="12" hidden="1" customHeight="1"/>
    <row r="492" ht="12" hidden="1" customHeight="1"/>
    <row r="493" ht="12" hidden="1" customHeight="1"/>
    <row r="494" ht="12" hidden="1" customHeight="1"/>
    <row r="495" ht="12" hidden="1" customHeight="1"/>
    <row r="496" ht="12" hidden="1" customHeight="1"/>
    <row r="497" ht="12" hidden="1" customHeight="1"/>
    <row r="498" ht="12" hidden="1" customHeight="1"/>
    <row r="499" ht="12" hidden="1" customHeight="1"/>
    <row r="500" ht="12" hidden="1" customHeight="1"/>
    <row r="501" ht="12" hidden="1" customHeight="1"/>
    <row r="502" ht="12" hidden="1" customHeight="1"/>
    <row r="503" ht="12" hidden="1" customHeight="1"/>
    <row r="504" ht="12" hidden="1" customHeight="1"/>
    <row r="505" ht="12" hidden="1" customHeight="1"/>
    <row r="506" ht="12" hidden="1" customHeight="1"/>
    <row r="507" ht="12" hidden="1" customHeight="1"/>
    <row r="508" ht="12" hidden="1" customHeight="1"/>
    <row r="509" ht="12" hidden="1" customHeight="1"/>
    <row r="510" ht="12" hidden="1" customHeight="1"/>
    <row r="511" ht="12" hidden="1" customHeight="1"/>
    <row r="512" ht="12" hidden="1" customHeight="1"/>
    <row r="513" ht="12" hidden="1" customHeight="1"/>
    <row r="514" ht="12" hidden="1" customHeight="1"/>
    <row r="515" ht="12" hidden="1" customHeight="1"/>
    <row r="516" ht="12" hidden="1" customHeight="1"/>
    <row r="517" ht="12" hidden="1" customHeight="1"/>
    <row r="518" ht="12" hidden="1" customHeight="1"/>
    <row r="519" ht="12" hidden="1" customHeight="1"/>
    <row r="520" ht="12" hidden="1" customHeight="1"/>
    <row r="521" ht="12" hidden="1" customHeight="1"/>
    <row r="522" ht="12" hidden="1" customHeight="1"/>
    <row r="523" ht="12" hidden="1" customHeight="1"/>
    <row r="524" ht="12" hidden="1" customHeight="1"/>
    <row r="525" ht="12" hidden="1" customHeight="1"/>
    <row r="526" ht="12" hidden="1" customHeight="1"/>
    <row r="527" ht="12" hidden="1" customHeight="1"/>
    <row r="528" ht="12" hidden="1" customHeight="1"/>
    <row r="529" ht="12" hidden="1" customHeight="1"/>
    <row r="530" ht="12" hidden="1" customHeight="1"/>
    <row r="531" ht="12" hidden="1" customHeight="1"/>
    <row r="532" ht="12" hidden="1" customHeight="1"/>
    <row r="533" ht="12" hidden="1" customHeight="1"/>
    <row r="534" ht="12" hidden="1" customHeight="1"/>
    <row r="535" ht="12" hidden="1" customHeight="1"/>
    <row r="536" ht="12" hidden="1" customHeight="1"/>
    <row r="537" ht="12" hidden="1" customHeight="1"/>
    <row r="538" ht="12" hidden="1" customHeight="1"/>
    <row r="539" ht="12" hidden="1" customHeight="1"/>
    <row r="540" ht="12" hidden="1" customHeight="1"/>
    <row r="541" ht="12" hidden="1" customHeight="1"/>
    <row r="542" ht="12" hidden="1" customHeight="1"/>
    <row r="543" ht="12" hidden="1" customHeight="1"/>
    <row r="544" ht="12" hidden="1" customHeight="1"/>
    <row r="545" ht="12" hidden="1" customHeight="1"/>
    <row r="546" ht="12" hidden="1" customHeight="1"/>
    <row r="547" ht="12" hidden="1" customHeight="1"/>
    <row r="548" ht="12" hidden="1" customHeight="1"/>
    <row r="549" ht="12" hidden="1" customHeight="1"/>
    <row r="550" ht="12" hidden="1" customHeight="1"/>
    <row r="551" ht="12" hidden="1" customHeight="1"/>
    <row r="552" ht="12" hidden="1" customHeight="1"/>
    <row r="553" ht="12" hidden="1" customHeight="1"/>
    <row r="554" ht="12" hidden="1" customHeight="1"/>
    <row r="555" ht="12" hidden="1" customHeight="1"/>
    <row r="556" ht="12" hidden="1" customHeight="1"/>
    <row r="557" ht="12" hidden="1" customHeight="1"/>
    <row r="558" ht="12" hidden="1" customHeight="1"/>
    <row r="559" ht="12" hidden="1" customHeight="1"/>
    <row r="560" ht="12" hidden="1" customHeight="1"/>
    <row r="561" ht="12" hidden="1" customHeight="1"/>
    <row r="562" ht="12" hidden="1" customHeight="1"/>
    <row r="563" ht="12" hidden="1" customHeight="1"/>
    <row r="564" ht="12" hidden="1" customHeight="1"/>
    <row r="565" ht="12" hidden="1" customHeight="1"/>
    <row r="566" ht="12" hidden="1" customHeight="1"/>
    <row r="567" ht="12" hidden="1" customHeight="1"/>
    <row r="568" ht="12" hidden="1" customHeight="1"/>
    <row r="569" ht="12" hidden="1" customHeight="1"/>
    <row r="570" ht="12" hidden="1" customHeight="1"/>
    <row r="571" ht="12" hidden="1" customHeight="1"/>
    <row r="572" ht="12" hidden="1" customHeight="1"/>
    <row r="573" ht="12" hidden="1" customHeight="1"/>
    <row r="574" ht="12" hidden="1" customHeight="1"/>
    <row r="575" ht="12" hidden="1" customHeight="1"/>
    <row r="576" ht="12" hidden="1" customHeight="1"/>
    <row r="577" ht="12" hidden="1" customHeight="1"/>
    <row r="578" ht="12" hidden="1" customHeight="1"/>
    <row r="579" ht="12" hidden="1" customHeight="1"/>
    <row r="580" ht="12" hidden="1" customHeight="1"/>
    <row r="581" ht="12" hidden="1" customHeight="1"/>
    <row r="582" ht="12" hidden="1" customHeight="1"/>
    <row r="583" ht="12" hidden="1" customHeight="1"/>
    <row r="584" ht="12" hidden="1" customHeight="1"/>
    <row r="585" ht="12" hidden="1" customHeight="1"/>
    <row r="586" ht="12" hidden="1" customHeight="1"/>
    <row r="587" ht="12" hidden="1" customHeight="1"/>
    <row r="588" ht="12" hidden="1" customHeight="1"/>
    <row r="589" ht="12" hidden="1" customHeight="1"/>
    <row r="590" ht="12" hidden="1" customHeight="1"/>
    <row r="591" ht="12" hidden="1" customHeight="1"/>
    <row r="592" ht="12" hidden="1" customHeight="1"/>
    <row r="593" ht="12" hidden="1" customHeight="1"/>
    <row r="594" ht="12" hidden="1" customHeight="1"/>
    <row r="595" ht="12" hidden="1" customHeight="1"/>
    <row r="596" ht="12" hidden="1" customHeight="1"/>
    <row r="597" ht="12" hidden="1" customHeight="1"/>
    <row r="598" ht="12" hidden="1" customHeight="1"/>
    <row r="599" ht="12" hidden="1" customHeight="1"/>
    <row r="600" ht="12" hidden="1" customHeight="1"/>
    <row r="601" ht="12" customHeight="1"/>
  </sheetData>
  <phoneticPr fontId="107" type="noConversion"/>
  <pageMargins left="0.7" right="0.7" top="0.75" bottom="0.75" header="0.3" footer="0.3"/>
  <extLst>
    <ext xmlns:mx="http://schemas.microsoft.com/office/mac/excel/2008/main" uri="http://schemas.microsoft.com/office/mac/excel/2008/main">
      <mx:PLV Mode="0" OnePage="0" WScale="0"/>
    </ext>
  </extLst>
</worksheet>
</file>

<file path=xl/worksheets/sheet30.xml><?xml version="1.0" encoding="utf-8"?>
<worksheet xmlns="http://schemas.openxmlformats.org/spreadsheetml/2006/main" xmlns:r="http://schemas.openxmlformats.org/officeDocument/2006/relationships">
  <dimension ref="B2:E9"/>
  <sheetViews>
    <sheetView showGridLines="0" topLeftCell="A3" zoomScaleNormal="100" workbookViewId="0">
      <selection activeCell="B1" sqref="B1"/>
    </sheetView>
  </sheetViews>
  <sheetFormatPr defaultRowHeight="11.25"/>
  <cols>
    <col min="1" max="1" width="9.140625" style="392"/>
    <col min="2" max="2" width="12.140625" style="392" bestFit="1" customWidth="1"/>
    <col min="3" max="16384" width="9.140625" style="392"/>
  </cols>
  <sheetData>
    <row r="2" spans="2:5" ht="12.75">
      <c r="B2" s="636" t="s">
        <v>38</v>
      </c>
      <c r="C2" s="636"/>
      <c r="D2" s="636"/>
      <c r="E2" s="636"/>
    </row>
    <row r="3" spans="2:5" ht="12.75">
      <c r="B3" s="637" t="s">
        <v>149</v>
      </c>
      <c r="C3" s="637"/>
      <c r="D3" s="637"/>
      <c r="E3" s="637" t="s">
        <v>226</v>
      </c>
    </row>
    <row r="4" spans="2:5" ht="12.75">
      <c r="B4" s="510" t="s">
        <v>39</v>
      </c>
      <c r="C4" s="638">
        <v>41241</v>
      </c>
      <c r="D4" s="510"/>
      <c r="E4" s="639">
        <v>9178.2999999999993</v>
      </c>
    </row>
    <row r="5" spans="2:5" ht="12.75">
      <c r="B5" s="510" t="s">
        <v>40</v>
      </c>
      <c r="C5" s="638">
        <v>41213</v>
      </c>
      <c r="D5" s="510"/>
      <c r="E5" s="639">
        <v>9177.4</v>
      </c>
    </row>
    <row r="6" spans="2:5" ht="12.75">
      <c r="B6" s="510" t="s">
        <v>41</v>
      </c>
      <c r="C6" s="638">
        <v>41214</v>
      </c>
      <c r="D6" s="510"/>
      <c r="E6" s="639">
        <v>9089</v>
      </c>
    </row>
    <row r="7" spans="2:5" ht="12.75">
      <c r="B7" s="510" t="s">
        <v>42</v>
      </c>
      <c r="C7" s="638">
        <v>41213</v>
      </c>
      <c r="D7" s="510"/>
      <c r="E7" s="639">
        <v>9151.4</v>
      </c>
    </row>
    <row r="8" spans="2:5" ht="12.75">
      <c r="B8" s="510" t="s">
        <v>43</v>
      </c>
      <c r="C8" s="638">
        <v>41213</v>
      </c>
      <c r="D8" s="510"/>
      <c r="E8" s="639">
        <v>9090.6</v>
      </c>
    </row>
    <row r="9" spans="2:5" ht="12.75">
      <c r="B9" s="954" t="s">
        <v>291</v>
      </c>
      <c r="C9" s="953"/>
      <c r="D9" s="953"/>
      <c r="E9" s="952">
        <f>AVERAGE(E4:E8)</f>
        <v>9137.34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B2:K11"/>
  <sheetViews>
    <sheetView showGridLines="0" zoomScaleNormal="100" workbookViewId="0">
      <selection activeCell="B1" sqref="B1"/>
    </sheetView>
  </sheetViews>
  <sheetFormatPr defaultRowHeight="11.25"/>
  <cols>
    <col min="1" max="2" width="9.140625" style="392"/>
    <col min="3" max="3" width="13.7109375" style="392" bestFit="1" customWidth="1"/>
    <col min="4" max="4" width="11.85546875" style="392" customWidth="1"/>
    <col min="5" max="8" width="12" style="392" bestFit="1" customWidth="1"/>
    <col min="9" max="9" width="11" style="392" bestFit="1" customWidth="1"/>
    <col min="10" max="10" width="9.28515625" style="392" bestFit="1" customWidth="1"/>
    <col min="11" max="11" width="10.28515625" style="392" bestFit="1" customWidth="1"/>
    <col min="12" max="16384" width="9.140625" style="392"/>
  </cols>
  <sheetData>
    <row r="2" spans="2:11" ht="12.75">
      <c r="C2" s="939">
        <f>'CF Forecast'!C3</f>
        <v>2010</v>
      </c>
      <c r="D2" s="939">
        <f>'CF Forecast'!D3</f>
        <v>2011</v>
      </c>
      <c r="E2" s="938">
        <f>'CF Forecast'!E3</f>
        <v>2012</v>
      </c>
      <c r="F2" s="938">
        <f>'CF Forecast'!F3</f>
        <v>2013</v>
      </c>
      <c r="G2" s="938">
        <f>'CF Forecast'!G3</f>
        <v>2014</v>
      </c>
      <c r="H2" s="938">
        <f>'CF Forecast'!H3</f>
        <v>2015</v>
      </c>
      <c r="I2" s="938">
        <f>'CF Forecast'!I3</f>
        <v>2016</v>
      </c>
      <c r="J2" s="938">
        <f>'CF Forecast'!J3</f>
        <v>2017</v>
      </c>
      <c r="K2" s="938">
        <f>'CF Forecast'!K3</f>
        <v>2018</v>
      </c>
    </row>
    <row r="3" spans="2:11" ht="12.75">
      <c r="B3" s="392" t="s">
        <v>973</v>
      </c>
      <c r="C3" s="620">
        <v>-2216025</v>
      </c>
      <c r="D3" s="620">
        <v>2831631</v>
      </c>
      <c r="E3" s="620">
        <v>-407899.92462813994</v>
      </c>
      <c r="F3" s="620">
        <v>-226463.15757450974</v>
      </c>
      <c r="G3" s="620">
        <v>-240510.67151748983</v>
      </c>
      <c r="H3" s="620">
        <v>-149174.77384053939</v>
      </c>
      <c r="I3" s="620">
        <v>-45578.647666166304</v>
      </c>
      <c r="J3" s="620">
        <v>68750.02806024556</v>
      </c>
      <c r="K3" s="620">
        <v>194625.51797846379</v>
      </c>
    </row>
    <row r="4" spans="2:11" ht="12.75">
      <c r="B4" s="392" t="s">
        <v>972</v>
      </c>
      <c r="C4" s="620">
        <v>-778628</v>
      </c>
      <c r="D4" s="620">
        <v>-403313</v>
      </c>
      <c r="E4" s="620"/>
      <c r="F4" s="620"/>
      <c r="G4" s="620"/>
      <c r="H4" s="620"/>
      <c r="I4" s="620"/>
      <c r="J4" s="620"/>
      <c r="K4" s="620"/>
    </row>
    <row r="5" spans="2:11" s="393" customFormat="1">
      <c r="B5" s="393" t="s">
        <v>971</v>
      </c>
      <c r="C5" s="447">
        <f>C4/C3</f>
        <v>0.35136246206608679</v>
      </c>
      <c r="D5" s="447">
        <f>D4/D3</f>
        <v>-0.14243134080676473</v>
      </c>
      <c r="E5" s="447">
        <f>AVERAGE(E9:E11)</f>
        <v>0.139837961350151</v>
      </c>
      <c r="F5" s="447">
        <f>AVERAGE(F9:F11)</f>
        <v>0.26028012780117765</v>
      </c>
      <c r="G5" s="447">
        <f>AVERAGE(G9:G11)</f>
        <v>0.12772175579195097</v>
      </c>
      <c r="H5" s="447">
        <v>0.35</v>
      </c>
      <c r="I5" s="447">
        <v>0.35</v>
      </c>
      <c r="J5" s="447">
        <v>0.35</v>
      </c>
      <c r="K5" s="447">
        <v>0.35</v>
      </c>
    </row>
    <row r="7" spans="2:11">
      <c r="B7" s="392" t="s">
        <v>39</v>
      </c>
    </row>
    <row r="8" spans="2:11">
      <c r="B8" s="392" t="s">
        <v>970</v>
      </c>
      <c r="E8" s="392">
        <v>-72000</v>
      </c>
      <c r="F8" s="392">
        <v>-63600</v>
      </c>
      <c r="G8" s="392">
        <v>28100</v>
      </c>
    </row>
    <row r="9" spans="2:11">
      <c r="B9" s="392" t="s">
        <v>969</v>
      </c>
      <c r="E9" s="437">
        <f>E8/E3</f>
        <v>0.17651388405045298</v>
      </c>
      <c r="F9" s="437">
        <f>F8/F3</f>
        <v>0.2808403834035329</v>
      </c>
      <c r="G9" s="437">
        <f>G8/G3</f>
        <v>-0.11683473262414712</v>
      </c>
      <c r="H9" s="437"/>
      <c r="I9" s="437"/>
      <c r="J9" s="437"/>
      <c r="K9" s="437"/>
    </row>
    <row r="10" spans="2:11">
      <c r="B10" s="392" t="s">
        <v>968</v>
      </c>
      <c r="E10" s="437">
        <v>0.13</v>
      </c>
      <c r="F10" s="437">
        <v>0.35</v>
      </c>
      <c r="G10" s="437">
        <v>0.35</v>
      </c>
    </row>
    <row r="11" spans="2:11">
      <c r="B11" s="392" t="s">
        <v>967</v>
      </c>
      <c r="E11" s="437">
        <v>0.113</v>
      </c>
      <c r="F11" s="437">
        <v>0.15</v>
      </c>
      <c r="G11" s="437">
        <v>0.15</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B2:K9"/>
  <sheetViews>
    <sheetView showGridLines="0" zoomScaleNormal="100" workbookViewId="0">
      <selection activeCell="B1" sqref="B1"/>
    </sheetView>
  </sheetViews>
  <sheetFormatPr defaultRowHeight="11.25"/>
  <cols>
    <col min="1" max="2" width="9.140625" style="392"/>
    <col min="3" max="3" width="6.28515625" style="392" customWidth="1"/>
    <col min="4" max="5" width="9.85546875" style="392" bestFit="1" customWidth="1"/>
    <col min="6" max="16384" width="9.140625" style="392"/>
  </cols>
  <sheetData>
    <row r="2" spans="2:11" ht="12.75">
      <c r="C2" s="939">
        <f>'CF Forecast'!C3</f>
        <v>2010</v>
      </c>
      <c r="D2" s="939">
        <f>'CF Forecast'!D3</f>
        <v>2011</v>
      </c>
      <c r="E2" s="938">
        <f>'CF Forecast'!E3</f>
        <v>2012</v>
      </c>
      <c r="F2" s="938">
        <f>'CF Forecast'!F3</f>
        <v>2013</v>
      </c>
      <c r="G2" s="938">
        <f>'CF Forecast'!G3</f>
        <v>2014</v>
      </c>
      <c r="H2" s="938">
        <f>'CF Forecast'!H3</f>
        <v>2015</v>
      </c>
      <c r="I2" s="938">
        <f>'CF Forecast'!I3</f>
        <v>2016</v>
      </c>
      <c r="J2" s="938">
        <f>'CF Forecast'!J3</f>
        <v>2017</v>
      </c>
      <c r="K2" s="938">
        <f>'CF Forecast'!K3</f>
        <v>2018</v>
      </c>
    </row>
    <row r="3" spans="2:11">
      <c r="B3" s="392" t="s">
        <v>974</v>
      </c>
      <c r="C3" s="956">
        <f>'CF Forecast'!C50</f>
        <v>0</v>
      </c>
      <c r="D3" s="956">
        <f>'CF Forecast'!D50</f>
        <v>-120307</v>
      </c>
    </row>
    <row r="5" spans="2:11">
      <c r="B5" s="392" t="s">
        <v>39</v>
      </c>
      <c r="E5" s="956">
        <v>-190000</v>
      </c>
      <c r="F5" s="956">
        <v>-315400</v>
      </c>
      <c r="G5" s="956">
        <v>-338000</v>
      </c>
    </row>
    <row r="6" spans="2:11">
      <c r="B6" s="392" t="s">
        <v>968</v>
      </c>
      <c r="E6" s="956">
        <v>-145000</v>
      </c>
      <c r="F6" s="956">
        <v>-97000</v>
      </c>
      <c r="G6" s="956">
        <v>-119000</v>
      </c>
    </row>
    <row r="7" spans="2:11">
      <c r="B7" s="392" t="s">
        <v>967</v>
      </c>
      <c r="E7" s="956">
        <v>-157500</v>
      </c>
      <c r="F7" s="956">
        <v>-170100</v>
      </c>
      <c r="G7" s="956">
        <v>-190300</v>
      </c>
    </row>
    <row r="9" spans="2:11" s="393" customFormat="1">
      <c r="B9" s="393" t="s">
        <v>291</v>
      </c>
      <c r="E9" s="955">
        <f>AVERAGE(E5:E7)</f>
        <v>-164166.66666666666</v>
      </c>
      <c r="F9" s="955">
        <f>AVERAGE(F5:F7)</f>
        <v>-194166.66666666666</v>
      </c>
      <c r="G9" s="955">
        <f>AVERAGE(G5:G7)</f>
        <v>-215766.66666666666</v>
      </c>
      <c r="H9" s="955">
        <f>G9</f>
        <v>-215766.66666666666</v>
      </c>
      <c r="I9" s="955">
        <f>H9</f>
        <v>-215766.66666666666</v>
      </c>
      <c r="J9" s="955">
        <f>I9</f>
        <v>-215766.66666666666</v>
      </c>
      <c r="K9" s="955">
        <f>J9</f>
        <v>-215766.66666666666</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B1:N13"/>
  <sheetViews>
    <sheetView showGridLines="0" zoomScaleNormal="100" workbookViewId="0">
      <selection activeCell="B1" sqref="B1"/>
    </sheetView>
  </sheetViews>
  <sheetFormatPr defaultRowHeight="11.25"/>
  <cols>
    <col min="1" max="16384" width="9.140625" style="392"/>
  </cols>
  <sheetData>
    <row r="1" spans="2:14">
      <c r="N1" s="392" t="s">
        <v>984</v>
      </c>
    </row>
    <row r="2" spans="2:14" ht="12.75">
      <c r="C2" s="939">
        <f>'CF Forecast'!C3</f>
        <v>2010</v>
      </c>
      <c r="D2" s="939">
        <f>'CF Forecast'!D3</f>
        <v>2011</v>
      </c>
      <c r="E2" s="938">
        <f>'CF Forecast'!E3</f>
        <v>2012</v>
      </c>
      <c r="F2" s="938">
        <f>'CF Forecast'!F3</f>
        <v>2013</v>
      </c>
      <c r="G2" s="938">
        <f>'CF Forecast'!G3</f>
        <v>2014</v>
      </c>
      <c r="H2" s="938">
        <f>'CF Forecast'!H3</f>
        <v>2015</v>
      </c>
      <c r="I2" s="938">
        <f>'CF Forecast'!I3</f>
        <v>2016</v>
      </c>
      <c r="J2" s="938">
        <f>'CF Forecast'!J3</f>
        <v>2017</v>
      </c>
      <c r="K2" s="938">
        <f>'CF Forecast'!K3</f>
        <v>2018</v>
      </c>
      <c r="N2" s="392" t="s">
        <v>983</v>
      </c>
    </row>
    <row r="3" spans="2:14">
      <c r="B3" s="392" t="s">
        <v>982</v>
      </c>
      <c r="C3" s="392">
        <f>'CF Forecast'!C82</f>
        <v>-207491</v>
      </c>
      <c r="D3" s="392">
        <f>'CF Forecast'!D82</f>
        <v>-301244</v>
      </c>
      <c r="N3" s="392" t="s">
        <v>981</v>
      </c>
    </row>
    <row r="4" spans="2:14">
      <c r="N4" s="392" t="s">
        <v>980</v>
      </c>
    </row>
    <row r="5" spans="2:14">
      <c r="B5" s="392" t="s">
        <v>979</v>
      </c>
      <c r="E5" s="392">
        <v>-465000</v>
      </c>
      <c r="F5" s="392">
        <v>-920000</v>
      </c>
      <c r="G5" s="392">
        <v>-1450000</v>
      </c>
    </row>
    <row r="7" spans="2:14">
      <c r="B7" s="392" t="s">
        <v>968</v>
      </c>
    </row>
    <row r="8" spans="2:14">
      <c r="B8" s="392" t="s">
        <v>978</v>
      </c>
      <c r="C8" s="392">
        <f>C3</f>
        <v>-207491</v>
      </c>
      <c r="D8" s="392">
        <v>-274000</v>
      </c>
      <c r="E8" s="392">
        <v>-350000</v>
      </c>
      <c r="F8" s="392">
        <v>-250000</v>
      </c>
      <c r="G8" s="392">
        <v>-350000</v>
      </c>
    </row>
    <row r="9" spans="2:14">
      <c r="B9" s="392" t="s">
        <v>977</v>
      </c>
      <c r="D9" s="392">
        <f>D3-D8</f>
        <v>-27244</v>
      </c>
      <c r="E9" s="392">
        <v>-104000</v>
      </c>
      <c r="F9" s="392">
        <v>-50000</v>
      </c>
      <c r="G9" s="392">
        <v>-50000</v>
      </c>
    </row>
    <row r="10" spans="2:14">
      <c r="B10" s="392" t="s">
        <v>976</v>
      </c>
      <c r="C10" s="392">
        <f>SUM(C8:C9)</f>
        <v>-207491</v>
      </c>
      <c r="D10" s="392">
        <f>SUM(D8:D9)</f>
        <v>-301244</v>
      </c>
      <c r="E10" s="392">
        <f>SUM(E8:E9)</f>
        <v>-454000</v>
      </c>
      <c r="F10" s="392">
        <f>SUM(F8:F9)</f>
        <v>-300000</v>
      </c>
      <c r="G10" s="392">
        <f>SUM(G8:G9)</f>
        <v>-400000</v>
      </c>
    </row>
    <row r="13" spans="2:14">
      <c r="B13" s="392" t="s">
        <v>975</v>
      </c>
      <c r="C13" s="392">
        <f>C8</f>
        <v>-207491</v>
      </c>
      <c r="D13" s="392">
        <f>D8</f>
        <v>-274000</v>
      </c>
      <c r="E13" s="392">
        <f>E8</f>
        <v>-350000</v>
      </c>
      <c r="F13" s="392">
        <f>F8</f>
        <v>-250000</v>
      </c>
      <c r="G13" s="392">
        <f>G8</f>
        <v>-350000</v>
      </c>
      <c r="H13" s="392">
        <f>G13</f>
        <v>-350000</v>
      </c>
      <c r="I13" s="392">
        <f>H13</f>
        <v>-350000</v>
      </c>
      <c r="J13" s="392">
        <f>I13</f>
        <v>-350000</v>
      </c>
      <c r="K13" s="392">
        <f>J13</f>
        <v>-350000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34">
    <tabColor rgb="FF800000"/>
  </sheetPr>
  <dimension ref="A1"/>
  <sheetViews>
    <sheetView zoomScaleNormal="100" workbookViewId="0">
      <selection activeCell="B1" sqref="B1"/>
    </sheetView>
  </sheetViews>
  <sheetFormatPr defaultRowHeight="11.25"/>
  <sheetData/>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29">
    <outlinePr summaryBelow="0" summaryRight="0"/>
    <pageSetUpPr autoPageBreaks="0"/>
  </sheetPr>
  <dimension ref="A2:IU70"/>
  <sheetViews>
    <sheetView showGridLines="0" zoomScaleNormal="10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RowHeight="11.25"/>
  <cols>
    <col min="1" max="1" width="45.85546875" style="392" customWidth="1"/>
    <col min="2" max="11" width="14.85546875" style="392" customWidth="1"/>
    <col min="12" max="17" width="12" style="392" bestFit="1" customWidth="1"/>
    <col min="18" max="256" width="9.140625" style="392"/>
    <col min="257" max="257" width="45.85546875" style="392" customWidth="1"/>
    <col min="258" max="267" width="14.85546875" style="392" customWidth="1"/>
    <col min="268" max="273" width="12" style="392" bestFit="1" customWidth="1"/>
    <col min="274" max="512" width="9.140625" style="392"/>
    <col min="513" max="513" width="45.85546875" style="392" customWidth="1"/>
    <col min="514" max="523" width="14.85546875" style="392" customWidth="1"/>
    <col min="524" max="529" width="12" style="392" bestFit="1" customWidth="1"/>
    <col min="530" max="768" width="9.140625" style="392"/>
    <col min="769" max="769" width="45.85546875" style="392" customWidth="1"/>
    <col min="770" max="779" width="14.85546875" style="392" customWidth="1"/>
    <col min="780" max="785" width="12" style="392" bestFit="1" customWidth="1"/>
    <col min="786" max="1024" width="9.140625" style="392"/>
    <col min="1025" max="1025" width="45.85546875" style="392" customWidth="1"/>
    <col min="1026" max="1035" width="14.85546875" style="392" customWidth="1"/>
    <col min="1036" max="1041" width="12" style="392" bestFit="1" customWidth="1"/>
    <col min="1042" max="1280" width="9.140625" style="392"/>
    <col min="1281" max="1281" width="45.85546875" style="392" customWidth="1"/>
    <col min="1282" max="1291" width="14.85546875" style="392" customWidth="1"/>
    <col min="1292" max="1297" width="12" style="392" bestFit="1" customWidth="1"/>
    <col min="1298" max="1536" width="9.140625" style="392"/>
    <col min="1537" max="1537" width="45.85546875" style="392" customWidth="1"/>
    <col min="1538" max="1547" width="14.85546875" style="392" customWidth="1"/>
    <col min="1548" max="1553" width="12" style="392" bestFit="1" customWidth="1"/>
    <col min="1554" max="1792" width="9.140625" style="392"/>
    <col min="1793" max="1793" width="45.85546875" style="392" customWidth="1"/>
    <col min="1794" max="1803" width="14.85546875" style="392" customWidth="1"/>
    <col min="1804" max="1809" width="12" style="392" bestFit="1" customWidth="1"/>
    <col min="1810" max="2048" width="9.140625" style="392"/>
    <col min="2049" max="2049" width="45.85546875" style="392" customWidth="1"/>
    <col min="2050" max="2059" width="14.85546875" style="392" customWidth="1"/>
    <col min="2060" max="2065" width="12" style="392" bestFit="1" customWidth="1"/>
    <col min="2066" max="2304" width="9.140625" style="392"/>
    <col min="2305" max="2305" width="45.85546875" style="392" customWidth="1"/>
    <col min="2306" max="2315" width="14.85546875" style="392" customWidth="1"/>
    <col min="2316" max="2321" width="12" style="392" bestFit="1" customWidth="1"/>
    <col min="2322" max="2560" width="9.140625" style="392"/>
    <col min="2561" max="2561" width="45.85546875" style="392" customWidth="1"/>
    <col min="2562" max="2571" width="14.85546875" style="392" customWidth="1"/>
    <col min="2572" max="2577" width="12" style="392" bestFit="1" customWidth="1"/>
    <col min="2578" max="2816" width="9.140625" style="392"/>
    <col min="2817" max="2817" width="45.85546875" style="392" customWidth="1"/>
    <col min="2818" max="2827" width="14.85546875" style="392" customWidth="1"/>
    <col min="2828" max="2833" width="12" style="392" bestFit="1" customWidth="1"/>
    <col min="2834" max="3072" width="9.140625" style="392"/>
    <col min="3073" max="3073" width="45.85546875" style="392" customWidth="1"/>
    <col min="3074" max="3083" width="14.85546875" style="392" customWidth="1"/>
    <col min="3084" max="3089" width="12" style="392" bestFit="1" customWidth="1"/>
    <col min="3090" max="3328" width="9.140625" style="392"/>
    <col min="3329" max="3329" width="45.85546875" style="392" customWidth="1"/>
    <col min="3330" max="3339" width="14.85546875" style="392" customWidth="1"/>
    <col min="3340" max="3345" width="12" style="392" bestFit="1" customWidth="1"/>
    <col min="3346" max="3584" width="9.140625" style="392"/>
    <col min="3585" max="3585" width="45.85546875" style="392" customWidth="1"/>
    <col min="3586" max="3595" width="14.85546875" style="392" customWidth="1"/>
    <col min="3596" max="3601" width="12" style="392" bestFit="1" customWidth="1"/>
    <col min="3602" max="3840" width="9.140625" style="392"/>
    <col min="3841" max="3841" width="45.85546875" style="392" customWidth="1"/>
    <col min="3842" max="3851" width="14.85546875" style="392" customWidth="1"/>
    <col min="3852" max="3857" width="12" style="392" bestFit="1" customWidth="1"/>
    <col min="3858" max="4096" width="9.140625" style="392"/>
    <col min="4097" max="4097" width="45.85546875" style="392" customWidth="1"/>
    <col min="4098" max="4107" width="14.85546875" style="392" customWidth="1"/>
    <col min="4108" max="4113" width="12" style="392" bestFit="1" customWidth="1"/>
    <col min="4114" max="4352" width="9.140625" style="392"/>
    <col min="4353" max="4353" width="45.85546875" style="392" customWidth="1"/>
    <col min="4354" max="4363" width="14.85546875" style="392" customWidth="1"/>
    <col min="4364" max="4369" width="12" style="392" bestFit="1" customWidth="1"/>
    <col min="4370" max="4608" width="9.140625" style="392"/>
    <col min="4609" max="4609" width="45.85546875" style="392" customWidth="1"/>
    <col min="4610" max="4619" width="14.85546875" style="392" customWidth="1"/>
    <col min="4620" max="4625" width="12" style="392" bestFit="1" customWidth="1"/>
    <col min="4626" max="4864" width="9.140625" style="392"/>
    <col min="4865" max="4865" width="45.85546875" style="392" customWidth="1"/>
    <col min="4866" max="4875" width="14.85546875" style="392" customWidth="1"/>
    <col min="4876" max="4881" width="12" style="392" bestFit="1" customWidth="1"/>
    <col min="4882" max="5120" width="9.140625" style="392"/>
    <col min="5121" max="5121" width="45.85546875" style="392" customWidth="1"/>
    <col min="5122" max="5131" width="14.85546875" style="392" customWidth="1"/>
    <col min="5132" max="5137" width="12" style="392" bestFit="1" customWidth="1"/>
    <col min="5138" max="5376" width="9.140625" style="392"/>
    <col min="5377" max="5377" width="45.85546875" style="392" customWidth="1"/>
    <col min="5378" max="5387" width="14.85546875" style="392" customWidth="1"/>
    <col min="5388" max="5393" width="12" style="392" bestFit="1" customWidth="1"/>
    <col min="5394" max="5632" width="9.140625" style="392"/>
    <col min="5633" max="5633" width="45.85546875" style="392" customWidth="1"/>
    <col min="5634" max="5643" width="14.85546875" style="392" customWidth="1"/>
    <col min="5644" max="5649" width="12" style="392" bestFit="1" customWidth="1"/>
    <col min="5650" max="5888" width="9.140625" style="392"/>
    <col min="5889" max="5889" width="45.85546875" style="392" customWidth="1"/>
    <col min="5890" max="5899" width="14.85546875" style="392" customWidth="1"/>
    <col min="5900" max="5905" width="12" style="392" bestFit="1" customWidth="1"/>
    <col min="5906" max="6144" width="9.140625" style="392"/>
    <col min="6145" max="6145" width="45.85546875" style="392" customWidth="1"/>
    <col min="6146" max="6155" width="14.85546875" style="392" customWidth="1"/>
    <col min="6156" max="6161" width="12" style="392" bestFit="1" customWidth="1"/>
    <col min="6162" max="6400" width="9.140625" style="392"/>
    <col min="6401" max="6401" width="45.85546875" style="392" customWidth="1"/>
    <col min="6402" max="6411" width="14.85546875" style="392" customWidth="1"/>
    <col min="6412" max="6417" width="12" style="392" bestFit="1" customWidth="1"/>
    <col min="6418" max="6656" width="9.140625" style="392"/>
    <col min="6657" max="6657" width="45.85546875" style="392" customWidth="1"/>
    <col min="6658" max="6667" width="14.85546875" style="392" customWidth="1"/>
    <col min="6668" max="6673" width="12" style="392" bestFit="1" customWidth="1"/>
    <col min="6674" max="6912" width="9.140625" style="392"/>
    <col min="6913" max="6913" width="45.85546875" style="392" customWidth="1"/>
    <col min="6914" max="6923" width="14.85546875" style="392" customWidth="1"/>
    <col min="6924" max="6929" width="12" style="392" bestFit="1" customWidth="1"/>
    <col min="6930" max="7168" width="9.140625" style="392"/>
    <col min="7169" max="7169" width="45.85546875" style="392" customWidth="1"/>
    <col min="7170" max="7179" width="14.85546875" style="392" customWidth="1"/>
    <col min="7180" max="7185" width="12" style="392" bestFit="1" customWidth="1"/>
    <col min="7186" max="7424" width="9.140625" style="392"/>
    <col min="7425" max="7425" width="45.85546875" style="392" customWidth="1"/>
    <col min="7426" max="7435" width="14.85546875" style="392" customWidth="1"/>
    <col min="7436" max="7441" width="12" style="392" bestFit="1" customWidth="1"/>
    <col min="7442" max="7680" width="9.140625" style="392"/>
    <col min="7681" max="7681" width="45.85546875" style="392" customWidth="1"/>
    <col min="7682" max="7691" width="14.85546875" style="392" customWidth="1"/>
    <col min="7692" max="7697" width="12" style="392" bestFit="1" customWidth="1"/>
    <col min="7698" max="7936" width="9.140625" style="392"/>
    <col min="7937" max="7937" width="45.85546875" style="392" customWidth="1"/>
    <col min="7938" max="7947" width="14.85546875" style="392" customWidth="1"/>
    <col min="7948" max="7953" width="12" style="392" bestFit="1" customWidth="1"/>
    <col min="7954" max="8192" width="9.140625" style="392"/>
    <col min="8193" max="8193" width="45.85546875" style="392" customWidth="1"/>
    <col min="8194" max="8203" width="14.85546875" style="392" customWidth="1"/>
    <col min="8204" max="8209" width="12" style="392" bestFit="1" customWidth="1"/>
    <col min="8210" max="8448" width="9.140625" style="392"/>
    <col min="8449" max="8449" width="45.85546875" style="392" customWidth="1"/>
    <col min="8450" max="8459" width="14.85546875" style="392" customWidth="1"/>
    <col min="8460" max="8465" width="12" style="392" bestFit="1" customWidth="1"/>
    <col min="8466" max="8704" width="9.140625" style="392"/>
    <col min="8705" max="8705" width="45.85546875" style="392" customWidth="1"/>
    <col min="8706" max="8715" width="14.85546875" style="392" customWidth="1"/>
    <col min="8716" max="8721" width="12" style="392" bestFit="1" customWidth="1"/>
    <col min="8722" max="8960" width="9.140625" style="392"/>
    <col min="8961" max="8961" width="45.85546875" style="392" customWidth="1"/>
    <col min="8962" max="8971" width="14.85546875" style="392" customWidth="1"/>
    <col min="8972" max="8977" width="12" style="392" bestFit="1" customWidth="1"/>
    <col min="8978" max="9216" width="9.140625" style="392"/>
    <col min="9217" max="9217" width="45.85546875" style="392" customWidth="1"/>
    <col min="9218" max="9227" width="14.85546875" style="392" customWidth="1"/>
    <col min="9228" max="9233" width="12" style="392" bestFit="1" customWidth="1"/>
    <col min="9234" max="9472" width="9.140625" style="392"/>
    <col min="9473" max="9473" width="45.85546875" style="392" customWidth="1"/>
    <col min="9474" max="9483" width="14.85546875" style="392" customWidth="1"/>
    <col min="9484" max="9489" width="12" style="392" bestFit="1" customWidth="1"/>
    <col min="9490" max="9728" width="9.140625" style="392"/>
    <col min="9729" max="9729" width="45.85546875" style="392" customWidth="1"/>
    <col min="9730" max="9739" width="14.85546875" style="392" customWidth="1"/>
    <col min="9740" max="9745" width="12" style="392" bestFit="1" customWidth="1"/>
    <col min="9746" max="9984" width="9.140625" style="392"/>
    <col min="9985" max="9985" width="45.85546875" style="392" customWidth="1"/>
    <col min="9986" max="9995" width="14.85546875" style="392" customWidth="1"/>
    <col min="9996" max="10001" width="12" style="392" bestFit="1" customWidth="1"/>
    <col min="10002" max="10240" width="9.140625" style="392"/>
    <col min="10241" max="10241" width="45.85546875" style="392" customWidth="1"/>
    <col min="10242" max="10251" width="14.85546875" style="392" customWidth="1"/>
    <col min="10252" max="10257" width="12" style="392" bestFit="1" customWidth="1"/>
    <col min="10258" max="10496" width="9.140625" style="392"/>
    <col min="10497" max="10497" width="45.85546875" style="392" customWidth="1"/>
    <col min="10498" max="10507" width="14.85546875" style="392" customWidth="1"/>
    <col min="10508" max="10513" width="12" style="392" bestFit="1" customWidth="1"/>
    <col min="10514" max="10752" width="9.140625" style="392"/>
    <col min="10753" max="10753" width="45.85546875" style="392" customWidth="1"/>
    <col min="10754" max="10763" width="14.85546875" style="392" customWidth="1"/>
    <col min="10764" max="10769" width="12" style="392" bestFit="1" customWidth="1"/>
    <col min="10770" max="11008" width="9.140625" style="392"/>
    <col min="11009" max="11009" width="45.85546875" style="392" customWidth="1"/>
    <col min="11010" max="11019" width="14.85546875" style="392" customWidth="1"/>
    <col min="11020" max="11025" width="12" style="392" bestFit="1" customWidth="1"/>
    <col min="11026" max="11264" width="9.140625" style="392"/>
    <col min="11265" max="11265" width="45.85546875" style="392" customWidth="1"/>
    <col min="11266" max="11275" width="14.85546875" style="392" customWidth="1"/>
    <col min="11276" max="11281" width="12" style="392" bestFit="1" customWidth="1"/>
    <col min="11282" max="11520" width="9.140625" style="392"/>
    <col min="11521" max="11521" width="45.85546875" style="392" customWidth="1"/>
    <col min="11522" max="11531" width="14.85546875" style="392" customWidth="1"/>
    <col min="11532" max="11537" width="12" style="392" bestFit="1" customWidth="1"/>
    <col min="11538" max="11776" width="9.140625" style="392"/>
    <col min="11777" max="11777" width="45.85546875" style="392" customWidth="1"/>
    <col min="11778" max="11787" width="14.85546875" style="392" customWidth="1"/>
    <col min="11788" max="11793" width="12" style="392" bestFit="1" customWidth="1"/>
    <col min="11794" max="12032" width="9.140625" style="392"/>
    <col min="12033" max="12033" width="45.85546875" style="392" customWidth="1"/>
    <col min="12034" max="12043" width="14.85546875" style="392" customWidth="1"/>
    <col min="12044" max="12049" width="12" style="392" bestFit="1" customWidth="1"/>
    <col min="12050" max="12288" width="9.140625" style="392"/>
    <col min="12289" max="12289" width="45.85546875" style="392" customWidth="1"/>
    <col min="12290" max="12299" width="14.85546875" style="392" customWidth="1"/>
    <col min="12300" max="12305" width="12" style="392" bestFit="1" customWidth="1"/>
    <col min="12306" max="12544" width="9.140625" style="392"/>
    <col min="12545" max="12545" width="45.85546875" style="392" customWidth="1"/>
    <col min="12546" max="12555" width="14.85546875" style="392" customWidth="1"/>
    <col min="12556" max="12561" width="12" style="392" bestFit="1" customWidth="1"/>
    <col min="12562" max="12800" width="9.140625" style="392"/>
    <col min="12801" max="12801" width="45.85546875" style="392" customWidth="1"/>
    <col min="12802" max="12811" width="14.85546875" style="392" customWidth="1"/>
    <col min="12812" max="12817" width="12" style="392" bestFit="1" customWidth="1"/>
    <col min="12818" max="13056" width="9.140625" style="392"/>
    <col min="13057" max="13057" width="45.85546875" style="392" customWidth="1"/>
    <col min="13058" max="13067" width="14.85546875" style="392" customWidth="1"/>
    <col min="13068" max="13073" width="12" style="392" bestFit="1" customWidth="1"/>
    <col min="13074" max="13312" width="9.140625" style="392"/>
    <col min="13313" max="13313" width="45.85546875" style="392" customWidth="1"/>
    <col min="13314" max="13323" width="14.85546875" style="392" customWidth="1"/>
    <col min="13324" max="13329" width="12" style="392" bestFit="1" customWidth="1"/>
    <col min="13330" max="13568" width="9.140625" style="392"/>
    <col min="13569" max="13569" width="45.85546875" style="392" customWidth="1"/>
    <col min="13570" max="13579" width="14.85546875" style="392" customWidth="1"/>
    <col min="13580" max="13585" width="12" style="392" bestFit="1" customWidth="1"/>
    <col min="13586" max="13824" width="9.140625" style="392"/>
    <col min="13825" max="13825" width="45.85546875" style="392" customWidth="1"/>
    <col min="13826" max="13835" width="14.85546875" style="392" customWidth="1"/>
    <col min="13836" max="13841" width="12" style="392" bestFit="1" customWidth="1"/>
    <col min="13842" max="14080" width="9.140625" style="392"/>
    <col min="14081" max="14081" width="45.85546875" style="392" customWidth="1"/>
    <col min="14082" max="14091" width="14.85546875" style="392" customWidth="1"/>
    <col min="14092" max="14097" width="12" style="392" bestFit="1" customWidth="1"/>
    <col min="14098" max="14336" width="9.140625" style="392"/>
    <col min="14337" max="14337" width="45.85546875" style="392" customWidth="1"/>
    <col min="14338" max="14347" width="14.85546875" style="392" customWidth="1"/>
    <col min="14348" max="14353" width="12" style="392" bestFit="1" customWidth="1"/>
    <col min="14354" max="14592" width="9.140625" style="392"/>
    <col min="14593" max="14593" width="45.85546875" style="392" customWidth="1"/>
    <col min="14594" max="14603" width="14.85546875" style="392" customWidth="1"/>
    <col min="14604" max="14609" width="12" style="392" bestFit="1" customWidth="1"/>
    <col min="14610" max="14848" width="9.140625" style="392"/>
    <col min="14849" max="14849" width="45.85546875" style="392" customWidth="1"/>
    <col min="14850" max="14859" width="14.85546875" style="392" customWidth="1"/>
    <col min="14860" max="14865" width="12" style="392" bestFit="1" customWidth="1"/>
    <col min="14866" max="15104" width="9.140625" style="392"/>
    <col min="15105" max="15105" width="45.85546875" style="392" customWidth="1"/>
    <col min="15106" max="15115" width="14.85546875" style="392" customWidth="1"/>
    <col min="15116" max="15121" width="12" style="392" bestFit="1" customWidth="1"/>
    <col min="15122" max="15360" width="9.140625" style="392"/>
    <col min="15361" max="15361" width="45.85546875" style="392" customWidth="1"/>
    <col min="15362" max="15371" width="14.85546875" style="392" customWidth="1"/>
    <col min="15372" max="15377" width="12" style="392" bestFit="1" customWidth="1"/>
    <col min="15378" max="15616" width="9.140625" style="392"/>
    <col min="15617" max="15617" width="45.85546875" style="392" customWidth="1"/>
    <col min="15618" max="15627" width="14.85546875" style="392" customWidth="1"/>
    <col min="15628" max="15633" width="12" style="392" bestFit="1" customWidth="1"/>
    <col min="15634" max="15872" width="9.140625" style="392"/>
    <col min="15873" max="15873" width="45.85546875" style="392" customWidth="1"/>
    <col min="15874" max="15883" width="14.85546875" style="392" customWidth="1"/>
    <col min="15884" max="15889" width="12" style="392" bestFit="1" customWidth="1"/>
    <col min="15890" max="16128" width="9.140625" style="392"/>
    <col min="16129" max="16129" width="45.85546875" style="392" customWidth="1"/>
    <col min="16130" max="16139" width="14.85546875" style="392" customWidth="1"/>
    <col min="16140" max="16145" width="12" style="392" bestFit="1" customWidth="1"/>
    <col min="16146" max="16384" width="9.140625" style="392"/>
  </cols>
  <sheetData>
    <row r="2" spans="1:255">
      <c r="A2" s="418" t="s">
        <v>721</v>
      </c>
      <c r="B2" s="418"/>
      <c r="C2" s="418"/>
      <c r="D2" s="418"/>
      <c r="E2" s="418"/>
      <c r="F2" s="418"/>
      <c r="G2" s="418"/>
      <c r="H2" s="418"/>
      <c r="I2" s="418"/>
      <c r="J2" s="418"/>
      <c r="K2" s="418"/>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755"/>
      <c r="GO2" s="755"/>
      <c r="GP2" s="755"/>
      <c r="GQ2" s="755"/>
      <c r="GR2" s="755"/>
      <c r="GS2" s="755"/>
      <c r="GT2" s="755"/>
      <c r="GU2" s="755"/>
      <c r="GV2" s="755"/>
      <c r="GW2" s="755"/>
      <c r="GX2" s="755"/>
      <c r="GY2" s="755"/>
      <c r="GZ2" s="755"/>
      <c r="HA2" s="755"/>
      <c r="HB2" s="755"/>
      <c r="HC2" s="755"/>
      <c r="HD2" s="755"/>
      <c r="HE2" s="755"/>
      <c r="HF2" s="755"/>
      <c r="HG2" s="755"/>
      <c r="HH2" s="755"/>
      <c r="HI2" s="755"/>
      <c r="HJ2" s="755"/>
      <c r="HK2" s="755"/>
      <c r="HL2" s="755"/>
      <c r="HM2" s="755"/>
      <c r="HN2" s="755"/>
      <c r="HO2" s="755"/>
      <c r="HP2" s="755"/>
      <c r="HQ2" s="755"/>
      <c r="HR2" s="755"/>
      <c r="HS2" s="755"/>
      <c r="HT2" s="755"/>
      <c r="HU2" s="755"/>
      <c r="HV2" s="755"/>
      <c r="HW2" s="755"/>
      <c r="HX2" s="755"/>
      <c r="HY2" s="755"/>
      <c r="HZ2" s="755"/>
      <c r="IA2" s="755"/>
      <c r="IB2" s="755"/>
      <c r="IC2" s="755"/>
      <c r="ID2" s="755"/>
      <c r="IE2" s="755"/>
      <c r="IF2" s="755"/>
      <c r="IG2" s="755"/>
      <c r="IH2" s="755"/>
      <c r="II2" s="755"/>
      <c r="IJ2" s="755"/>
      <c r="IK2" s="755"/>
      <c r="IL2" s="755"/>
      <c r="IM2" s="755"/>
      <c r="IN2" s="755"/>
      <c r="IO2" s="755"/>
      <c r="IP2" s="755"/>
      <c r="IQ2" s="755"/>
      <c r="IR2" s="755"/>
      <c r="IS2" s="755"/>
      <c r="IT2" s="755"/>
      <c r="IU2" s="755"/>
    </row>
    <row r="3" spans="1:255" ht="22.5">
      <c r="A3" s="756" t="s">
        <v>711</v>
      </c>
      <c r="B3" s="757" t="s">
        <v>787</v>
      </c>
      <c r="C3" s="757" t="s">
        <v>788</v>
      </c>
      <c r="D3" s="757" t="s">
        <v>789</v>
      </c>
      <c r="E3" s="757" t="s">
        <v>790</v>
      </c>
      <c r="F3" s="757" t="s">
        <v>791</v>
      </c>
      <c r="G3" s="757" t="s">
        <v>792</v>
      </c>
      <c r="H3" s="757" t="s">
        <v>793</v>
      </c>
      <c r="I3" s="757" t="s">
        <v>794</v>
      </c>
      <c r="J3" s="757" t="s">
        <v>651</v>
      </c>
      <c r="K3" s="757" t="s">
        <v>795</v>
      </c>
    </row>
    <row r="4" spans="1:255">
      <c r="A4" s="758" t="s">
        <v>712</v>
      </c>
      <c r="B4" s="759" t="s">
        <v>713</v>
      </c>
      <c r="C4" s="759" t="s">
        <v>713</v>
      </c>
      <c r="D4" s="759" t="s">
        <v>713</v>
      </c>
      <c r="E4" s="759" t="s">
        <v>713</v>
      </c>
      <c r="F4" s="759" t="s">
        <v>713</v>
      </c>
      <c r="G4" s="759" t="s">
        <v>713</v>
      </c>
      <c r="H4" s="759" t="s">
        <v>713</v>
      </c>
      <c r="I4" s="759" t="s">
        <v>713</v>
      </c>
      <c r="J4" s="759" t="s">
        <v>713</v>
      </c>
      <c r="K4" s="759" t="s">
        <v>713</v>
      </c>
    </row>
    <row r="5" spans="1:255">
      <c r="A5" s="756" t="s">
        <v>458</v>
      </c>
      <c r="B5" s="757" t="s">
        <v>796</v>
      </c>
      <c r="C5" s="757" t="s">
        <v>796</v>
      </c>
      <c r="D5" s="757" t="s">
        <v>796</v>
      </c>
      <c r="E5" s="757" t="s">
        <v>796</v>
      </c>
      <c r="F5" s="757" t="s">
        <v>796</v>
      </c>
      <c r="G5" s="757" t="s">
        <v>796</v>
      </c>
      <c r="H5" s="757" t="s">
        <v>796</v>
      </c>
      <c r="I5" s="757" t="s">
        <v>796</v>
      </c>
      <c r="J5" s="757" t="s">
        <v>796</v>
      </c>
      <c r="K5" s="757" t="s">
        <v>796</v>
      </c>
    </row>
    <row r="6" spans="1:255">
      <c r="A6" s="402" t="s">
        <v>723</v>
      </c>
      <c r="B6" s="408"/>
      <c r="C6" s="408"/>
      <c r="D6" s="408"/>
      <c r="E6" s="408"/>
      <c r="F6" s="408"/>
      <c r="G6" s="408"/>
      <c r="H6" s="408"/>
      <c r="I6" s="408"/>
      <c r="J6" s="408"/>
      <c r="K6" s="408"/>
    </row>
    <row r="7" spans="1:255">
      <c r="A7" s="408" t="s">
        <v>724</v>
      </c>
      <c r="B7" s="760">
        <v>67645</v>
      </c>
      <c r="C7" s="760">
        <v>80207</v>
      </c>
      <c r="D7" s="760">
        <v>121566</v>
      </c>
      <c r="E7" s="760">
        <v>147510</v>
      </c>
      <c r="F7" s="760">
        <v>187819</v>
      </c>
      <c r="G7" s="760">
        <v>238252</v>
      </c>
      <c r="H7" s="760">
        <v>369062</v>
      </c>
      <c r="I7" s="760">
        <v>327699</v>
      </c>
      <c r="J7" s="760">
        <v>446558</v>
      </c>
      <c r="K7" s="760">
        <v>598823</v>
      </c>
    </row>
    <row r="8" spans="1:255">
      <c r="A8" s="408" t="s">
        <v>797</v>
      </c>
      <c r="B8" s="760">
        <v>126709</v>
      </c>
      <c r="C8" s="760">
        <v>132202</v>
      </c>
      <c r="D8" s="760" t="s">
        <v>716</v>
      </c>
      <c r="E8" s="760" t="s">
        <v>716</v>
      </c>
      <c r="F8" s="760" t="s">
        <v>716</v>
      </c>
      <c r="G8" s="760" t="s">
        <v>716</v>
      </c>
      <c r="H8" s="760" t="s">
        <v>716</v>
      </c>
      <c r="I8" s="760" t="s">
        <v>716</v>
      </c>
      <c r="J8" s="760" t="s">
        <v>716</v>
      </c>
      <c r="K8" s="760" t="s">
        <v>716</v>
      </c>
    </row>
    <row r="9" spans="1:255">
      <c r="A9" s="408" t="s">
        <v>725</v>
      </c>
      <c r="B9" s="760">
        <v>206706</v>
      </c>
      <c r="C9" s="760">
        <v>251397</v>
      </c>
      <c r="D9" s="760">
        <v>312003</v>
      </c>
      <c r="E9" s="760">
        <v>323560</v>
      </c>
      <c r="F9" s="760">
        <v>350606</v>
      </c>
      <c r="G9" s="760">
        <v>437357</v>
      </c>
      <c r="H9" s="760">
        <v>767129</v>
      </c>
      <c r="I9" s="760">
        <v>657783</v>
      </c>
      <c r="J9" s="760">
        <v>797499</v>
      </c>
      <c r="K9" s="760">
        <v>1000035</v>
      </c>
    </row>
    <row r="10" spans="1:255">
      <c r="A10" s="408" t="s">
        <v>726</v>
      </c>
      <c r="B10" s="760">
        <v>256484</v>
      </c>
      <c r="C10" s="760">
        <v>272804</v>
      </c>
      <c r="D10" s="760">
        <v>708564</v>
      </c>
      <c r="E10" s="760">
        <v>1250090</v>
      </c>
      <c r="F10" s="760">
        <v>1676061</v>
      </c>
      <c r="G10" s="760">
        <v>2250421</v>
      </c>
      <c r="H10" s="760">
        <v>3192099</v>
      </c>
      <c r="I10" s="760">
        <v>3524798</v>
      </c>
      <c r="J10" s="760">
        <v>5533088</v>
      </c>
      <c r="K10" s="760">
        <v>7437002</v>
      </c>
    </row>
    <row r="11" spans="1:255">
      <c r="A11" s="408" t="s">
        <v>798</v>
      </c>
      <c r="B11" s="760" t="s">
        <v>716</v>
      </c>
      <c r="C11" s="760" t="s">
        <v>716</v>
      </c>
      <c r="D11" s="760">
        <v>116437</v>
      </c>
      <c r="E11" s="760">
        <v>103065</v>
      </c>
      <c r="F11" s="760">
        <v>125692</v>
      </c>
      <c r="G11" s="760">
        <v>178392</v>
      </c>
      <c r="H11" s="760">
        <v>406836</v>
      </c>
      <c r="I11" s="760">
        <v>281874</v>
      </c>
      <c r="J11" s="760">
        <v>354175</v>
      </c>
      <c r="K11" s="760">
        <v>501351</v>
      </c>
    </row>
    <row r="12" spans="1:255">
      <c r="A12" s="408" t="s">
        <v>799</v>
      </c>
      <c r="B12" s="760" t="s">
        <v>716</v>
      </c>
      <c r="C12" s="760" t="s">
        <v>716</v>
      </c>
      <c r="D12" s="760" t="s">
        <v>716</v>
      </c>
      <c r="E12" s="760" t="s">
        <v>716</v>
      </c>
      <c r="F12" s="760" t="s">
        <v>716</v>
      </c>
      <c r="G12" s="760" t="s">
        <v>716</v>
      </c>
      <c r="H12" s="760" t="s">
        <v>716</v>
      </c>
      <c r="I12" s="760">
        <v>137290</v>
      </c>
      <c r="J12" s="760">
        <v>186617</v>
      </c>
      <c r="K12" s="760">
        <v>325123</v>
      </c>
      <c r="L12" s="751">
        <v>0.3</v>
      </c>
    </row>
    <row r="13" spans="1:255" s="393" customFormat="1">
      <c r="A13" s="761" t="s">
        <v>800</v>
      </c>
      <c r="B13" s="396">
        <f>SUM(B7:B12)</f>
        <v>657544</v>
      </c>
      <c r="C13" s="396">
        <f t="shared" ref="C13:K13" si="0">SUM(C7:C12)</f>
        <v>736610</v>
      </c>
      <c r="D13" s="396">
        <f t="shared" si="0"/>
        <v>1258570</v>
      </c>
      <c r="E13" s="396">
        <f t="shared" si="0"/>
        <v>1824225</v>
      </c>
      <c r="F13" s="396">
        <f t="shared" si="0"/>
        <v>2340178</v>
      </c>
      <c r="G13" s="396">
        <f t="shared" si="0"/>
        <v>3104422</v>
      </c>
      <c r="H13" s="396">
        <f t="shared" si="0"/>
        <v>4735126</v>
      </c>
      <c r="I13" s="396">
        <f t="shared" si="0"/>
        <v>4929444</v>
      </c>
      <c r="J13" s="396">
        <f t="shared" si="0"/>
        <v>7317937</v>
      </c>
      <c r="K13" s="396">
        <f t="shared" si="0"/>
        <v>9862334</v>
      </c>
      <c r="L13" s="762">
        <f t="shared" ref="L13:Q13" si="1">K13*(1+$L$12)</f>
        <v>12821034.200000001</v>
      </c>
      <c r="M13" s="762">
        <f t="shared" si="1"/>
        <v>16667344.460000003</v>
      </c>
      <c r="N13" s="762">
        <f t="shared" si="1"/>
        <v>21667547.798000004</v>
      </c>
      <c r="O13" s="762">
        <f t="shared" si="1"/>
        <v>28167812.137400005</v>
      </c>
      <c r="P13" s="762">
        <f t="shared" si="1"/>
        <v>36618155.778620005</v>
      </c>
      <c r="Q13" s="762">
        <f t="shared" si="1"/>
        <v>47603602.512206011</v>
      </c>
    </row>
    <row r="14" spans="1:255">
      <c r="A14" s="408"/>
      <c r="B14" s="763">
        <f t="shared" ref="B14:K14" si="2">-B39</f>
        <v>123027</v>
      </c>
      <c r="C14" s="763">
        <f t="shared" si="2"/>
        <v>136310</v>
      </c>
      <c r="D14" s="763">
        <f t="shared" si="2"/>
        <v>299444</v>
      </c>
      <c r="E14" s="763">
        <f t="shared" si="2"/>
        <v>231103</v>
      </c>
      <c r="F14" s="763">
        <f t="shared" si="2"/>
        <v>289925</v>
      </c>
      <c r="G14" s="763">
        <f t="shared" si="2"/>
        <v>413871</v>
      </c>
      <c r="H14" s="763">
        <f t="shared" si="2"/>
        <v>654884</v>
      </c>
      <c r="I14" s="763">
        <f t="shared" si="2"/>
        <v>658297</v>
      </c>
      <c r="J14" s="763">
        <f t="shared" si="2"/>
        <v>792146</v>
      </c>
      <c r="K14" s="763">
        <f t="shared" si="2"/>
        <v>1022618</v>
      </c>
      <c r="L14" s="399">
        <f>101421+0.0981*L13</f>
        <v>1359164.4550200002</v>
      </c>
      <c r="M14" s="399">
        <f t="shared" ref="M14:Q14" si="3">101421+0.0981*M13</f>
        <v>1736487.4915260004</v>
      </c>
      <c r="N14" s="399">
        <f t="shared" si="3"/>
        <v>2227007.4389838004</v>
      </c>
      <c r="O14" s="399">
        <f t="shared" si="3"/>
        <v>2864683.3706789408</v>
      </c>
      <c r="P14" s="399">
        <f t="shared" si="3"/>
        <v>3693662.0818826226</v>
      </c>
      <c r="Q14" s="399">
        <f t="shared" si="3"/>
        <v>4771334.4064474097</v>
      </c>
      <c r="R14" s="399"/>
    </row>
    <row r="15" spans="1:255">
      <c r="A15" s="408"/>
      <c r="B15" s="764">
        <f>B14/B13</f>
        <v>0.18710078717165696</v>
      </c>
      <c r="C15" s="764">
        <f t="shared" ref="C15:Q15" si="4">C14/C13</f>
        <v>0.18505043374377214</v>
      </c>
      <c r="D15" s="764">
        <f t="shared" si="4"/>
        <v>0.23792399310328388</v>
      </c>
      <c r="E15" s="764">
        <f t="shared" si="4"/>
        <v>0.12668557880743878</v>
      </c>
      <c r="F15" s="764">
        <f t="shared" si="4"/>
        <v>0.12389014852716332</v>
      </c>
      <c r="G15" s="764">
        <f t="shared" si="4"/>
        <v>0.13331660450802113</v>
      </c>
      <c r="H15" s="764">
        <f t="shared" si="4"/>
        <v>0.1383033946720742</v>
      </c>
      <c r="I15" s="764">
        <f t="shared" si="4"/>
        <v>0.13354386417616268</v>
      </c>
      <c r="J15" s="764">
        <f t="shared" si="4"/>
        <v>0.10824717403279094</v>
      </c>
      <c r="K15" s="764">
        <f t="shared" si="4"/>
        <v>0.10368924840712147</v>
      </c>
      <c r="L15" s="764">
        <f t="shared" si="4"/>
        <v>0.10601051629828739</v>
      </c>
      <c r="M15" s="764">
        <f t="shared" si="4"/>
        <v>0.10418501253714416</v>
      </c>
      <c r="N15" s="764">
        <f t="shared" si="4"/>
        <v>0.10278077887472627</v>
      </c>
      <c r="O15" s="764">
        <f t="shared" si="4"/>
        <v>0.10170059913440482</v>
      </c>
      <c r="P15" s="764">
        <f t="shared" si="4"/>
        <v>0.10086969164184986</v>
      </c>
      <c r="Q15" s="764">
        <f t="shared" si="4"/>
        <v>0.1002305320321922</v>
      </c>
    </row>
    <row r="16" spans="1:255">
      <c r="A16" s="408"/>
      <c r="B16" s="763"/>
      <c r="C16" s="764">
        <f>C13/B13-1</f>
        <v>0.12024442470770014</v>
      </c>
      <c r="D16" s="764">
        <f t="shared" ref="D16:K16" si="5">D13/C13-1</f>
        <v>0.70859749392487204</v>
      </c>
      <c r="E16" s="764">
        <f t="shared" si="5"/>
        <v>0.44944262138776558</v>
      </c>
      <c r="F16" s="764">
        <f t="shared" si="5"/>
        <v>0.28283408022584933</v>
      </c>
      <c r="G16" s="764">
        <f t="shared" si="5"/>
        <v>0.32657515795806979</v>
      </c>
      <c r="H16" s="764">
        <f t="shared" si="5"/>
        <v>0.52528425581315941</v>
      </c>
      <c r="I16" s="764">
        <f t="shared" si="5"/>
        <v>4.1037556339577952E-2</v>
      </c>
      <c r="J16" s="764">
        <f t="shared" si="5"/>
        <v>0.48453598417996036</v>
      </c>
      <c r="K16" s="764">
        <f t="shared" si="5"/>
        <v>0.34769320916536994</v>
      </c>
      <c r="L16" s="764"/>
      <c r="M16" s="764"/>
      <c r="N16" s="764"/>
      <c r="O16" s="764"/>
      <c r="P16" s="764"/>
      <c r="Q16" s="764"/>
    </row>
    <row r="17" spans="1:11">
      <c r="A17" s="408"/>
      <c r="B17" s="765">
        <f>CORREL(B13:K13,B14:K14)</f>
        <v>0.98232577634519735</v>
      </c>
      <c r="C17" s="763"/>
      <c r="D17" s="763"/>
      <c r="E17" s="763"/>
      <c r="F17" s="763"/>
      <c r="G17" s="763"/>
      <c r="H17" s="763"/>
      <c r="I17" s="763"/>
      <c r="J17" s="763"/>
      <c r="K17" s="763"/>
    </row>
    <row r="18" spans="1:11" s="393" customFormat="1">
      <c r="A18" s="766" t="s">
        <v>801</v>
      </c>
      <c r="B18" s="396"/>
      <c r="C18" s="767">
        <f>(C13-B13)/B13</f>
        <v>0.12024442470770016</v>
      </c>
      <c r="D18" s="767">
        <f t="shared" ref="D18:K18" si="6">(D13-C13)/C13</f>
        <v>0.70859749392487204</v>
      </c>
      <c r="E18" s="767">
        <f t="shared" si="6"/>
        <v>0.44944262138776547</v>
      </c>
      <c r="F18" s="767">
        <f t="shared" si="6"/>
        <v>0.28283408022584933</v>
      </c>
      <c r="G18" s="767">
        <f>(G13-F13)/F13</f>
        <v>0.32657515795806985</v>
      </c>
      <c r="H18" s="767">
        <f t="shared" si="6"/>
        <v>0.52528425581315941</v>
      </c>
      <c r="I18" s="767">
        <f t="shared" si="6"/>
        <v>4.1037556339577869E-2</v>
      </c>
      <c r="J18" s="767">
        <f>(J13-I13)/I13</f>
        <v>0.48453598417996024</v>
      </c>
      <c r="K18" s="767">
        <f t="shared" si="6"/>
        <v>0.34769320916536994</v>
      </c>
    </row>
    <row r="19" spans="1:11">
      <c r="A19" s="408"/>
      <c r="B19" s="760"/>
      <c r="C19" s="760"/>
      <c r="D19" s="760"/>
      <c r="E19" s="760"/>
      <c r="F19" s="760"/>
      <c r="G19" s="760"/>
      <c r="H19" s="760"/>
      <c r="I19" s="760"/>
      <c r="J19" s="760"/>
      <c r="K19" s="760"/>
    </row>
    <row r="20" spans="1:11">
      <c r="A20" s="761" t="s">
        <v>98</v>
      </c>
      <c r="B20" s="396">
        <v>-34208</v>
      </c>
      <c r="C20" s="396">
        <v>-44856</v>
      </c>
      <c r="D20" s="396">
        <v>-61514</v>
      </c>
      <c r="E20" s="396">
        <v>-83313</v>
      </c>
      <c r="F20" s="396">
        <v>-103319</v>
      </c>
      <c r="G20" s="396">
        <v>-153855</v>
      </c>
      <c r="H20" s="396">
        <v>-345180</v>
      </c>
      <c r="I20" s="396">
        <v>-366339</v>
      </c>
      <c r="J20" s="396">
        <v>-464755</v>
      </c>
      <c r="K20" s="396">
        <v>-451589</v>
      </c>
    </row>
    <row r="21" spans="1:11">
      <c r="A21" s="768" t="s">
        <v>802</v>
      </c>
      <c r="B21" s="769">
        <f t="shared" ref="B21:K21" si="7">ABS(B20/B13)</f>
        <v>5.202389497889115E-2</v>
      </c>
      <c r="C21" s="769">
        <f t="shared" si="7"/>
        <v>6.089518198232443E-2</v>
      </c>
      <c r="D21" s="769">
        <f t="shared" si="7"/>
        <v>4.8876105421232031E-2</v>
      </c>
      <c r="E21" s="769">
        <f t="shared" si="7"/>
        <v>4.5670353163672246E-2</v>
      </c>
      <c r="F21" s="769">
        <f t="shared" si="7"/>
        <v>4.4150060380022373E-2</v>
      </c>
      <c r="G21" s="769">
        <f t="shared" si="7"/>
        <v>4.9559950290263374E-2</v>
      </c>
      <c r="H21" s="769">
        <f t="shared" si="7"/>
        <v>7.2897743375783447E-2</v>
      </c>
      <c r="I21" s="769">
        <f t="shared" si="7"/>
        <v>7.4316494923159684E-2</v>
      </c>
      <c r="J21" s="769">
        <f t="shared" si="7"/>
        <v>6.3509019003579831E-2</v>
      </c>
      <c r="K21" s="769">
        <f t="shared" si="7"/>
        <v>4.5789262460589959E-2</v>
      </c>
    </row>
    <row r="22" spans="1:11">
      <c r="A22" s="766" t="s">
        <v>801</v>
      </c>
      <c r="B22" s="433"/>
      <c r="C22" s="767">
        <f>(C20-B20)/B20</f>
        <v>0.31127221702525726</v>
      </c>
      <c r="D22" s="767">
        <f t="shared" ref="D22:K22" si="8">(D20-C20)/C20</f>
        <v>0.37136614945603708</v>
      </c>
      <c r="E22" s="767">
        <f t="shared" si="8"/>
        <v>0.35437461390902886</v>
      </c>
      <c r="F22" s="767">
        <f t="shared" si="8"/>
        <v>0.24013059186441491</v>
      </c>
      <c r="G22" s="767">
        <f t="shared" si="8"/>
        <v>0.48912591101346314</v>
      </c>
      <c r="H22" s="767">
        <f t="shared" si="8"/>
        <v>1.2435409963927073</v>
      </c>
      <c r="I22" s="767">
        <f t="shared" si="8"/>
        <v>6.1298452981053367E-2</v>
      </c>
      <c r="J22" s="767">
        <f t="shared" si="8"/>
        <v>0.26864734576444221</v>
      </c>
      <c r="K22" s="767">
        <f t="shared" si="8"/>
        <v>-2.8328904476552161E-2</v>
      </c>
    </row>
    <row r="24" spans="1:11">
      <c r="A24" s="402" t="s">
        <v>99</v>
      </c>
      <c r="B24" s="770">
        <v>623336</v>
      </c>
      <c r="C24" s="770">
        <v>691754</v>
      </c>
      <c r="D24" s="770">
        <v>1197056</v>
      </c>
      <c r="E24" s="770">
        <v>1740912</v>
      </c>
      <c r="F24" s="770">
        <v>2236859</v>
      </c>
      <c r="G24" s="770">
        <v>2950567</v>
      </c>
      <c r="H24" s="770">
        <v>4389946</v>
      </c>
      <c r="I24" s="770">
        <v>4563105</v>
      </c>
      <c r="J24" s="770">
        <v>6853182</v>
      </c>
      <c r="K24" s="770">
        <v>9410745</v>
      </c>
    </row>
    <row r="25" spans="1:11">
      <c r="A25" s="408" t="s">
        <v>390</v>
      </c>
      <c r="B25" s="770"/>
      <c r="C25" s="770"/>
      <c r="D25" s="770"/>
      <c r="E25" s="770"/>
      <c r="F25" s="770"/>
      <c r="G25" s="770"/>
      <c r="H25" s="770"/>
      <c r="I25" s="770"/>
      <c r="J25" s="770"/>
      <c r="K25" s="770"/>
    </row>
    <row r="26" spans="1:11">
      <c r="A26" s="408"/>
      <c r="B26" s="408"/>
      <c r="C26" s="408"/>
      <c r="D26" s="408"/>
      <c r="E26" s="408"/>
      <c r="F26" s="408"/>
      <c r="G26" s="408"/>
      <c r="H26" s="408"/>
      <c r="I26" s="408"/>
      <c r="J26" s="408"/>
      <c r="K26" s="408"/>
    </row>
    <row r="27" spans="1:11">
      <c r="A27" s="402" t="s">
        <v>729</v>
      </c>
      <c r="B27" s="408"/>
      <c r="C27" s="408"/>
      <c r="D27" s="408"/>
      <c r="E27" s="408"/>
      <c r="F27" s="408"/>
      <c r="G27" s="408"/>
      <c r="H27" s="408"/>
      <c r="I27" s="408"/>
      <c r="J27" s="408"/>
      <c r="K27" s="408"/>
    </row>
    <row r="28" spans="1:11">
      <c r="A28" s="408" t="s">
        <v>725</v>
      </c>
      <c r="B28" s="760">
        <v>-53435</v>
      </c>
      <c r="C28" s="760">
        <v>-64819</v>
      </c>
      <c r="D28" s="760">
        <v>-77249</v>
      </c>
      <c r="E28" s="760">
        <v>-82058</v>
      </c>
      <c r="F28" s="760">
        <v>-85651</v>
      </c>
      <c r="G28" s="760">
        <v>-94219</v>
      </c>
      <c r="H28" s="760">
        <v>-154615</v>
      </c>
      <c r="I28" s="760">
        <v>-121097</v>
      </c>
      <c r="J28" s="760">
        <v>-143326</v>
      </c>
      <c r="K28" s="760">
        <v>-210052</v>
      </c>
    </row>
    <row r="29" spans="1:11">
      <c r="A29" s="408" t="s">
        <v>724</v>
      </c>
      <c r="B29" s="760">
        <v>-35144</v>
      </c>
      <c r="C29" s="760">
        <v>-40177</v>
      </c>
      <c r="D29" s="760">
        <v>-64176</v>
      </c>
      <c r="E29" s="760">
        <v>-76736</v>
      </c>
      <c r="F29" s="760">
        <v>-89113</v>
      </c>
      <c r="G29" s="760">
        <v>-118273</v>
      </c>
      <c r="H29" s="760">
        <v>-186551</v>
      </c>
      <c r="I29" s="760">
        <v>-165977</v>
      </c>
      <c r="J29" s="760">
        <v>-207956</v>
      </c>
      <c r="K29" s="760">
        <v>-307446</v>
      </c>
    </row>
    <row r="30" spans="1:11">
      <c r="A30" s="408" t="s">
        <v>726</v>
      </c>
      <c r="B30" s="760">
        <v>-118843</v>
      </c>
      <c r="C30" s="760">
        <v>-128170</v>
      </c>
      <c r="D30" s="760">
        <v>-340241</v>
      </c>
      <c r="E30" s="760">
        <v>-656590</v>
      </c>
      <c r="F30" s="760">
        <v>-925033</v>
      </c>
      <c r="G30" s="760">
        <v>-1435662</v>
      </c>
      <c r="H30" s="760">
        <v>-2214235</v>
      </c>
      <c r="I30" s="760">
        <v>-2349422</v>
      </c>
      <c r="J30" s="760">
        <v>-3249227</v>
      </c>
      <c r="K30" s="760">
        <v>-4007887</v>
      </c>
    </row>
    <row r="31" spans="1:11">
      <c r="A31" s="408" t="s">
        <v>797</v>
      </c>
      <c r="B31" s="760">
        <v>-51332</v>
      </c>
      <c r="C31" s="760">
        <v>-53556</v>
      </c>
      <c r="D31" s="760" t="s">
        <v>716</v>
      </c>
      <c r="E31" s="760" t="s">
        <v>716</v>
      </c>
      <c r="F31" s="760" t="s">
        <v>716</v>
      </c>
      <c r="G31" s="760" t="s">
        <v>716</v>
      </c>
      <c r="H31" s="760" t="s">
        <v>716</v>
      </c>
      <c r="I31" s="760" t="s">
        <v>716</v>
      </c>
      <c r="J31" s="760" t="s">
        <v>716</v>
      </c>
      <c r="K31" s="760" t="s">
        <v>716</v>
      </c>
    </row>
    <row r="32" spans="1:11">
      <c r="A32" s="408" t="s">
        <v>798</v>
      </c>
      <c r="B32" s="760" t="s">
        <v>716</v>
      </c>
      <c r="C32" s="760" t="s">
        <v>716</v>
      </c>
      <c r="D32" s="760">
        <v>-60055</v>
      </c>
      <c r="E32" s="760">
        <v>-58068</v>
      </c>
      <c r="F32" s="760">
        <v>-64315</v>
      </c>
      <c r="G32" s="760">
        <v>-97689</v>
      </c>
      <c r="H32" s="760">
        <v>-213351</v>
      </c>
      <c r="I32" s="760">
        <v>-207680</v>
      </c>
      <c r="J32" s="760">
        <v>-230907</v>
      </c>
      <c r="K32" s="760">
        <v>-338109</v>
      </c>
    </row>
    <row r="33" spans="1:11">
      <c r="A33" s="408" t="s">
        <v>799</v>
      </c>
      <c r="B33" s="760" t="s">
        <v>716</v>
      </c>
      <c r="C33" s="760" t="s">
        <v>716</v>
      </c>
      <c r="D33" s="760" t="s">
        <v>716</v>
      </c>
      <c r="E33" s="760" t="s">
        <v>716</v>
      </c>
      <c r="F33" s="760" t="s">
        <v>716</v>
      </c>
      <c r="G33" s="760" t="s">
        <v>716</v>
      </c>
      <c r="H33" s="760" t="s">
        <v>716</v>
      </c>
      <c r="I33" s="760">
        <v>-32697</v>
      </c>
      <c r="J33" s="760">
        <v>-43771</v>
      </c>
      <c r="K33" s="760">
        <v>-59183</v>
      </c>
    </row>
    <row r="34" spans="1:11">
      <c r="A34" s="408" t="s">
        <v>803</v>
      </c>
      <c r="B34" s="760">
        <v>-7640</v>
      </c>
      <c r="C34" s="760">
        <v>-10128</v>
      </c>
      <c r="D34" s="760">
        <v>-12033</v>
      </c>
      <c r="E34" s="760">
        <v>-14841</v>
      </c>
      <c r="F34" s="760">
        <v>-13478</v>
      </c>
      <c r="G34" s="760">
        <v>-31787</v>
      </c>
      <c r="H34" s="760">
        <v>-33540</v>
      </c>
      <c r="I34" s="760">
        <v>-29899</v>
      </c>
      <c r="J34" s="760">
        <v>-41302</v>
      </c>
      <c r="K34" s="760">
        <v>-43366</v>
      </c>
    </row>
    <row r="35" spans="1:11">
      <c r="A35" s="408" t="s">
        <v>804</v>
      </c>
      <c r="B35" s="760" t="s">
        <v>716</v>
      </c>
      <c r="C35" s="760" t="s">
        <v>716</v>
      </c>
      <c r="D35" s="760">
        <v>-14901</v>
      </c>
      <c r="E35" s="760">
        <v>-22238</v>
      </c>
      <c r="F35" s="760">
        <v>-26112</v>
      </c>
      <c r="G35" s="760">
        <v>-9728</v>
      </c>
      <c r="H35" s="760">
        <v>-12789</v>
      </c>
      <c r="I35" s="760">
        <v>-533</v>
      </c>
      <c r="J35" s="760">
        <v>-1783</v>
      </c>
      <c r="K35" s="760">
        <v>-11309</v>
      </c>
    </row>
    <row r="36" spans="1:11">
      <c r="A36" s="408" t="s">
        <v>730</v>
      </c>
      <c r="B36" s="760">
        <v>-112913</v>
      </c>
      <c r="C36" s="760">
        <v>-126134</v>
      </c>
      <c r="D36" s="760">
        <v>-173088</v>
      </c>
      <c r="E36" s="760">
        <v>-192806</v>
      </c>
      <c r="F36" s="760">
        <v>-230355</v>
      </c>
      <c r="G36" s="760">
        <v>-319357</v>
      </c>
      <c r="H36" s="760">
        <v>-550529</v>
      </c>
      <c r="I36" s="760">
        <v>-526199</v>
      </c>
      <c r="J36" s="760">
        <v>-683298</v>
      </c>
      <c r="K36" s="760">
        <v>-836924</v>
      </c>
    </row>
    <row r="37" spans="1:11">
      <c r="A37" s="408" t="s">
        <v>731</v>
      </c>
      <c r="B37" s="760">
        <v>-10114</v>
      </c>
      <c r="C37" s="760">
        <v>-10176</v>
      </c>
      <c r="D37" s="760">
        <v>-126356</v>
      </c>
      <c r="E37" s="760">
        <v>-38297</v>
      </c>
      <c r="F37" s="760">
        <v>-59570</v>
      </c>
      <c r="G37" s="760">
        <v>-94514</v>
      </c>
      <c r="H37" s="760">
        <v>-104355</v>
      </c>
      <c r="I37" s="760">
        <v>-132098</v>
      </c>
      <c r="J37" s="760">
        <v>-108848</v>
      </c>
      <c r="K37" s="760">
        <v>-185694</v>
      </c>
    </row>
    <row r="38" spans="1:11">
      <c r="A38" s="408"/>
      <c r="B38" s="760"/>
      <c r="C38" s="760"/>
      <c r="D38" s="760"/>
      <c r="E38" s="760"/>
      <c r="F38" s="760"/>
      <c r="G38" s="760"/>
      <c r="H38" s="760"/>
      <c r="I38" s="760"/>
      <c r="J38" s="760"/>
      <c r="K38" s="760"/>
    </row>
    <row r="39" spans="1:11">
      <c r="A39" s="761" t="s">
        <v>390</v>
      </c>
      <c r="B39" s="396">
        <f>SUM(B36:B37)</f>
        <v>-123027</v>
      </c>
      <c r="C39" s="396">
        <f t="shared" ref="C39:K39" si="9">SUM(C36:C37)</f>
        <v>-136310</v>
      </c>
      <c r="D39" s="396">
        <f t="shared" si="9"/>
        <v>-299444</v>
      </c>
      <c r="E39" s="396">
        <f t="shared" si="9"/>
        <v>-231103</v>
      </c>
      <c r="F39" s="396">
        <f t="shared" si="9"/>
        <v>-289925</v>
      </c>
      <c r="G39" s="396">
        <f t="shared" si="9"/>
        <v>-413871</v>
      </c>
      <c r="H39" s="396">
        <f t="shared" si="9"/>
        <v>-654884</v>
      </c>
      <c r="I39" s="396">
        <f t="shared" si="9"/>
        <v>-658297</v>
      </c>
      <c r="J39" s="396">
        <f t="shared" si="9"/>
        <v>-792146</v>
      </c>
      <c r="K39" s="396">
        <f t="shared" si="9"/>
        <v>-1022618</v>
      </c>
    </row>
    <row r="40" spans="1:11">
      <c r="A40" s="768" t="s">
        <v>805</v>
      </c>
      <c r="B40" s="769">
        <f t="shared" ref="B40:K40" si="10">ABS(B39/B13)</f>
        <v>0.18710078717165696</v>
      </c>
      <c r="C40" s="769">
        <f t="shared" si="10"/>
        <v>0.18505043374377214</v>
      </c>
      <c r="D40" s="769">
        <f t="shared" si="10"/>
        <v>0.23792399310328388</v>
      </c>
      <c r="E40" s="769">
        <f t="shared" si="10"/>
        <v>0.12668557880743878</v>
      </c>
      <c r="F40" s="769">
        <f t="shared" si="10"/>
        <v>0.12389014852716332</v>
      </c>
      <c r="G40" s="769">
        <f t="shared" si="10"/>
        <v>0.13331660450802113</v>
      </c>
      <c r="H40" s="769">
        <f t="shared" si="10"/>
        <v>0.1383033946720742</v>
      </c>
      <c r="I40" s="769">
        <f t="shared" si="10"/>
        <v>0.13354386417616268</v>
      </c>
      <c r="J40" s="769">
        <f t="shared" si="10"/>
        <v>0.10824717403279094</v>
      </c>
      <c r="K40" s="769">
        <f t="shared" si="10"/>
        <v>0.10368924840712147</v>
      </c>
    </row>
    <row r="41" spans="1:11">
      <c r="A41" s="408"/>
      <c r="B41" s="760"/>
      <c r="C41" s="760"/>
      <c r="D41" s="760"/>
      <c r="E41" s="760"/>
      <c r="F41" s="760"/>
      <c r="G41" s="760"/>
      <c r="H41" s="760"/>
      <c r="I41" s="760"/>
      <c r="J41" s="760"/>
      <c r="K41" s="760"/>
    </row>
    <row r="42" spans="1:11">
      <c r="A42" s="408" t="s">
        <v>806</v>
      </c>
      <c r="B42" s="760">
        <v>-21393</v>
      </c>
      <c r="C42" s="760">
        <v>-8084</v>
      </c>
      <c r="D42" s="760">
        <v>-7959</v>
      </c>
      <c r="E42" s="760">
        <v>-9358</v>
      </c>
      <c r="F42" s="760">
        <v>-18067</v>
      </c>
      <c r="G42" s="760">
        <v>-26369</v>
      </c>
      <c r="H42" s="760">
        <v>-41865</v>
      </c>
      <c r="I42" s="760">
        <v>-103802</v>
      </c>
      <c r="J42" s="760">
        <v>-97762</v>
      </c>
      <c r="K42" s="760">
        <v>-150456</v>
      </c>
    </row>
    <row r="43" spans="1:11">
      <c r="A43" s="408" t="s">
        <v>732</v>
      </c>
      <c r="B43" s="760" t="s">
        <v>716</v>
      </c>
      <c r="C43" s="760">
        <v>-10525</v>
      </c>
      <c r="D43" s="760">
        <v>-19025</v>
      </c>
      <c r="E43" s="760">
        <v>-3732</v>
      </c>
      <c r="F43" s="760">
        <v>-37673</v>
      </c>
      <c r="G43" s="760">
        <v>-189280</v>
      </c>
      <c r="H43" s="760">
        <v>-162322</v>
      </c>
      <c r="I43" s="760">
        <v>-157731</v>
      </c>
      <c r="J43" s="760">
        <v>-114833</v>
      </c>
      <c r="K43" s="760">
        <v>-65825</v>
      </c>
    </row>
    <row r="44" spans="1:11">
      <c r="A44" s="408" t="s">
        <v>807</v>
      </c>
      <c r="B44" s="760">
        <v>-5925</v>
      </c>
      <c r="C44" s="760" t="s">
        <v>716</v>
      </c>
      <c r="D44" s="760" t="s">
        <v>716</v>
      </c>
      <c r="E44" s="760" t="s">
        <v>716</v>
      </c>
      <c r="F44" s="760" t="s">
        <v>716</v>
      </c>
      <c r="G44" s="760" t="s">
        <v>716</v>
      </c>
      <c r="H44" s="760" t="s">
        <v>716</v>
      </c>
      <c r="I44" s="760" t="s">
        <v>716</v>
      </c>
      <c r="J44" s="760" t="s">
        <v>716</v>
      </c>
      <c r="K44" s="760" t="s">
        <v>716</v>
      </c>
    </row>
    <row r="45" spans="1:11">
      <c r="A45" s="408" t="s">
        <v>733</v>
      </c>
      <c r="B45" s="760">
        <v>-46662</v>
      </c>
      <c r="C45" s="760">
        <v>-53859</v>
      </c>
      <c r="D45" s="760">
        <v>-69432</v>
      </c>
      <c r="E45" s="760">
        <v>-95296</v>
      </c>
      <c r="F45" s="760">
        <v>-110771</v>
      </c>
      <c r="G45" s="760">
        <v>-202557</v>
      </c>
      <c r="H45" s="760">
        <v>-506986</v>
      </c>
      <c r="I45" s="760">
        <v>-586041</v>
      </c>
      <c r="J45" s="760">
        <v>-694971</v>
      </c>
      <c r="K45" s="760">
        <v>-794404</v>
      </c>
    </row>
    <row r="46" spans="1:11">
      <c r="A46" s="408" t="s">
        <v>735</v>
      </c>
      <c r="B46" s="760">
        <v>-120449</v>
      </c>
      <c r="C46" s="760">
        <v>-122442</v>
      </c>
      <c r="D46" s="760">
        <v>-138077</v>
      </c>
      <c r="E46" s="760">
        <v>-96292</v>
      </c>
      <c r="F46" s="760">
        <v>-135853</v>
      </c>
      <c r="G46" s="760">
        <v>-244808</v>
      </c>
      <c r="H46" s="760">
        <v>-421825</v>
      </c>
      <c r="I46" s="760">
        <v>-321870</v>
      </c>
      <c r="J46" s="760">
        <v>-306813</v>
      </c>
      <c r="K46" s="760">
        <v>-282949</v>
      </c>
    </row>
    <row r="47" spans="1:11">
      <c r="A47" s="408" t="s">
        <v>808</v>
      </c>
      <c r="B47" s="760">
        <v>-4010</v>
      </c>
      <c r="C47" s="760" t="s">
        <v>716</v>
      </c>
      <c r="D47" s="760" t="s">
        <v>716</v>
      </c>
      <c r="E47" s="760" t="s">
        <v>716</v>
      </c>
      <c r="F47" s="760" t="s">
        <v>716</v>
      </c>
      <c r="G47" s="760" t="s">
        <v>716</v>
      </c>
      <c r="H47" s="760" t="s">
        <v>716</v>
      </c>
      <c r="I47" s="760" t="s">
        <v>716</v>
      </c>
      <c r="J47" s="760" t="s">
        <v>716</v>
      </c>
      <c r="K47" s="760" t="s">
        <v>716</v>
      </c>
    </row>
    <row r="48" spans="1:11">
      <c r="A48" s="408" t="s">
        <v>736</v>
      </c>
      <c r="B48" s="760">
        <v>3027</v>
      </c>
      <c r="C48" s="760">
        <v>2125</v>
      </c>
      <c r="D48" s="760">
        <v>7740</v>
      </c>
      <c r="E48" s="760">
        <v>33111</v>
      </c>
      <c r="F48" s="760">
        <v>66191</v>
      </c>
      <c r="G48" s="760">
        <v>72464</v>
      </c>
      <c r="H48" s="760">
        <v>19786</v>
      </c>
      <c r="I48" s="760">
        <v>11122</v>
      </c>
      <c r="J48" s="760">
        <v>8947</v>
      </c>
      <c r="K48" s="760">
        <v>14394</v>
      </c>
    </row>
    <row r="49" spans="1:11">
      <c r="A49" s="408" t="s">
        <v>809</v>
      </c>
      <c r="B49" s="760">
        <v>-51392</v>
      </c>
      <c r="C49" s="760" t="s">
        <v>716</v>
      </c>
      <c r="D49" s="760">
        <v>-6553</v>
      </c>
      <c r="E49" s="760">
        <v>-137000</v>
      </c>
      <c r="F49" s="760" t="s">
        <v>716</v>
      </c>
      <c r="G49" s="760">
        <v>-10705</v>
      </c>
      <c r="H49" s="760">
        <v>-9141</v>
      </c>
      <c r="I49" s="760">
        <v>-23248</v>
      </c>
      <c r="J49" s="760">
        <v>-18555</v>
      </c>
      <c r="K49" s="760">
        <v>-22554</v>
      </c>
    </row>
    <row r="50" spans="1:11">
      <c r="A50" s="408" t="s">
        <v>810</v>
      </c>
      <c r="B50" s="760">
        <v>1045</v>
      </c>
      <c r="C50" s="760">
        <v>825</v>
      </c>
      <c r="D50" s="760">
        <v>-131</v>
      </c>
      <c r="E50" s="760">
        <v>-1334</v>
      </c>
      <c r="F50" s="760">
        <v>-189</v>
      </c>
      <c r="G50" s="760">
        <v>-8682</v>
      </c>
      <c r="H50" s="760">
        <v>19492</v>
      </c>
      <c r="I50" s="760">
        <v>-9891</v>
      </c>
      <c r="J50" s="760">
        <v>-8260</v>
      </c>
      <c r="K50" s="760">
        <v>-3955</v>
      </c>
    </row>
    <row r="51" spans="1:11">
      <c r="A51" s="408" t="s">
        <v>811</v>
      </c>
      <c r="B51" s="760" t="s">
        <v>716</v>
      </c>
      <c r="C51" s="760" t="s">
        <v>716</v>
      </c>
      <c r="D51" s="760">
        <v>417576</v>
      </c>
      <c r="E51" s="760" t="s">
        <v>716</v>
      </c>
      <c r="F51" s="760" t="s">
        <v>716</v>
      </c>
      <c r="G51" s="760" t="s">
        <v>716</v>
      </c>
      <c r="H51" s="760" t="s">
        <v>716</v>
      </c>
      <c r="I51" s="760" t="s">
        <v>716</v>
      </c>
      <c r="J51" s="760" t="s">
        <v>716</v>
      </c>
      <c r="K51" s="760" t="s">
        <v>716</v>
      </c>
    </row>
    <row r="52" spans="1:11">
      <c r="A52" s="408" t="s">
        <v>812</v>
      </c>
      <c r="B52" s="760" t="s">
        <v>716</v>
      </c>
      <c r="C52" s="760" t="s">
        <v>716</v>
      </c>
      <c r="D52" s="760" t="s">
        <v>716</v>
      </c>
      <c r="E52" s="760" t="s">
        <v>716</v>
      </c>
      <c r="F52" s="760" t="s">
        <v>716</v>
      </c>
      <c r="G52" s="760" t="s">
        <v>716</v>
      </c>
      <c r="H52" s="760">
        <v>-37568</v>
      </c>
      <c r="I52" s="760">
        <v>-169468</v>
      </c>
      <c r="J52" s="760">
        <v>-16057</v>
      </c>
      <c r="K52" s="760" t="s">
        <v>716</v>
      </c>
    </row>
    <row r="53" spans="1:11">
      <c r="A53" s="408" t="s">
        <v>737</v>
      </c>
      <c r="B53" s="760" t="s">
        <v>716</v>
      </c>
      <c r="C53" s="760" t="s">
        <v>716</v>
      </c>
      <c r="D53" s="760">
        <v>-31649</v>
      </c>
      <c r="E53" s="760">
        <v>-1441</v>
      </c>
      <c r="F53" s="760">
        <v>-2624</v>
      </c>
      <c r="G53" s="760">
        <v>-1122</v>
      </c>
      <c r="H53" s="760">
        <v>-7577</v>
      </c>
      <c r="I53" s="760">
        <v>-9201</v>
      </c>
      <c r="J53" s="760">
        <v>-38555</v>
      </c>
      <c r="K53" s="760">
        <v>-10203</v>
      </c>
    </row>
    <row r="54" spans="1:11">
      <c r="A54" s="402" t="s">
        <v>739</v>
      </c>
      <c r="B54" s="427">
        <v>-11844</v>
      </c>
      <c r="C54" s="427">
        <v>66634</v>
      </c>
      <c r="D54" s="427">
        <v>481447</v>
      </c>
      <c r="E54" s="427">
        <v>287936</v>
      </c>
      <c r="F54" s="427">
        <v>504246</v>
      </c>
      <c r="G54" s="427">
        <v>138279</v>
      </c>
      <c r="H54" s="427">
        <v>-228025</v>
      </c>
      <c r="I54" s="427">
        <v>-372627</v>
      </c>
      <c r="J54" s="427">
        <v>855905</v>
      </c>
      <c r="K54" s="427">
        <v>2094823</v>
      </c>
    </row>
    <row r="55" spans="1:11">
      <c r="A55" s="408"/>
      <c r="B55" s="408"/>
      <c r="C55" s="408"/>
      <c r="D55" s="408"/>
      <c r="E55" s="408"/>
      <c r="F55" s="408"/>
      <c r="G55" s="408"/>
      <c r="H55" s="408"/>
      <c r="I55" s="408"/>
      <c r="J55" s="408"/>
      <c r="K55" s="408"/>
    </row>
    <row r="56" spans="1:11">
      <c r="A56" s="402" t="s">
        <v>740</v>
      </c>
      <c r="B56" s="408"/>
      <c r="C56" s="408"/>
      <c r="D56" s="408"/>
      <c r="E56" s="408"/>
      <c r="F56" s="408"/>
      <c r="G56" s="408"/>
      <c r="H56" s="408"/>
      <c r="I56" s="408"/>
      <c r="J56" s="408"/>
      <c r="K56" s="408"/>
    </row>
    <row r="57" spans="1:11">
      <c r="A57" s="408" t="s">
        <v>741</v>
      </c>
      <c r="B57" s="760">
        <v>1557</v>
      </c>
      <c r="C57" s="760">
        <v>-28186</v>
      </c>
      <c r="D57" s="760">
        <v>-141737</v>
      </c>
      <c r="E57" s="760">
        <v>-4250</v>
      </c>
      <c r="F57" s="760">
        <v>-62243</v>
      </c>
      <c r="G57" s="760">
        <v>-21591</v>
      </c>
      <c r="H57" s="760">
        <v>59700</v>
      </c>
      <c r="I57" s="760">
        <v>3884</v>
      </c>
      <c r="J57" s="760">
        <v>-74302</v>
      </c>
      <c r="K57" s="760">
        <v>-211704</v>
      </c>
    </row>
    <row r="58" spans="1:11">
      <c r="A58" s="408" t="s">
        <v>112</v>
      </c>
      <c r="B58" s="760" t="s">
        <v>716</v>
      </c>
      <c r="C58" s="760" t="s">
        <v>716</v>
      </c>
      <c r="D58" s="760" t="s">
        <v>716</v>
      </c>
      <c r="E58" s="760" t="s">
        <v>716</v>
      </c>
      <c r="F58" s="760" t="s">
        <v>716</v>
      </c>
      <c r="G58" s="760" t="s">
        <v>716</v>
      </c>
      <c r="H58" s="760">
        <v>4767</v>
      </c>
      <c r="I58" s="760">
        <v>14264</v>
      </c>
      <c r="J58" s="760">
        <v>-182209</v>
      </c>
      <c r="K58" s="760">
        <v>-322996</v>
      </c>
    </row>
    <row r="59" spans="1:11">
      <c r="A59" s="402" t="s">
        <v>742</v>
      </c>
      <c r="B59" s="427">
        <v>-10287</v>
      </c>
      <c r="C59" s="427">
        <v>38448</v>
      </c>
      <c r="D59" s="427">
        <v>339710</v>
      </c>
      <c r="E59" s="427">
        <v>283686</v>
      </c>
      <c r="F59" s="427">
        <v>442003</v>
      </c>
      <c r="G59" s="427">
        <v>116688</v>
      </c>
      <c r="H59" s="427">
        <v>-163558</v>
      </c>
      <c r="I59" s="427">
        <v>-354479</v>
      </c>
      <c r="J59" s="427">
        <v>599394</v>
      </c>
      <c r="K59" s="427">
        <v>1560123</v>
      </c>
    </row>
    <row r="60" spans="1:11">
      <c r="A60" s="408"/>
      <c r="B60" s="408"/>
      <c r="C60" s="408"/>
      <c r="D60" s="408"/>
      <c r="E60" s="408"/>
      <c r="F60" s="408"/>
      <c r="G60" s="408"/>
      <c r="H60" s="408"/>
      <c r="I60" s="408"/>
      <c r="J60" s="408"/>
      <c r="K60" s="408"/>
    </row>
    <row r="61" spans="1:11">
      <c r="A61" s="402" t="s">
        <v>813</v>
      </c>
      <c r="B61" s="408"/>
      <c r="C61" s="408"/>
      <c r="D61" s="408"/>
      <c r="E61" s="408"/>
      <c r="F61" s="408"/>
      <c r="G61" s="408"/>
      <c r="H61" s="408"/>
      <c r="I61" s="408"/>
      <c r="J61" s="408"/>
      <c r="K61" s="408"/>
    </row>
    <row r="62" spans="1:11">
      <c r="A62" s="408" t="s">
        <v>814</v>
      </c>
      <c r="B62" s="760" t="s">
        <v>716</v>
      </c>
      <c r="C62" s="760" t="s">
        <v>716</v>
      </c>
      <c r="D62" s="760" t="s">
        <v>716</v>
      </c>
      <c r="E62" s="760" t="s">
        <v>716</v>
      </c>
      <c r="F62" s="760" t="s">
        <v>716</v>
      </c>
      <c r="G62" s="760" t="s">
        <v>716</v>
      </c>
      <c r="H62" s="760">
        <v>-13638</v>
      </c>
      <c r="I62" s="760">
        <v>-93026</v>
      </c>
      <c r="J62" s="760">
        <v>-92807</v>
      </c>
      <c r="K62" s="760">
        <v>-63924</v>
      </c>
    </row>
    <row r="63" spans="1:11">
      <c r="A63" s="408" t="s">
        <v>815</v>
      </c>
      <c r="B63" s="760" t="s">
        <v>716</v>
      </c>
      <c r="C63" s="760" t="s">
        <v>716</v>
      </c>
      <c r="D63" s="760" t="s">
        <v>716</v>
      </c>
      <c r="E63" s="760" t="s">
        <v>716</v>
      </c>
      <c r="F63" s="760" t="s">
        <v>716</v>
      </c>
      <c r="G63" s="760" t="s">
        <v>716</v>
      </c>
      <c r="H63" s="760">
        <v>-11568</v>
      </c>
      <c r="I63" s="760">
        <v>-92545</v>
      </c>
      <c r="J63" s="760">
        <v>-92545</v>
      </c>
      <c r="K63" s="760">
        <v>-80975</v>
      </c>
    </row>
    <row r="64" spans="1:11">
      <c r="A64" s="408" t="s">
        <v>816</v>
      </c>
      <c r="B64" s="760" t="s">
        <v>716</v>
      </c>
      <c r="C64" s="760" t="s">
        <v>716</v>
      </c>
      <c r="D64" s="760" t="s">
        <v>716</v>
      </c>
      <c r="E64" s="760" t="s">
        <v>716</v>
      </c>
      <c r="F64" s="760" t="s">
        <v>716</v>
      </c>
      <c r="G64" s="760" t="s">
        <v>716</v>
      </c>
      <c r="H64" s="760" t="s">
        <v>716</v>
      </c>
      <c r="I64" s="760" t="s">
        <v>716</v>
      </c>
      <c r="J64" s="760">
        <v>-6579</v>
      </c>
      <c r="K64" s="760">
        <v>-145716</v>
      </c>
    </row>
    <row r="65" spans="1:11">
      <c r="A65" s="402" t="s">
        <v>817</v>
      </c>
      <c r="B65" s="427" t="s">
        <v>716</v>
      </c>
      <c r="C65" s="427" t="s">
        <v>716</v>
      </c>
      <c r="D65" s="427" t="s">
        <v>716</v>
      </c>
      <c r="E65" s="427" t="s">
        <v>716</v>
      </c>
      <c r="F65" s="427">
        <v>442003</v>
      </c>
      <c r="G65" s="427">
        <v>116688</v>
      </c>
      <c r="H65" s="427">
        <v>-188764</v>
      </c>
      <c r="I65" s="427">
        <v>-540050</v>
      </c>
      <c r="J65" s="427">
        <v>407463</v>
      </c>
      <c r="K65" s="427">
        <v>1269508</v>
      </c>
    </row>
    <row r="66" spans="1:11">
      <c r="A66" s="408"/>
      <c r="B66" s="408"/>
      <c r="C66" s="408"/>
      <c r="D66" s="408"/>
      <c r="E66" s="408"/>
      <c r="F66" s="408"/>
      <c r="G66" s="408"/>
      <c r="H66" s="408"/>
      <c r="I66" s="408"/>
      <c r="J66" s="408"/>
      <c r="K66" s="408"/>
    </row>
    <row r="67" spans="1:11">
      <c r="A67" s="402" t="s">
        <v>743</v>
      </c>
      <c r="B67" s="408"/>
      <c r="C67" s="408"/>
      <c r="D67" s="408"/>
      <c r="E67" s="408"/>
      <c r="F67" s="408"/>
      <c r="G67" s="408"/>
      <c r="H67" s="408"/>
      <c r="I67" s="408"/>
      <c r="J67" s="408"/>
      <c r="K67" s="408"/>
    </row>
    <row r="68" spans="1:11">
      <c r="A68" s="408" t="s">
        <v>744</v>
      </c>
      <c r="B68" s="771">
        <v>159935</v>
      </c>
      <c r="C68" s="771">
        <v>186126</v>
      </c>
      <c r="D68" s="771">
        <v>618468</v>
      </c>
      <c r="E68" s="771">
        <v>489451</v>
      </c>
      <c r="F68" s="771">
        <v>574097</v>
      </c>
      <c r="G68" s="771">
        <v>330010</v>
      </c>
      <c r="H68" s="771">
        <v>163663</v>
      </c>
      <c r="I68" s="771">
        <v>-28740</v>
      </c>
      <c r="J68" s="771">
        <v>1180586</v>
      </c>
      <c r="K68" s="771">
        <v>2389887</v>
      </c>
    </row>
    <row r="69" spans="1:11">
      <c r="A69" s="408" t="s">
        <v>818</v>
      </c>
      <c r="B69" s="771">
        <v>-0.03</v>
      </c>
      <c r="C69" s="771">
        <v>0.12</v>
      </c>
      <c r="D69" s="771">
        <v>1.04</v>
      </c>
      <c r="E69" s="771">
        <v>0.8</v>
      </c>
      <c r="F69" s="771">
        <v>1.25</v>
      </c>
      <c r="G69" s="771">
        <v>0.33</v>
      </c>
      <c r="H69" s="771">
        <v>-0.48</v>
      </c>
      <c r="I69" s="771">
        <v>-0.82</v>
      </c>
      <c r="J69" s="771">
        <v>0.61</v>
      </c>
      <c r="K69" s="771">
        <v>1.74</v>
      </c>
    </row>
    <row r="70" spans="1:11">
      <c r="A70" s="408" t="s">
        <v>819</v>
      </c>
      <c r="B70" s="771">
        <v>-0.03</v>
      </c>
      <c r="C70" s="771">
        <v>0.12</v>
      </c>
      <c r="D70" s="771">
        <v>1.04</v>
      </c>
      <c r="E70" s="771">
        <v>0.8</v>
      </c>
      <c r="F70" s="771">
        <v>1.24</v>
      </c>
      <c r="G70" s="771">
        <v>0.33</v>
      </c>
      <c r="H70" s="771">
        <v>-0.48</v>
      </c>
      <c r="I70" s="771">
        <v>-0.82</v>
      </c>
      <c r="J70" s="771">
        <v>0.51</v>
      </c>
      <c r="K70" s="771">
        <v>1.56</v>
      </c>
    </row>
  </sheetData>
  <pageMargins left="0.2" right="0.2" top="0.5" bottom="0.5" header="0.5" footer="0.5"/>
  <pageSetup fitToWidth="0" fitToHeight="0" orientation="landscape" horizontalDpi="0" verticalDpi="0"/>
  <headerFooter alignWithMargins="0"/>
  <drawing r:id="rId1"/>
</worksheet>
</file>

<file path=xl/worksheets/sheet36.xml><?xml version="1.0" encoding="utf-8"?>
<worksheet xmlns="http://schemas.openxmlformats.org/spreadsheetml/2006/main" xmlns:r="http://schemas.openxmlformats.org/officeDocument/2006/relationships">
  <sheetPr codeName="Sheet30">
    <outlinePr summaryBelow="0" summaryRight="0"/>
    <pageSetUpPr autoPageBreaks="0"/>
  </sheetPr>
  <dimension ref="A2:IU67"/>
  <sheetViews>
    <sheetView showGridLines="0" zoomScaleNormal="10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RowHeight="11.25"/>
  <cols>
    <col min="1" max="1" width="45.85546875" style="392" customWidth="1"/>
    <col min="2" max="11" width="14.85546875" style="392" customWidth="1"/>
    <col min="12" max="256" width="9.140625" style="392"/>
    <col min="257" max="257" width="45.85546875" style="392" customWidth="1"/>
    <col min="258" max="267" width="14.85546875" style="392" customWidth="1"/>
    <col min="268" max="512" width="9.140625" style="392"/>
    <col min="513" max="513" width="45.85546875" style="392" customWidth="1"/>
    <col min="514" max="523" width="14.85546875" style="392" customWidth="1"/>
    <col min="524" max="768" width="9.140625" style="392"/>
    <col min="769" max="769" width="45.85546875" style="392" customWidth="1"/>
    <col min="770" max="779" width="14.85546875" style="392" customWidth="1"/>
    <col min="780" max="1024" width="9.140625" style="392"/>
    <col min="1025" max="1025" width="45.85546875" style="392" customWidth="1"/>
    <col min="1026" max="1035" width="14.85546875" style="392" customWidth="1"/>
    <col min="1036" max="1280" width="9.140625" style="392"/>
    <col min="1281" max="1281" width="45.85546875" style="392" customWidth="1"/>
    <col min="1282" max="1291" width="14.85546875" style="392" customWidth="1"/>
    <col min="1292" max="1536" width="9.140625" style="392"/>
    <col min="1537" max="1537" width="45.85546875" style="392" customWidth="1"/>
    <col min="1538" max="1547" width="14.85546875" style="392" customWidth="1"/>
    <col min="1548" max="1792" width="9.140625" style="392"/>
    <col min="1793" max="1793" width="45.85546875" style="392" customWidth="1"/>
    <col min="1794" max="1803" width="14.85546875" style="392" customWidth="1"/>
    <col min="1804" max="2048" width="9.140625" style="392"/>
    <col min="2049" max="2049" width="45.85546875" style="392" customWidth="1"/>
    <col min="2050" max="2059" width="14.85546875" style="392" customWidth="1"/>
    <col min="2060" max="2304" width="9.140625" style="392"/>
    <col min="2305" max="2305" width="45.85546875" style="392" customWidth="1"/>
    <col min="2306" max="2315" width="14.85546875" style="392" customWidth="1"/>
    <col min="2316" max="2560" width="9.140625" style="392"/>
    <col min="2561" max="2561" width="45.85546875" style="392" customWidth="1"/>
    <col min="2562" max="2571" width="14.85546875" style="392" customWidth="1"/>
    <col min="2572" max="2816" width="9.140625" style="392"/>
    <col min="2817" max="2817" width="45.85546875" style="392" customWidth="1"/>
    <col min="2818" max="2827" width="14.85546875" style="392" customWidth="1"/>
    <col min="2828" max="3072" width="9.140625" style="392"/>
    <col min="3073" max="3073" width="45.85546875" style="392" customWidth="1"/>
    <col min="3074" max="3083" width="14.85546875" style="392" customWidth="1"/>
    <col min="3084" max="3328" width="9.140625" style="392"/>
    <col min="3329" max="3329" width="45.85546875" style="392" customWidth="1"/>
    <col min="3330" max="3339" width="14.85546875" style="392" customWidth="1"/>
    <col min="3340" max="3584" width="9.140625" style="392"/>
    <col min="3585" max="3585" width="45.85546875" style="392" customWidth="1"/>
    <col min="3586" max="3595" width="14.85546875" style="392" customWidth="1"/>
    <col min="3596" max="3840" width="9.140625" style="392"/>
    <col min="3841" max="3841" width="45.85546875" style="392" customWidth="1"/>
    <col min="3842" max="3851" width="14.85546875" style="392" customWidth="1"/>
    <col min="3852" max="4096" width="9.140625" style="392"/>
    <col min="4097" max="4097" width="45.85546875" style="392" customWidth="1"/>
    <col min="4098" max="4107" width="14.85546875" style="392" customWidth="1"/>
    <col min="4108" max="4352" width="9.140625" style="392"/>
    <col min="4353" max="4353" width="45.85546875" style="392" customWidth="1"/>
    <col min="4354" max="4363" width="14.85546875" style="392" customWidth="1"/>
    <col min="4364" max="4608" width="9.140625" style="392"/>
    <col min="4609" max="4609" width="45.85546875" style="392" customWidth="1"/>
    <col min="4610" max="4619" width="14.85546875" style="392" customWidth="1"/>
    <col min="4620" max="4864" width="9.140625" style="392"/>
    <col min="4865" max="4865" width="45.85546875" style="392" customWidth="1"/>
    <col min="4866" max="4875" width="14.85546875" style="392" customWidth="1"/>
    <col min="4876" max="5120" width="9.140625" style="392"/>
    <col min="5121" max="5121" width="45.85546875" style="392" customWidth="1"/>
    <col min="5122" max="5131" width="14.85546875" style="392" customWidth="1"/>
    <col min="5132" max="5376" width="9.140625" style="392"/>
    <col min="5377" max="5377" width="45.85546875" style="392" customWidth="1"/>
    <col min="5378" max="5387" width="14.85546875" style="392" customWidth="1"/>
    <col min="5388" max="5632" width="9.140625" style="392"/>
    <col min="5633" max="5633" width="45.85546875" style="392" customWidth="1"/>
    <col min="5634" max="5643" width="14.85546875" style="392" customWidth="1"/>
    <col min="5644" max="5888" width="9.140625" style="392"/>
    <col min="5889" max="5889" width="45.85546875" style="392" customWidth="1"/>
    <col min="5890" max="5899" width="14.85546875" style="392" customWidth="1"/>
    <col min="5900" max="6144" width="9.140625" style="392"/>
    <col min="6145" max="6145" width="45.85546875" style="392" customWidth="1"/>
    <col min="6146" max="6155" width="14.85546875" style="392" customWidth="1"/>
    <col min="6156" max="6400" width="9.140625" style="392"/>
    <col min="6401" max="6401" width="45.85546875" style="392" customWidth="1"/>
    <col min="6402" max="6411" width="14.85546875" style="392" customWidth="1"/>
    <col min="6412" max="6656" width="9.140625" style="392"/>
    <col min="6657" max="6657" width="45.85546875" style="392" customWidth="1"/>
    <col min="6658" max="6667" width="14.85546875" style="392" customWidth="1"/>
    <col min="6668" max="6912" width="9.140625" style="392"/>
    <col min="6913" max="6913" width="45.85546875" style="392" customWidth="1"/>
    <col min="6914" max="6923" width="14.85546875" style="392" customWidth="1"/>
    <col min="6924" max="7168" width="9.140625" style="392"/>
    <col min="7169" max="7169" width="45.85546875" style="392" customWidth="1"/>
    <col min="7170" max="7179" width="14.85546875" style="392" customWidth="1"/>
    <col min="7180" max="7424" width="9.140625" style="392"/>
    <col min="7425" max="7425" width="45.85546875" style="392" customWidth="1"/>
    <col min="7426" max="7435" width="14.85546875" style="392" customWidth="1"/>
    <col min="7436" max="7680" width="9.140625" style="392"/>
    <col min="7681" max="7681" width="45.85546875" style="392" customWidth="1"/>
    <col min="7682" max="7691" width="14.85546875" style="392" customWidth="1"/>
    <col min="7692" max="7936" width="9.140625" style="392"/>
    <col min="7937" max="7937" width="45.85546875" style="392" customWidth="1"/>
    <col min="7938" max="7947" width="14.85546875" style="392" customWidth="1"/>
    <col min="7948" max="8192" width="9.140625" style="392"/>
    <col min="8193" max="8193" width="45.85546875" style="392" customWidth="1"/>
    <col min="8194" max="8203" width="14.85546875" style="392" customWidth="1"/>
    <col min="8204" max="8448" width="9.140625" style="392"/>
    <col min="8449" max="8449" width="45.85546875" style="392" customWidth="1"/>
    <col min="8450" max="8459" width="14.85546875" style="392" customWidth="1"/>
    <col min="8460" max="8704" width="9.140625" style="392"/>
    <col min="8705" max="8705" width="45.85546875" style="392" customWidth="1"/>
    <col min="8706" max="8715" width="14.85546875" style="392" customWidth="1"/>
    <col min="8716" max="8960" width="9.140625" style="392"/>
    <col min="8961" max="8961" width="45.85546875" style="392" customWidth="1"/>
    <col min="8962" max="8971" width="14.85546875" style="392" customWidth="1"/>
    <col min="8972" max="9216" width="9.140625" style="392"/>
    <col min="9217" max="9217" width="45.85546875" style="392" customWidth="1"/>
    <col min="9218" max="9227" width="14.85546875" style="392" customWidth="1"/>
    <col min="9228" max="9472" width="9.140625" style="392"/>
    <col min="9473" max="9473" width="45.85546875" style="392" customWidth="1"/>
    <col min="9474" max="9483" width="14.85546875" style="392" customWidth="1"/>
    <col min="9484" max="9728" width="9.140625" style="392"/>
    <col min="9729" max="9729" width="45.85546875" style="392" customWidth="1"/>
    <col min="9730" max="9739" width="14.85546875" style="392" customWidth="1"/>
    <col min="9740" max="9984" width="9.140625" style="392"/>
    <col min="9985" max="9985" width="45.85546875" style="392" customWidth="1"/>
    <col min="9986" max="9995" width="14.85546875" style="392" customWidth="1"/>
    <col min="9996" max="10240" width="9.140625" style="392"/>
    <col min="10241" max="10241" width="45.85546875" style="392" customWidth="1"/>
    <col min="10242" max="10251" width="14.85546875" style="392" customWidth="1"/>
    <col min="10252" max="10496" width="9.140625" style="392"/>
    <col min="10497" max="10497" width="45.85546875" style="392" customWidth="1"/>
    <col min="10498" max="10507" width="14.85546875" style="392" customWidth="1"/>
    <col min="10508" max="10752" width="9.140625" style="392"/>
    <col min="10753" max="10753" width="45.85546875" style="392" customWidth="1"/>
    <col min="10754" max="10763" width="14.85546875" style="392" customWidth="1"/>
    <col min="10764" max="11008" width="9.140625" style="392"/>
    <col min="11009" max="11009" width="45.85546875" style="392" customWidth="1"/>
    <col min="11010" max="11019" width="14.85546875" style="392" customWidth="1"/>
    <col min="11020" max="11264" width="9.140625" style="392"/>
    <col min="11265" max="11265" width="45.85546875" style="392" customWidth="1"/>
    <col min="11266" max="11275" width="14.85546875" style="392" customWidth="1"/>
    <col min="11276" max="11520" width="9.140625" style="392"/>
    <col min="11521" max="11521" width="45.85546875" style="392" customWidth="1"/>
    <col min="11522" max="11531" width="14.85546875" style="392" customWidth="1"/>
    <col min="11532" max="11776" width="9.140625" style="392"/>
    <col min="11777" max="11777" width="45.85546875" style="392" customWidth="1"/>
    <col min="11778" max="11787" width="14.85546875" style="392" customWidth="1"/>
    <col min="11788" max="12032" width="9.140625" style="392"/>
    <col min="12033" max="12033" width="45.85546875" style="392" customWidth="1"/>
    <col min="12034" max="12043" width="14.85546875" style="392" customWidth="1"/>
    <col min="12044" max="12288" width="9.140625" style="392"/>
    <col min="12289" max="12289" width="45.85546875" style="392" customWidth="1"/>
    <col min="12290" max="12299" width="14.85546875" style="392" customWidth="1"/>
    <col min="12300" max="12544" width="9.140625" style="392"/>
    <col min="12545" max="12545" width="45.85546875" style="392" customWidth="1"/>
    <col min="12546" max="12555" width="14.85546875" style="392" customWidth="1"/>
    <col min="12556" max="12800" width="9.140625" style="392"/>
    <col min="12801" max="12801" width="45.85546875" style="392" customWidth="1"/>
    <col min="12802" max="12811" width="14.85546875" style="392" customWidth="1"/>
    <col min="12812" max="13056" width="9.140625" style="392"/>
    <col min="13057" max="13057" width="45.85546875" style="392" customWidth="1"/>
    <col min="13058" max="13067" width="14.85546875" style="392" customWidth="1"/>
    <col min="13068" max="13312" width="9.140625" style="392"/>
    <col min="13313" max="13313" width="45.85546875" style="392" customWidth="1"/>
    <col min="13314" max="13323" width="14.85546875" style="392" customWidth="1"/>
    <col min="13324" max="13568" width="9.140625" style="392"/>
    <col min="13569" max="13569" width="45.85546875" style="392" customWidth="1"/>
    <col min="13570" max="13579" width="14.85546875" style="392" customWidth="1"/>
    <col min="13580" max="13824" width="9.140625" style="392"/>
    <col min="13825" max="13825" width="45.85546875" style="392" customWidth="1"/>
    <col min="13826" max="13835" width="14.85546875" style="392" customWidth="1"/>
    <col min="13836" max="14080" width="9.140625" style="392"/>
    <col min="14081" max="14081" width="45.85546875" style="392" customWidth="1"/>
    <col min="14082" max="14091" width="14.85546875" style="392" customWidth="1"/>
    <col min="14092" max="14336" width="9.140625" style="392"/>
    <col min="14337" max="14337" width="45.85546875" style="392" customWidth="1"/>
    <col min="14338" max="14347" width="14.85546875" style="392" customWidth="1"/>
    <col min="14348" max="14592" width="9.140625" style="392"/>
    <col min="14593" max="14593" width="45.85546875" style="392" customWidth="1"/>
    <col min="14594" max="14603" width="14.85546875" style="392" customWidth="1"/>
    <col min="14604" max="14848" width="9.140625" style="392"/>
    <col min="14849" max="14849" width="45.85546875" style="392" customWidth="1"/>
    <col min="14850" max="14859" width="14.85546875" style="392" customWidth="1"/>
    <col min="14860" max="15104" width="9.140625" style="392"/>
    <col min="15105" max="15105" width="45.85546875" style="392" customWidth="1"/>
    <col min="15106" max="15115" width="14.85546875" style="392" customWidth="1"/>
    <col min="15116" max="15360" width="9.140625" style="392"/>
    <col min="15361" max="15361" width="45.85546875" style="392" customWidth="1"/>
    <col min="15362" max="15371" width="14.85546875" style="392" customWidth="1"/>
    <col min="15372" max="15616" width="9.140625" style="392"/>
    <col min="15617" max="15617" width="45.85546875" style="392" customWidth="1"/>
    <col min="15618" max="15627" width="14.85546875" style="392" customWidth="1"/>
    <col min="15628" max="15872" width="9.140625" style="392"/>
    <col min="15873" max="15873" width="45.85546875" style="392" customWidth="1"/>
    <col min="15874" max="15883" width="14.85546875" style="392" customWidth="1"/>
    <col min="15884" max="16128" width="9.140625" style="392"/>
    <col min="16129" max="16129" width="45.85546875" style="392" customWidth="1"/>
    <col min="16130" max="16139" width="14.85546875" style="392" customWidth="1"/>
    <col min="16140" max="16384" width="9.140625" style="392"/>
  </cols>
  <sheetData>
    <row r="2" spans="1:255">
      <c r="A2" s="418" t="s">
        <v>721</v>
      </c>
      <c r="B2" s="418"/>
      <c r="C2" s="418"/>
      <c r="D2" s="418"/>
      <c r="E2" s="418"/>
      <c r="F2" s="418"/>
      <c r="G2" s="418"/>
      <c r="H2" s="418"/>
      <c r="I2" s="418"/>
      <c r="J2" s="418"/>
      <c r="K2" s="418"/>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755"/>
      <c r="GO2" s="755"/>
      <c r="GP2" s="755"/>
      <c r="GQ2" s="755"/>
      <c r="GR2" s="755"/>
      <c r="GS2" s="755"/>
      <c r="GT2" s="755"/>
      <c r="GU2" s="755"/>
      <c r="GV2" s="755"/>
      <c r="GW2" s="755"/>
      <c r="GX2" s="755"/>
      <c r="GY2" s="755"/>
      <c r="GZ2" s="755"/>
      <c r="HA2" s="755"/>
      <c r="HB2" s="755"/>
      <c r="HC2" s="755"/>
      <c r="HD2" s="755"/>
      <c r="HE2" s="755"/>
      <c r="HF2" s="755"/>
      <c r="HG2" s="755"/>
      <c r="HH2" s="755"/>
      <c r="HI2" s="755"/>
      <c r="HJ2" s="755"/>
      <c r="HK2" s="755"/>
      <c r="HL2" s="755"/>
      <c r="HM2" s="755"/>
      <c r="HN2" s="755"/>
      <c r="HO2" s="755"/>
      <c r="HP2" s="755"/>
      <c r="HQ2" s="755"/>
      <c r="HR2" s="755"/>
      <c r="HS2" s="755"/>
      <c r="HT2" s="755"/>
      <c r="HU2" s="755"/>
      <c r="HV2" s="755"/>
      <c r="HW2" s="755"/>
      <c r="HX2" s="755"/>
      <c r="HY2" s="755"/>
      <c r="HZ2" s="755"/>
      <c r="IA2" s="755"/>
      <c r="IB2" s="755"/>
      <c r="IC2" s="755"/>
      <c r="ID2" s="755"/>
      <c r="IE2" s="755"/>
      <c r="IF2" s="755"/>
      <c r="IG2" s="755"/>
      <c r="IH2" s="755"/>
      <c r="II2" s="755"/>
      <c r="IJ2" s="755"/>
      <c r="IK2" s="755"/>
      <c r="IL2" s="755"/>
      <c r="IM2" s="755"/>
      <c r="IN2" s="755"/>
      <c r="IO2" s="755"/>
      <c r="IP2" s="755"/>
      <c r="IQ2" s="755"/>
      <c r="IR2" s="755"/>
      <c r="IS2" s="755"/>
      <c r="IT2" s="755"/>
      <c r="IU2" s="755"/>
    </row>
    <row r="3" spans="1:255" ht="22.5">
      <c r="A3" s="756" t="s">
        <v>711</v>
      </c>
      <c r="B3" s="757" t="s">
        <v>787</v>
      </c>
      <c r="C3" s="757" t="s">
        <v>788</v>
      </c>
      <c r="D3" s="757" t="s">
        <v>789</v>
      </c>
      <c r="E3" s="757" t="s">
        <v>790</v>
      </c>
      <c r="F3" s="757" t="s">
        <v>791</v>
      </c>
      <c r="G3" s="757" t="s">
        <v>792</v>
      </c>
      <c r="H3" s="757" t="s">
        <v>793</v>
      </c>
      <c r="I3" s="757" t="s">
        <v>794</v>
      </c>
      <c r="J3" s="757" t="s">
        <v>651</v>
      </c>
      <c r="K3" s="757" t="s">
        <v>795</v>
      </c>
    </row>
    <row r="4" spans="1:255">
      <c r="A4" s="758" t="s">
        <v>712</v>
      </c>
      <c r="B4" s="759" t="s">
        <v>713</v>
      </c>
      <c r="C4" s="759" t="s">
        <v>713</v>
      </c>
      <c r="D4" s="759" t="s">
        <v>713</v>
      </c>
      <c r="E4" s="759" t="s">
        <v>713</v>
      </c>
      <c r="F4" s="759" t="s">
        <v>713</v>
      </c>
      <c r="G4" s="759" t="s">
        <v>713</v>
      </c>
      <c r="H4" s="759" t="s">
        <v>713</v>
      </c>
      <c r="I4" s="759" t="s">
        <v>713</v>
      </c>
      <c r="J4" s="759" t="s">
        <v>713</v>
      </c>
      <c r="K4" s="759" t="s">
        <v>713</v>
      </c>
    </row>
    <row r="5" spans="1:255">
      <c r="A5" s="756" t="s">
        <v>458</v>
      </c>
      <c r="B5" s="757" t="s">
        <v>796</v>
      </c>
      <c r="C5" s="757" t="s">
        <v>796</v>
      </c>
      <c r="D5" s="757" t="s">
        <v>796</v>
      </c>
      <c r="E5" s="757" t="s">
        <v>796</v>
      </c>
      <c r="F5" s="757" t="s">
        <v>796</v>
      </c>
      <c r="G5" s="757" t="s">
        <v>796</v>
      </c>
      <c r="H5" s="757" t="s">
        <v>796</v>
      </c>
      <c r="I5" s="757" t="s">
        <v>796</v>
      </c>
      <c r="J5" s="757" t="s">
        <v>796</v>
      </c>
      <c r="K5" s="757" t="s">
        <v>796</v>
      </c>
    </row>
    <row r="6" spans="1:255">
      <c r="A6" s="402" t="s">
        <v>723</v>
      </c>
      <c r="B6" s="408"/>
      <c r="C6" s="408"/>
      <c r="D6" s="408"/>
      <c r="E6" s="408"/>
      <c r="F6" s="408"/>
      <c r="G6" s="408"/>
      <c r="H6" s="408"/>
      <c r="I6" s="408"/>
      <c r="J6" s="408"/>
      <c r="K6" s="408"/>
    </row>
    <row r="7" spans="1:255">
      <c r="A7" s="408" t="s">
        <v>167</v>
      </c>
      <c r="B7" s="760">
        <v>237</v>
      </c>
      <c r="C7" s="760" t="s">
        <v>716</v>
      </c>
      <c r="D7" s="760" t="s">
        <v>716</v>
      </c>
      <c r="E7" s="760" t="s">
        <v>716</v>
      </c>
      <c r="F7" s="760" t="s">
        <v>716</v>
      </c>
      <c r="G7" s="760" t="s">
        <v>716</v>
      </c>
      <c r="H7" s="760" t="s">
        <v>716</v>
      </c>
      <c r="I7" s="760" t="s">
        <v>716</v>
      </c>
      <c r="J7" s="760" t="s">
        <v>716</v>
      </c>
      <c r="K7" s="760" t="s">
        <v>716</v>
      </c>
    </row>
    <row r="8" spans="1:255">
      <c r="A8" s="408" t="s">
        <v>820</v>
      </c>
      <c r="B8" s="760" t="s">
        <v>716</v>
      </c>
      <c r="C8" s="760" t="s">
        <v>716</v>
      </c>
      <c r="D8" s="760" t="s">
        <v>716</v>
      </c>
      <c r="E8" s="760">
        <v>173700</v>
      </c>
      <c r="F8" s="760">
        <v>309771</v>
      </c>
      <c r="G8" s="760">
        <v>353983</v>
      </c>
      <c r="H8" s="760">
        <v>358715</v>
      </c>
      <c r="I8" s="760">
        <v>436361</v>
      </c>
      <c r="J8" s="760">
        <v>488108</v>
      </c>
      <c r="K8" s="760">
        <v>547735</v>
      </c>
    </row>
    <row r="9" spans="1:255">
      <c r="A9" s="408" t="s">
        <v>821</v>
      </c>
      <c r="B9" s="760" t="s">
        <v>716</v>
      </c>
      <c r="C9" s="760">
        <v>643</v>
      </c>
      <c r="D9" s="760">
        <v>195</v>
      </c>
      <c r="E9" s="760">
        <v>125230</v>
      </c>
      <c r="F9" s="760">
        <v>205213</v>
      </c>
      <c r="G9" s="760">
        <v>245201</v>
      </c>
      <c r="H9" s="760">
        <v>270065</v>
      </c>
      <c r="I9" s="760">
        <v>288432</v>
      </c>
      <c r="J9" s="760">
        <v>354332</v>
      </c>
      <c r="K9" s="760">
        <v>414786</v>
      </c>
    </row>
    <row r="10" spans="1:255">
      <c r="A10" s="408" t="s">
        <v>822</v>
      </c>
      <c r="B10" s="760">
        <v>14</v>
      </c>
      <c r="C10" s="760" t="s">
        <v>716</v>
      </c>
      <c r="D10" s="760" t="s">
        <v>716</v>
      </c>
      <c r="E10" s="760" t="s">
        <v>716</v>
      </c>
      <c r="F10" s="760" t="s">
        <v>716</v>
      </c>
      <c r="G10" s="760" t="s">
        <v>716</v>
      </c>
      <c r="H10" s="760" t="s">
        <v>716</v>
      </c>
      <c r="I10" s="760" t="s">
        <v>716</v>
      </c>
      <c r="J10" s="760" t="s">
        <v>716</v>
      </c>
      <c r="K10" s="760" t="s">
        <v>716</v>
      </c>
    </row>
    <row r="11" spans="1:255">
      <c r="A11" s="408" t="s">
        <v>823</v>
      </c>
      <c r="B11" s="760" t="s">
        <v>716</v>
      </c>
      <c r="C11" s="760" t="s">
        <v>716</v>
      </c>
      <c r="D11" s="760" t="s">
        <v>716</v>
      </c>
      <c r="E11" s="760">
        <v>170315</v>
      </c>
      <c r="F11" s="760">
        <v>283084</v>
      </c>
      <c r="G11" s="760">
        <v>339391</v>
      </c>
      <c r="H11" s="760">
        <v>326655</v>
      </c>
      <c r="I11" s="760">
        <v>377520</v>
      </c>
      <c r="J11" s="760">
        <v>400291</v>
      </c>
      <c r="K11" s="760">
        <v>472074</v>
      </c>
    </row>
    <row r="12" spans="1:255">
      <c r="A12" s="408" t="s">
        <v>824</v>
      </c>
      <c r="B12" s="760">
        <v>14</v>
      </c>
      <c r="C12" s="760" t="s">
        <v>716</v>
      </c>
      <c r="D12" s="760" t="s">
        <v>716</v>
      </c>
      <c r="E12" s="760" t="s">
        <v>716</v>
      </c>
      <c r="F12" s="760" t="s">
        <v>716</v>
      </c>
      <c r="G12" s="760" t="s">
        <v>716</v>
      </c>
      <c r="H12" s="760" t="s">
        <v>716</v>
      </c>
      <c r="I12" s="760" t="s">
        <v>716</v>
      </c>
      <c r="J12" s="760" t="s">
        <v>716</v>
      </c>
      <c r="K12" s="760" t="s">
        <v>716</v>
      </c>
    </row>
    <row r="13" spans="1:255">
      <c r="A13" s="408" t="s">
        <v>825</v>
      </c>
      <c r="B13" s="760">
        <v>279</v>
      </c>
      <c r="C13" s="760" t="s">
        <v>716</v>
      </c>
      <c r="D13" s="760" t="s">
        <v>716</v>
      </c>
      <c r="E13" s="760" t="s">
        <v>716</v>
      </c>
      <c r="F13" s="760" t="s">
        <v>716</v>
      </c>
      <c r="G13" s="760" t="s">
        <v>716</v>
      </c>
      <c r="H13" s="760" t="s">
        <v>716</v>
      </c>
      <c r="I13" s="760" t="s">
        <v>716</v>
      </c>
      <c r="J13" s="760" t="s">
        <v>716</v>
      </c>
      <c r="K13" s="760" t="s">
        <v>716</v>
      </c>
    </row>
    <row r="14" spans="1:255">
      <c r="A14" s="408" t="s">
        <v>826</v>
      </c>
      <c r="B14" s="760" t="s">
        <v>716</v>
      </c>
      <c r="C14" s="760" t="s">
        <v>716</v>
      </c>
      <c r="D14" s="760" t="s">
        <v>716</v>
      </c>
      <c r="E14" s="760">
        <v>353663</v>
      </c>
      <c r="F14" s="760">
        <v>800591</v>
      </c>
      <c r="G14" s="760">
        <v>1949870</v>
      </c>
      <c r="H14" s="760">
        <v>2261932</v>
      </c>
      <c r="I14" s="760">
        <v>2206829</v>
      </c>
      <c r="J14" s="760">
        <v>3245104</v>
      </c>
      <c r="K14" s="760">
        <v>4190507</v>
      </c>
    </row>
    <row r="15" spans="1:255" s="393" customFormat="1">
      <c r="A15" s="761" t="s">
        <v>800</v>
      </c>
      <c r="B15" s="396">
        <f>SUM(B6:B14)</f>
        <v>544</v>
      </c>
      <c r="C15" s="396">
        <f t="shared" ref="C15:K15" si="0">SUM(C6:C14)</f>
        <v>643</v>
      </c>
      <c r="D15" s="396">
        <f t="shared" si="0"/>
        <v>195</v>
      </c>
      <c r="E15" s="396">
        <f>SUM(E6:E14)</f>
        <v>822908</v>
      </c>
      <c r="F15" s="396">
        <f t="shared" si="0"/>
        <v>1598659</v>
      </c>
      <c r="G15" s="396">
        <f t="shared" si="0"/>
        <v>2888445</v>
      </c>
      <c r="H15" s="396">
        <f t="shared" si="0"/>
        <v>3217367</v>
      </c>
      <c r="I15" s="396">
        <f t="shared" si="0"/>
        <v>3309142</v>
      </c>
      <c r="J15" s="396">
        <f t="shared" si="0"/>
        <v>4487835</v>
      </c>
      <c r="K15" s="396">
        <f t="shared" si="0"/>
        <v>5625102</v>
      </c>
    </row>
    <row r="16" spans="1:255" s="393" customFormat="1">
      <c r="A16" s="761"/>
      <c r="B16" s="396"/>
      <c r="C16" s="396"/>
      <c r="D16" s="396"/>
      <c r="E16" s="396">
        <f>-E37</f>
        <v>118980</v>
      </c>
      <c r="F16" s="396">
        <f t="shared" ref="F16:K16" si="1">-F37</f>
        <v>231515</v>
      </c>
      <c r="G16" s="396">
        <f t="shared" si="1"/>
        <v>310820</v>
      </c>
      <c r="H16" s="396">
        <f t="shared" si="1"/>
        <v>319303</v>
      </c>
      <c r="I16" s="396">
        <f t="shared" si="1"/>
        <v>365070</v>
      </c>
      <c r="J16" s="396">
        <f t="shared" si="1"/>
        <v>391254</v>
      </c>
      <c r="K16" s="396">
        <f t="shared" si="1"/>
        <v>389053</v>
      </c>
    </row>
    <row r="17" spans="1:11" s="393" customFormat="1">
      <c r="A17" s="761"/>
      <c r="B17" s="396"/>
      <c r="C17" s="396"/>
      <c r="D17" s="396"/>
      <c r="E17" s="396"/>
      <c r="F17" s="396"/>
      <c r="G17" s="396"/>
      <c r="H17" s="396"/>
      <c r="I17" s="396"/>
      <c r="J17" s="396"/>
      <c r="K17" s="396"/>
    </row>
    <row r="18" spans="1:11" s="393" customFormat="1">
      <c r="A18" s="766" t="s">
        <v>801</v>
      </c>
      <c r="B18" s="396"/>
      <c r="C18" s="767">
        <f>(C15-B15)/B15</f>
        <v>0.18198529411764705</v>
      </c>
      <c r="D18" s="767">
        <f>(D15-C15)/C15</f>
        <v>-0.69673405909797825</v>
      </c>
      <c r="E18" s="767">
        <f>(E15-D15)/D15</f>
        <v>4219.041025641026</v>
      </c>
      <c r="F18" s="767">
        <f t="shared" ref="F18:K18" si="2">(F15-E15)/E15</f>
        <v>0.9426946876200013</v>
      </c>
      <c r="G18" s="767">
        <f>(G15-F15)/F15</f>
        <v>0.80679244291621921</v>
      </c>
      <c r="H18" s="767">
        <f t="shared" si="2"/>
        <v>0.11387511273366811</v>
      </c>
      <c r="I18" s="767">
        <f t="shared" si="2"/>
        <v>2.8524877640629744E-2</v>
      </c>
      <c r="J18" s="767">
        <f>(J15-I15)/I15</f>
        <v>0.35619293460359208</v>
      </c>
      <c r="K18" s="767">
        <f t="shared" si="2"/>
        <v>0.25341105455080232</v>
      </c>
    </row>
    <row r="19" spans="1:11">
      <c r="A19" s="408"/>
      <c r="B19" s="760"/>
      <c r="C19" s="760"/>
      <c r="D19" s="760"/>
      <c r="E19" s="760"/>
      <c r="F19" s="760"/>
      <c r="G19" s="760"/>
      <c r="H19" s="760"/>
      <c r="I19" s="760"/>
      <c r="J19" s="760"/>
      <c r="K19" s="760"/>
    </row>
    <row r="20" spans="1:11">
      <c r="A20" s="408"/>
      <c r="B20" s="760"/>
      <c r="C20" s="760"/>
      <c r="D20" s="760"/>
      <c r="E20" s="760"/>
      <c r="F20" s="760"/>
      <c r="G20" s="760"/>
      <c r="H20" s="760"/>
      <c r="I20" s="760"/>
      <c r="J20" s="760"/>
      <c r="K20" s="760"/>
    </row>
    <row r="21" spans="1:11">
      <c r="A21" s="761" t="s">
        <v>98</v>
      </c>
      <c r="B21" s="396" t="s">
        <v>716</v>
      </c>
      <c r="C21" s="396" t="s">
        <v>716</v>
      </c>
      <c r="D21" s="396" t="s">
        <v>716</v>
      </c>
      <c r="E21" s="396">
        <v>-100927</v>
      </c>
      <c r="F21" s="396">
        <v>-166402</v>
      </c>
      <c r="G21" s="396">
        <v>-200926</v>
      </c>
      <c r="H21" s="396">
        <v>-230043</v>
      </c>
      <c r="I21" s="396">
        <v>-263531</v>
      </c>
      <c r="J21" s="396">
        <v>-303137</v>
      </c>
      <c r="K21" s="396">
        <v>-355310</v>
      </c>
    </row>
    <row r="22" spans="1:11">
      <c r="A22" s="768" t="s">
        <v>802</v>
      </c>
      <c r="B22" s="769" t="str">
        <f>IFERROR(ABS(B21/SUM(B7:B14)), "-")</f>
        <v>-</v>
      </c>
      <c r="C22" s="769" t="str">
        <f t="shared" ref="C22:K22" si="3">IFERROR(ABS(C21/SUM(C7:C14)), "-")</f>
        <v>-</v>
      </c>
      <c r="D22" s="769" t="str">
        <f t="shared" si="3"/>
        <v>-</v>
      </c>
      <c r="E22" s="769">
        <f>IFERROR(ABS(E21/SUM(E7:E14)), "-")</f>
        <v>0.12264676002663724</v>
      </c>
      <c r="F22" s="769">
        <f t="shared" si="3"/>
        <v>0.1040884891649814</v>
      </c>
      <c r="G22" s="769">
        <f t="shared" si="3"/>
        <v>6.9561996160563896E-2</v>
      </c>
      <c r="H22" s="769">
        <f>IFERROR(ABS(H21/SUM(H7:H14)), "-")</f>
        <v>7.1500391469173391E-2</v>
      </c>
      <c r="I22" s="769">
        <f t="shared" si="3"/>
        <v>7.9637259446708547E-2</v>
      </c>
      <c r="J22" s="769">
        <f t="shared" si="3"/>
        <v>6.7546378153385767E-2</v>
      </c>
      <c r="K22" s="769">
        <f t="shared" si="3"/>
        <v>6.3165076828829061E-2</v>
      </c>
    </row>
    <row r="23" spans="1:11">
      <c r="A23" s="766" t="s">
        <v>801</v>
      </c>
      <c r="B23" s="433"/>
      <c r="C23" s="767" t="str">
        <f>IFERROR((C21-B21)/B21,"-")</f>
        <v>-</v>
      </c>
      <c r="D23" s="767" t="str">
        <f t="shared" ref="D23:K23" si="4">IFERROR((D21-C21)/C21,"-")</f>
        <v>-</v>
      </c>
      <c r="E23" s="767" t="str">
        <f t="shared" si="4"/>
        <v>-</v>
      </c>
      <c r="F23" s="767">
        <f t="shared" si="4"/>
        <v>0.64873621528431435</v>
      </c>
      <c r="G23" s="767">
        <f t="shared" si="4"/>
        <v>0.20747346786697277</v>
      </c>
      <c r="H23" s="767">
        <f t="shared" si="4"/>
        <v>0.14491404795795468</v>
      </c>
      <c r="I23" s="767">
        <f t="shared" si="4"/>
        <v>0.14557278421860262</v>
      </c>
      <c r="J23" s="767">
        <f t="shared" si="4"/>
        <v>0.1502897192360671</v>
      </c>
      <c r="K23" s="767">
        <f t="shared" si="4"/>
        <v>0.1721102999633829</v>
      </c>
    </row>
    <row r="24" spans="1:11">
      <c r="A24" s="408"/>
      <c r="B24" s="760"/>
      <c r="C24" s="760"/>
      <c r="D24" s="760"/>
      <c r="E24" s="760"/>
      <c r="F24" s="760"/>
      <c r="G24" s="760"/>
      <c r="H24" s="760"/>
      <c r="I24" s="760"/>
      <c r="J24" s="760"/>
      <c r="K24" s="760"/>
    </row>
    <row r="25" spans="1:11">
      <c r="A25" s="402" t="s">
        <v>99</v>
      </c>
      <c r="B25" s="427">
        <v>544</v>
      </c>
      <c r="C25" s="427">
        <v>643</v>
      </c>
      <c r="D25" s="427">
        <v>195</v>
      </c>
      <c r="E25" s="427">
        <v>721981</v>
      </c>
      <c r="F25" s="427">
        <v>1432257</v>
      </c>
      <c r="G25" s="427">
        <v>2687519</v>
      </c>
      <c r="H25" s="427">
        <v>2987324</v>
      </c>
      <c r="I25" s="427">
        <v>3045611</v>
      </c>
      <c r="J25" s="427">
        <v>4184698</v>
      </c>
      <c r="K25" s="427">
        <v>5269792</v>
      </c>
    </row>
    <row r="26" spans="1:11">
      <c r="A26" s="408"/>
      <c r="B26" s="408"/>
      <c r="C26" s="408"/>
      <c r="D26" s="408"/>
      <c r="E26" s="408"/>
      <c r="F26" s="408"/>
      <c r="G26" s="408"/>
      <c r="H26" s="408"/>
      <c r="I26" s="408"/>
      <c r="J26" s="408"/>
      <c r="K26" s="408"/>
    </row>
    <row r="27" spans="1:11">
      <c r="A27" s="402" t="s">
        <v>729</v>
      </c>
      <c r="B27" s="408"/>
      <c r="C27" s="408"/>
      <c r="D27" s="408"/>
      <c r="E27" s="408"/>
      <c r="F27" s="408"/>
      <c r="G27" s="408"/>
      <c r="H27" s="408"/>
      <c r="I27" s="408"/>
      <c r="J27" s="408"/>
      <c r="K27" s="408"/>
    </row>
    <row r="28" spans="1:11">
      <c r="A28" s="408" t="s">
        <v>725</v>
      </c>
      <c r="B28" s="760" t="s">
        <v>716</v>
      </c>
      <c r="C28" s="760" t="s">
        <v>716</v>
      </c>
      <c r="D28" s="760" t="s">
        <v>716</v>
      </c>
      <c r="E28" s="760">
        <v>-44171</v>
      </c>
      <c r="F28" s="760">
        <v>-73878</v>
      </c>
      <c r="G28" s="760">
        <v>-83237</v>
      </c>
      <c r="H28" s="760">
        <v>-78238</v>
      </c>
      <c r="I28" s="760">
        <v>-111596</v>
      </c>
      <c r="J28" s="760">
        <v>-122260</v>
      </c>
      <c r="K28" s="760">
        <v>-125286</v>
      </c>
    </row>
    <row r="29" spans="1:11">
      <c r="A29" s="408" t="s">
        <v>724</v>
      </c>
      <c r="B29" s="760" t="s">
        <v>716</v>
      </c>
      <c r="C29" s="760" t="s">
        <v>716</v>
      </c>
      <c r="D29" s="760" t="s">
        <v>716</v>
      </c>
      <c r="E29" s="760">
        <v>-118670</v>
      </c>
      <c r="F29" s="760">
        <v>-194403</v>
      </c>
      <c r="G29" s="760">
        <v>-212622</v>
      </c>
      <c r="H29" s="760">
        <v>-207281</v>
      </c>
      <c r="I29" s="760">
        <v>-252687</v>
      </c>
      <c r="J29" s="760">
        <v>-272747</v>
      </c>
      <c r="K29" s="760">
        <v>-283940</v>
      </c>
    </row>
    <row r="30" spans="1:11">
      <c r="A30" s="408" t="s">
        <v>726</v>
      </c>
      <c r="B30" s="760" t="s">
        <v>716</v>
      </c>
      <c r="C30" s="760" t="s">
        <v>716</v>
      </c>
      <c r="D30" s="760" t="s">
        <v>716</v>
      </c>
      <c r="E30" s="760">
        <v>-155075</v>
      </c>
      <c r="F30" s="760">
        <v>-439902</v>
      </c>
      <c r="G30" s="760">
        <v>-1168119</v>
      </c>
      <c r="H30" s="760">
        <v>-1490927</v>
      </c>
      <c r="I30" s="760">
        <v>-1460130</v>
      </c>
      <c r="J30" s="760">
        <v>-2100050</v>
      </c>
      <c r="K30" s="760">
        <v>-2686372</v>
      </c>
    </row>
    <row r="31" spans="1:11">
      <c r="A31" s="408" t="s">
        <v>727</v>
      </c>
      <c r="B31" s="760" t="s">
        <v>716</v>
      </c>
      <c r="C31" s="760">
        <v>-213</v>
      </c>
      <c r="D31" s="760">
        <v>-68</v>
      </c>
      <c r="E31" s="760">
        <v>-80185</v>
      </c>
      <c r="F31" s="760">
        <v>-134530</v>
      </c>
      <c r="G31" s="760">
        <v>-161087</v>
      </c>
      <c r="H31" s="760">
        <v>-161862</v>
      </c>
      <c r="I31" s="760">
        <v>-166636</v>
      </c>
      <c r="J31" s="760">
        <v>-204558</v>
      </c>
      <c r="K31" s="760">
        <v>-214435</v>
      </c>
    </row>
    <row r="32" spans="1:11">
      <c r="A32" s="408" t="s">
        <v>827</v>
      </c>
      <c r="B32" s="760">
        <v>-118</v>
      </c>
      <c r="C32" s="760" t="s">
        <v>716</v>
      </c>
      <c r="D32" s="760" t="s">
        <v>716</v>
      </c>
      <c r="E32" s="760" t="s">
        <v>716</v>
      </c>
      <c r="F32" s="760" t="s">
        <v>716</v>
      </c>
      <c r="G32" s="760" t="s">
        <v>716</v>
      </c>
      <c r="H32" s="760" t="s">
        <v>716</v>
      </c>
      <c r="I32" s="760" t="s">
        <v>716</v>
      </c>
      <c r="J32" s="760" t="s">
        <v>716</v>
      </c>
      <c r="K32" s="760" t="s">
        <v>716</v>
      </c>
    </row>
    <row r="33" spans="1:11">
      <c r="A33" s="408" t="s">
        <v>828</v>
      </c>
      <c r="B33" s="760">
        <v>-59</v>
      </c>
      <c r="C33" s="760" t="s">
        <v>716</v>
      </c>
      <c r="D33" s="760" t="s">
        <v>716</v>
      </c>
      <c r="E33" s="760" t="s">
        <v>716</v>
      </c>
      <c r="F33" s="760" t="s">
        <v>716</v>
      </c>
      <c r="G33" s="760" t="s">
        <v>716</v>
      </c>
      <c r="H33" s="760" t="s">
        <v>716</v>
      </c>
      <c r="I33" s="760" t="s">
        <v>716</v>
      </c>
      <c r="J33" s="760" t="s">
        <v>716</v>
      </c>
      <c r="K33" s="760" t="s">
        <v>716</v>
      </c>
    </row>
    <row r="34" spans="1:11">
      <c r="A34" s="408" t="s">
        <v>730</v>
      </c>
      <c r="B34" s="760" t="s">
        <v>716</v>
      </c>
      <c r="C34" s="760">
        <v>-631</v>
      </c>
      <c r="D34" s="760">
        <v>-335</v>
      </c>
      <c r="E34" s="760">
        <v>-118980</v>
      </c>
      <c r="F34" s="760">
        <v>-231515</v>
      </c>
      <c r="G34" s="760">
        <v>-310820</v>
      </c>
      <c r="H34" s="760">
        <v>-319303</v>
      </c>
      <c r="I34" s="760">
        <v>-365070</v>
      </c>
      <c r="J34" s="760">
        <v>-391254</v>
      </c>
      <c r="K34" s="760">
        <v>-389053</v>
      </c>
    </row>
    <row r="35" spans="1:11">
      <c r="A35" s="408" t="s">
        <v>829</v>
      </c>
      <c r="B35" s="760">
        <v>-622</v>
      </c>
      <c r="C35" s="760" t="s">
        <v>716</v>
      </c>
      <c r="D35" s="760" t="s">
        <v>716</v>
      </c>
      <c r="E35" s="760" t="s">
        <v>716</v>
      </c>
      <c r="F35" s="760" t="s">
        <v>716</v>
      </c>
      <c r="G35" s="760" t="s">
        <v>716</v>
      </c>
      <c r="H35" s="760" t="s">
        <v>716</v>
      </c>
      <c r="I35" s="760" t="s">
        <v>716</v>
      </c>
      <c r="J35" s="760" t="s">
        <v>716</v>
      </c>
      <c r="K35" s="760" t="s">
        <v>716</v>
      </c>
    </row>
    <row r="36" spans="1:11">
      <c r="A36" s="408"/>
      <c r="B36" s="760"/>
      <c r="C36" s="760"/>
      <c r="D36" s="760"/>
      <c r="E36" s="760"/>
      <c r="F36" s="760"/>
      <c r="G36" s="760"/>
      <c r="H36" s="760"/>
      <c r="I36" s="760"/>
      <c r="J36" s="760"/>
      <c r="K36" s="760"/>
    </row>
    <row r="37" spans="1:11">
      <c r="A37" s="761" t="s">
        <v>390</v>
      </c>
      <c r="B37" s="396">
        <f>SUM(B34:B35)</f>
        <v>-622</v>
      </c>
      <c r="C37" s="396">
        <f t="shared" ref="C37:J37" si="5">SUM(C34:C35)</f>
        <v>-631</v>
      </c>
      <c r="D37" s="396">
        <f t="shared" si="5"/>
        <v>-335</v>
      </c>
      <c r="E37" s="396">
        <f t="shared" si="5"/>
        <v>-118980</v>
      </c>
      <c r="F37" s="396">
        <f t="shared" si="5"/>
        <v>-231515</v>
      </c>
      <c r="G37" s="396">
        <f t="shared" si="5"/>
        <v>-310820</v>
      </c>
      <c r="H37" s="396">
        <f t="shared" si="5"/>
        <v>-319303</v>
      </c>
      <c r="I37" s="396">
        <f t="shared" si="5"/>
        <v>-365070</v>
      </c>
      <c r="J37" s="396">
        <f t="shared" si="5"/>
        <v>-391254</v>
      </c>
      <c r="K37" s="396">
        <f>SUM(K34:K35)</f>
        <v>-389053</v>
      </c>
    </row>
    <row r="38" spans="1:11">
      <c r="A38" s="768" t="s">
        <v>805</v>
      </c>
      <c r="B38" s="769">
        <f>ABS(B37/B15)</f>
        <v>1.1433823529411764</v>
      </c>
      <c r="C38" s="769">
        <f t="shared" ref="C38:K38" si="6">ABS(C37/C15)</f>
        <v>0.98133748055987557</v>
      </c>
      <c r="D38" s="769">
        <f t="shared" si="6"/>
        <v>1.7179487179487178</v>
      </c>
      <c r="E38" s="769">
        <f t="shared" si="6"/>
        <v>0.14458481385525479</v>
      </c>
      <c r="F38" s="769">
        <f t="shared" si="6"/>
        <v>0.14481825079644878</v>
      </c>
      <c r="G38" s="769">
        <f t="shared" si="6"/>
        <v>0.10760807285580996</v>
      </c>
      <c r="H38" s="769">
        <f t="shared" si="6"/>
        <v>9.9243574015646957E-2</v>
      </c>
      <c r="I38" s="769">
        <f t="shared" si="6"/>
        <v>0.11032164833059446</v>
      </c>
      <c r="J38" s="769">
        <f t="shared" si="6"/>
        <v>8.7181012670920391E-2</v>
      </c>
      <c r="K38" s="769">
        <f t="shared" si="6"/>
        <v>6.9163723608923006E-2</v>
      </c>
    </row>
    <row r="39" spans="1:11">
      <c r="A39" s="408"/>
      <c r="B39" s="760"/>
      <c r="C39" s="760"/>
      <c r="D39" s="760"/>
      <c r="E39" s="760"/>
      <c r="F39" s="760"/>
      <c r="G39" s="760"/>
      <c r="H39" s="760"/>
      <c r="I39" s="760"/>
      <c r="J39" s="760"/>
      <c r="K39" s="760"/>
    </row>
    <row r="40" spans="1:11">
      <c r="A40" s="408" t="s">
        <v>806</v>
      </c>
      <c r="B40" s="760" t="s">
        <v>716</v>
      </c>
      <c r="C40" s="760" t="s">
        <v>716</v>
      </c>
      <c r="D40" s="760" t="s">
        <v>716</v>
      </c>
      <c r="E40" s="760">
        <v>-16206</v>
      </c>
      <c r="F40" s="760">
        <v>-21163</v>
      </c>
      <c r="G40" s="760">
        <v>-36109</v>
      </c>
      <c r="H40" s="760">
        <v>-49405</v>
      </c>
      <c r="I40" s="760">
        <v>-13707</v>
      </c>
      <c r="J40" s="760">
        <v>-28304</v>
      </c>
      <c r="K40" s="760">
        <v>-33778</v>
      </c>
    </row>
    <row r="41" spans="1:11">
      <c r="A41" s="408" t="s">
        <v>830</v>
      </c>
      <c r="B41" s="760">
        <v>-24532</v>
      </c>
      <c r="C41" s="760">
        <v>-46744</v>
      </c>
      <c r="D41" s="760">
        <v>-81321</v>
      </c>
      <c r="E41" s="760">
        <v>-96940</v>
      </c>
      <c r="F41" s="760">
        <v>-62726</v>
      </c>
      <c r="G41" s="760">
        <v>-7063</v>
      </c>
      <c r="H41" s="760">
        <v>-72375</v>
      </c>
      <c r="I41" s="760">
        <v>-1817</v>
      </c>
      <c r="J41" s="760">
        <v>-9496</v>
      </c>
      <c r="K41" s="760" t="s">
        <v>716</v>
      </c>
    </row>
    <row r="42" spans="1:11">
      <c r="A42" s="408" t="s">
        <v>831</v>
      </c>
      <c r="B42" s="760">
        <v>-700</v>
      </c>
      <c r="C42" s="760" t="s">
        <v>716</v>
      </c>
      <c r="D42" s="760" t="s">
        <v>716</v>
      </c>
      <c r="E42" s="760" t="s">
        <v>716</v>
      </c>
      <c r="F42" s="760" t="s">
        <v>716</v>
      </c>
      <c r="G42" s="760" t="s">
        <v>716</v>
      </c>
      <c r="H42" s="760" t="s">
        <v>716</v>
      </c>
      <c r="I42" s="760" t="s">
        <v>716</v>
      </c>
      <c r="J42" s="760" t="s">
        <v>716</v>
      </c>
      <c r="K42" s="760" t="s">
        <v>716</v>
      </c>
    </row>
    <row r="43" spans="1:11">
      <c r="A43" s="408" t="s">
        <v>733</v>
      </c>
      <c r="B43" s="760">
        <v>-8934</v>
      </c>
      <c r="C43" s="760">
        <v>-5743</v>
      </c>
      <c r="D43" s="760">
        <v>-6979</v>
      </c>
      <c r="E43" s="760">
        <v>-103344</v>
      </c>
      <c r="F43" s="760">
        <v>-175464</v>
      </c>
      <c r="G43" s="760">
        <v>-220250</v>
      </c>
      <c r="H43" s="760">
        <v>-263213</v>
      </c>
      <c r="I43" s="760">
        <v>-410547</v>
      </c>
      <c r="J43" s="760">
        <v>-405558</v>
      </c>
      <c r="K43" s="760">
        <v>-398039</v>
      </c>
    </row>
    <row r="44" spans="1:11">
      <c r="A44" s="408" t="s">
        <v>832</v>
      </c>
      <c r="B44" s="760" t="s">
        <v>716</v>
      </c>
      <c r="C44" s="760">
        <v>-647</v>
      </c>
      <c r="D44" s="760">
        <v>-1290</v>
      </c>
      <c r="E44" s="760">
        <v>-14297</v>
      </c>
      <c r="F44" s="760">
        <v>-25060</v>
      </c>
      <c r="G44" s="760">
        <v>-60857</v>
      </c>
      <c r="H44" s="760">
        <v>-32584</v>
      </c>
      <c r="I44" s="760">
        <v>-28458</v>
      </c>
      <c r="J44" s="760">
        <v>-25219</v>
      </c>
      <c r="K44" s="760">
        <v>-130649</v>
      </c>
    </row>
    <row r="45" spans="1:11">
      <c r="A45" s="408" t="s">
        <v>105</v>
      </c>
      <c r="B45" s="760">
        <v>-1897</v>
      </c>
      <c r="C45" s="760">
        <v>-9031</v>
      </c>
      <c r="D45" s="760">
        <v>-2687</v>
      </c>
      <c r="E45" s="760">
        <v>-102699</v>
      </c>
      <c r="F45" s="760">
        <v>-148017</v>
      </c>
      <c r="G45" s="760">
        <v>-145177</v>
      </c>
      <c r="H45" s="760">
        <v>-172693</v>
      </c>
      <c r="I45" s="760">
        <v>-211385</v>
      </c>
      <c r="J45" s="760">
        <v>-222863</v>
      </c>
      <c r="K45" s="760">
        <v>-229918</v>
      </c>
    </row>
    <row r="46" spans="1:11">
      <c r="A46" s="408" t="s">
        <v>736</v>
      </c>
      <c r="B46" s="760">
        <v>3718</v>
      </c>
      <c r="C46" s="760" t="s">
        <v>716</v>
      </c>
      <c r="D46" s="760" t="s">
        <v>716</v>
      </c>
      <c r="E46" s="760" t="s">
        <v>716</v>
      </c>
      <c r="F46" s="760">
        <v>47010</v>
      </c>
      <c r="G46" s="760">
        <v>47259</v>
      </c>
      <c r="H46" s="760">
        <v>21517</v>
      </c>
      <c r="I46" s="760">
        <v>1740</v>
      </c>
      <c r="J46" s="760">
        <v>2498</v>
      </c>
      <c r="K46" s="760">
        <v>7654</v>
      </c>
    </row>
    <row r="47" spans="1:11">
      <c r="A47" s="408" t="s">
        <v>833</v>
      </c>
      <c r="B47" s="760" t="s">
        <v>716</v>
      </c>
      <c r="C47" s="760" t="s">
        <v>716</v>
      </c>
      <c r="D47" s="760" t="s">
        <v>716</v>
      </c>
      <c r="E47" s="760">
        <v>1331</v>
      </c>
      <c r="F47" s="760">
        <v>2283</v>
      </c>
      <c r="G47" s="760">
        <v>1721</v>
      </c>
      <c r="H47" s="760">
        <v>1353</v>
      </c>
      <c r="I47" s="760">
        <v>121</v>
      </c>
      <c r="J47" s="760">
        <v>801</v>
      </c>
      <c r="K47" s="760">
        <v>1472</v>
      </c>
    </row>
    <row r="48" spans="1:11">
      <c r="A48" s="408" t="s">
        <v>834</v>
      </c>
      <c r="B48" s="760" t="s">
        <v>716</v>
      </c>
      <c r="C48" s="760" t="s">
        <v>716</v>
      </c>
      <c r="D48" s="760">
        <v>1415</v>
      </c>
      <c r="E48" s="760">
        <v>8152</v>
      </c>
      <c r="F48" s="760">
        <v>1196</v>
      </c>
      <c r="G48" s="760">
        <v>-6001</v>
      </c>
      <c r="H48" s="760">
        <v>-31485</v>
      </c>
      <c r="I48" s="760">
        <v>-2258</v>
      </c>
      <c r="J48" s="760">
        <v>-880</v>
      </c>
      <c r="K48" s="760">
        <v>14151</v>
      </c>
    </row>
    <row r="49" spans="1:11">
      <c r="A49" s="408" t="s">
        <v>835</v>
      </c>
      <c r="B49" s="760" t="s">
        <v>716</v>
      </c>
      <c r="C49" s="760" t="s">
        <v>716</v>
      </c>
      <c r="D49" s="760">
        <v>-122788</v>
      </c>
      <c r="E49" s="760" t="s">
        <v>716</v>
      </c>
      <c r="F49" s="760">
        <v>-12533</v>
      </c>
      <c r="G49" s="760">
        <v>-93526</v>
      </c>
      <c r="H49" s="760">
        <v>22347</v>
      </c>
      <c r="I49" s="760">
        <v>18734</v>
      </c>
      <c r="J49" s="760">
        <v>-67990</v>
      </c>
      <c r="K49" s="760" t="s">
        <v>716</v>
      </c>
    </row>
    <row r="50" spans="1:11">
      <c r="A50" s="408" t="s">
        <v>836</v>
      </c>
      <c r="B50" s="760" t="s">
        <v>716</v>
      </c>
      <c r="C50" s="760" t="s">
        <v>716</v>
      </c>
      <c r="D50" s="760" t="s">
        <v>716</v>
      </c>
      <c r="E50" s="760" t="s">
        <v>716</v>
      </c>
      <c r="F50" s="760">
        <v>-58477</v>
      </c>
      <c r="G50" s="760" t="s">
        <v>716</v>
      </c>
      <c r="H50" s="760" t="s">
        <v>716</v>
      </c>
      <c r="I50" s="760" t="s">
        <v>716</v>
      </c>
      <c r="J50" s="760" t="s">
        <v>716</v>
      </c>
      <c r="K50" s="760" t="s">
        <v>716</v>
      </c>
    </row>
    <row r="51" spans="1:11">
      <c r="A51" s="408" t="s">
        <v>837</v>
      </c>
      <c r="B51" s="760" t="s">
        <v>716</v>
      </c>
      <c r="C51" s="760">
        <v>19138</v>
      </c>
      <c r="D51" s="760">
        <v>8633</v>
      </c>
      <c r="E51" s="760">
        <v>28267</v>
      </c>
      <c r="F51" s="760" t="s">
        <v>716</v>
      </c>
      <c r="G51" s="760" t="s">
        <v>716</v>
      </c>
      <c r="H51" s="760" t="s">
        <v>716</v>
      </c>
      <c r="I51" s="760" t="s">
        <v>716</v>
      </c>
      <c r="J51" s="760" t="s">
        <v>716</v>
      </c>
      <c r="K51" s="760" t="s">
        <v>716</v>
      </c>
    </row>
    <row r="52" spans="1:11">
      <c r="A52" s="408" t="s">
        <v>838</v>
      </c>
      <c r="B52" s="760" t="s">
        <v>716</v>
      </c>
      <c r="C52" s="760" t="s">
        <v>716</v>
      </c>
      <c r="D52" s="760" t="s">
        <v>716</v>
      </c>
      <c r="E52" s="760" t="s">
        <v>716</v>
      </c>
      <c r="F52" s="760">
        <v>-258</v>
      </c>
      <c r="G52" s="760">
        <v>506</v>
      </c>
      <c r="H52" s="760">
        <v>-4257</v>
      </c>
      <c r="I52" s="760">
        <v>191</v>
      </c>
      <c r="J52" s="760">
        <v>225</v>
      </c>
      <c r="K52" s="760">
        <v>3968</v>
      </c>
    </row>
    <row r="53" spans="1:11">
      <c r="A53" s="408" t="s">
        <v>839</v>
      </c>
      <c r="B53" s="760">
        <v>21</v>
      </c>
      <c r="C53" s="760" t="s">
        <v>716</v>
      </c>
      <c r="D53" s="760" t="s">
        <v>716</v>
      </c>
      <c r="E53" s="760" t="s">
        <v>716</v>
      </c>
      <c r="F53" s="760">
        <v>899409</v>
      </c>
      <c r="G53" s="760" t="s">
        <v>716</v>
      </c>
      <c r="H53" s="760" t="s">
        <v>716</v>
      </c>
      <c r="I53" s="760" t="s">
        <v>716</v>
      </c>
      <c r="J53" s="760" t="s">
        <v>716</v>
      </c>
      <c r="K53" s="760" t="s">
        <v>716</v>
      </c>
    </row>
    <row r="54" spans="1:11">
      <c r="A54" s="408" t="s">
        <v>840</v>
      </c>
      <c r="B54" s="760" t="s">
        <v>716</v>
      </c>
      <c r="C54" s="760" t="s">
        <v>716</v>
      </c>
      <c r="D54" s="760" t="s">
        <v>716</v>
      </c>
      <c r="E54" s="760" t="s">
        <v>716</v>
      </c>
      <c r="F54" s="760">
        <v>-5000</v>
      </c>
      <c r="G54" s="760" t="s">
        <v>716</v>
      </c>
      <c r="H54" s="760" t="s">
        <v>716</v>
      </c>
      <c r="I54" s="760" t="s">
        <v>716</v>
      </c>
      <c r="J54" s="760" t="s">
        <v>716</v>
      </c>
      <c r="K54" s="760" t="s">
        <v>716</v>
      </c>
    </row>
    <row r="55" spans="1:11">
      <c r="A55" s="408" t="s">
        <v>841</v>
      </c>
      <c r="B55" s="760">
        <v>866</v>
      </c>
      <c r="C55" s="760">
        <v>3129</v>
      </c>
      <c r="D55" s="760">
        <v>1054</v>
      </c>
      <c r="E55" s="760" t="s">
        <v>716</v>
      </c>
      <c r="F55" s="760" t="s">
        <v>716</v>
      </c>
      <c r="G55" s="760" t="s">
        <v>716</v>
      </c>
      <c r="H55" s="760" t="s">
        <v>716</v>
      </c>
      <c r="I55" s="760" t="s">
        <v>716</v>
      </c>
      <c r="J55" s="760" t="s">
        <v>716</v>
      </c>
      <c r="K55" s="760" t="s">
        <v>716</v>
      </c>
    </row>
    <row r="56" spans="1:11">
      <c r="A56" s="402" t="s">
        <v>739</v>
      </c>
      <c r="B56" s="427">
        <v>-31713</v>
      </c>
      <c r="C56" s="427">
        <v>-40099</v>
      </c>
      <c r="D56" s="427">
        <v>-204171</v>
      </c>
      <c r="E56" s="427">
        <v>-90836</v>
      </c>
      <c r="F56" s="427">
        <v>799229</v>
      </c>
      <c r="G56" s="427">
        <v>232137</v>
      </c>
      <c r="H56" s="427">
        <v>148918</v>
      </c>
      <c r="I56" s="427">
        <v>42106</v>
      </c>
      <c r="J56" s="427">
        <v>337043</v>
      </c>
      <c r="K56" s="427">
        <v>805567</v>
      </c>
    </row>
    <row r="57" spans="1:11">
      <c r="A57" s="408"/>
      <c r="B57" s="408"/>
      <c r="C57" s="408"/>
      <c r="D57" s="408"/>
      <c r="E57" s="408"/>
      <c r="F57" s="408"/>
      <c r="G57" s="408"/>
      <c r="H57" s="408"/>
      <c r="I57" s="408"/>
      <c r="J57" s="408"/>
      <c r="K57" s="408"/>
    </row>
    <row r="58" spans="1:11">
      <c r="A58" s="402" t="s">
        <v>740</v>
      </c>
      <c r="B58" s="408"/>
      <c r="C58" s="408"/>
      <c r="D58" s="408"/>
      <c r="E58" s="408"/>
      <c r="F58" s="408"/>
      <c r="G58" s="408"/>
      <c r="H58" s="408"/>
      <c r="I58" s="408"/>
      <c r="J58" s="408"/>
      <c r="K58" s="408"/>
    </row>
    <row r="59" spans="1:11">
      <c r="A59" s="408" t="s">
        <v>741</v>
      </c>
      <c r="B59" s="760" t="s">
        <v>716</v>
      </c>
      <c r="C59" s="760" t="s">
        <v>716</v>
      </c>
      <c r="D59" s="760" t="s">
        <v>716</v>
      </c>
      <c r="E59" s="760" t="s">
        <v>716</v>
      </c>
      <c r="F59" s="760">
        <v>-170501</v>
      </c>
      <c r="G59" s="760">
        <v>-35801</v>
      </c>
      <c r="H59" s="760">
        <v>61561</v>
      </c>
      <c r="I59" s="760">
        <v>-2999</v>
      </c>
      <c r="J59" s="760">
        <v>-20447</v>
      </c>
      <c r="K59" s="760">
        <v>19546</v>
      </c>
    </row>
    <row r="60" spans="1:11">
      <c r="A60" s="408" t="s">
        <v>112</v>
      </c>
      <c r="B60" s="760" t="s">
        <v>716</v>
      </c>
      <c r="C60" s="760" t="s">
        <v>716</v>
      </c>
      <c r="D60" s="760" t="s">
        <v>716</v>
      </c>
      <c r="E60" s="760" t="s">
        <v>716</v>
      </c>
      <c r="F60" s="760" t="s">
        <v>716</v>
      </c>
      <c r="G60" s="760" t="s">
        <v>716</v>
      </c>
      <c r="H60" s="760" t="s">
        <v>716</v>
      </c>
      <c r="I60" s="760">
        <v>-18453</v>
      </c>
      <c r="J60" s="760">
        <v>-156469</v>
      </c>
      <c r="K60" s="760">
        <v>-211742</v>
      </c>
    </row>
    <row r="61" spans="1:11">
      <c r="A61" s="402" t="s">
        <v>742</v>
      </c>
      <c r="B61" s="427">
        <v>-31713</v>
      </c>
      <c r="C61" s="427">
        <v>-40099</v>
      </c>
      <c r="D61" s="427">
        <v>-204171</v>
      </c>
      <c r="E61" s="427">
        <v>-90836</v>
      </c>
      <c r="F61" s="427">
        <v>628728</v>
      </c>
      <c r="G61" s="427">
        <v>196336</v>
      </c>
      <c r="H61" s="427">
        <v>210479</v>
      </c>
      <c r="I61" s="427">
        <v>20654</v>
      </c>
      <c r="J61" s="427">
        <v>160127</v>
      </c>
      <c r="K61" s="427">
        <v>613371</v>
      </c>
    </row>
    <row r="62" spans="1:11">
      <c r="A62" s="408"/>
      <c r="B62" s="408"/>
      <c r="C62" s="408"/>
      <c r="D62" s="408"/>
      <c r="E62" s="408"/>
      <c r="F62" s="408"/>
      <c r="G62" s="408"/>
      <c r="H62" s="408"/>
      <c r="I62" s="408"/>
      <c r="J62" s="408"/>
      <c r="K62" s="408"/>
    </row>
    <row r="63" spans="1:11">
      <c r="A63" s="402" t="s">
        <v>743</v>
      </c>
      <c r="B63" s="408"/>
      <c r="C63" s="408"/>
      <c r="D63" s="408"/>
      <c r="E63" s="408"/>
      <c r="F63" s="408"/>
      <c r="G63" s="408"/>
      <c r="H63" s="408"/>
      <c r="I63" s="408"/>
      <c r="J63" s="408"/>
      <c r="K63" s="408"/>
    </row>
    <row r="64" spans="1:11">
      <c r="A64" s="408" t="s">
        <v>744</v>
      </c>
      <c r="B64" s="771">
        <v>-34400</v>
      </c>
      <c r="C64" s="771">
        <v>-53335</v>
      </c>
      <c r="D64" s="771">
        <v>-89798</v>
      </c>
      <c r="E64" s="771">
        <v>-24556</v>
      </c>
      <c r="F64" s="771">
        <v>70899</v>
      </c>
      <c r="G64" s="771">
        <v>427355</v>
      </c>
      <c r="H64" s="771">
        <v>312136</v>
      </c>
      <c r="I64" s="771">
        <v>234963</v>
      </c>
      <c r="J64" s="771">
        <v>625252</v>
      </c>
      <c r="K64" s="771">
        <v>1008240</v>
      </c>
    </row>
    <row r="65" spans="1:11">
      <c r="A65" s="408" t="s">
        <v>818</v>
      </c>
      <c r="B65" s="771">
        <v>-0.68</v>
      </c>
      <c r="C65" s="771">
        <v>-0.5</v>
      </c>
      <c r="D65" s="771">
        <v>-2.35</v>
      </c>
      <c r="E65" s="771">
        <v>-0.92</v>
      </c>
      <c r="F65" s="771">
        <v>6.29</v>
      </c>
      <c r="G65" s="771">
        <v>1.85</v>
      </c>
      <c r="H65" s="771">
        <v>1.94</v>
      </c>
      <c r="I65" s="771">
        <v>0.17</v>
      </c>
      <c r="J65" s="771">
        <v>1.3</v>
      </c>
      <c r="K65" s="771">
        <v>4.9400000000000004</v>
      </c>
    </row>
    <row r="66" spans="1:11">
      <c r="A66" s="408" t="s">
        <v>819</v>
      </c>
      <c r="B66" s="771">
        <v>-0.68</v>
      </c>
      <c r="C66" s="771" t="s">
        <v>716</v>
      </c>
      <c r="D66" s="771">
        <v>-2.35</v>
      </c>
      <c r="E66" s="771">
        <v>-0.92</v>
      </c>
      <c r="F66" s="771">
        <v>6.24</v>
      </c>
      <c r="G66" s="771">
        <v>1.8</v>
      </c>
      <c r="H66" s="771">
        <v>1.92</v>
      </c>
      <c r="I66" s="771">
        <v>0.17</v>
      </c>
      <c r="J66" s="771">
        <v>1.29</v>
      </c>
      <c r="K66" s="771">
        <v>4.88</v>
      </c>
    </row>
    <row r="67" spans="1:11">
      <c r="A67" s="772"/>
      <c r="B67" s="772"/>
      <c r="C67" s="772"/>
      <c r="D67" s="772"/>
      <c r="E67" s="772"/>
      <c r="F67" s="772"/>
      <c r="G67" s="772"/>
      <c r="H67" s="772"/>
      <c r="I67" s="772"/>
      <c r="J67" s="772"/>
      <c r="K67" s="772"/>
    </row>
  </sheetData>
  <pageMargins left="0.2" right="0.2" top="0.5" bottom="0.5" header="0.5" footer="0.5"/>
  <pageSetup fitToWidth="0" fitToHeight="0" orientation="landscape" horizontalDpi="0" verticalDpi="0"/>
  <headerFooter alignWithMargins="0"/>
  <drawing r:id="rId1"/>
</worksheet>
</file>

<file path=xl/worksheets/sheet37.xml><?xml version="1.0" encoding="utf-8"?>
<worksheet xmlns="http://schemas.openxmlformats.org/spreadsheetml/2006/main" xmlns:r="http://schemas.openxmlformats.org/officeDocument/2006/relationships">
  <sheetPr codeName="Sheet31">
    <outlinePr summaryBelow="0" summaryRight="0"/>
    <pageSetUpPr autoPageBreaks="0"/>
  </sheetPr>
  <dimension ref="A2:IU67"/>
  <sheetViews>
    <sheetView showGridLines="0" zoomScaleNormal="10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RowHeight="11.25"/>
  <cols>
    <col min="1" max="1" width="45.85546875" style="392" customWidth="1"/>
    <col min="2" max="11" width="14.85546875" style="392" customWidth="1"/>
    <col min="12" max="256" width="9.140625" style="392"/>
    <col min="257" max="257" width="45.85546875" style="392" customWidth="1"/>
    <col min="258" max="267" width="14.85546875" style="392" customWidth="1"/>
    <col min="268" max="512" width="9.140625" style="392"/>
    <col min="513" max="513" width="45.85546875" style="392" customWidth="1"/>
    <col min="514" max="523" width="14.85546875" style="392" customWidth="1"/>
    <col min="524" max="768" width="9.140625" style="392"/>
    <col min="769" max="769" width="45.85546875" style="392" customWidth="1"/>
    <col min="770" max="779" width="14.85546875" style="392" customWidth="1"/>
    <col min="780" max="1024" width="9.140625" style="392"/>
    <col min="1025" max="1025" width="45.85546875" style="392" customWidth="1"/>
    <col min="1026" max="1035" width="14.85546875" style="392" customWidth="1"/>
    <col min="1036" max="1280" width="9.140625" style="392"/>
    <col min="1281" max="1281" width="45.85546875" style="392" customWidth="1"/>
    <col min="1282" max="1291" width="14.85546875" style="392" customWidth="1"/>
    <col min="1292" max="1536" width="9.140625" style="392"/>
    <col min="1537" max="1537" width="45.85546875" style="392" customWidth="1"/>
    <col min="1538" max="1547" width="14.85546875" style="392" customWidth="1"/>
    <col min="1548" max="1792" width="9.140625" style="392"/>
    <col min="1793" max="1793" width="45.85546875" style="392" customWidth="1"/>
    <col min="1794" max="1803" width="14.85546875" style="392" customWidth="1"/>
    <col min="1804" max="2048" width="9.140625" style="392"/>
    <col min="2049" max="2049" width="45.85546875" style="392" customWidth="1"/>
    <col min="2050" max="2059" width="14.85546875" style="392" customWidth="1"/>
    <col min="2060" max="2304" width="9.140625" style="392"/>
    <col min="2305" max="2305" width="45.85546875" style="392" customWidth="1"/>
    <col min="2306" max="2315" width="14.85546875" style="392" customWidth="1"/>
    <col min="2316" max="2560" width="9.140625" style="392"/>
    <col min="2561" max="2561" width="45.85546875" style="392" customWidth="1"/>
    <col min="2562" max="2571" width="14.85546875" style="392" customWidth="1"/>
    <col min="2572" max="2816" width="9.140625" style="392"/>
    <col min="2817" max="2817" width="45.85546875" style="392" customWidth="1"/>
    <col min="2818" max="2827" width="14.85546875" style="392" customWidth="1"/>
    <col min="2828" max="3072" width="9.140625" style="392"/>
    <col min="3073" max="3073" width="45.85546875" style="392" customWidth="1"/>
    <col min="3074" max="3083" width="14.85546875" style="392" customWidth="1"/>
    <col min="3084" max="3328" width="9.140625" style="392"/>
    <col min="3329" max="3329" width="45.85546875" style="392" customWidth="1"/>
    <col min="3330" max="3339" width="14.85546875" style="392" customWidth="1"/>
    <col min="3340" max="3584" width="9.140625" style="392"/>
    <col min="3585" max="3585" width="45.85546875" style="392" customWidth="1"/>
    <col min="3586" max="3595" width="14.85546875" style="392" customWidth="1"/>
    <col min="3596" max="3840" width="9.140625" style="392"/>
    <col min="3841" max="3841" width="45.85546875" style="392" customWidth="1"/>
    <col min="3842" max="3851" width="14.85546875" style="392" customWidth="1"/>
    <col min="3852" max="4096" width="9.140625" style="392"/>
    <col min="4097" max="4097" width="45.85546875" style="392" customWidth="1"/>
    <col min="4098" max="4107" width="14.85546875" style="392" customWidth="1"/>
    <col min="4108" max="4352" width="9.140625" style="392"/>
    <col min="4353" max="4353" width="45.85546875" style="392" customWidth="1"/>
    <col min="4354" max="4363" width="14.85546875" style="392" customWidth="1"/>
    <col min="4364" max="4608" width="9.140625" style="392"/>
    <col min="4609" max="4609" width="45.85546875" style="392" customWidth="1"/>
    <col min="4610" max="4619" width="14.85546875" style="392" customWidth="1"/>
    <col min="4620" max="4864" width="9.140625" style="392"/>
    <col min="4865" max="4865" width="45.85546875" style="392" customWidth="1"/>
    <col min="4866" max="4875" width="14.85546875" style="392" customWidth="1"/>
    <col min="4876" max="5120" width="9.140625" style="392"/>
    <col min="5121" max="5121" width="45.85546875" style="392" customWidth="1"/>
    <col min="5122" max="5131" width="14.85546875" style="392" customWidth="1"/>
    <col min="5132" max="5376" width="9.140625" style="392"/>
    <col min="5377" max="5377" width="45.85546875" style="392" customWidth="1"/>
    <col min="5378" max="5387" width="14.85546875" style="392" customWidth="1"/>
    <col min="5388" max="5632" width="9.140625" style="392"/>
    <col min="5633" max="5633" width="45.85546875" style="392" customWidth="1"/>
    <col min="5634" max="5643" width="14.85546875" style="392" customWidth="1"/>
    <col min="5644" max="5888" width="9.140625" style="392"/>
    <col min="5889" max="5889" width="45.85546875" style="392" customWidth="1"/>
    <col min="5890" max="5899" width="14.85546875" style="392" customWidth="1"/>
    <col min="5900" max="6144" width="9.140625" style="392"/>
    <col min="6145" max="6145" width="45.85546875" style="392" customWidth="1"/>
    <col min="6146" max="6155" width="14.85546875" style="392" customWidth="1"/>
    <col min="6156" max="6400" width="9.140625" style="392"/>
    <col min="6401" max="6401" width="45.85546875" style="392" customWidth="1"/>
    <col min="6402" max="6411" width="14.85546875" style="392" customWidth="1"/>
    <col min="6412" max="6656" width="9.140625" style="392"/>
    <col min="6657" max="6657" width="45.85546875" style="392" customWidth="1"/>
    <col min="6658" max="6667" width="14.85546875" style="392" customWidth="1"/>
    <col min="6668" max="6912" width="9.140625" style="392"/>
    <col min="6913" max="6913" width="45.85546875" style="392" customWidth="1"/>
    <col min="6914" max="6923" width="14.85546875" style="392" customWidth="1"/>
    <col min="6924" max="7168" width="9.140625" style="392"/>
    <col min="7169" max="7169" width="45.85546875" style="392" customWidth="1"/>
    <col min="7170" max="7179" width="14.85546875" style="392" customWidth="1"/>
    <col min="7180" max="7424" width="9.140625" style="392"/>
    <col min="7425" max="7425" width="45.85546875" style="392" customWidth="1"/>
    <col min="7426" max="7435" width="14.85546875" style="392" customWidth="1"/>
    <col min="7436" max="7680" width="9.140625" style="392"/>
    <col min="7681" max="7681" width="45.85546875" style="392" customWidth="1"/>
    <col min="7682" max="7691" width="14.85546875" style="392" customWidth="1"/>
    <col min="7692" max="7936" width="9.140625" style="392"/>
    <col min="7937" max="7937" width="45.85546875" style="392" customWidth="1"/>
    <col min="7938" max="7947" width="14.85546875" style="392" customWidth="1"/>
    <col min="7948" max="8192" width="9.140625" style="392"/>
    <col min="8193" max="8193" width="45.85546875" style="392" customWidth="1"/>
    <col min="8194" max="8203" width="14.85546875" style="392" customWidth="1"/>
    <col min="8204" max="8448" width="9.140625" style="392"/>
    <col min="8449" max="8449" width="45.85546875" style="392" customWidth="1"/>
    <col min="8450" max="8459" width="14.85546875" style="392" customWidth="1"/>
    <col min="8460" max="8704" width="9.140625" style="392"/>
    <col min="8705" max="8705" width="45.85546875" style="392" customWidth="1"/>
    <col min="8706" max="8715" width="14.85546875" style="392" customWidth="1"/>
    <col min="8716" max="8960" width="9.140625" style="392"/>
    <col min="8961" max="8961" width="45.85546875" style="392" customWidth="1"/>
    <col min="8962" max="8971" width="14.85546875" style="392" customWidth="1"/>
    <col min="8972" max="9216" width="9.140625" style="392"/>
    <col min="9217" max="9217" width="45.85546875" style="392" customWidth="1"/>
    <col min="9218" max="9227" width="14.85546875" style="392" customWidth="1"/>
    <col min="9228" max="9472" width="9.140625" style="392"/>
    <col min="9473" max="9473" width="45.85546875" style="392" customWidth="1"/>
    <col min="9474" max="9483" width="14.85546875" style="392" customWidth="1"/>
    <col min="9484" max="9728" width="9.140625" style="392"/>
    <col min="9729" max="9729" width="45.85546875" style="392" customWidth="1"/>
    <col min="9730" max="9739" width="14.85546875" style="392" customWidth="1"/>
    <col min="9740" max="9984" width="9.140625" style="392"/>
    <col min="9985" max="9985" width="45.85546875" style="392" customWidth="1"/>
    <col min="9986" max="9995" width="14.85546875" style="392" customWidth="1"/>
    <col min="9996" max="10240" width="9.140625" style="392"/>
    <col min="10241" max="10241" width="45.85546875" style="392" customWidth="1"/>
    <col min="10242" max="10251" width="14.85546875" style="392" customWidth="1"/>
    <col min="10252" max="10496" width="9.140625" style="392"/>
    <col min="10497" max="10497" width="45.85546875" style="392" customWidth="1"/>
    <col min="10498" max="10507" width="14.85546875" style="392" customWidth="1"/>
    <col min="10508" max="10752" width="9.140625" style="392"/>
    <col min="10753" max="10753" width="45.85546875" style="392" customWidth="1"/>
    <col min="10754" max="10763" width="14.85546875" style="392" customWidth="1"/>
    <col min="10764" max="11008" width="9.140625" style="392"/>
    <col min="11009" max="11009" width="45.85546875" style="392" customWidth="1"/>
    <col min="11010" max="11019" width="14.85546875" style="392" customWidth="1"/>
    <col min="11020" max="11264" width="9.140625" style="392"/>
    <col min="11265" max="11265" width="45.85546875" style="392" customWidth="1"/>
    <col min="11266" max="11275" width="14.85546875" style="392" customWidth="1"/>
    <col min="11276" max="11520" width="9.140625" style="392"/>
    <col min="11521" max="11521" width="45.85546875" style="392" customWidth="1"/>
    <col min="11522" max="11531" width="14.85546875" style="392" customWidth="1"/>
    <col min="11532" max="11776" width="9.140625" style="392"/>
    <col min="11777" max="11777" width="45.85546875" style="392" customWidth="1"/>
    <col min="11778" max="11787" width="14.85546875" style="392" customWidth="1"/>
    <col min="11788" max="12032" width="9.140625" style="392"/>
    <col min="12033" max="12033" width="45.85546875" style="392" customWidth="1"/>
    <col min="12034" max="12043" width="14.85546875" style="392" customWidth="1"/>
    <col min="12044" max="12288" width="9.140625" style="392"/>
    <col min="12289" max="12289" width="45.85546875" style="392" customWidth="1"/>
    <col min="12290" max="12299" width="14.85546875" style="392" customWidth="1"/>
    <col min="12300" max="12544" width="9.140625" style="392"/>
    <col min="12545" max="12545" width="45.85546875" style="392" customWidth="1"/>
    <col min="12546" max="12555" width="14.85546875" style="392" customWidth="1"/>
    <col min="12556" max="12800" width="9.140625" style="392"/>
    <col min="12801" max="12801" width="45.85546875" style="392" customWidth="1"/>
    <col min="12802" max="12811" width="14.85546875" style="392" customWidth="1"/>
    <col min="12812" max="13056" width="9.140625" style="392"/>
    <col min="13057" max="13057" width="45.85546875" style="392" customWidth="1"/>
    <col min="13058" max="13067" width="14.85546875" style="392" customWidth="1"/>
    <col min="13068" max="13312" width="9.140625" style="392"/>
    <col min="13313" max="13313" width="45.85546875" style="392" customWidth="1"/>
    <col min="13314" max="13323" width="14.85546875" style="392" customWidth="1"/>
    <col min="13324" max="13568" width="9.140625" style="392"/>
    <col min="13569" max="13569" width="45.85546875" style="392" customWidth="1"/>
    <col min="13570" max="13579" width="14.85546875" style="392" customWidth="1"/>
    <col min="13580" max="13824" width="9.140625" style="392"/>
    <col min="13825" max="13825" width="45.85546875" style="392" customWidth="1"/>
    <col min="13826" max="13835" width="14.85546875" style="392" customWidth="1"/>
    <col min="13836" max="14080" width="9.140625" style="392"/>
    <col min="14081" max="14081" width="45.85546875" style="392" customWidth="1"/>
    <col min="14082" max="14091" width="14.85546875" style="392" customWidth="1"/>
    <col min="14092" max="14336" width="9.140625" style="392"/>
    <col min="14337" max="14337" width="45.85546875" style="392" customWidth="1"/>
    <col min="14338" max="14347" width="14.85546875" style="392" customWidth="1"/>
    <col min="14348" max="14592" width="9.140625" style="392"/>
    <col min="14593" max="14593" width="45.85546875" style="392" customWidth="1"/>
    <col min="14594" max="14603" width="14.85546875" style="392" customWidth="1"/>
    <col min="14604" max="14848" width="9.140625" style="392"/>
    <col min="14849" max="14849" width="45.85546875" style="392" customWidth="1"/>
    <col min="14850" max="14859" width="14.85546875" style="392" customWidth="1"/>
    <col min="14860" max="15104" width="9.140625" style="392"/>
    <col min="15105" max="15105" width="45.85546875" style="392" customWidth="1"/>
    <col min="15106" max="15115" width="14.85546875" style="392" customWidth="1"/>
    <col min="15116" max="15360" width="9.140625" style="392"/>
    <col min="15361" max="15361" width="45.85546875" style="392" customWidth="1"/>
    <col min="15362" max="15371" width="14.85546875" style="392" customWidth="1"/>
    <col min="15372" max="15616" width="9.140625" style="392"/>
    <col min="15617" max="15617" width="45.85546875" style="392" customWidth="1"/>
    <col min="15618" max="15627" width="14.85546875" style="392" customWidth="1"/>
    <col min="15628" max="15872" width="9.140625" style="392"/>
    <col min="15873" max="15873" width="45.85546875" style="392" customWidth="1"/>
    <col min="15874" max="15883" width="14.85546875" style="392" customWidth="1"/>
    <col min="15884" max="16128" width="9.140625" style="392"/>
    <col min="16129" max="16129" width="45.85546875" style="392" customWidth="1"/>
    <col min="16130" max="16139" width="14.85546875" style="392" customWidth="1"/>
    <col min="16140" max="16384" width="9.140625" style="392"/>
  </cols>
  <sheetData>
    <row r="2" spans="1:255">
      <c r="A2" s="418" t="s">
        <v>721</v>
      </c>
      <c r="B2" s="418"/>
      <c r="C2" s="418"/>
      <c r="D2" s="418"/>
      <c r="E2" s="418"/>
      <c r="F2" s="418"/>
      <c r="G2" s="418"/>
      <c r="H2" s="418"/>
      <c r="I2" s="418"/>
      <c r="J2" s="418"/>
      <c r="K2" s="418"/>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755"/>
      <c r="GO2" s="755"/>
      <c r="GP2" s="755"/>
      <c r="GQ2" s="755"/>
      <c r="GR2" s="755"/>
      <c r="GS2" s="755"/>
      <c r="GT2" s="755"/>
      <c r="GU2" s="755"/>
      <c r="GV2" s="755"/>
      <c r="GW2" s="755"/>
      <c r="GX2" s="755"/>
      <c r="GY2" s="755"/>
      <c r="GZ2" s="755"/>
      <c r="HA2" s="755"/>
      <c r="HB2" s="755"/>
      <c r="HC2" s="755"/>
      <c r="HD2" s="755"/>
      <c r="HE2" s="755"/>
      <c r="HF2" s="755"/>
      <c r="HG2" s="755"/>
      <c r="HH2" s="755"/>
      <c r="HI2" s="755"/>
      <c r="HJ2" s="755"/>
      <c r="HK2" s="755"/>
      <c r="HL2" s="755"/>
      <c r="HM2" s="755"/>
      <c r="HN2" s="755"/>
      <c r="HO2" s="755"/>
      <c r="HP2" s="755"/>
      <c r="HQ2" s="755"/>
      <c r="HR2" s="755"/>
      <c r="HS2" s="755"/>
      <c r="HT2" s="755"/>
      <c r="HU2" s="755"/>
      <c r="HV2" s="755"/>
      <c r="HW2" s="755"/>
      <c r="HX2" s="755"/>
      <c r="HY2" s="755"/>
      <c r="HZ2" s="755"/>
      <c r="IA2" s="755"/>
      <c r="IB2" s="755"/>
      <c r="IC2" s="755"/>
      <c r="ID2" s="755"/>
      <c r="IE2" s="755"/>
      <c r="IF2" s="755"/>
      <c r="IG2" s="755"/>
      <c r="IH2" s="755"/>
      <c r="II2" s="755"/>
      <c r="IJ2" s="755"/>
      <c r="IK2" s="755"/>
      <c r="IL2" s="755"/>
      <c r="IM2" s="755"/>
      <c r="IN2" s="755"/>
      <c r="IO2" s="755"/>
      <c r="IP2" s="755"/>
      <c r="IQ2" s="755"/>
      <c r="IR2" s="755"/>
      <c r="IS2" s="755"/>
      <c r="IT2" s="755"/>
      <c r="IU2" s="755"/>
    </row>
    <row r="3" spans="1:255" ht="22.5">
      <c r="A3" s="756" t="s">
        <v>711</v>
      </c>
      <c r="B3" s="757" t="s">
        <v>787</v>
      </c>
      <c r="C3" s="757" t="s">
        <v>788</v>
      </c>
      <c r="D3" s="757" t="s">
        <v>789</v>
      </c>
      <c r="E3" s="757" t="s">
        <v>790</v>
      </c>
      <c r="F3" s="757" t="s">
        <v>791</v>
      </c>
      <c r="G3" s="757" t="s">
        <v>792</v>
      </c>
      <c r="H3" s="757" t="s">
        <v>793</v>
      </c>
      <c r="I3" s="757" t="s">
        <v>794</v>
      </c>
      <c r="J3" s="757" t="s">
        <v>651</v>
      </c>
      <c r="K3" s="757" t="s">
        <v>795</v>
      </c>
    </row>
    <row r="4" spans="1:255">
      <c r="A4" s="758" t="s">
        <v>712</v>
      </c>
      <c r="B4" s="759" t="s">
        <v>713</v>
      </c>
      <c r="C4" s="759" t="s">
        <v>713</v>
      </c>
      <c r="D4" s="759" t="s">
        <v>713</v>
      </c>
      <c r="E4" s="759" t="s">
        <v>713</v>
      </c>
      <c r="F4" s="759" t="s">
        <v>713</v>
      </c>
      <c r="G4" s="759" t="s">
        <v>713</v>
      </c>
      <c r="H4" s="759" t="s">
        <v>713</v>
      </c>
      <c r="I4" s="759" t="s">
        <v>713</v>
      </c>
      <c r="J4" s="759" t="s">
        <v>713</v>
      </c>
      <c r="K4" s="759" t="s">
        <v>713</v>
      </c>
    </row>
    <row r="5" spans="1:255">
      <c r="A5" s="756" t="s">
        <v>458</v>
      </c>
      <c r="B5" s="757" t="s">
        <v>796</v>
      </c>
      <c r="C5" s="757" t="s">
        <v>796</v>
      </c>
      <c r="D5" s="757" t="s">
        <v>796</v>
      </c>
      <c r="E5" s="757" t="s">
        <v>796</v>
      </c>
      <c r="F5" s="757" t="s">
        <v>796</v>
      </c>
      <c r="G5" s="757" t="s">
        <v>796</v>
      </c>
      <c r="H5" s="757" t="s">
        <v>796</v>
      </c>
      <c r="I5" s="757" t="s">
        <v>796</v>
      </c>
      <c r="J5" s="757" t="s">
        <v>796</v>
      </c>
      <c r="K5" s="757" t="s">
        <v>796</v>
      </c>
    </row>
    <row r="6" spans="1:255">
      <c r="A6" s="402" t="s">
        <v>723</v>
      </c>
      <c r="B6" s="408"/>
      <c r="C6" s="408"/>
      <c r="D6" s="408"/>
      <c r="E6" s="408"/>
      <c r="F6" s="408"/>
      <c r="G6" s="408"/>
      <c r="H6" s="408"/>
      <c r="I6" s="408"/>
      <c r="J6" s="408"/>
      <c r="K6" s="408"/>
    </row>
    <row r="7" spans="1:255">
      <c r="A7" s="408" t="s">
        <v>167</v>
      </c>
      <c r="B7" s="760">
        <v>170537</v>
      </c>
      <c r="C7" s="760">
        <v>180935</v>
      </c>
      <c r="D7" s="760">
        <v>181630</v>
      </c>
      <c r="E7" s="760">
        <v>253214</v>
      </c>
      <c r="F7" s="760">
        <v>278695</v>
      </c>
      <c r="G7" s="760">
        <v>296148</v>
      </c>
      <c r="H7" s="760">
        <v>261053</v>
      </c>
      <c r="I7" s="760">
        <v>207260</v>
      </c>
      <c r="J7" s="760">
        <v>194891</v>
      </c>
      <c r="K7" s="760">
        <v>204806</v>
      </c>
    </row>
    <row r="8" spans="1:255">
      <c r="A8" s="408" t="s">
        <v>724</v>
      </c>
      <c r="B8" s="760">
        <v>706153</v>
      </c>
      <c r="C8" s="760">
        <v>757278</v>
      </c>
      <c r="D8" s="760">
        <v>807535</v>
      </c>
      <c r="E8" s="760">
        <v>1271650</v>
      </c>
      <c r="F8" s="760">
        <v>1483914</v>
      </c>
      <c r="G8" s="760">
        <v>1651655</v>
      </c>
      <c r="H8" s="760">
        <v>1582367</v>
      </c>
      <c r="I8" s="760">
        <v>1362325</v>
      </c>
      <c r="J8" s="760">
        <v>1339174</v>
      </c>
      <c r="K8" s="760">
        <v>1425428</v>
      </c>
    </row>
    <row r="9" spans="1:255">
      <c r="A9" s="408" t="s">
        <v>727</v>
      </c>
      <c r="B9" s="760">
        <v>251488</v>
      </c>
      <c r="C9" s="760">
        <v>255995</v>
      </c>
      <c r="D9" s="760">
        <v>268595</v>
      </c>
      <c r="E9" s="760">
        <v>426175</v>
      </c>
      <c r="F9" s="760">
        <v>459540</v>
      </c>
      <c r="G9" s="760">
        <v>560909</v>
      </c>
      <c r="H9" s="760">
        <v>546310</v>
      </c>
      <c r="I9" s="760">
        <v>493799</v>
      </c>
      <c r="J9" s="760">
        <v>486319</v>
      </c>
      <c r="K9" s="760">
        <v>514883</v>
      </c>
    </row>
    <row r="10" spans="1:255">
      <c r="A10" s="408" t="s">
        <v>168</v>
      </c>
      <c r="B10" s="760">
        <v>796861</v>
      </c>
      <c r="C10" s="760">
        <v>833272</v>
      </c>
      <c r="D10" s="760">
        <v>889443</v>
      </c>
      <c r="E10" s="760">
        <v>1634588</v>
      </c>
      <c r="F10" s="760">
        <v>1991477</v>
      </c>
      <c r="G10" s="760">
        <v>2130542</v>
      </c>
      <c r="H10" s="760">
        <v>1907093</v>
      </c>
      <c r="I10" s="760">
        <v>1385196</v>
      </c>
      <c r="J10" s="760">
        <v>1370054</v>
      </c>
      <c r="K10" s="760">
        <v>1547765</v>
      </c>
    </row>
    <row r="11" spans="1:255">
      <c r="A11" s="408" t="s">
        <v>726</v>
      </c>
      <c r="B11" s="760">
        <v>2012840</v>
      </c>
      <c r="C11" s="760">
        <v>2037514</v>
      </c>
      <c r="D11" s="760">
        <v>2080752</v>
      </c>
      <c r="E11" s="760">
        <v>2764546</v>
      </c>
      <c r="F11" s="760">
        <v>3130438</v>
      </c>
      <c r="G11" s="760">
        <v>3239054</v>
      </c>
      <c r="H11" s="760">
        <v>2975680</v>
      </c>
      <c r="I11" s="760">
        <v>2650059</v>
      </c>
      <c r="J11" s="760">
        <v>2479695</v>
      </c>
      <c r="K11" s="760">
        <v>4002985</v>
      </c>
    </row>
    <row r="12" spans="1:255">
      <c r="A12" s="408" t="s">
        <v>169</v>
      </c>
      <c r="B12" s="760" t="s">
        <v>716</v>
      </c>
      <c r="C12" s="760" t="s">
        <v>716</v>
      </c>
      <c r="D12" s="760" t="s">
        <v>716</v>
      </c>
      <c r="E12" s="760" t="s">
        <v>716</v>
      </c>
      <c r="F12" s="760" t="s">
        <v>716</v>
      </c>
      <c r="G12" s="760" t="s">
        <v>716</v>
      </c>
      <c r="H12" s="760">
        <v>47404</v>
      </c>
      <c r="I12" s="760">
        <v>99379</v>
      </c>
      <c r="J12" s="760">
        <v>359470</v>
      </c>
      <c r="K12" s="760">
        <v>351207</v>
      </c>
    </row>
    <row r="13" spans="1:255">
      <c r="A13" s="408" t="s">
        <v>170</v>
      </c>
      <c r="B13" s="760">
        <v>215600</v>
      </c>
      <c r="C13" s="760">
        <v>210772</v>
      </c>
      <c r="D13" s="760">
        <v>184187</v>
      </c>
      <c r="E13" s="760">
        <v>339424</v>
      </c>
      <c r="F13" s="760">
        <v>452669</v>
      </c>
      <c r="G13" s="760">
        <v>519360</v>
      </c>
      <c r="H13" s="760">
        <v>564288</v>
      </c>
      <c r="I13" s="760">
        <v>478263</v>
      </c>
      <c r="J13" s="760">
        <v>459926</v>
      </c>
      <c r="K13" s="760">
        <v>485661</v>
      </c>
    </row>
    <row r="14" spans="1:255">
      <c r="A14" s="761" t="s">
        <v>800</v>
      </c>
      <c r="B14" s="396">
        <f>SUM(B7:B13)</f>
        <v>4153479</v>
      </c>
      <c r="C14" s="396">
        <f t="shared" ref="C14:K14" si="0">SUM(C7:C13)</f>
        <v>4275766</v>
      </c>
      <c r="D14" s="396">
        <f t="shared" si="0"/>
        <v>4412142</v>
      </c>
      <c r="E14" s="396">
        <f t="shared" si="0"/>
        <v>6689597</v>
      </c>
      <c r="F14" s="396">
        <f t="shared" si="0"/>
        <v>7796733</v>
      </c>
      <c r="G14" s="396">
        <f t="shared" si="0"/>
        <v>8397668</v>
      </c>
      <c r="H14" s="396">
        <f t="shared" si="0"/>
        <v>7884195</v>
      </c>
      <c r="I14" s="396">
        <f t="shared" si="0"/>
        <v>6676281</v>
      </c>
      <c r="J14" s="396">
        <f t="shared" si="0"/>
        <v>6689529</v>
      </c>
      <c r="K14" s="396">
        <f t="shared" si="0"/>
        <v>8532735</v>
      </c>
    </row>
    <row r="15" spans="1:255">
      <c r="A15" s="766" t="s">
        <v>801</v>
      </c>
      <c r="B15" s="396"/>
      <c r="C15" s="767">
        <f>(C14-B14)/B14</f>
        <v>2.9442065314402698E-2</v>
      </c>
      <c r="D15" s="767">
        <f t="shared" ref="D15:K15" si="1">(D14-C14)/C14</f>
        <v>3.1895103707733304E-2</v>
      </c>
      <c r="E15" s="767">
        <f t="shared" si="1"/>
        <v>0.51617898970613363</v>
      </c>
      <c r="F15" s="767">
        <f t="shared" si="1"/>
        <v>0.16550115051773673</v>
      </c>
      <c r="G15" s="767">
        <f>(G14-F14)/F14</f>
        <v>7.7075231382169943E-2</v>
      </c>
      <c r="H15" s="767">
        <f t="shared" si="1"/>
        <v>-6.1144713032237043E-2</v>
      </c>
      <c r="I15" s="767">
        <f t="shared" si="1"/>
        <v>-0.15320701733024106</v>
      </c>
      <c r="J15" s="767">
        <f>(J14-I14)/I14</f>
        <v>1.9843382865400664E-3</v>
      </c>
      <c r="K15" s="767">
        <f t="shared" si="1"/>
        <v>0.27553599065046286</v>
      </c>
    </row>
    <row r="16" spans="1:255">
      <c r="A16" s="773"/>
      <c r="B16" s="774"/>
      <c r="C16" s="775"/>
      <c r="D16" s="775"/>
      <c r="E16" s="775"/>
      <c r="F16" s="775"/>
      <c r="G16" s="775"/>
      <c r="H16" s="775"/>
      <c r="I16" s="775"/>
      <c r="J16" s="775"/>
      <c r="K16" s="775"/>
    </row>
    <row r="17" spans="1:11">
      <c r="A17" s="761" t="s">
        <v>98</v>
      </c>
      <c r="B17" s="396">
        <v>-396551</v>
      </c>
      <c r="C17" s="396">
        <v>-413023</v>
      </c>
      <c r="D17" s="396">
        <v>-410338</v>
      </c>
      <c r="E17" s="396">
        <v>-560754</v>
      </c>
      <c r="F17" s="396">
        <v>-620777</v>
      </c>
      <c r="G17" s="396">
        <v>-706031</v>
      </c>
      <c r="H17" s="396">
        <v>-675428</v>
      </c>
      <c r="I17" s="396">
        <v>-665693</v>
      </c>
      <c r="J17" s="396">
        <v>-633528</v>
      </c>
      <c r="K17" s="396">
        <v>-683423</v>
      </c>
    </row>
    <row r="18" spans="1:11">
      <c r="A18" s="766" t="s">
        <v>802</v>
      </c>
      <c r="B18" s="433">
        <f>ABS(B17/SUM(B14))</f>
        <v>9.5474420359414364E-2</v>
      </c>
      <c r="C18" s="433">
        <f t="shared" ref="C18:K18" si="2">ABS(C17/SUM(C14))</f>
        <v>9.6596259009496782E-2</v>
      </c>
      <c r="D18" s="433">
        <f t="shared" si="2"/>
        <v>9.3001993136213656E-2</v>
      </c>
      <c r="E18" s="433">
        <f t="shared" si="2"/>
        <v>8.3824780476312699E-2</v>
      </c>
      <c r="F18" s="433">
        <f t="shared" si="2"/>
        <v>7.9620143462652879E-2</v>
      </c>
      <c r="G18" s="433">
        <f t="shared" si="2"/>
        <v>8.4074650248140315E-2</v>
      </c>
      <c r="H18" s="433">
        <f t="shared" si="2"/>
        <v>8.566860662375804E-2</v>
      </c>
      <c r="I18" s="433">
        <f t="shared" si="2"/>
        <v>9.9710153002846941E-2</v>
      </c>
      <c r="J18" s="433">
        <f t="shared" si="2"/>
        <v>9.4704425378827117E-2</v>
      </c>
      <c r="K18" s="433">
        <f t="shared" si="2"/>
        <v>8.0094248795960499E-2</v>
      </c>
    </row>
    <row r="19" spans="1:11">
      <c r="A19" s="766" t="s">
        <v>801</v>
      </c>
      <c r="B19" s="433"/>
      <c r="C19" s="767">
        <f t="shared" ref="C19:K19" si="3">(C17-B17)/B17</f>
        <v>4.1538162808819043E-2</v>
      </c>
      <c r="D19" s="767">
        <f t="shared" si="3"/>
        <v>-6.5008486210211052E-3</v>
      </c>
      <c r="E19" s="767">
        <f t="shared" si="3"/>
        <v>0.36656609916702815</v>
      </c>
      <c r="F19" s="767">
        <f t="shared" si="3"/>
        <v>0.10703980711684624</v>
      </c>
      <c r="G19" s="767">
        <f t="shared" si="3"/>
        <v>0.13733434067305972</v>
      </c>
      <c r="H19" s="767">
        <f t="shared" si="3"/>
        <v>-4.334512223967503E-2</v>
      </c>
      <c r="I19" s="767">
        <f t="shared" si="3"/>
        <v>-1.4413083259799711E-2</v>
      </c>
      <c r="J19" s="767">
        <f t="shared" si="3"/>
        <v>-4.831806853910136E-2</v>
      </c>
      <c r="K19" s="767">
        <f t="shared" si="3"/>
        <v>7.8757371418469266E-2</v>
      </c>
    </row>
    <row r="20" spans="1:11">
      <c r="A20" s="408"/>
      <c r="B20" s="760"/>
      <c r="C20" s="760"/>
      <c r="D20" s="760"/>
      <c r="E20" s="760"/>
      <c r="F20" s="760"/>
      <c r="G20" s="760"/>
      <c r="H20" s="760"/>
      <c r="I20" s="760"/>
      <c r="J20" s="760"/>
      <c r="K20" s="760"/>
    </row>
    <row r="21" spans="1:11">
      <c r="A21" s="402" t="s">
        <v>99</v>
      </c>
      <c r="B21" s="427">
        <v>3756928</v>
      </c>
      <c r="C21" s="427">
        <v>3862743</v>
      </c>
      <c r="D21" s="427">
        <v>4001804</v>
      </c>
      <c r="E21" s="427">
        <v>6128843</v>
      </c>
      <c r="F21" s="427">
        <v>7175956</v>
      </c>
      <c r="G21" s="427">
        <v>7691637</v>
      </c>
      <c r="H21" s="427">
        <v>7208767</v>
      </c>
      <c r="I21" s="427">
        <v>6010588</v>
      </c>
      <c r="J21" s="427">
        <v>6056001</v>
      </c>
      <c r="K21" s="427">
        <v>7849312</v>
      </c>
    </row>
    <row r="22" spans="1:11">
      <c r="A22" s="408"/>
      <c r="B22" s="408"/>
      <c r="C22" s="408"/>
      <c r="D22" s="408"/>
      <c r="E22" s="408"/>
      <c r="F22" s="408"/>
      <c r="G22" s="408"/>
      <c r="H22" s="408"/>
      <c r="I22" s="408"/>
      <c r="J22" s="408"/>
      <c r="K22" s="408"/>
    </row>
    <row r="23" spans="1:11">
      <c r="A23" s="402" t="s">
        <v>729</v>
      </c>
      <c r="B23" s="408"/>
      <c r="C23" s="408"/>
      <c r="D23" s="408"/>
      <c r="E23" s="408"/>
      <c r="F23" s="408"/>
      <c r="G23" s="408"/>
      <c r="H23" s="408"/>
      <c r="I23" s="408"/>
      <c r="J23" s="408"/>
      <c r="K23" s="408"/>
    </row>
    <row r="24" spans="1:11">
      <c r="A24" s="408" t="s">
        <v>170</v>
      </c>
      <c r="B24" s="760">
        <v>-114431</v>
      </c>
      <c r="C24" s="760">
        <v>-130720</v>
      </c>
      <c r="D24" s="760">
        <v>-101780</v>
      </c>
      <c r="E24" s="760">
        <v>-187956</v>
      </c>
      <c r="F24" s="760">
        <v>-236486</v>
      </c>
      <c r="G24" s="760">
        <v>-307914</v>
      </c>
      <c r="H24" s="760">
        <v>-350100</v>
      </c>
      <c r="I24" s="760">
        <v>-284919</v>
      </c>
      <c r="J24" s="760">
        <v>-333817</v>
      </c>
      <c r="K24" s="760">
        <v>-345484</v>
      </c>
    </row>
    <row r="25" spans="1:11">
      <c r="A25" s="408" t="s">
        <v>725</v>
      </c>
      <c r="B25" s="760">
        <v>-211401</v>
      </c>
      <c r="C25" s="760">
        <v>-235899</v>
      </c>
      <c r="D25" s="760">
        <v>-237837</v>
      </c>
      <c r="E25" s="760">
        <v>-454082</v>
      </c>
      <c r="F25" s="760">
        <v>-513522</v>
      </c>
      <c r="G25" s="760">
        <v>-542289</v>
      </c>
      <c r="H25" s="760">
        <v>-533559</v>
      </c>
      <c r="I25" s="760">
        <v>-427169</v>
      </c>
      <c r="J25" s="760">
        <v>-423073</v>
      </c>
      <c r="K25" s="760">
        <v>-485751</v>
      </c>
    </row>
    <row r="26" spans="1:11">
      <c r="A26" s="408" t="s">
        <v>167</v>
      </c>
      <c r="B26" s="760">
        <v>-108325</v>
      </c>
      <c r="C26" s="760">
        <v>-115235</v>
      </c>
      <c r="D26" s="760">
        <v>-116556</v>
      </c>
      <c r="E26" s="760">
        <v>-164189</v>
      </c>
      <c r="F26" s="760">
        <v>-177479</v>
      </c>
      <c r="G26" s="760">
        <v>-187386</v>
      </c>
      <c r="H26" s="760">
        <v>-168859</v>
      </c>
      <c r="I26" s="760">
        <v>-134851</v>
      </c>
      <c r="J26" s="760">
        <v>-120593</v>
      </c>
      <c r="K26" s="760">
        <v>-124063</v>
      </c>
    </row>
    <row r="27" spans="1:11">
      <c r="A27" s="408" t="s">
        <v>724</v>
      </c>
      <c r="B27" s="760">
        <v>-393166</v>
      </c>
      <c r="C27" s="760">
        <v>-436929</v>
      </c>
      <c r="D27" s="760">
        <v>-462864</v>
      </c>
      <c r="E27" s="760">
        <v>-782372</v>
      </c>
      <c r="F27" s="760">
        <v>-870683</v>
      </c>
      <c r="G27" s="760">
        <v>-947475</v>
      </c>
      <c r="H27" s="760">
        <v>-930716</v>
      </c>
      <c r="I27" s="760">
        <v>-775018</v>
      </c>
      <c r="J27" s="760">
        <v>-774443</v>
      </c>
      <c r="K27" s="760">
        <v>-829018</v>
      </c>
    </row>
    <row r="28" spans="1:11">
      <c r="A28" s="408" t="s">
        <v>726</v>
      </c>
      <c r="B28" s="760">
        <v>-1007968</v>
      </c>
      <c r="C28" s="760">
        <v>-1050397</v>
      </c>
      <c r="D28" s="760">
        <v>-1028351</v>
      </c>
      <c r="E28" s="760">
        <v>-1422472</v>
      </c>
      <c r="F28" s="760">
        <v>-1586448</v>
      </c>
      <c r="G28" s="760">
        <v>-1646883</v>
      </c>
      <c r="H28" s="760">
        <v>-1618914</v>
      </c>
      <c r="I28" s="760">
        <v>-1491943</v>
      </c>
      <c r="J28" s="760">
        <v>-1422531</v>
      </c>
      <c r="K28" s="760">
        <v>-2515279</v>
      </c>
    </row>
    <row r="29" spans="1:11">
      <c r="A29" s="408" t="s">
        <v>100</v>
      </c>
      <c r="B29" s="760">
        <v>-181403</v>
      </c>
      <c r="C29" s="760">
        <v>-183056</v>
      </c>
      <c r="D29" s="760">
        <v>-191256</v>
      </c>
      <c r="E29" s="760">
        <v>-305799</v>
      </c>
      <c r="F29" s="760">
        <v>-330439</v>
      </c>
      <c r="G29" s="760">
        <v>-395611</v>
      </c>
      <c r="H29" s="760">
        <v>-384822</v>
      </c>
      <c r="I29" s="760">
        <v>-358026</v>
      </c>
      <c r="J29" s="760">
        <v>-360383</v>
      </c>
      <c r="K29" s="760">
        <v>-375559</v>
      </c>
    </row>
    <row r="30" spans="1:11">
      <c r="A30" s="408" t="s">
        <v>730</v>
      </c>
      <c r="B30" s="760">
        <v>-560909</v>
      </c>
      <c r="C30" s="760">
        <v>-585161</v>
      </c>
      <c r="D30" s="760">
        <v>-565387</v>
      </c>
      <c r="E30" s="760">
        <v>-889806</v>
      </c>
      <c r="F30" s="760">
        <v>-1169271</v>
      </c>
      <c r="G30" s="760">
        <v>-1251952</v>
      </c>
      <c r="H30" s="760">
        <v>-1278944</v>
      </c>
      <c r="I30" s="760">
        <v>-1100193</v>
      </c>
      <c r="J30" s="760">
        <v>-1128803</v>
      </c>
      <c r="K30" s="760">
        <v>-1182505</v>
      </c>
    </row>
    <row r="31" spans="1:11">
      <c r="A31" s="408" t="s">
        <v>731</v>
      </c>
      <c r="B31" s="760">
        <v>-43856</v>
      </c>
      <c r="C31" s="760">
        <v>-61541</v>
      </c>
      <c r="D31" s="760">
        <v>-77910</v>
      </c>
      <c r="E31" s="760">
        <v>-130633</v>
      </c>
      <c r="F31" s="760">
        <v>-161507</v>
      </c>
      <c r="G31" s="760">
        <v>-193893</v>
      </c>
      <c r="H31" s="760">
        <v>-109279</v>
      </c>
      <c r="I31" s="760">
        <v>-143764</v>
      </c>
      <c r="J31" s="760">
        <v>-124241</v>
      </c>
      <c r="K31" s="760">
        <v>-174971</v>
      </c>
    </row>
    <row r="32" spans="1:11">
      <c r="A32" s="408"/>
      <c r="B32" s="760"/>
      <c r="C32" s="760"/>
      <c r="D32" s="760"/>
      <c r="E32" s="760"/>
      <c r="F32" s="760"/>
      <c r="G32" s="760"/>
    </row>
    <row r="33" spans="1:11">
      <c r="A33" s="761" t="s">
        <v>390</v>
      </c>
      <c r="B33" s="396">
        <f t="shared" ref="B33:K33" si="4">SUM(B30:B31)</f>
        <v>-604765</v>
      </c>
      <c r="C33" s="396">
        <f t="shared" si="4"/>
        <v>-646702</v>
      </c>
      <c r="D33" s="396">
        <f t="shared" si="4"/>
        <v>-643297</v>
      </c>
      <c r="E33" s="396">
        <f t="shared" si="4"/>
        <v>-1020439</v>
      </c>
      <c r="F33" s="396">
        <f t="shared" si="4"/>
        <v>-1330778</v>
      </c>
      <c r="G33" s="396">
        <f t="shared" si="4"/>
        <v>-1445845</v>
      </c>
      <c r="H33" s="396">
        <f t="shared" si="4"/>
        <v>-1388223</v>
      </c>
      <c r="I33" s="396">
        <f t="shared" si="4"/>
        <v>-1243957</v>
      </c>
      <c r="J33" s="396">
        <f t="shared" si="4"/>
        <v>-1253044</v>
      </c>
      <c r="K33" s="396">
        <f t="shared" si="4"/>
        <v>-1357476</v>
      </c>
    </row>
    <row r="34" spans="1:11">
      <c r="A34" s="766" t="s">
        <v>805</v>
      </c>
      <c r="B34" s="433">
        <f>ABS(B33/SUM(B14))</f>
        <v>0.14560444388908672</v>
      </c>
      <c r="C34" s="433">
        <f t="shared" ref="C34:K34" si="5">ABS(C33/SUM(C14))</f>
        <v>0.15124822078663799</v>
      </c>
      <c r="D34" s="433">
        <f t="shared" si="5"/>
        <v>0.14580151772087119</v>
      </c>
      <c r="E34" s="433">
        <f t="shared" si="5"/>
        <v>0.15254117699466799</v>
      </c>
      <c r="F34" s="433">
        <f t="shared" si="5"/>
        <v>0.17068405446229851</v>
      </c>
      <c r="G34" s="433">
        <f t="shared" si="5"/>
        <v>0.17217220304494057</v>
      </c>
      <c r="H34" s="433">
        <f t="shared" si="5"/>
        <v>0.17607669521111541</v>
      </c>
      <c r="I34" s="433">
        <f t="shared" si="5"/>
        <v>0.1863248416296438</v>
      </c>
      <c r="J34" s="433">
        <f t="shared" si="5"/>
        <v>0.18731423393186575</v>
      </c>
      <c r="K34" s="433">
        <f t="shared" si="5"/>
        <v>0.15909037371956353</v>
      </c>
    </row>
    <row r="35" spans="1:11">
      <c r="A35" s="408"/>
      <c r="B35" s="760"/>
      <c r="C35" s="760"/>
      <c r="D35" s="760"/>
      <c r="E35" s="760"/>
      <c r="F35" s="760"/>
      <c r="G35" s="760"/>
    </row>
    <row r="36" spans="1:11">
      <c r="A36" s="408" t="s">
        <v>116</v>
      </c>
      <c r="B36" s="760">
        <v>-27675</v>
      </c>
      <c r="C36" s="760" t="s">
        <v>716</v>
      </c>
      <c r="D36" s="760" t="s">
        <v>716</v>
      </c>
      <c r="E36" s="760" t="s">
        <v>716</v>
      </c>
      <c r="F36" s="760" t="s">
        <v>716</v>
      </c>
      <c r="G36" s="760" t="s">
        <v>716</v>
      </c>
      <c r="H36" s="760" t="s">
        <v>716</v>
      </c>
      <c r="I36" s="760" t="s">
        <v>716</v>
      </c>
      <c r="J36" s="760" t="s">
        <v>716</v>
      </c>
      <c r="K36" s="760" t="s">
        <v>716</v>
      </c>
    </row>
    <row r="37" spans="1:11">
      <c r="A37" s="408" t="s">
        <v>101</v>
      </c>
      <c r="B37" s="760">
        <v>-14141</v>
      </c>
      <c r="C37" s="760">
        <v>-29266</v>
      </c>
      <c r="D37" s="760">
        <v>-10276</v>
      </c>
      <c r="E37" s="760">
        <v>-15752</v>
      </c>
      <c r="F37" s="760">
        <v>-36362</v>
      </c>
      <c r="G37" s="760">
        <v>-92105</v>
      </c>
      <c r="H37" s="760">
        <v>-23059</v>
      </c>
      <c r="I37" s="760">
        <v>-53013</v>
      </c>
      <c r="J37" s="760">
        <v>-4247</v>
      </c>
      <c r="K37" s="760">
        <v>316</v>
      </c>
    </row>
    <row r="38" spans="1:11">
      <c r="A38" s="408" t="s">
        <v>169</v>
      </c>
      <c r="B38" s="760" t="s">
        <v>716</v>
      </c>
      <c r="C38" s="760" t="s">
        <v>716</v>
      </c>
      <c r="D38" s="760" t="s">
        <v>716</v>
      </c>
      <c r="E38" s="760" t="s">
        <v>716</v>
      </c>
      <c r="F38" s="760" t="s">
        <v>716</v>
      </c>
      <c r="G38" s="760" t="s">
        <v>716</v>
      </c>
      <c r="H38" s="760">
        <v>-47404</v>
      </c>
      <c r="I38" s="760">
        <v>-99379</v>
      </c>
      <c r="J38" s="760">
        <v>-359470</v>
      </c>
      <c r="K38" s="760">
        <v>-351207</v>
      </c>
    </row>
    <row r="39" spans="1:11">
      <c r="A39" s="408" t="s">
        <v>733</v>
      </c>
      <c r="B39" s="760">
        <v>-381785</v>
      </c>
      <c r="C39" s="760">
        <v>-400766</v>
      </c>
      <c r="D39" s="760">
        <v>-382773</v>
      </c>
      <c r="E39" s="760">
        <v>-560626</v>
      </c>
      <c r="F39" s="760">
        <v>-629627</v>
      </c>
      <c r="G39" s="760">
        <v>-700334</v>
      </c>
      <c r="H39" s="760">
        <v>-778236</v>
      </c>
      <c r="I39" s="760">
        <v>-689273</v>
      </c>
      <c r="J39" s="760">
        <v>-633423</v>
      </c>
      <c r="K39" s="760">
        <v>-817146</v>
      </c>
    </row>
    <row r="40" spans="1:11">
      <c r="A40" s="408" t="s">
        <v>104</v>
      </c>
      <c r="B40" s="760" t="s">
        <v>716</v>
      </c>
      <c r="C40" s="760" t="s">
        <v>716</v>
      </c>
      <c r="D40" s="760" t="s">
        <v>716</v>
      </c>
      <c r="E40" s="760" t="s">
        <v>716</v>
      </c>
      <c r="F40" s="760" t="s">
        <v>716</v>
      </c>
      <c r="G40" s="760" t="s">
        <v>716</v>
      </c>
      <c r="H40" s="760" t="s">
        <v>716</v>
      </c>
      <c r="I40" s="760" t="s">
        <v>716</v>
      </c>
      <c r="J40" s="760" t="s">
        <v>716</v>
      </c>
      <c r="K40" s="760">
        <v>3496005</v>
      </c>
    </row>
    <row r="41" spans="1:11">
      <c r="A41" s="408" t="s">
        <v>842</v>
      </c>
      <c r="B41" s="760">
        <v>17021</v>
      </c>
      <c r="C41" s="760">
        <v>-6597</v>
      </c>
      <c r="D41" s="760">
        <v>-5625</v>
      </c>
      <c r="E41" s="760">
        <v>59</v>
      </c>
      <c r="F41" s="760">
        <v>-1035</v>
      </c>
      <c r="G41" s="760" t="s">
        <v>716</v>
      </c>
      <c r="H41" s="760" t="s">
        <v>716</v>
      </c>
      <c r="I41" s="760" t="s">
        <v>716</v>
      </c>
      <c r="J41" s="760" t="s">
        <v>716</v>
      </c>
      <c r="K41" s="760" t="s">
        <v>716</v>
      </c>
    </row>
    <row r="42" spans="1:11">
      <c r="A42" s="408" t="s">
        <v>105</v>
      </c>
      <c r="B42" s="760">
        <v>-283736</v>
      </c>
      <c r="C42" s="760">
        <v>-337586</v>
      </c>
      <c r="D42" s="760">
        <v>-367583</v>
      </c>
      <c r="E42" s="760">
        <v>-640758</v>
      </c>
      <c r="F42" s="760">
        <v>-760361</v>
      </c>
      <c r="G42" s="760">
        <v>-708343</v>
      </c>
      <c r="H42" s="760">
        <v>-609286</v>
      </c>
      <c r="I42" s="760">
        <v>-775431</v>
      </c>
      <c r="J42" s="760">
        <v>-1113580</v>
      </c>
      <c r="K42" s="760">
        <v>-1086832</v>
      </c>
    </row>
    <row r="43" spans="1:11">
      <c r="A43" s="408" t="s">
        <v>736</v>
      </c>
      <c r="B43" s="760">
        <v>4071</v>
      </c>
      <c r="C43" s="760">
        <v>4078</v>
      </c>
      <c r="D43" s="760">
        <v>5663</v>
      </c>
      <c r="E43" s="760">
        <v>12037</v>
      </c>
      <c r="F43" s="760">
        <v>11192</v>
      </c>
      <c r="G43" s="760">
        <v>17210</v>
      </c>
      <c r="H43" s="760" t="s">
        <v>716</v>
      </c>
      <c r="I43" s="760" t="s">
        <v>716</v>
      </c>
      <c r="J43" s="760" t="s">
        <v>716</v>
      </c>
      <c r="K43" s="760" t="s">
        <v>716</v>
      </c>
    </row>
    <row r="44" spans="1:11">
      <c r="A44" s="408" t="s">
        <v>107</v>
      </c>
      <c r="B44" s="760">
        <v>32361</v>
      </c>
      <c r="C44" s="760">
        <v>53612</v>
      </c>
      <c r="D44" s="760">
        <v>119658</v>
      </c>
      <c r="E44" s="760">
        <v>151871</v>
      </c>
      <c r="F44" s="760">
        <v>254171</v>
      </c>
      <c r="G44" s="760">
        <v>222162</v>
      </c>
      <c r="H44" s="760">
        <v>96271</v>
      </c>
      <c r="I44" s="760">
        <v>-88227</v>
      </c>
      <c r="J44" s="760">
        <v>-78434</v>
      </c>
      <c r="K44" s="760">
        <v>91094</v>
      </c>
    </row>
    <row r="45" spans="1:11">
      <c r="A45" s="408" t="s">
        <v>108</v>
      </c>
      <c r="B45" s="760">
        <v>-1335</v>
      </c>
      <c r="C45" s="760">
        <v>-10401</v>
      </c>
      <c r="D45" s="760">
        <v>-12298</v>
      </c>
      <c r="E45" s="760">
        <v>-15825</v>
      </c>
      <c r="F45" s="760">
        <v>-16063</v>
      </c>
      <c r="G45" s="760">
        <v>-18805</v>
      </c>
      <c r="H45" s="760">
        <v>-34559</v>
      </c>
      <c r="I45" s="760">
        <v>-47127</v>
      </c>
      <c r="J45" s="760">
        <v>-108731</v>
      </c>
      <c r="K45" s="760">
        <v>-119013</v>
      </c>
    </row>
    <row r="46" spans="1:11">
      <c r="A46" s="408" t="s">
        <v>109</v>
      </c>
      <c r="B46" s="760">
        <v>-7611</v>
      </c>
      <c r="C46" s="760">
        <v>-12160</v>
      </c>
      <c r="D46" s="760">
        <v>-9585</v>
      </c>
      <c r="E46" s="760">
        <v>-18434</v>
      </c>
      <c r="F46" s="760">
        <v>-15090</v>
      </c>
      <c r="G46" s="760">
        <v>4436</v>
      </c>
      <c r="H46" s="760">
        <v>104460</v>
      </c>
      <c r="I46" s="760">
        <v>-226159</v>
      </c>
      <c r="J46" s="760">
        <v>165217</v>
      </c>
      <c r="K46" s="760">
        <v>-19670</v>
      </c>
    </row>
    <row r="47" spans="1:11">
      <c r="A47" s="408" t="s">
        <v>843</v>
      </c>
      <c r="B47" s="760" t="s">
        <v>716</v>
      </c>
      <c r="C47" s="760" t="s">
        <v>716</v>
      </c>
      <c r="D47" s="760" t="s">
        <v>716</v>
      </c>
      <c r="E47" s="760" t="s">
        <v>716</v>
      </c>
      <c r="F47" s="760" t="s">
        <v>716</v>
      </c>
      <c r="G47" s="760">
        <v>1029660</v>
      </c>
      <c r="H47" s="760" t="s">
        <v>716</v>
      </c>
      <c r="I47" s="760" t="s">
        <v>716</v>
      </c>
      <c r="J47" s="760" t="s">
        <v>716</v>
      </c>
      <c r="K47" s="760" t="s">
        <v>716</v>
      </c>
    </row>
    <row r="48" spans="1:11">
      <c r="A48" s="408" t="s">
        <v>110</v>
      </c>
      <c r="B48" s="760">
        <v>-14712</v>
      </c>
      <c r="C48" s="760">
        <v>18941</v>
      </c>
      <c r="D48" s="760">
        <v>-8234</v>
      </c>
      <c r="E48" s="760">
        <v>-37021</v>
      </c>
      <c r="F48" s="760">
        <v>40980</v>
      </c>
      <c r="G48" s="760">
        <v>186313</v>
      </c>
      <c r="H48" s="760">
        <v>-1210749</v>
      </c>
      <c r="I48" s="760">
        <v>-1328689</v>
      </c>
      <c r="J48" s="760">
        <v>-1451474</v>
      </c>
      <c r="K48" s="760">
        <v>-178598</v>
      </c>
    </row>
    <row r="49" spans="1:11">
      <c r="A49" s="402" t="s">
        <v>739</v>
      </c>
      <c r="B49" s="427">
        <v>457927</v>
      </c>
      <c r="C49" s="427">
        <v>343660</v>
      </c>
      <c r="D49" s="427">
        <v>548810</v>
      </c>
      <c r="E49" s="427">
        <v>667085</v>
      </c>
      <c r="F49" s="427">
        <v>977926</v>
      </c>
      <c r="G49" s="427">
        <v>2158428</v>
      </c>
      <c r="H49" s="427">
        <v>-668988</v>
      </c>
      <c r="I49" s="427">
        <v>-2012593</v>
      </c>
      <c r="J49" s="427">
        <v>-2216025</v>
      </c>
      <c r="K49" s="427">
        <v>2831631</v>
      </c>
    </row>
    <row r="50" spans="1:11">
      <c r="A50" s="408"/>
      <c r="B50" s="408"/>
      <c r="C50" s="408"/>
      <c r="D50" s="408"/>
      <c r="E50" s="408"/>
      <c r="F50" s="408"/>
      <c r="G50" s="408"/>
      <c r="H50" s="408"/>
      <c r="I50" s="408"/>
      <c r="J50" s="408"/>
      <c r="K50" s="408"/>
    </row>
    <row r="51" spans="1:11">
      <c r="A51" s="402" t="s">
        <v>740</v>
      </c>
      <c r="B51" s="408"/>
      <c r="C51" s="408"/>
      <c r="D51" s="408"/>
      <c r="E51" s="408"/>
      <c r="F51" s="408"/>
      <c r="G51" s="408"/>
      <c r="H51" s="408"/>
      <c r="I51" s="408"/>
      <c r="J51" s="408"/>
      <c r="K51" s="408"/>
    </row>
    <row r="52" spans="1:11">
      <c r="A52" s="408" t="s">
        <v>741</v>
      </c>
      <c r="B52" s="760">
        <v>-168451</v>
      </c>
      <c r="C52" s="760">
        <v>-113387</v>
      </c>
      <c r="D52" s="760">
        <v>-203601</v>
      </c>
      <c r="E52" s="760">
        <v>-231719</v>
      </c>
      <c r="F52" s="760">
        <v>-341930</v>
      </c>
      <c r="G52" s="760">
        <v>-757883</v>
      </c>
      <c r="H52" s="760">
        <v>-186298</v>
      </c>
      <c r="I52" s="760">
        <v>720911</v>
      </c>
      <c r="J52" s="760">
        <v>778628</v>
      </c>
      <c r="K52" s="760">
        <v>403313</v>
      </c>
    </row>
    <row r="53" spans="1:11">
      <c r="A53" s="408" t="s">
        <v>112</v>
      </c>
      <c r="B53" s="760" t="s">
        <v>716</v>
      </c>
      <c r="C53" s="760" t="s">
        <v>716</v>
      </c>
      <c r="D53" s="760" t="s">
        <v>716</v>
      </c>
      <c r="E53" s="760" t="s">
        <v>716</v>
      </c>
      <c r="F53" s="760" t="s">
        <v>716</v>
      </c>
      <c r="G53" s="760" t="s">
        <v>716</v>
      </c>
      <c r="H53" s="760" t="s">
        <v>716</v>
      </c>
      <c r="I53" s="760" t="s">
        <v>716</v>
      </c>
      <c r="J53" s="760" t="s">
        <v>716</v>
      </c>
      <c r="K53" s="760">
        <v>-120307</v>
      </c>
    </row>
    <row r="54" spans="1:11">
      <c r="A54" s="408" t="s">
        <v>844</v>
      </c>
      <c r="B54" s="760">
        <v>7883</v>
      </c>
      <c r="C54" s="760">
        <v>16075</v>
      </c>
      <c r="D54" s="760">
        <v>-34089</v>
      </c>
      <c r="E54" s="760">
        <v>11815</v>
      </c>
      <c r="F54" s="760">
        <v>18473</v>
      </c>
      <c r="G54" s="760">
        <v>10461</v>
      </c>
      <c r="H54" s="760" t="s">
        <v>716</v>
      </c>
      <c r="I54" s="760" t="s">
        <v>716</v>
      </c>
      <c r="J54" s="760" t="s">
        <v>716</v>
      </c>
      <c r="K54" s="760" t="s">
        <v>716</v>
      </c>
    </row>
    <row r="55" spans="1:11">
      <c r="A55" s="408" t="s">
        <v>844</v>
      </c>
      <c r="B55" s="760">
        <v>-4924</v>
      </c>
      <c r="C55" s="760">
        <v>-2651</v>
      </c>
      <c r="D55" s="760">
        <v>101212</v>
      </c>
      <c r="E55" s="760">
        <v>-3925</v>
      </c>
      <c r="F55" s="760">
        <v>-6205</v>
      </c>
      <c r="G55" s="760">
        <v>-92400</v>
      </c>
      <c r="H55" s="760" t="s">
        <v>716</v>
      </c>
      <c r="I55" s="760" t="s">
        <v>716</v>
      </c>
      <c r="J55" s="760" t="s">
        <v>716</v>
      </c>
      <c r="K55" s="760" t="s">
        <v>716</v>
      </c>
    </row>
    <row r="56" spans="1:11">
      <c r="A56" s="408" t="s">
        <v>845</v>
      </c>
      <c r="B56" s="760" t="s">
        <v>716</v>
      </c>
      <c r="C56" s="760" t="s">
        <v>716</v>
      </c>
      <c r="D56" s="760" t="s">
        <v>716</v>
      </c>
      <c r="E56" s="760" t="s">
        <v>716</v>
      </c>
      <c r="F56" s="760" t="s">
        <v>716</v>
      </c>
      <c r="G56" s="760">
        <v>265813</v>
      </c>
      <c r="H56" s="760" t="s">
        <v>716</v>
      </c>
      <c r="I56" s="760" t="s">
        <v>716</v>
      </c>
      <c r="J56" s="760" t="s">
        <v>716</v>
      </c>
      <c r="K56" s="760" t="s">
        <v>716</v>
      </c>
    </row>
    <row r="57" spans="1:11">
      <c r="A57" s="402" t="s">
        <v>742</v>
      </c>
      <c r="B57" s="427">
        <v>292435</v>
      </c>
      <c r="C57" s="427">
        <v>243697</v>
      </c>
      <c r="D57" s="427">
        <v>412332</v>
      </c>
      <c r="E57" s="427">
        <v>443256</v>
      </c>
      <c r="F57" s="427">
        <v>648264</v>
      </c>
      <c r="G57" s="427">
        <v>1584419</v>
      </c>
      <c r="H57" s="427">
        <v>-855286</v>
      </c>
      <c r="I57" s="427">
        <v>-1291682</v>
      </c>
      <c r="J57" s="427">
        <v>-1437397</v>
      </c>
      <c r="K57" s="427">
        <v>3114637</v>
      </c>
    </row>
    <row r="58" spans="1:11">
      <c r="A58" s="408"/>
      <c r="B58" s="408"/>
      <c r="C58" s="408"/>
      <c r="D58" s="408"/>
      <c r="E58" s="408"/>
      <c r="F58" s="408"/>
      <c r="G58" s="408"/>
      <c r="H58" s="408"/>
      <c r="I58" s="408"/>
      <c r="J58" s="408"/>
      <c r="K58" s="408"/>
    </row>
    <row r="59" spans="1:11">
      <c r="A59" s="402" t="s">
        <v>743</v>
      </c>
      <c r="B59" s="408"/>
      <c r="C59" s="408"/>
      <c r="D59" s="408"/>
      <c r="E59" s="408"/>
      <c r="F59" s="408"/>
      <c r="G59" s="408"/>
      <c r="H59" s="408"/>
      <c r="I59" s="408"/>
      <c r="J59" s="408"/>
      <c r="K59" s="408"/>
    </row>
    <row r="60" spans="1:11">
      <c r="A60" s="408" t="s">
        <v>744</v>
      </c>
      <c r="B60" s="771">
        <v>746538</v>
      </c>
      <c r="C60" s="771">
        <v>699729</v>
      </c>
      <c r="D60" s="771">
        <v>932613</v>
      </c>
      <c r="E60" s="771">
        <v>1330065</v>
      </c>
      <c r="F60" s="771">
        <v>1758248</v>
      </c>
      <c r="G60" s="771">
        <v>2863930</v>
      </c>
      <c r="H60" s="771">
        <v>-129603</v>
      </c>
      <c r="I60" s="771">
        <v>-963876</v>
      </c>
      <c r="J60" s="771">
        <v>-1158931</v>
      </c>
      <c r="K60" s="771">
        <v>4057146</v>
      </c>
    </row>
    <row r="61" spans="1:11">
      <c r="A61" s="408" t="s">
        <v>818</v>
      </c>
      <c r="B61" s="771">
        <v>1.83</v>
      </c>
      <c r="C61" s="771">
        <v>0.77</v>
      </c>
      <c r="D61" s="771">
        <v>1.24</v>
      </c>
      <c r="E61" s="771">
        <v>1.53</v>
      </c>
      <c r="F61" s="771">
        <v>2.25</v>
      </c>
      <c r="G61" s="771">
        <v>4.88</v>
      </c>
      <c r="H61" s="771">
        <v>-3.06</v>
      </c>
      <c r="I61" s="771">
        <v>-3.41</v>
      </c>
      <c r="J61" s="771">
        <v>-3.19</v>
      </c>
      <c r="K61" s="771">
        <v>6.37</v>
      </c>
    </row>
    <row r="62" spans="1:11">
      <c r="A62" s="408" t="s">
        <v>846</v>
      </c>
      <c r="B62" s="771">
        <v>0.02</v>
      </c>
      <c r="C62" s="771">
        <v>0.05</v>
      </c>
      <c r="D62" s="771">
        <v>0.24</v>
      </c>
      <c r="E62" s="771">
        <v>0.03</v>
      </c>
      <c r="F62" s="771">
        <v>0.04</v>
      </c>
      <c r="G62" s="771">
        <v>0.64</v>
      </c>
      <c r="H62" s="771" t="s">
        <v>716</v>
      </c>
      <c r="I62" s="771" t="s">
        <v>716</v>
      </c>
      <c r="J62" s="771" t="s">
        <v>716</v>
      </c>
      <c r="K62" s="771" t="s">
        <v>716</v>
      </c>
    </row>
    <row r="63" spans="1:11">
      <c r="A63" s="408" t="s">
        <v>847</v>
      </c>
      <c r="B63" s="771">
        <v>1.85</v>
      </c>
      <c r="C63" s="771">
        <v>0.82</v>
      </c>
      <c r="D63" s="771">
        <v>1.48</v>
      </c>
      <c r="E63" s="771">
        <v>1.56</v>
      </c>
      <c r="F63" s="771">
        <v>2.29</v>
      </c>
      <c r="G63" s="771">
        <v>5.52</v>
      </c>
      <c r="H63" s="771" t="s">
        <v>716</v>
      </c>
      <c r="I63" s="771" t="s">
        <v>716</v>
      </c>
      <c r="J63" s="771" t="s">
        <v>716</v>
      </c>
      <c r="K63" s="771" t="s">
        <v>716</v>
      </c>
    </row>
    <row r="64" spans="1:11">
      <c r="A64" s="408" t="s">
        <v>819</v>
      </c>
      <c r="B64" s="771">
        <v>1.81</v>
      </c>
      <c r="C64" s="771">
        <v>0.76</v>
      </c>
      <c r="D64" s="771">
        <v>1.19</v>
      </c>
      <c r="E64" s="771">
        <v>1.47</v>
      </c>
      <c r="F64" s="771">
        <v>2.1800000000000002</v>
      </c>
      <c r="G64" s="771">
        <v>4.7</v>
      </c>
      <c r="H64" s="771">
        <v>-3.06</v>
      </c>
      <c r="I64" s="771">
        <v>-3.41</v>
      </c>
      <c r="J64" s="771">
        <v>-3.19</v>
      </c>
      <c r="K64" s="771">
        <v>5.62</v>
      </c>
    </row>
    <row r="65" spans="1:11">
      <c r="A65" s="408" t="s">
        <v>848</v>
      </c>
      <c r="B65" s="771">
        <v>0.02</v>
      </c>
      <c r="C65" s="771">
        <v>0.04</v>
      </c>
      <c r="D65" s="771">
        <v>0.24</v>
      </c>
      <c r="E65" s="771">
        <v>0.03</v>
      </c>
      <c r="F65" s="771">
        <v>0.04</v>
      </c>
      <c r="G65" s="771">
        <v>0.61</v>
      </c>
      <c r="H65" s="771" t="s">
        <v>716</v>
      </c>
      <c r="I65" s="771" t="s">
        <v>716</v>
      </c>
      <c r="J65" s="771" t="s">
        <v>716</v>
      </c>
      <c r="K65" s="771" t="s">
        <v>716</v>
      </c>
    </row>
    <row r="66" spans="1:11">
      <c r="A66" s="408" t="s">
        <v>849</v>
      </c>
      <c r="B66" s="771">
        <v>1.83</v>
      </c>
      <c r="C66" s="771">
        <v>0.8</v>
      </c>
      <c r="D66" s="771">
        <v>1.43</v>
      </c>
      <c r="E66" s="771">
        <v>1.5</v>
      </c>
      <c r="F66" s="771">
        <v>2.2200000000000002</v>
      </c>
      <c r="G66" s="771">
        <v>5.31</v>
      </c>
      <c r="H66" s="771" t="s">
        <v>716</v>
      </c>
      <c r="I66" s="771" t="s">
        <v>716</v>
      </c>
      <c r="J66" s="771" t="s">
        <v>716</v>
      </c>
      <c r="K66" s="771" t="s">
        <v>716</v>
      </c>
    </row>
    <row r="67" spans="1:11">
      <c r="A67" s="772"/>
      <c r="B67" s="772"/>
      <c r="C67" s="772"/>
      <c r="D67" s="772"/>
      <c r="E67" s="772"/>
      <c r="F67" s="772"/>
      <c r="G67" s="772"/>
      <c r="H67" s="772"/>
      <c r="I67" s="772"/>
      <c r="J67" s="772"/>
      <c r="K67" s="772"/>
    </row>
  </sheetData>
  <pageMargins left="0.2" right="0.2" top="0.5" bottom="0.5" header="0.5" footer="0.5"/>
  <pageSetup fitToWidth="0" fitToHeight="0" orientation="landscape" horizontalDpi="0" verticalDpi="0"/>
  <headerFooter alignWithMargins="0"/>
</worksheet>
</file>

<file path=xl/worksheets/sheet38.xml><?xml version="1.0" encoding="utf-8"?>
<worksheet xmlns="http://schemas.openxmlformats.org/spreadsheetml/2006/main" xmlns:r="http://schemas.openxmlformats.org/officeDocument/2006/relationships">
  <sheetPr codeName="Sheet32">
    <outlinePr summaryBelow="0" summaryRight="0"/>
    <pageSetUpPr autoPageBreaks="0"/>
  </sheetPr>
  <dimension ref="B1:IV54"/>
  <sheetViews>
    <sheetView showGridLines="0" zoomScaleNormal="100" workbookViewId="0">
      <selection activeCell="B1" sqref="B1"/>
    </sheetView>
  </sheetViews>
  <sheetFormatPr defaultRowHeight="11.25"/>
  <cols>
    <col min="1" max="1" width="7.28515625" style="392" customWidth="1"/>
    <col min="2" max="2" width="45.85546875" style="392" customWidth="1"/>
    <col min="3" max="10" width="14.85546875" style="392" customWidth="1"/>
    <col min="11" max="256" width="9.140625" style="392"/>
    <col min="257" max="257" width="7.28515625" style="392" customWidth="1"/>
    <col min="258" max="258" width="45.85546875" style="392" customWidth="1"/>
    <col min="259" max="266" width="14.85546875" style="392" customWidth="1"/>
    <col min="267" max="512" width="9.140625" style="392"/>
    <col min="513" max="513" width="7.28515625" style="392" customWidth="1"/>
    <col min="514" max="514" width="45.85546875" style="392" customWidth="1"/>
    <col min="515" max="522" width="14.85546875" style="392" customWidth="1"/>
    <col min="523" max="768" width="9.140625" style="392"/>
    <col min="769" max="769" width="7.28515625" style="392" customWidth="1"/>
    <col min="770" max="770" width="45.85546875" style="392" customWidth="1"/>
    <col min="771" max="778" width="14.85546875" style="392" customWidth="1"/>
    <col min="779" max="1024" width="9.140625" style="392"/>
    <col min="1025" max="1025" width="7.28515625" style="392" customWidth="1"/>
    <col min="1026" max="1026" width="45.85546875" style="392" customWidth="1"/>
    <col min="1027" max="1034" width="14.85546875" style="392" customWidth="1"/>
    <col min="1035" max="1280" width="9.140625" style="392"/>
    <col min="1281" max="1281" width="7.28515625" style="392" customWidth="1"/>
    <col min="1282" max="1282" width="45.85546875" style="392" customWidth="1"/>
    <col min="1283" max="1290" width="14.85546875" style="392" customWidth="1"/>
    <col min="1291" max="1536" width="9.140625" style="392"/>
    <col min="1537" max="1537" width="7.28515625" style="392" customWidth="1"/>
    <col min="1538" max="1538" width="45.85546875" style="392" customWidth="1"/>
    <col min="1539" max="1546" width="14.85546875" style="392" customWidth="1"/>
    <col min="1547" max="1792" width="9.140625" style="392"/>
    <col min="1793" max="1793" width="7.28515625" style="392" customWidth="1"/>
    <col min="1794" max="1794" width="45.85546875" style="392" customWidth="1"/>
    <col min="1795" max="1802" width="14.85546875" style="392" customWidth="1"/>
    <col min="1803" max="2048" width="9.140625" style="392"/>
    <col min="2049" max="2049" width="7.28515625" style="392" customWidth="1"/>
    <col min="2050" max="2050" width="45.85546875" style="392" customWidth="1"/>
    <col min="2051" max="2058" width="14.85546875" style="392" customWidth="1"/>
    <col min="2059" max="2304" width="9.140625" style="392"/>
    <col min="2305" max="2305" width="7.28515625" style="392" customWidth="1"/>
    <col min="2306" max="2306" width="45.85546875" style="392" customWidth="1"/>
    <col min="2307" max="2314" width="14.85546875" style="392" customWidth="1"/>
    <col min="2315" max="2560" width="9.140625" style="392"/>
    <col min="2561" max="2561" width="7.28515625" style="392" customWidth="1"/>
    <col min="2562" max="2562" width="45.85546875" style="392" customWidth="1"/>
    <col min="2563" max="2570" width="14.85546875" style="392" customWidth="1"/>
    <col min="2571" max="2816" width="9.140625" style="392"/>
    <col min="2817" max="2817" width="7.28515625" style="392" customWidth="1"/>
    <col min="2818" max="2818" width="45.85546875" style="392" customWidth="1"/>
    <col min="2819" max="2826" width="14.85546875" style="392" customWidth="1"/>
    <col min="2827" max="3072" width="9.140625" style="392"/>
    <col min="3073" max="3073" width="7.28515625" style="392" customWidth="1"/>
    <col min="3074" max="3074" width="45.85546875" style="392" customWidth="1"/>
    <col min="3075" max="3082" width="14.85546875" style="392" customWidth="1"/>
    <col min="3083" max="3328" width="9.140625" style="392"/>
    <col min="3329" max="3329" width="7.28515625" style="392" customWidth="1"/>
    <col min="3330" max="3330" width="45.85546875" style="392" customWidth="1"/>
    <col min="3331" max="3338" width="14.85546875" style="392" customWidth="1"/>
    <col min="3339" max="3584" width="9.140625" style="392"/>
    <col min="3585" max="3585" width="7.28515625" style="392" customWidth="1"/>
    <col min="3586" max="3586" width="45.85546875" style="392" customWidth="1"/>
    <col min="3587" max="3594" width="14.85546875" style="392" customWidth="1"/>
    <col min="3595" max="3840" width="9.140625" style="392"/>
    <col min="3841" max="3841" width="7.28515625" style="392" customWidth="1"/>
    <col min="3842" max="3842" width="45.85546875" style="392" customWidth="1"/>
    <col min="3843" max="3850" width="14.85546875" style="392" customWidth="1"/>
    <col min="3851" max="4096" width="9.140625" style="392"/>
    <col min="4097" max="4097" width="7.28515625" style="392" customWidth="1"/>
    <col min="4098" max="4098" width="45.85546875" style="392" customWidth="1"/>
    <col min="4099" max="4106" width="14.85546875" style="392" customWidth="1"/>
    <col min="4107" max="4352" width="9.140625" style="392"/>
    <col min="4353" max="4353" width="7.28515625" style="392" customWidth="1"/>
    <col min="4354" max="4354" width="45.85546875" style="392" customWidth="1"/>
    <col min="4355" max="4362" width="14.85546875" style="392" customWidth="1"/>
    <col min="4363" max="4608" width="9.140625" style="392"/>
    <col min="4609" max="4609" width="7.28515625" style="392" customWidth="1"/>
    <col min="4610" max="4610" width="45.85546875" style="392" customWidth="1"/>
    <col min="4611" max="4618" width="14.85546875" style="392" customWidth="1"/>
    <col min="4619" max="4864" width="9.140625" style="392"/>
    <col min="4865" max="4865" width="7.28515625" style="392" customWidth="1"/>
    <col min="4866" max="4866" width="45.85546875" style="392" customWidth="1"/>
    <col min="4867" max="4874" width="14.85546875" style="392" customWidth="1"/>
    <col min="4875" max="5120" width="9.140625" style="392"/>
    <col min="5121" max="5121" width="7.28515625" style="392" customWidth="1"/>
    <col min="5122" max="5122" width="45.85546875" style="392" customWidth="1"/>
    <col min="5123" max="5130" width="14.85546875" style="392" customWidth="1"/>
    <col min="5131" max="5376" width="9.140625" style="392"/>
    <col min="5377" max="5377" width="7.28515625" style="392" customWidth="1"/>
    <col min="5378" max="5378" width="45.85546875" style="392" customWidth="1"/>
    <col min="5379" max="5386" width="14.85546875" style="392" customWidth="1"/>
    <col min="5387" max="5632" width="9.140625" style="392"/>
    <col min="5633" max="5633" width="7.28515625" style="392" customWidth="1"/>
    <col min="5634" max="5634" width="45.85546875" style="392" customWidth="1"/>
    <col min="5635" max="5642" width="14.85546875" style="392" customWidth="1"/>
    <col min="5643" max="5888" width="9.140625" style="392"/>
    <col min="5889" max="5889" width="7.28515625" style="392" customWidth="1"/>
    <col min="5890" max="5890" width="45.85546875" style="392" customWidth="1"/>
    <col min="5891" max="5898" width="14.85546875" style="392" customWidth="1"/>
    <col min="5899" max="6144" width="9.140625" style="392"/>
    <col min="6145" max="6145" width="7.28515625" style="392" customWidth="1"/>
    <col min="6146" max="6146" width="45.85546875" style="392" customWidth="1"/>
    <col min="6147" max="6154" width="14.85546875" style="392" customWidth="1"/>
    <col min="6155" max="6400" width="9.140625" style="392"/>
    <col min="6401" max="6401" width="7.28515625" style="392" customWidth="1"/>
    <col min="6402" max="6402" width="45.85546875" style="392" customWidth="1"/>
    <col min="6403" max="6410" width="14.85546875" style="392" customWidth="1"/>
    <col min="6411" max="6656" width="9.140625" style="392"/>
    <col min="6657" max="6657" width="7.28515625" style="392" customWidth="1"/>
    <col min="6658" max="6658" width="45.85546875" style="392" customWidth="1"/>
    <col min="6659" max="6666" width="14.85546875" style="392" customWidth="1"/>
    <col min="6667" max="6912" width="9.140625" style="392"/>
    <col min="6913" max="6913" width="7.28515625" style="392" customWidth="1"/>
    <col min="6914" max="6914" width="45.85546875" style="392" customWidth="1"/>
    <col min="6915" max="6922" width="14.85546875" style="392" customWidth="1"/>
    <col min="6923" max="7168" width="9.140625" style="392"/>
    <col min="7169" max="7169" width="7.28515625" style="392" customWidth="1"/>
    <col min="7170" max="7170" width="45.85546875" style="392" customWidth="1"/>
    <col min="7171" max="7178" width="14.85546875" style="392" customWidth="1"/>
    <col min="7179" max="7424" width="9.140625" style="392"/>
    <col min="7425" max="7425" width="7.28515625" style="392" customWidth="1"/>
    <col min="7426" max="7426" width="45.85546875" style="392" customWidth="1"/>
    <col min="7427" max="7434" width="14.85546875" style="392" customWidth="1"/>
    <col min="7435" max="7680" width="9.140625" style="392"/>
    <col min="7681" max="7681" width="7.28515625" style="392" customWidth="1"/>
    <col min="7682" max="7682" width="45.85546875" style="392" customWidth="1"/>
    <col min="7683" max="7690" width="14.85546875" style="392" customWidth="1"/>
    <col min="7691" max="7936" width="9.140625" style="392"/>
    <col min="7937" max="7937" width="7.28515625" style="392" customWidth="1"/>
    <col min="7938" max="7938" width="45.85546875" style="392" customWidth="1"/>
    <col min="7939" max="7946" width="14.85546875" style="392" customWidth="1"/>
    <col min="7947" max="8192" width="9.140625" style="392"/>
    <col min="8193" max="8193" width="7.28515625" style="392" customWidth="1"/>
    <col min="8194" max="8194" width="45.85546875" style="392" customWidth="1"/>
    <col min="8195" max="8202" width="14.85546875" style="392" customWidth="1"/>
    <col min="8203" max="8448" width="9.140625" style="392"/>
    <col min="8449" max="8449" width="7.28515625" style="392" customWidth="1"/>
    <col min="8450" max="8450" width="45.85546875" style="392" customWidth="1"/>
    <col min="8451" max="8458" width="14.85546875" style="392" customWidth="1"/>
    <col min="8459" max="8704" width="9.140625" style="392"/>
    <col min="8705" max="8705" width="7.28515625" style="392" customWidth="1"/>
    <col min="8706" max="8706" width="45.85546875" style="392" customWidth="1"/>
    <col min="8707" max="8714" width="14.85546875" style="392" customWidth="1"/>
    <col min="8715" max="8960" width="9.140625" style="392"/>
    <col min="8961" max="8961" width="7.28515625" style="392" customWidth="1"/>
    <col min="8962" max="8962" width="45.85546875" style="392" customWidth="1"/>
    <col min="8963" max="8970" width="14.85546875" style="392" customWidth="1"/>
    <col min="8971" max="9216" width="9.140625" style="392"/>
    <col min="9217" max="9217" width="7.28515625" style="392" customWidth="1"/>
    <col min="9218" max="9218" width="45.85546875" style="392" customWidth="1"/>
    <col min="9219" max="9226" width="14.85546875" style="392" customWidth="1"/>
    <col min="9227" max="9472" width="9.140625" style="392"/>
    <col min="9473" max="9473" width="7.28515625" style="392" customWidth="1"/>
    <col min="9474" max="9474" width="45.85546875" style="392" customWidth="1"/>
    <col min="9475" max="9482" width="14.85546875" style="392" customWidth="1"/>
    <col min="9483" max="9728" width="9.140625" style="392"/>
    <col min="9729" max="9729" width="7.28515625" style="392" customWidth="1"/>
    <col min="9730" max="9730" width="45.85546875" style="392" customWidth="1"/>
    <col min="9731" max="9738" width="14.85546875" style="392" customWidth="1"/>
    <col min="9739" max="9984" width="9.140625" style="392"/>
    <col min="9985" max="9985" width="7.28515625" style="392" customWidth="1"/>
    <col min="9986" max="9986" width="45.85546875" style="392" customWidth="1"/>
    <col min="9987" max="9994" width="14.85546875" style="392" customWidth="1"/>
    <col min="9995" max="10240" width="9.140625" style="392"/>
    <col min="10241" max="10241" width="7.28515625" style="392" customWidth="1"/>
    <col min="10242" max="10242" width="45.85546875" style="392" customWidth="1"/>
    <col min="10243" max="10250" width="14.85546875" style="392" customWidth="1"/>
    <col min="10251" max="10496" width="9.140625" style="392"/>
    <col min="10497" max="10497" width="7.28515625" style="392" customWidth="1"/>
    <col min="10498" max="10498" width="45.85546875" style="392" customWidth="1"/>
    <col min="10499" max="10506" width="14.85546875" style="392" customWidth="1"/>
    <col min="10507" max="10752" width="9.140625" style="392"/>
    <col min="10753" max="10753" width="7.28515625" style="392" customWidth="1"/>
    <col min="10754" max="10754" width="45.85546875" style="392" customWidth="1"/>
    <col min="10755" max="10762" width="14.85546875" style="392" customWidth="1"/>
    <col min="10763" max="11008" width="9.140625" style="392"/>
    <col min="11009" max="11009" width="7.28515625" style="392" customWidth="1"/>
    <col min="11010" max="11010" width="45.85546875" style="392" customWidth="1"/>
    <col min="11011" max="11018" width="14.85546875" style="392" customWidth="1"/>
    <col min="11019" max="11264" width="9.140625" style="392"/>
    <col min="11265" max="11265" width="7.28515625" style="392" customWidth="1"/>
    <col min="11266" max="11266" width="45.85546875" style="392" customWidth="1"/>
    <col min="11267" max="11274" width="14.85546875" style="392" customWidth="1"/>
    <col min="11275" max="11520" width="9.140625" style="392"/>
    <col min="11521" max="11521" width="7.28515625" style="392" customWidth="1"/>
    <col min="11522" max="11522" width="45.85546875" style="392" customWidth="1"/>
    <col min="11523" max="11530" width="14.85546875" style="392" customWidth="1"/>
    <col min="11531" max="11776" width="9.140625" style="392"/>
    <col min="11777" max="11777" width="7.28515625" style="392" customWidth="1"/>
    <col min="11778" max="11778" width="45.85546875" style="392" customWidth="1"/>
    <col min="11779" max="11786" width="14.85546875" style="392" customWidth="1"/>
    <col min="11787" max="12032" width="9.140625" style="392"/>
    <col min="12033" max="12033" width="7.28515625" style="392" customWidth="1"/>
    <col min="12034" max="12034" width="45.85546875" style="392" customWidth="1"/>
    <col min="12035" max="12042" width="14.85546875" style="392" customWidth="1"/>
    <col min="12043" max="12288" width="9.140625" style="392"/>
    <col min="12289" max="12289" width="7.28515625" style="392" customWidth="1"/>
    <col min="12290" max="12290" width="45.85546875" style="392" customWidth="1"/>
    <col min="12291" max="12298" width="14.85546875" style="392" customWidth="1"/>
    <col min="12299" max="12544" width="9.140625" style="392"/>
    <col min="12545" max="12545" width="7.28515625" style="392" customWidth="1"/>
    <col min="12546" max="12546" width="45.85546875" style="392" customWidth="1"/>
    <col min="12547" max="12554" width="14.85546875" style="392" customWidth="1"/>
    <col min="12555" max="12800" width="9.140625" style="392"/>
    <col min="12801" max="12801" width="7.28515625" style="392" customWidth="1"/>
    <col min="12802" max="12802" width="45.85546875" style="392" customWidth="1"/>
    <col min="12803" max="12810" width="14.85546875" style="392" customWidth="1"/>
    <col min="12811" max="13056" width="9.140625" style="392"/>
    <col min="13057" max="13057" width="7.28515625" style="392" customWidth="1"/>
    <col min="13058" max="13058" width="45.85546875" style="392" customWidth="1"/>
    <col min="13059" max="13066" width="14.85546875" style="392" customWidth="1"/>
    <col min="13067" max="13312" width="9.140625" style="392"/>
    <col min="13313" max="13313" width="7.28515625" style="392" customWidth="1"/>
    <col min="13314" max="13314" width="45.85546875" style="392" customWidth="1"/>
    <col min="13315" max="13322" width="14.85546875" style="392" customWidth="1"/>
    <col min="13323" max="13568" width="9.140625" style="392"/>
    <col min="13569" max="13569" width="7.28515625" style="392" customWidth="1"/>
    <col min="13570" max="13570" width="45.85546875" style="392" customWidth="1"/>
    <col min="13571" max="13578" width="14.85546875" style="392" customWidth="1"/>
    <col min="13579" max="13824" width="9.140625" style="392"/>
    <col min="13825" max="13825" width="7.28515625" style="392" customWidth="1"/>
    <col min="13826" max="13826" width="45.85546875" style="392" customWidth="1"/>
    <col min="13827" max="13834" width="14.85546875" style="392" customWidth="1"/>
    <col min="13835" max="14080" width="9.140625" style="392"/>
    <col min="14081" max="14081" width="7.28515625" style="392" customWidth="1"/>
    <col min="14082" max="14082" width="45.85546875" style="392" customWidth="1"/>
    <col min="14083" max="14090" width="14.85546875" style="392" customWidth="1"/>
    <col min="14091" max="14336" width="9.140625" style="392"/>
    <col min="14337" max="14337" width="7.28515625" style="392" customWidth="1"/>
    <col min="14338" max="14338" width="45.85546875" style="392" customWidth="1"/>
    <col min="14339" max="14346" width="14.85546875" style="392" customWidth="1"/>
    <col min="14347" max="14592" width="9.140625" style="392"/>
    <col min="14593" max="14593" width="7.28515625" style="392" customWidth="1"/>
    <col min="14594" max="14594" width="45.85546875" style="392" customWidth="1"/>
    <col min="14595" max="14602" width="14.85546875" style="392" customWidth="1"/>
    <col min="14603" max="14848" width="9.140625" style="392"/>
    <col min="14849" max="14849" width="7.28515625" style="392" customWidth="1"/>
    <col min="14850" max="14850" width="45.85546875" style="392" customWidth="1"/>
    <col min="14851" max="14858" width="14.85546875" style="392" customWidth="1"/>
    <col min="14859" max="15104" width="9.140625" style="392"/>
    <col min="15105" max="15105" width="7.28515625" style="392" customWidth="1"/>
    <col min="15106" max="15106" width="45.85546875" style="392" customWidth="1"/>
    <col min="15107" max="15114" width="14.85546875" style="392" customWidth="1"/>
    <col min="15115" max="15360" width="9.140625" style="392"/>
    <col min="15361" max="15361" width="7.28515625" style="392" customWidth="1"/>
    <col min="15362" max="15362" width="45.85546875" style="392" customWidth="1"/>
    <col min="15363" max="15370" width="14.85546875" style="392" customWidth="1"/>
    <col min="15371" max="15616" width="9.140625" style="392"/>
    <col min="15617" max="15617" width="7.28515625" style="392" customWidth="1"/>
    <col min="15618" max="15618" width="45.85546875" style="392" customWidth="1"/>
    <col min="15619" max="15626" width="14.85546875" style="392" customWidth="1"/>
    <col min="15627" max="15872" width="9.140625" style="392"/>
    <col min="15873" max="15873" width="7.28515625" style="392" customWidth="1"/>
    <col min="15874" max="15874" width="45.85546875" style="392" customWidth="1"/>
    <col min="15875" max="15882" width="14.85546875" style="392" customWidth="1"/>
    <col min="15883" max="16128" width="9.140625" style="392"/>
    <col min="16129" max="16129" width="7.28515625" style="392" customWidth="1"/>
    <col min="16130" max="16130" width="45.85546875" style="392" customWidth="1"/>
    <col min="16131" max="16138" width="14.85546875" style="392" customWidth="1"/>
    <col min="16139" max="16384" width="9.140625" style="392"/>
  </cols>
  <sheetData>
    <row r="1" spans="2:256" ht="18.75" customHeight="1"/>
    <row r="2" spans="2:256">
      <c r="B2" s="418" t="s">
        <v>721</v>
      </c>
      <c r="C2" s="418"/>
      <c r="D2" s="418"/>
      <c r="E2" s="418"/>
      <c r="F2" s="418"/>
      <c r="G2" s="418"/>
      <c r="H2" s="418"/>
      <c r="I2" s="418"/>
      <c r="J2" s="41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row>
    <row r="3" spans="2:256" ht="22.5">
      <c r="B3" s="756" t="s">
        <v>711</v>
      </c>
      <c r="C3" s="757" t="s">
        <v>789</v>
      </c>
      <c r="D3" s="757" t="s">
        <v>790</v>
      </c>
      <c r="E3" s="757" t="s">
        <v>791</v>
      </c>
      <c r="F3" s="757" t="s">
        <v>792</v>
      </c>
      <c r="G3" s="757" t="s">
        <v>793</v>
      </c>
      <c r="H3" s="757" t="s">
        <v>794</v>
      </c>
      <c r="I3" s="757" t="s">
        <v>651</v>
      </c>
      <c r="J3" s="757" t="s">
        <v>795</v>
      </c>
    </row>
    <row r="4" spans="2:256">
      <c r="B4" s="758" t="s">
        <v>712</v>
      </c>
      <c r="C4" s="759" t="s">
        <v>713</v>
      </c>
      <c r="D4" s="759" t="s">
        <v>713</v>
      </c>
      <c r="E4" s="759" t="s">
        <v>713</v>
      </c>
      <c r="F4" s="759" t="s">
        <v>713</v>
      </c>
      <c r="G4" s="759" t="s">
        <v>713</v>
      </c>
      <c r="H4" s="759" t="s">
        <v>713</v>
      </c>
      <c r="I4" s="759" t="s">
        <v>713</v>
      </c>
      <c r="J4" s="759" t="s">
        <v>713</v>
      </c>
    </row>
    <row r="5" spans="2:256">
      <c r="B5" s="756" t="s">
        <v>458</v>
      </c>
      <c r="C5" s="757" t="s">
        <v>796</v>
      </c>
      <c r="D5" s="757" t="s">
        <v>796</v>
      </c>
      <c r="E5" s="757" t="s">
        <v>796</v>
      </c>
      <c r="F5" s="757" t="s">
        <v>796</v>
      </c>
      <c r="G5" s="757" t="s">
        <v>796</v>
      </c>
      <c r="H5" s="757" t="s">
        <v>796</v>
      </c>
      <c r="I5" s="757" t="s">
        <v>796</v>
      </c>
      <c r="J5" s="757" t="s">
        <v>796</v>
      </c>
    </row>
    <row r="6" spans="2:256">
      <c r="B6" s="402" t="s">
        <v>723</v>
      </c>
      <c r="C6" s="408"/>
      <c r="D6" s="408"/>
      <c r="E6" s="408"/>
      <c r="F6" s="408"/>
      <c r="G6" s="408"/>
      <c r="H6" s="408"/>
      <c r="I6" s="408"/>
      <c r="J6" s="408"/>
    </row>
    <row r="7" spans="2:256">
      <c r="B7" s="408" t="s">
        <v>820</v>
      </c>
      <c r="C7" s="760" t="s">
        <v>716</v>
      </c>
      <c r="D7" s="760">
        <v>173700</v>
      </c>
      <c r="E7" s="760">
        <v>295205</v>
      </c>
      <c r="F7" s="760">
        <v>311032</v>
      </c>
      <c r="G7" s="760">
        <v>305702</v>
      </c>
      <c r="H7" s="760">
        <v>385774</v>
      </c>
      <c r="I7" s="760">
        <v>417240</v>
      </c>
      <c r="J7" s="760">
        <v>454712</v>
      </c>
    </row>
    <row r="8" spans="2:256">
      <c r="B8" s="408" t="s">
        <v>821</v>
      </c>
      <c r="C8" s="760" t="s">
        <v>716</v>
      </c>
      <c r="D8" s="760">
        <v>125537</v>
      </c>
      <c r="E8" s="760">
        <v>194600</v>
      </c>
      <c r="F8" s="760">
        <v>209508</v>
      </c>
      <c r="G8" s="760">
        <v>202122</v>
      </c>
      <c r="H8" s="760">
        <v>203399</v>
      </c>
      <c r="I8" s="760">
        <v>214003</v>
      </c>
      <c r="J8" s="760">
        <v>229586</v>
      </c>
    </row>
    <row r="9" spans="2:256">
      <c r="B9" s="408" t="s">
        <v>823</v>
      </c>
      <c r="C9" s="760" t="s">
        <v>716</v>
      </c>
      <c r="D9" s="760">
        <v>170315</v>
      </c>
      <c r="E9" s="760">
        <v>268237</v>
      </c>
      <c r="F9" s="760">
        <v>285702</v>
      </c>
      <c r="G9" s="760">
        <v>268515</v>
      </c>
      <c r="H9" s="760">
        <v>321150</v>
      </c>
      <c r="I9" s="760">
        <v>308410</v>
      </c>
      <c r="J9" s="760">
        <v>354040</v>
      </c>
    </row>
    <row r="10" spans="2:256">
      <c r="B10" s="408" t="s">
        <v>826</v>
      </c>
      <c r="C10" s="760" t="s">
        <v>716</v>
      </c>
      <c r="D10" s="760">
        <v>353663</v>
      </c>
      <c r="E10" s="760">
        <v>535561</v>
      </c>
      <c r="F10" s="760">
        <v>642327</v>
      </c>
      <c r="G10" s="760">
        <v>479711</v>
      </c>
      <c r="H10" s="760">
        <v>505779</v>
      </c>
      <c r="I10" s="760">
        <v>534286</v>
      </c>
      <c r="J10" s="760">
        <v>625207</v>
      </c>
    </row>
    <row r="11" spans="2:256">
      <c r="B11" s="761" t="s">
        <v>800</v>
      </c>
      <c r="C11" s="396">
        <f t="shared" ref="C11:J11" si="0">SUM(C7:C10)</f>
        <v>0</v>
      </c>
      <c r="D11" s="396">
        <f t="shared" si="0"/>
        <v>823215</v>
      </c>
      <c r="E11" s="396">
        <f t="shared" si="0"/>
        <v>1293603</v>
      </c>
      <c r="F11" s="396">
        <f t="shared" si="0"/>
        <v>1448569</v>
      </c>
      <c r="G11" s="396">
        <f t="shared" si="0"/>
        <v>1256050</v>
      </c>
      <c r="H11" s="396">
        <f t="shared" si="0"/>
        <v>1416102</v>
      </c>
      <c r="I11" s="396">
        <f t="shared" si="0"/>
        <v>1473939</v>
      </c>
      <c r="J11" s="396">
        <f t="shared" si="0"/>
        <v>1663545</v>
      </c>
    </row>
    <row r="12" spans="2:256">
      <c r="B12" s="766" t="s">
        <v>801</v>
      </c>
      <c r="C12" s="396"/>
      <c r="D12" s="767" t="str">
        <f>IFERROR((D11-C11)/C11, "-")</f>
        <v>-</v>
      </c>
      <c r="E12" s="767">
        <f t="shared" ref="E12:J12" si="1">IFERROR((E11-D11)/D11, "-")</f>
        <v>0.571403582296241</v>
      </c>
      <c r="F12" s="767">
        <f t="shared" si="1"/>
        <v>0.1197940944787543</v>
      </c>
      <c r="G12" s="767">
        <f t="shared" si="1"/>
        <v>-0.13290288553738205</v>
      </c>
      <c r="H12" s="767">
        <f t="shared" si="1"/>
        <v>0.12742486365988615</v>
      </c>
      <c r="I12" s="767">
        <f t="shared" si="1"/>
        <v>4.0842396945982705E-2</v>
      </c>
      <c r="J12" s="767">
        <f t="shared" si="1"/>
        <v>0.12863897352604145</v>
      </c>
    </row>
    <row r="13" spans="2:256">
      <c r="B13" s="408"/>
      <c r="C13" s="760"/>
      <c r="D13" s="760"/>
      <c r="E13" s="760"/>
      <c r="F13" s="760"/>
      <c r="G13" s="760"/>
      <c r="H13" s="760"/>
      <c r="I13" s="760"/>
      <c r="J13" s="760"/>
    </row>
    <row r="14" spans="2:256">
      <c r="B14" s="408" t="s">
        <v>98</v>
      </c>
      <c r="C14" s="760" t="s">
        <v>716</v>
      </c>
      <c r="D14" s="760">
        <v>-100923</v>
      </c>
      <c r="E14" s="760">
        <v>-154255</v>
      </c>
      <c r="F14" s="760">
        <v>-152718</v>
      </c>
      <c r="G14" s="760">
        <v>-156159</v>
      </c>
      <c r="H14" s="760">
        <v>-185982</v>
      </c>
      <c r="I14" s="760">
        <v>-177383</v>
      </c>
      <c r="J14" s="760">
        <v>-181650</v>
      </c>
    </row>
    <row r="15" spans="2:256">
      <c r="B15" s="402" t="s">
        <v>99</v>
      </c>
      <c r="C15" s="427" t="s">
        <v>716</v>
      </c>
      <c r="D15" s="427">
        <v>722292</v>
      </c>
      <c r="E15" s="427">
        <v>1139348</v>
      </c>
      <c r="F15" s="427">
        <v>1295851</v>
      </c>
      <c r="G15" s="427">
        <v>1099891</v>
      </c>
      <c r="H15" s="427">
        <v>1230120</v>
      </c>
      <c r="I15" s="427">
        <v>1296556</v>
      </c>
      <c r="J15" s="427">
        <v>1481895</v>
      </c>
    </row>
    <row r="16" spans="2:256">
      <c r="B16" s="408"/>
      <c r="C16" s="408"/>
      <c r="D16" s="408"/>
      <c r="E16" s="408"/>
      <c r="F16" s="408"/>
      <c r="G16" s="408"/>
      <c r="H16" s="408"/>
      <c r="I16" s="408"/>
      <c r="J16" s="408"/>
    </row>
    <row r="17" spans="2:10">
      <c r="B17" s="402" t="s">
        <v>729</v>
      </c>
      <c r="C17" s="408"/>
      <c r="D17" s="408"/>
      <c r="E17" s="408"/>
      <c r="F17" s="408"/>
      <c r="G17" s="408"/>
      <c r="H17" s="408"/>
      <c r="I17" s="408"/>
      <c r="J17" s="408"/>
    </row>
    <row r="18" spans="2:10">
      <c r="B18" s="408" t="s">
        <v>725</v>
      </c>
      <c r="C18" s="760" t="s">
        <v>716</v>
      </c>
      <c r="D18" s="760">
        <v>-44171</v>
      </c>
      <c r="E18" s="760">
        <v>-71170</v>
      </c>
      <c r="F18" s="760">
        <v>-75808</v>
      </c>
      <c r="G18" s="760" t="s">
        <v>716</v>
      </c>
      <c r="H18" s="760">
        <v>-109246</v>
      </c>
      <c r="I18" s="760">
        <v>-119422</v>
      </c>
      <c r="J18" s="760">
        <v>-122200</v>
      </c>
    </row>
    <row r="19" spans="2:10">
      <c r="B19" s="408" t="s">
        <v>724</v>
      </c>
      <c r="C19" s="760" t="s">
        <v>716</v>
      </c>
      <c r="D19" s="760">
        <v>-118670</v>
      </c>
      <c r="E19" s="760">
        <v>-185382</v>
      </c>
      <c r="F19" s="760">
        <v>-192497</v>
      </c>
      <c r="G19" s="760">
        <v>-188521</v>
      </c>
      <c r="H19" s="760">
        <v>-239767</v>
      </c>
      <c r="I19" s="760">
        <v>-256234</v>
      </c>
      <c r="J19" s="760">
        <v>-264878</v>
      </c>
    </row>
    <row r="20" spans="2:10">
      <c r="B20" s="408" t="s">
        <v>726</v>
      </c>
      <c r="C20" s="760" t="s">
        <v>716</v>
      </c>
      <c r="D20" s="760">
        <v>-155075</v>
      </c>
      <c r="E20" s="760">
        <v>-250447</v>
      </c>
      <c r="F20" s="760">
        <v>-276523</v>
      </c>
      <c r="G20" s="760" t="s">
        <v>716</v>
      </c>
      <c r="H20" s="760">
        <v>-275341</v>
      </c>
      <c r="I20" s="760">
        <v>-288263</v>
      </c>
      <c r="J20" s="760">
        <v>-298229</v>
      </c>
    </row>
    <row r="21" spans="2:10">
      <c r="B21" s="408" t="s">
        <v>850</v>
      </c>
      <c r="C21" s="760" t="s">
        <v>716</v>
      </c>
      <c r="D21" s="760" t="s">
        <v>716</v>
      </c>
      <c r="E21" s="760" t="s">
        <v>716</v>
      </c>
      <c r="F21" s="760" t="s">
        <v>716</v>
      </c>
      <c r="G21" s="760">
        <v>-73782</v>
      </c>
      <c r="H21" s="760" t="s">
        <v>716</v>
      </c>
      <c r="I21" s="760" t="s">
        <v>716</v>
      </c>
      <c r="J21" s="760" t="s">
        <v>716</v>
      </c>
    </row>
    <row r="22" spans="2:10">
      <c r="B22" s="408" t="s">
        <v>727</v>
      </c>
      <c r="C22" s="760" t="s">
        <v>716</v>
      </c>
      <c r="D22" s="760">
        <v>-79631</v>
      </c>
      <c r="E22" s="760">
        <v>-129853</v>
      </c>
      <c r="F22" s="760">
        <v>-145460</v>
      </c>
      <c r="G22" s="760">
        <v>-132870</v>
      </c>
      <c r="H22" s="760">
        <v>-133824</v>
      </c>
      <c r="I22" s="760">
        <v>-145284</v>
      </c>
      <c r="J22" s="760">
        <v>-146989</v>
      </c>
    </row>
    <row r="23" spans="2:10">
      <c r="B23" s="408" t="s">
        <v>851</v>
      </c>
      <c r="C23" s="760" t="s">
        <v>716</v>
      </c>
      <c r="D23" s="760" t="s">
        <v>716</v>
      </c>
      <c r="E23" s="760" t="s">
        <v>716</v>
      </c>
      <c r="F23" s="760" t="s">
        <v>716</v>
      </c>
      <c r="G23" s="760">
        <v>-257983</v>
      </c>
      <c r="H23" s="760" t="s">
        <v>716</v>
      </c>
      <c r="I23" s="760" t="s">
        <v>716</v>
      </c>
      <c r="J23" s="760" t="s">
        <v>716</v>
      </c>
    </row>
    <row r="24" spans="2:10">
      <c r="B24" s="408" t="s">
        <v>730</v>
      </c>
      <c r="C24" s="760" t="s">
        <v>716</v>
      </c>
      <c r="D24" s="760">
        <v>-109225</v>
      </c>
      <c r="E24" s="760">
        <v>-180656</v>
      </c>
      <c r="F24" s="760">
        <v>-199825</v>
      </c>
      <c r="G24" s="760">
        <v>-199540</v>
      </c>
      <c r="H24" s="760">
        <v>-246776</v>
      </c>
      <c r="I24" s="760">
        <v>-237678</v>
      </c>
      <c r="J24" s="760">
        <v>-225457</v>
      </c>
    </row>
    <row r="25" spans="2:10">
      <c r="B25" s="408" t="s">
        <v>852</v>
      </c>
      <c r="C25" s="760" t="s">
        <v>716</v>
      </c>
      <c r="D25" s="760">
        <v>-10836</v>
      </c>
      <c r="E25" s="760">
        <v>-17091</v>
      </c>
      <c r="F25" s="760">
        <v>-19473</v>
      </c>
      <c r="G25" s="760">
        <v>-16505</v>
      </c>
      <c r="H25" s="760">
        <v>-18434</v>
      </c>
      <c r="I25" s="760">
        <v>-19459</v>
      </c>
      <c r="J25" s="760">
        <v>-22229</v>
      </c>
    </row>
    <row r="26" spans="2:10">
      <c r="B26" s="408"/>
      <c r="C26" s="760"/>
      <c r="D26" s="760"/>
      <c r="E26" s="760"/>
      <c r="F26" s="760"/>
      <c r="G26" s="760"/>
      <c r="H26" s="760"/>
      <c r="I26" s="760"/>
      <c r="J26" s="760"/>
    </row>
    <row r="27" spans="2:10">
      <c r="B27" s="761" t="s">
        <v>390</v>
      </c>
      <c r="C27" s="396">
        <f>SUM(C24:C25)</f>
        <v>0</v>
      </c>
      <c r="D27" s="396">
        <f>SUM(D24:D25)</f>
        <v>-120061</v>
      </c>
      <c r="E27" s="396">
        <f t="shared" ref="E27:G27" si="2">SUM(E24:E25)</f>
        <v>-197747</v>
      </c>
      <c r="F27" s="396">
        <f t="shared" si="2"/>
        <v>-219298</v>
      </c>
      <c r="G27" s="396">
        <f t="shared" si="2"/>
        <v>-216045</v>
      </c>
      <c r="H27" s="396">
        <f>SUM(H24:H25)</f>
        <v>-265210</v>
      </c>
      <c r="I27" s="396">
        <f>SUM(I24:I25)</f>
        <v>-257137</v>
      </c>
      <c r="J27" s="396">
        <f>SUM(J24:J25)</f>
        <v>-247686</v>
      </c>
    </row>
    <row r="28" spans="2:10">
      <c r="B28" s="766" t="s">
        <v>853</v>
      </c>
      <c r="C28" s="433" t="str">
        <f>IFERROR(ABS(C27/C11), "-")</f>
        <v>-</v>
      </c>
      <c r="D28" s="433">
        <f>IFERROR(ABS(D27/D11), "-")</f>
        <v>0.14584403831319886</v>
      </c>
      <c r="E28" s="433">
        <f t="shared" ref="E28:J28" si="3">IFERROR(ABS(E27/E11), "-")</f>
        <v>0.1528652917471589</v>
      </c>
      <c r="F28" s="433">
        <f t="shared" si="3"/>
        <v>0.15138940568243556</v>
      </c>
      <c r="G28" s="433">
        <f t="shared" si="3"/>
        <v>0.17200350304526094</v>
      </c>
      <c r="H28" s="433">
        <f t="shared" si="3"/>
        <v>0.18728170710866873</v>
      </c>
      <c r="I28" s="433">
        <f t="shared" si="3"/>
        <v>0.17445565929119183</v>
      </c>
      <c r="J28" s="433">
        <f t="shared" si="3"/>
        <v>0.14889047185378212</v>
      </c>
    </row>
    <row r="29" spans="2:10">
      <c r="B29" s="408"/>
      <c r="C29" s="760"/>
      <c r="D29" s="760"/>
      <c r="E29" s="760"/>
      <c r="F29" s="760"/>
      <c r="G29" s="760"/>
      <c r="H29" s="760"/>
      <c r="I29" s="760"/>
      <c r="J29" s="760"/>
    </row>
    <row r="30" spans="2:10">
      <c r="B30" s="408"/>
      <c r="C30" s="760"/>
      <c r="D30" s="760"/>
      <c r="E30" s="760"/>
      <c r="F30" s="760"/>
      <c r="G30" s="760"/>
      <c r="H30" s="760"/>
      <c r="I30" s="760"/>
      <c r="J30" s="760"/>
    </row>
    <row r="31" spans="2:10">
      <c r="B31" s="408" t="s">
        <v>806</v>
      </c>
      <c r="C31" s="760" t="s">
        <v>716</v>
      </c>
      <c r="D31" s="760">
        <v>-16304</v>
      </c>
      <c r="E31" s="760">
        <v>-20675</v>
      </c>
      <c r="F31" s="760">
        <v>-21139</v>
      </c>
      <c r="G31" s="760">
        <v>-24887</v>
      </c>
      <c r="H31" s="760">
        <v>-12438</v>
      </c>
      <c r="I31" s="760">
        <v>-15729</v>
      </c>
      <c r="J31" s="760">
        <v>-20332</v>
      </c>
    </row>
    <row r="32" spans="2:10">
      <c r="B32" s="408" t="s">
        <v>830</v>
      </c>
      <c r="C32" s="760">
        <v>-41073</v>
      </c>
      <c r="D32" s="760">
        <v>-67454</v>
      </c>
      <c r="E32" s="760">
        <v>-2020</v>
      </c>
      <c r="F32" s="760">
        <v>-6457</v>
      </c>
      <c r="G32" s="760">
        <v>-72373</v>
      </c>
      <c r="H32" s="760">
        <v>-346</v>
      </c>
      <c r="I32" s="760">
        <v>-2479</v>
      </c>
      <c r="J32" s="760" t="s">
        <v>716</v>
      </c>
    </row>
    <row r="33" spans="2:10">
      <c r="B33" s="408" t="s">
        <v>733</v>
      </c>
      <c r="C33" s="760">
        <v>-3793</v>
      </c>
      <c r="D33" s="760">
        <v>-94297</v>
      </c>
      <c r="E33" s="760">
        <v>-147608</v>
      </c>
      <c r="F33" s="760">
        <v>-152839</v>
      </c>
      <c r="G33" s="760">
        <v>-169640</v>
      </c>
      <c r="H33" s="760">
        <v>-313759</v>
      </c>
      <c r="I33" s="760">
        <v>-274305</v>
      </c>
      <c r="J33" s="760">
        <v>-263639</v>
      </c>
    </row>
    <row r="34" spans="2:10">
      <c r="B34" s="408" t="s">
        <v>832</v>
      </c>
      <c r="C34" s="760">
        <v>-1565</v>
      </c>
      <c r="D34" s="760">
        <v>-14183</v>
      </c>
      <c r="E34" s="760">
        <v>-14399</v>
      </c>
      <c r="F34" s="760">
        <v>-6005</v>
      </c>
      <c r="G34" s="760">
        <v>-22406</v>
      </c>
      <c r="H34" s="760">
        <v>-24468</v>
      </c>
      <c r="I34" s="760">
        <v>-19017</v>
      </c>
      <c r="J34" s="760">
        <v>-16623</v>
      </c>
    </row>
    <row r="35" spans="2:10">
      <c r="B35" s="408" t="s">
        <v>854</v>
      </c>
      <c r="C35" s="760" t="s">
        <v>716</v>
      </c>
      <c r="D35" s="760">
        <v>-86746</v>
      </c>
      <c r="E35" s="760">
        <v>-117787</v>
      </c>
      <c r="F35" s="760">
        <v>-86090</v>
      </c>
      <c r="G35" s="760" t="s">
        <v>716</v>
      </c>
      <c r="H35" s="760" t="s">
        <v>716</v>
      </c>
      <c r="I35" s="760" t="s">
        <v>716</v>
      </c>
      <c r="J35" s="760" t="s">
        <v>716</v>
      </c>
    </row>
    <row r="36" spans="2:10">
      <c r="B36" s="408" t="s">
        <v>735</v>
      </c>
      <c r="C36" s="760" t="s">
        <v>716</v>
      </c>
      <c r="D36" s="760" t="s">
        <v>716</v>
      </c>
      <c r="E36" s="760" t="s">
        <v>716</v>
      </c>
      <c r="F36" s="760" t="s">
        <v>716</v>
      </c>
      <c r="G36" s="760">
        <v>-75855</v>
      </c>
      <c r="H36" s="760">
        <v>-157228</v>
      </c>
      <c r="I36" s="760">
        <v>-193444</v>
      </c>
      <c r="J36" s="760">
        <v>-201339</v>
      </c>
    </row>
    <row r="37" spans="2:10">
      <c r="B37" s="408" t="s">
        <v>736</v>
      </c>
      <c r="C37" s="760">
        <v>2865</v>
      </c>
      <c r="D37" s="760" t="s">
        <v>716</v>
      </c>
      <c r="E37" s="760">
        <v>22801</v>
      </c>
      <c r="F37" s="760" t="s">
        <v>716</v>
      </c>
      <c r="G37" s="760">
        <v>4827</v>
      </c>
      <c r="H37" s="760">
        <v>67</v>
      </c>
      <c r="I37" s="760">
        <v>408</v>
      </c>
      <c r="J37" s="760">
        <v>263</v>
      </c>
    </row>
    <row r="38" spans="2:10">
      <c r="B38" s="408" t="s">
        <v>833</v>
      </c>
      <c r="C38" s="760" t="s">
        <v>716</v>
      </c>
      <c r="D38" s="760">
        <v>610</v>
      </c>
      <c r="E38" s="760">
        <v>1409</v>
      </c>
      <c r="F38" s="760">
        <v>796</v>
      </c>
      <c r="G38" s="760">
        <v>266</v>
      </c>
      <c r="H38" s="760">
        <v>-427</v>
      </c>
      <c r="I38" s="760">
        <v>309</v>
      </c>
      <c r="J38" s="760">
        <v>296</v>
      </c>
    </row>
    <row r="39" spans="2:10">
      <c r="B39" s="408" t="s">
        <v>855</v>
      </c>
      <c r="C39" s="760">
        <v>1415</v>
      </c>
      <c r="D39" s="760">
        <v>9940</v>
      </c>
      <c r="E39" s="760">
        <v>871</v>
      </c>
      <c r="F39" s="760">
        <v>-4372</v>
      </c>
      <c r="G39" s="760">
        <v>-416</v>
      </c>
      <c r="H39" s="760">
        <v>-4224</v>
      </c>
      <c r="I39" s="760">
        <v>-4233</v>
      </c>
      <c r="J39" s="760">
        <v>3829</v>
      </c>
    </row>
    <row r="40" spans="2:10">
      <c r="B40" s="408" t="s">
        <v>856</v>
      </c>
      <c r="C40" s="760">
        <v>-118351</v>
      </c>
      <c r="D40" s="760" t="s">
        <v>716</v>
      </c>
      <c r="E40" s="760">
        <v>-12533</v>
      </c>
      <c r="F40" s="760">
        <v>-157</v>
      </c>
      <c r="G40" s="760" t="s">
        <v>716</v>
      </c>
      <c r="H40" s="760" t="s">
        <v>716</v>
      </c>
      <c r="I40" s="760" t="s">
        <v>716</v>
      </c>
      <c r="J40" s="760" t="s">
        <v>716</v>
      </c>
    </row>
    <row r="41" spans="2:10">
      <c r="B41" s="408" t="s">
        <v>857</v>
      </c>
      <c r="C41" s="760" t="s">
        <v>716</v>
      </c>
      <c r="D41" s="760" t="s">
        <v>716</v>
      </c>
      <c r="E41" s="760" t="s">
        <v>716</v>
      </c>
      <c r="F41" s="760" t="s">
        <v>716</v>
      </c>
      <c r="G41" s="760" t="s">
        <v>716</v>
      </c>
      <c r="H41" s="760">
        <v>-3779</v>
      </c>
      <c r="I41" s="760">
        <v>-70055</v>
      </c>
      <c r="J41" s="760" t="s">
        <v>716</v>
      </c>
    </row>
    <row r="42" spans="2:10">
      <c r="B42" s="408" t="s">
        <v>837</v>
      </c>
      <c r="C42" s="760" t="s">
        <v>716</v>
      </c>
      <c r="D42" s="760">
        <v>18476</v>
      </c>
      <c r="E42" s="760" t="s">
        <v>716</v>
      </c>
      <c r="F42" s="760">
        <v>14217</v>
      </c>
      <c r="G42" s="760" t="s">
        <v>716</v>
      </c>
      <c r="H42" s="760" t="s">
        <v>716</v>
      </c>
      <c r="I42" s="760" t="s">
        <v>716</v>
      </c>
      <c r="J42" s="760" t="s">
        <v>716</v>
      </c>
    </row>
    <row r="43" spans="2:10">
      <c r="B43" s="408" t="s">
        <v>840</v>
      </c>
      <c r="C43" s="760" t="s">
        <v>716</v>
      </c>
      <c r="D43" s="760" t="s">
        <v>716</v>
      </c>
      <c r="E43" s="760">
        <v>-5000</v>
      </c>
      <c r="F43" s="760" t="s">
        <v>716</v>
      </c>
      <c r="G43" s="760" t="s">
        <v>716</v>
      </c>
      <c r="H43" s="760" t="s">
        <v>716</v>
      </c>
      <c r="I43" s="760" t="s">
        <v>716</v>
      </c>
      <c r="J43" s="760" t="s">
        <v>716</v>
      </c>
    </row>
    <row r="44" spans="2:10">
      <c r="B44" s="402" t="s">
        <v>739</v>
      </c>
      <c r="C44" s="427">
        <v>-160502</v>
      </c>
      <c r="D44" s="427">
        <v>-45274</v>
      </c>
      <c r="E44" s="427">
        <v>9808</v>
      </c>
      <c r="F44" s="427">
        <v>124219</v>
      </c>
      <c r="G44" s="427">
        <v>-129794</v>
      </c>
      <c r="H44" s="427">
        <v>-309870</v>
      </c>
      <c r="I44" s="427">
        <v>-348329</v>
      </c>
      <c r="J44" s="427">
        <v>-95632</v>
      </c>
    </row>
    <row r="45" spans="2:10">
      <c r="B45" s="408"/>
      <c r="C45" s="408"/>
      <c r="D45" s="408"/>
      <c r="E45" s="408"/>
      <c r="F45" s="408"/>
      <c r="G45" s="408"/>
      <c r="H45" s="408"/>
      <c r="I45" s="408"/>
      <c r="J45" s="408"/>
    </row>
    <row r="46" spans="2:10">
      <c r="B46" s="402" t="s">
        <v>740</v>
      </c>
      <c r="C46" s="408"/>
      <c r="D46" s="408"/>
      <c r="E46" s="408"/>
      <c r="F46" s="408"/>
      <c r="G46" s="408"/>
      <c r="H46" s="408"/>
      <c r="I46" s="408"/>
      <c r="J46" s="408"/>
    </row>
    <row r="47" spans="2:10">
      <c r="B47" s="402" t="s">
        <v>742</v>
      </c>
      <c r="C47" s="427">
        <v>-160502</v>
      </c>
      <c r="D47" s="427">
        <v>-45274</v>
      </c>
      <c r="E47" s="427">
        <v>9808</v>
      </c>
      <c r="F47" s="427">
        <v>124219</v>
      </c>
      <c r="G47" s="427">
        <v>-129794</v>
      </c>
      <c r="H47" s="427">
        <v>-309870</v>
      </c>
      <c r="I47" s="427">
        <v>-348329</v>
      </c>
      <c r="J47" s="427">
        <v>-95632</v>
      </c>
    </row>
    <row r="48" spans="2:10">
      <c r="B48" s="408"/>
      <c r="C48" s="408"/>
      <c r="D48" s="408"/>
      <c r="E48" s="408"/>
      <c r="F48" s="408"/>
      <c r="G48" s="408"/>
      <c r="H48" s="408"/>
      <c r="I48" s="408"/>
      <c r="J48" s="408"/>
    </row>
    <row r="49" spans="2:10">
      <c r="B49" s="402" t="s">
        <v>743</v>
      </c>
      <c r="C49" s="408"/>
      <c r="D49" s="408"/>
      <c r="E49" s="408"/>
      <c r="F49" s="408"/>
      <c r="G49" s="408"/>
      <c r="H49" s="408"/>
      <c r="I49" s="408"/>
      <c r="J49" s="408"/>
    </row>
    <row r="50" spans="2:10">
      <c r="B50" s="408" t="s">
        <v>744</v>
      </c>
      <c r="C50" s="771">
        <v>-46431</v>
      </c>
      <c r="D50" s="771">
        <v>13056</v>
      </c>
      <c r="E50" s="771">
        <v>116456</v>
      </c>
      <c r="F50" s="771">
        <v>199825</v>
      </c>
      <c r="G50" s="771">
        <v>-58616</v>
      </c>
      <c r="H50" s="771">
        <v>-144279</v>
      </c>
      <c r="I50" s="771">
        <v>-81314</v>
      </c>
      <c r="J50" s="771">
        <v>101319</v>
      </c>
    </row>
    <row r="51" spans="2:10">
      <c r="B51" s="772"/>
      <c r="C51" s="772"/>
      <c r="D51" s="772"/>
      <c r="E51" s="772"/>
      <c r="F51" s="772"/>
      <c r="G51" s="772"/>
      <c r="H51" s="772"/>
      <c r="I51" s="772"/>
      <c r="J51" s="772"/>
    </row>
    <row r="52" spans="2:10">
      <c r="B52" s="776" t="s">
        <v>858</v>
      </c>
    </row>
    <row r="54" spans="2:10" ht="24.95" customHeight="1">
      <c r="B54" s="777" t="s">
        <v>717</v>
      </c>
    </row>
  </sheetData>
  <pageMargins left="0.2" right="0.2" top="0.5" bottom="0.5" header="0.5" footer="0.5"/>
  <pageSetup fitToWidth="0" fitToHeight="0" orientation="landscape" horizontalDpi="0" verticalDpi="0"/>
  <headerFooter alignWithMargins="0"/>
  <drawing r:id="rId1"/>
</worksheet>
</file>

<file path=xl/worksheets/sheet4.xml><?xml version="1.0" encoding="utf-8"?>
<worksheet xmlns="http://schemas.openxmlformats.org/spreadsheetml/2006/main" xmlns:r="http://schemas.openxmlformats.org/officeDocument/2006/relationships">
  <sheetPr codeName="Sheet5" enableFormatConditionsCalculation="0">
    <tabColor theme="4" tint="-0.499984740745262"/>
  </sheetPr>
  <dimension ref="A1:AC51"/>
  <sheetViews>
    <sheetView showGridLines="0" zoomScaleNormal="100" workbookViewId="0">
      <selection activeCell="O1" sqref="O1"/>
    </sheetView>
  </sheetViews>
  <sheetFormatPr defaultColWidth="8.85546875" defaultRowHeight="11.25" zeroHeight="1"/>
  <cols>
    <col min="1" max="1" width="2.7109375" customWidth="1"/>
    <col min="2" max="2" width="0.7109375" style="600" customWidth="1"/>
    <col min="3" max="3" width="10.85546875" style="600" customWidth="1"/>
    <col min="4" max="4" width="9.85546875" customWidth="1"/>
    <col min="5" max="5" width="9.28515625" customWidth="1"/>
    <col min="6" max="6" width="10.140625" customWidth="1"/>
    <col min="7" max="7" width="8.7109375" customWidth="1"/>
    <col min="8" max="8" width="0.7109375" customWidth="1"/>
    <col min="9" max="9" width="10.7109375" customWidth="1"/>
    <col min="10" max="10" width="10.7109375" bestFit="1" customWidth="1"/>
    <col min="11" max="11" width="0.7109375" customWidth="1"/>
    <col min="12" max="12" width="6.7109375" customWidth="1" collapsed="1"/>
    <col min="13" max="13" width="0.7109375" customWidth="1"/>
    <col min="14" max="14" width="6.7109375" customWidth="1"/>
    <col min="15" max="15" width="9.28515625" customWidth="1"/>
    <col min="16" max="16" width="0.7109375" customWidth="1"/>
    <col min="17" max="17" width="10.42578125" customWidth="1"/>
    <col min="18" max="18" width="9.140625" customWidth="1"/>
    <col min="19" max="19" width="0.7109375" customWidth="1"/>
    <col min="20" max="21" width="8.42578125" customWidth="1"/>
    <col min="22" max="22" width="11" customWidth="1"/>
    <col min="23" max="23" width="14.28515625" customWidth="1"/>
    <col min="24" max="25" width="8.85546875" customWidth="1"/>
    <col min="26" max="26" width="10.42578125" customWidth="1"/>
    <col min="27" max="27" width="9.140625" customWidth="1"/>
    <col min="28" max="28" width="7.42578125" customWidth="1"/>
    <col min="29" max="29" width="9.28515625" customWidth="1"/>
    <col min="30" max="30" width="5.7109375" customWidth="1"/>
  </cols>
  <sheetData>
    <row r="1" spans="1:29" ht="12">
      <c r="A1" s="47"/>
      <c r="B1" s="598"/>
      <c r="C1" s="598" t="str">
        <f>ProjectName &amp; " - Comps &amp; Precedents"</f>
        <v>Cosmopolitan of Las Vegas - Comps &amp; Precedents</v>
      </c>
      <c r="D1" s="48"/>
      <c r="E1" s="48"/>
      <c r="F1" s="48"/>
      <c r="G1" s="48"/>
      <c r="H1" s="48"/>
      <c r="I1" s="171"/>
      <c r="J1" s="47"/>
      <c r="K1" s="48"/>
      <c r="L1" s="47"/>
      <c r="M1" s="47"/>
      <c r="N1" s="47"/>
      <c r="O1" s="47"/>
      <c r="P1" s="47"/>
      <c r="Q1" s="47"/>
      <c r="R1" s="47"/>
      <c r="S1" s="47"/>
      <c r="T1" s="47"/>
      <c r="U1" s="47"/>
      <c r="V1" s="47"/>
      <c r="W1" s="48"/>
      <c r="X1" s="47"/>
      <c r="Y1" s="47"/>
      <c r="Z1" s="47"/>
      <c r="AA1" s="47"/>
      <c r="AB1" s="47"/>
      <c r="AC1" s="171"/>
    </row>
    <row r="2" spans="1:29" ht="0.95" customHeight="1">
      <c r="A2" s="49"/>
      <c r="B2" s="599"/>
      <c r="C2" s="599"/>
      <c r="D2" s="50"/>
      <c r="E2" s="50"/>
      <c r="F2" s="50"/>
      <c r="G2" s="50"/>
      <c r="H2" s="50"/>
      <c r="I2" s="170"/>
      <c r="J2" s="51"/>
      <c r="K2" s="50"/>
      <c r="L2" s="51"/>
      <c r="M2" s="51"/>
      <c r="N2" s="51"/>
      <c r="O2" s="51"/>
      <c r="P2" s="51"/>
      <c r="Q2" s="51"/>
      <c r="R2" s="51"/>
      <c r="S2" s="51"/>
      <c r="T2" s="51"/>
      <c r="U2" s="51"/>
      <c r="V2" s="51"/>
      <c r="W2" s="50"/>
      <c r="X2" s="51"/>
      <c r="Y2" s="51"/>
      <c r="Z2" s="51"/>
      <c r="AA2" s="51"/>
      <c r="AB2" s="51"/>
      <c r="AC2" s="170"/>
    </row>
    <row r="3" spans="1:29" ht="2.1" customHeight="1">
      <c r="A3" s="1162"/>
      <c r="B3" s="1183"/>
      <c r="C3" s="1183"/>
      <c r="D3" s="1179"/>
      <c r="E3" s="1179"/>
      <c r="F3" s="1179"/>
      <c r="G3" s="1179"/>
      <c r="H3" s="1179"/>
      <c r="I3" s="1180"/>
      <c r="J3" s="1162"/>
      <c r="K3" s="1179"/>
      <c r="L3" s="1162"/>
      <c r="M3" s="1162"/>
      <c r="N3" s="1162"/>
      <c r="O3" s="1162"/>
      <c r="P3" s="1162"/>
      <c r="Q3" s="1162"/>
      <c r="R3" s="1162"/>
      <c r="S3" s="1162"/>
      <c r="T3" s="1162"/>
      <c r="U3" s="1162"/>
      <c r="V3" s="1162"/>
      <c r="W3" s="1179"/>
      <c r="X3" s="1162"/>
      <c r="Y3" s="1162"/>
      <c r="Z3" s="1162"/>
      <c r="AA3" s="1162"/>
      <c r="AB3" s="1162"/>
      <c r="AC3" s="1180"/>
    </row>
    <row r="4" spans="1:29"/>
    <row r="5" spans="1:29">
      <c r="A5" s="1189"/>
      <c r="B5" s="1190"/>
      <c r="C5" s="1190" t="s">
        <v>192</v>
      </c>
      <c r="D5" s="1190"/>
      <c r="E5" s="1189"/>
      <c r="F5" s="1189"/>
      <c r="G5" s="1189"/>
      <c r="H5" s="1189"/>
      <c r="I5" s="1189"/>
      <c r="J5" s="1189"/>
      <c r="K5" s="1191"/>
      <c r="L5" s="1189"/>
      <c r="M5" s="1189"/>
      <c r="N5" s="1191"/>
      <c r="O5" s="1189"/>
      <c r="P5" s="1189"/>
      <c r="Q5" s="1191"/>
      <c r="R5" s="1189"/>
      <c r="S5" s="1189"/>
      <c r="T5" s="1189"/>
      <c r="U5" s="1189"/>
      <c r="V5" s="1189"/>
      <c r="W5" s="1191"/>
      <c r="X5" s="1189"/>
      <c r="Y5" s="1189"/>
      <c r="Z5" s="1189"/>
      <c r="AA5" s="1189"/>
      <c r="AB5" s="1189"/>
      <c r="AC5" s="1189"/>
    </row>
    <row r="6" spans="1:29" ht="11.25" customHeight="1"/>
    <row r="7" spans="1:29" ht="14.1" customHeight="1">
      <c r="A7" s="549"/>
      <c r="B7" s="1025"/>
      <c r="C7" s="1025" t="s">
        <v>146</v>
      </c>
      <c r="D7" s="1026"/>
      <c r="E7" s="1026"/>
      <c r="F7" s="1027"/>
      <c r="G7" s="1027" t="s">
        <v>194</v>
      </c>
      <c r="H7" s="202"/>
      <c r="I7" s="1027" t="s">
        <v>714</v>
      </c>
      <c r="J7" s="1027" t="s">
        <v>145</v>
      </c>
      <c r="K7" s="202"/>
      <c r="L7" s="1028" t="s">
        <v>1031</v>
      </c>
      <c r="M7" s="1028"/>
      <c r="N7" s="1028"/>
      <c r="O7" s="1028"/>
      <c r="P7" s="1028"/>
      <c r="Q7" s="1028"/>
      <c r="R7" s="1028"/>
      <c r="S7" s="1028"/>
      <c r="T7" s="1028"/>
      <c r="U7" s="1028"/>
      <c r="V7" s="1028"/>
      <c r="W7" s="1028"/>
      <c r="X7" s="549"/>
      <c r="Y7" s="549"/>
      <c r="Z7" s="549"/>
    </row>
    <row r="8" spans="1:29" ht="14.1" customHeight="1">
      <c r="A8" s="549"/>
      <c r="B8" s="1025"/>
      <c r="C8" s="1025" t="s">
        <v>147</v>
      </c>
      <c r="D8" s="1026"/>
      <c r="E8" s="1026"/>
      <c r="F8" s="1027"/>
      <c r="G8" s="1027" t="s">
        <v>144</v>
      </c>
      <c r="H8" s="202"/>
      <c r="I8" s="1029" t="s">
        <v>195</v>
      </c>
      <c r="J8" s="1029" t="s">
        <v>195</v>
      </c>
      <c r="K8" s="202"/>
      <c r="L8" s="1027"/>
      <c r="M8" s="1027"/>
      <c r="N8" s="1027"/>
      <c r="O8" s="1027"/>
      <c r="P8" s="1027"/>
      <c r="Q8" s="1027"/>
      <c r="R8" s="1027"/>
      <c r="S8" s="1027"/>
      <c r="T8" s="1027"/>
      <c r="U8" s="1027"/>
      <c r="V8" s="1027"/>
      <c r="W8" s="1027"/>
      <c r="X8" s="549"/>
      <c r="Y8" s="549"/>
      <c r="Z8" s="549"/>
    </row>
    <row r="9" spans="1:29" ht="3.95" customHeight="1">
      <c r="A9" s="549"/>
      <c r="B9" s="601"/>
      <c r="C9" s="601"/>
      <c r="D9" s="594"/>
      <c r="E9" s="594"/>
      <c r="F9" s="594"/>
      <c r="G9" s="594"/>
      <c r="H9" s="549"/>
      <c r="I9" s="594"/>
      <c r="J9" s="594"/>
      <c r="K9" s="549"/>
      <c r="L9" s="549"/>
      <c r="M9" s="549"/>
      <c r="N9" s="549"/>
      <c r="O9" s="549"/>
      <c r="P9" s="549"/>
      <c r="Q9" s="549"/>
      <c r="R9" s="549"/>
      <c r="S9" s="549"/>
      <c r="T9" s="549"/>
      <c r="U9" s="549"/>
      <c r="V9" s="549"/>
      <c r="W9" s="549"/>
      <c r="X9" s="549"/>
      <c r="Y9" s="549"/>
      <c r="Z9" s="549"/>
    </row>
    <row r="10" spans="1:29" ht="18" customHeight="1">
      <c r="A10" s="549"/>
      <c r="B10" s="602"/>
      <c r="C10" s="985" t="s">
        <v>206</v>
      </c>
      <c r="D10" s="986"/>
      <c r="E10" s="986"/>
      <c r="F10" s="987"/>
      <c r="G10" s="987">
        <v>20169.395006000002</v>
      </c>
      <c r="H10" s="202"/>
      <c r="I10" s="987">
        <v>2175.3330000000001</v>
      </c>
      <c r="J10" s="988">
        <f>G10/I10</f>
        <v>9.2718655056490213</v>
      </c>
      <c r="K10" s="549"/>
      <c r="L10" s="1258" t="s">
        <v>1072</v>
      </c>
      <c r="M10" s="973"/>
      <c r="N10" s="973"/>
      <c r="O10" s="973"/>
      <c r="P10" s="973"/>
      <c r="Q10" s="973"/>
      <c r="R10" s="973"/>
      <c r="S10" s="973"/>
      <c r="T10" s="973"/>
      <c r="U10" s="973"/>
      <c r="V10" s="973"/>
      <c r="W10" s="973"/>
      <c r="X10" s="549"/>
      <c r="Y10" s="549"/>
      <c r="Z10" s="549"/>
    </row>
    <row r="11" spans="1:29" ht="18" customHeight="1">
      <c r="A11" s="549"/>
      <c r="B11" s="602"/>
      <c r="C11" s="985" t="s">
        <v>883</v>
      </c>
      <c r="D11" s="986"/>
      <c r="E11" s="986"/>
      <c r="F11" s="987"/>
      <c r="G11" s="987">
        <v>18855.32079121186</v>
      </c>
      <c r="H11" s="202"/>
      <c r="I11" s="987">
        <v>1671.3630000000003</v>
      </c>
      <c r="J11" s="988">
        <f>G11/I11</f>
        <v>11.281403735281836</v>
      </c>
      <c r="K11" s="549"/>
      <c r="L11" s="1258" t="s">
        <v>1072</v>
      </c>
      <c r="M11" s="973"/>
      <c r="N11" s="973"/>
      <c r="O11" s="973"/>
      <c r="P11" s="973"/>
      <c r="Q11" s="973"/>
      <c r="R11" s="973"/>
      <c r="S11" s="973"/>
      <c r="T11" s="973"/>
      <c r="U11" s="973"/>
      <c r="V11" s="973"/>
      <c r="W11" s="973"/>
      <c r="X11" s="549"/>
      <c r="Y11" s="549"/>
      <c r="Z11" s="549"/>
    </row>
    <row r="12" spans="1:29" ht="18" customHeight="1">
      <c r="A12" s="549"/>
      <c r="B12" s="602"/>
      <c r="C12" s="985" t="s">
        <v>882</v>
      </c>
      <c r="D12" s="986"/>
      <c r="E12" s="986"/>
      <c r="F12" s="987"/>
      <c r="G12" s="987">
        <v>13445.025966908492</v>
      </c>
      <c r="H12" s="202"/>
      <c r="I12" s="989">
        <v>1283.5150000000001</v>
      </c>
      <c r="J12" s="988">
        <f>G12/I12</f>
        <v>10.47516076314534</v>
      </c>
      <c r="K12" s="549"/>
      <c r="L12" s="1258" t="s">
        <v>1072</v>
      </c>
      <c r="M12" s="973"/>
      <c r="N12" s="973"/>
      <c r="O12" s="973"/>
      <c r="P12" s="973"/>
      <c r="Q12" s="973"/>
      <c r="R12" s="973"/>
      <c r="S12" s="973"/>
      <c r="T12" s="973"/>
      <c r="U12" s="973"/>
      <c r="V12" s="973"/>
      <c r="W12" s="973"/>
      <c r="X12" s="549"/>
      <c r="Y12" s="549"/>
      <c r="Z12" s="549"/>
    </row>
    <row r="13" spans="1:29" ht="18" customHeight="1">
      <c r="A13" s="549"/>
      <c r="B13" s="602"/>
      <c r="C13" s="990" t="s">
        <v>892</v>
      </c>
      <c r="D13" s="986"/>
      <c r="E13" s="986"/>
      <c r="F13" s="987"/>
      <c r="G13" s="987">
        <v>5387.1507337816402</v>
      </c>
      <c r="H13" s="202"/>
      <c r="I13" s="989">
        <v>431.74900000000002</v>
      </c>
      <c r="J13" s="988">
        <f>G13/I13</f>
        <v>12.477505990243497</v>
      </c>
      <c r="K13" s="549"/>
      <c r="L13" s="1258" t="s">
        <v>1072</v>
      </c>
      <c r="M13" s="973"/>
      <c r="N13" s="973"/>
      <c r="O13" s="973"/>
      <c r="P13" s="973"/>
      <c r="Q13" s="973"/>
      <c r="R13" s="973"/>
      <c r="S13" s="973"/>
      <c r="T13" s="973"/>
      <c r="U13" s="973"/>
      <c r="V13" s="973"/>
      <c r="W13" s="973"/>
      <c r="X13" s="549"/>
      <c r="Y13" s="549"/>
      <c r="Z13" s="549"/>
    </row>
    <row r="14" spans="1:29" ht="18" customHeight="1">
      <c r="A14" s="549"/>
      <c r="B14" s="602"/>
      <c r="C14" s="985" t="s">
        <v>1029</v>
      </c>
      <c r="D14" s="986"/>
      <c r="E14" s="986"/>
      <c r="F14" s="987"/>
      <c r="G14" s="987">
        <v>4163.4987599999995</v>
      </c>
      <c r="H14" s="202"/>
      <c r="I14" s="989">
        <v>488.35300000000001</v>
      </c>
      <c r="J14" s="988">
        <f>G14/I14</f>
        <v>8.5255926757898468</v>
      </c>
      <c r="K14" s="549"/>
      <c r="L14" s="1258" t="s">
        <v>1072</v>
      </c>
      <c r="M14" s="973"/>
      <c r="N14" s="973"/>
      <c r="O14" s="973"/>
      <c r="P14" s="973"/>
      <c r="Q14" s="973"/>
      <c r="R14" s="973"/>
      <c r="S14" s="973"/>
      <c r="T14" s="973"/>
      <c r="U14" s="973"/>
      <c r="V14" s="973"/>
      <c r="W14" s="973"/>
      <c r="X14" s="549"/>
      <c r="Y14" s="549"/>
      <c r="Z14" s="549"/>
    </row>
    <row r="15" spans="1:29" ht="3.95" customHeight="1">
      <c r="A15" s="549"/>
      <c r="B15" s="601"/>
      <c r="C15" s="601"/>
      <c r="D15" s="594"/>
      <c r="E15" s="594"/>
      <c r="F15" s="594"/>
      <c r="G15" s="594"/>
      <c r="H15" s="549"/>
      <c r="I15" s="594"/>
      <c r="J15" s="594"/>
      <c r="K15" s="549"/>
      <c r="L15" s="195"/>
      <c r="M15" s="549"/>
      <c r="N15" s="549"/>
      <c r="O15" s="549"/>
      <c r="P15" s="549"/>
      <c r="Q15" s="549"/>
      <c r="R15" s="549"/>
      <c r="S15" s="549"/>
      <c r="T15" s="549"/>
      <c r="U15" s="549"/>
      <c r="V15" s="549"/>
      <c r="W15" s="549"/>
      <c r="X15" s="549"/>
      <c r="Y15" s="549"/>
      <c r="Z15" s="549"/>
    </row>
    <row r="16" spans="1:29" ht="18" customHeight="1">
      <c r="A16" s="549"/>
      <c r="B16" s="603"/>
      <c r="C16" s="991" t="s">
        <v>199</v>
      </c>
      <c r="D16" s="992"/>
      <c r="E16" s="992"/>
      <c r="F16" s="993"/>
      <c r="G16" s="993"/>
      <c r="H16" s="202"/>
      <c r="I16" s="994"/>
      <c r="J16" s="995">
        <f>AVERAGE(J10:J14)</f>
        <v>10.40630573402191</v>
      </c>
      <c r="K16" s="549"/>
      <c r="L16" s="850"/>
      <c r="M16" s="549"/>
      <c r="N16" s="549"/>
      <c r="O16" s="549"/>
      <c r="P16" s="549"/>
      <c r="Q16" s="549"/>
      <c r="R16" s="549"/>
      <c r="S16" s="549"/>
      <c r="T16" s="549"/>
      <c r="U16" s="549"/>
      <c r="V16" s="549"/>
      <c r="W16" s="549"/>
      <c r="X16" s="549"/>
      <c r="Y16" s="549"/>
      <c r="Z16" s="549"/>
    </row>
    <row r="17" spans="1:29" ht="3.95" customHeight="1">
      <c r="A17" s="549"/>
      <c r="B17" s="601"/>
      <c r="C17" s="996"/>
      <c r="D17" s="997"/>
      <c r="E17" s="997"/>
      <c r="F17" s="997"/>
      <c r="G17" s="997"/>
      <c r="H17" s="202"/>
      <c r="I17" s="997"/>
      <c r="J17" s="997"/>
      <c r="K17" s="549"/>
      <c r="L17" s="195"/>
      <c r="M17" s="549"/>
      <c r="N17" s="549"/>
      <c r="O17" s="549"/>
      <c r="P17" s="549"/>
      <c r="Q17" s="549"/>
      <c r="R17" s="549"/>
      <c r="S17" s="549"/>
      <c r="T17" s="549"/>
      <c r="U17" s="549"/>
      <c r="V17" s="549"/>
      <c r="W17" s="549"/>
      <c r="X17" s="549"/>
      <c r="Y17" s="549"/>
      <c r="Z17" s="549"/>
    </row>
    <row r="18" spans="1:29" ht="18" customHeight="1">
      <c r="A18" s="549"/>
      <c r="B18" s="603"/>
      <c r="C18" s="991" t="s">
        <v>1027</v>
      </c>
      <c r="D18" s="992"/>
      <c r="E18" s="992"/>
      <c r="F18" s="993"/>
      <c r="G18" s="993"/>
      <c r="H18" s="202"/>
      <c r="I18" s="998"/>
      <c r="J18" s="1254"/>
      <c r="K18" s="549"/>
      <c r="L18" s="1258" t="s">
        <v>1073</v>
      </c>
      <c r="M18" s="973"/>
      <c r="N18" s="973"/>
      <c r="O18" s="973"/>
      <c r="P18" s="973"/>
      <c r="Q18" s="973"/>
      <c r="R18" s="973"/>
      <c r="S18" s="973"/>
      <c r="T18" s="973"/>
      <c r="U18" s="973"/>
      <c r="V18" s="973"/>
      <c r="W18" s="973"/>
      <c r="X18" s="549"/>
      <c r="Y18" s="549"/>
      <c r="Z18" s="549"/>
    </row>
    <row r="19" spans="1:29" ht="18" customHeight="1">
      <c r="A19" s="549"/>
      <c r="B19" s="603"/>
      <c r="C19" s="991" t="s">
        <v>1028</v>
      </c>
      <c r="D19" s="992"/>
      <c r="E19" s="992"/>
      <c r="F19" s="998"/>
      <c r="G19" s="998"/>
      <c r="H19" s="202"/>
      <c r="I19" s="999"/>
      <c r="J19" s="1254"/>
      <c r="K19" s="549"/>
      <c r="L19" s="1258" t="s">
        <v>1073</v>
      </c>
      <c r="M19" s="973"/>
      <c r="N19" s="973"/>
      <c r="O19" s="973"/>
      <c r="P19" s="973"/>
      <c r="Q19" s="973"/>
      <c r="R19" s="973"/>
      <c r="S19" s="973"/>
      <c r="T19" s="973"/>
      <c r="U19" s="973"/>
      <c r="V19" s="973"/>
      <c r="W19" s="973"/>
      <c r="X19" s="549"/>
      <c r="Y19" s="549"/>
      <c r="Z19" s="549"/>
    </row>
    <row r="20" spans="1:29" ht="3.95" customHeight="1">
      <c r="A20" s="549"/>
      <c r="B20" s="601"/>
      <c r="C20" s="996"/>
      <c r="D20" s="997"/>
      <c r="E20" s="997"/>
      <c r="F20" s="997"/>
      <c r="G20" s="997"/>
      <c r="H20" s="202"/>
      <c r="I20" s="997"/>
      <c r="J20" s="997"/>
      <c r="K20" s="549"/>
      <c r="L20" s="195"/>
      <c r="M20" s="549"/>
      <c r="N20" s="549"/>
      <c r="O20" s="549"/>
      <c r="P20" s="549"/>
      <c r="Q20" s="549"/>
      <c r="R20" s="549"/>
      <c r="S20" s="549"/>
      <c r="T20" s="549"/>
      <c r="U20" s="549"/>
      <c r="V20" s="549"/>
      <c r="W20" s="549"/>
      <c r="X20" s="549"/>
      <c r="Y20" s="549"/>
      <c r="Z20" s="549"/>
    </row>
    <row r="21" spans="1:29" ht="14.1" customHeight="1">
      <c r="B21" s="195"/>
      <c r="C21" s="549" t="s">
        <v>886</v>
      </c>
    </row>
    <row r="22" spans="1:29"/>
    <row r="23" spans="1:29" ht="14.1" customHeight="1">
      <c r="B23" s="195"/>
      <c r="C23" s="549"/>
    </row>
    <row r="24" spans="1:29" ht="12">
      <c r="B24" s="596"/>
      <c r="C24" s="596"/>
      <c r="D24" s="597"/>
      <c r="E24" s="597"/>
      <c r="F24" s="597"/>
      <c r="G24" s="597"/>
      <c r="I24" s="604"/>
    </row>
    <row r="25" spans="1:29">
      <c r="A25" s="1189"/>
      <c r="B25" s="1190"/>
      <c r="C25" s="1190" t="s">
        <v>161</v>
      </c>
      <c r="D25" s="1190"/>
      <c r="E25" s="1189"/>
      <c r="F25" s="1189"/>
      <c r="G25" s="1189"/>
      <c r="H25" s="1189"/>
      <c r="I25" s="1189"/>
      <c r="J25" s="1189"/>
      <c r="K25" s="1191"/>
      <c r="L25" s="1189"/>
      <c r="M25" s="1189"/>
      <c r="N25" s="1191"/>
      <c r="O25" s="1189"/>
      <c r="P25" s="1189"/>
      <c r="Q25" s="1191"/>
      <c r="R25" s="1189"/>
      <c r="S25" s="1189"/>
      <c r="T25" s="1189"/>
      <c r="U25" s="1189"/>
      <c r="V25" s="1189"/>
      <c r="W25" s="1191"/>
      <c r="X25" s="1189"/>
      <c r="Y25" s="1189"/>
      <c r="Z25" s="1189"/>
      <c r="AA25" s="1189"/>
      <c r="AB25" s="1189"/>
      <c r="AC25" s="1189"/>
    </row>
    <row r="26" spans="1:29" ht="11.25" customHeight="1"/>
    <row r="27" spans="1:29" ht="14.1" customHeight="1">
      <c r="A27" s="549"/>
      <c r="B27" s="595"/>
      <c r="C27" s="1025" t="s">
        <v>146</v>
      </c>
      <c r="D27" s="1030"/>
      <c r="E27" s="1030"/>
      <c r="F27" s="1030"/>
      <c r="G27" s="1030"/>
      <c r="H27" s="1031"/>
      <c r="I27" s="1030" t="s">
        <v>150</v>
      </c>
      <c r="J27" s="1030" t="s">
        <v>153</v>
      </c>
      <c r="K27" s="1031"/>
      <c r="L27" s="1031" t="s">
        <v>888</v>
      </c>
      <c r="M27" s="1032"/>
      <c r="N27" s="1030" t="s">
        <v>151</v>
      </c>
      <c r="O27" s="1033" t="s">
        <v>904</v>
      </c>
      <c r="P27" s="1032"/>
      <c r="Q27" s="1032" t="s">
        <v>908</v>
      </c>
      <c r="R27" s="1032"/>
      <c r="S27" s="202"/>
      <c r="T27" s="1032" t="s">
        <v>1030</v>
      </c>
      <c r="U27" s="1032"/>
      <c r="V27" s="1032"/>
      <c r="W27" s="1032"/>
      <c r="X27" s="549"/>
      <c r="Z27" s="848" t="s">
        <v>885</v>
      </c>
      <c r="AA27" s="848"/>
      <c r="AB27" s="848"/>
      <c r="AC27" s="549"/>
    </row>
    <row r="28" spans="1:29" ht="14.1" customHeight="1">
      <c r="A28" s="549"/>
      <c r="B28" s="607"/>
      <c r="C28" s="1034" t="s">
        <v>165</v>
      </c>
      <c r="D28" s="1030"/>
      <c r="E28" s="1030" t="s">
        <v>148</v>
      </c>
      <c r="F28" s="1030"/>
      <c r="G28" s="1030" t="s">
        <v>157</v>
      </c>
      <c r="H28" s="1030"/>
      <c r="I28" s="1030" t="s">
        <v>152</v>
      </c>
      <c r="J28" s="1030" t="s">
        <v>903</v>
      </c>
      <c r="K28" s="1030"/>
      <c r="L28" s="1030" t="s">
        <v>714</v>
      </c>
      <c r="M28" s="1035"/>
      <c r="N28" s="1030" t="s">
        <v>889</v>
      </c>
      <c r="O28" s="1033" t="s">
        <v>884</v>
      </c>
      <c r="P28" s="1035"/>
      <c r="Q28" s="1035" t="s">
        <v>890</v>
      </c>
      <c r="R28" s="1035" t="s">
        <v>887</v>
      </c>
      <c r="S28" s="202"/>
      <c r="T28" s="1035"/>
      <c r="U28" s="1035"/>
      <c r="V28" s="1035"/>
      <c r="W28" s="1035"/>
      <c r="X28" s="549"/>
      <c r="Z28" s="849" t="s">
        <v>714</v>
      </c>
      <c r="AA28" s="849" t="s">
        <v>884</v>
      </c>
      <c r="AB28" s="849" t="s">
        <v>155</v>
      </c>
      <c r="AC28" s="549"/>
    </row>
    <row r="29" spans="1:29" ht="3.95" customHeight="1">
      <c r="A29" s="549"/>
      <c r="B29" s="605"/>
      <c r="C29" s="605"/>
      <c r="D29" s="606"/>
      <c r="E29" s="606"/>
      <c r="F29" s="606"/>
      <c r="G29" s="606"/>
      <c r="H29" s="549"/>
      <c r="I29" s="606"/>
      <c r="J29" s="606"/>
      <c r="K29" s="549"/>
      <c r="L29" s="606"/>
      <c r="M29" s="549"/>
      <c r="N29" s="195"/>
      <c r="O29" s="195"/>
      <c r="P29" s="549"/>
      <c r="Q29" s="195"/>
      <c r="R29" s="195"/>
      <c r="S29" s="549"/>
      <c r="T29" s="195"/>
      <c r="U29" s="593"/>
      <c r="V29" s="593"/>
      <c r="W29" s="593"/>
      <c r="X29" s="593"/>
      <c r="Y29" s="606"/>
      <c r="Z29" s="606"/>
      <c r="AA29" s="606"/>
      <c r="AB29" s="606"/>
      <c r="AC29" s="594"/>
    </row>
    <row r="30" spans="1:29" ht="18" customHeight="1">
      <c r="A30" s="549"/>
      <c r="B30" s="608"/>
      <c r="C30" s="990" t="s">
        <v>163</v>
      </c>
      <c r="D30" s="1000"/>
      <c r="E30" s="1000" t="s">
        <v>910</v>
      </c>
      <c r="F30" s="1000"/>
      <c r="G30" s="1001" t="s">
        <v>158</v>
      </c>
      <c r="H30" s="202"/>
      <c r="I30" s="1002">
        <v>28442.6</v>
      </c>
      <c r="J30" s="1002">
        <f>Z30</f>
        <v>2662</v>
      </c>
      <c r="K30" s="202"/>
      <c r="L30" s="1003">
        <f>I30/J30</f>
        <v>10.684673178061606</v>
      </c>
      <c r="M30" s="202"/>
      <c r="N30" s="1004">
        <f>AB30/I30</f>
        <v>0.87193153931075218</v>
      </c>
      <c r="O30" s="1005">
        <f>J30/AA30</f>
        <v>1.2289935364727609</v>
      </c>
      <c r="P30" s="202"/>
      <c r="Q30" s="1006"/>
      <c r="R30" s="1006"/>
      <c r="S30" s="202"/>
      <c r="T30" s="1007" t="s">
        <v>905</v>
      </c>
      <c r="U30" s="1008"/>
      <c r="V30" s="1008"/>
      <c r="W30" s="1008"/>
      <c r="X30" s="851"/>
      <c r="Y30" s="609"/>
      <c r="Z30" s="842">
        <v>2662</v>
      </c>
      <c r="AA30" s="842">
        <v>2166</v>
      </c>
      <c r="AB30" s="843">
        <v>24800</v>
      </c>
      <c r="AC30" s="549"/>
    </row>
    <row r="31" spans="1:29" ht="18" customHeight="1">
      <c r="A31" s="549"/>
      <c r="B31" s="608"/>
      <c r="C31" s="990" t="s">
        <v>162</v>
      </c>
      <c r="D31" s="1000"/>
      <c r="E31" s="1000" t="s">
        <v>911</v>
      </c>
      <c r="F31" s="1000"/>
      <c r="G31" s="1001" t="s">
        <v>159</v>
      </c>
      <c r="H31" s="202"/>
      <c r="I31" s="1002">
        <v>10999.34683782</v>
      </c>
      <c r="J31" s="1002">
        <f t="shared" ref="J31:J33" si="0">I31/L31</f>
        <v>1087</v>
      </c>
      <c r="K31" s="202"/>
      <c r="L31" s="1009">
        <v>10.11899433102116</v>
      </c>
      <c r="M31" s="202"/>
      <c r="N31" s="1004">
        <f t="shared" ref="N31:N33" si="1">AB31/I31</f>
        <v>0.4130245247271786</v>
      </c>
      <c r="O31" s="1005"/>
      <c r="P31" s="202"/>
      <c r="Q31" s="1006"/>
      <c r="R31" s="1006"/>
      <c r="S31" s="202"/>
      <c r="T31" s="1007"/>
      <c r="U31" s="1008"/>
      <c r="V31" s="1008"/>
      <c r="W31" s="1008"/>
      <c r="X31" s="851"/>
      <c r="Y31" s="609"/>
      <c r="Z31" s="844"/>
      <c r="AA31" s="844"/>
      <c r="AB31" s="843">
        <v>4543</v>
      </c>
      <c r="AC31" s="549"/>
    </row>
    <row r="32" spans="1:29" ht="18" customHeight="1">
      <c r="A32" s="549"/>
      <c r="B32" s="608"/>
      <c r="C32" s="990" t="s">
        <v>198</v>
      </c>
      <c r="D32" s="1000"/>
      <c r="E32" s="1000" t="s">
        <v>357</v>
      </c>
      <c r="F32" s="1000"/>
      <c r="G32" s="1001" t="s">
        <v>159</v>
      </c>
      <c r="H32" s="202"/>
      <c r="I32" s="1002">
        <v>6918.69158878505</v>
      </c>
      <c r="J32" s="1002">
        <f t="shared" si="0"/>
        <v>653.58000000000038</v>
      </c>
      <c r="K32" s="202"/>
      <c r="L32" s="1009">
        <v>10.585837370765701</v>
      </c>
      <c r="M32" s="202"/>
      <c r="N32" s="1004">
        <f t="shared" si="1"/>
        <v>0.44806159665000656</v>
      </c>
      <c r="O32" s="1005"/>
      <c r="P32" s="202"/>
      <c r="Q32" s="1006"/>
      <c r="R32" s="1006"/>
      <c r="S32" s="202"/>
      <c r="T32" s="1007"/>
      <c r="U32" s="1008"/>
      <c r="V32" s="1008"/>
      <c r="W32" s="1008"/>
      <c r="X32" s="851"/>
      <c r="Y32" s="609"/>
      <c r="Z32" s="844"/>
      <c r="AA32" s="844"/>
      <c r="AB32" s="843">
        <f>600+2500</f>
        <v>3100</v>
      </c>
      <c r="AC32" s="549"/>
    </row>
    <row r="33" spans="1:29" ht="18" customHeight="1">
      <c r="A33" s="551"/>
      <c r="B33" s="608"/>
      <c r="C33" s="990" t="s">
        <v>162</v>
      </c>
      <c r="D33" s="1000"/>
      <c r="E33" s="1000" t="s">
        <v>164</v>
      </c>
      <c r="F33" s="1000"/>
      <c r="G33" s="1001" t="s">
        <v>160</v>
      </c>
      <c r="H33" s="1010"/>
      <c r="I33" s="1011">
        <v>738.05510000000004</v>
      </c>
      <c r="J33" s="1011">
        <f t="shared" si="0"/>
        <v>99.41</v>
      </c>
      <c r="K33" s="1010"/>
      <c r="L33" s="1003">
        <v>7.4243546926868529</v>
      </c>
      <c r="M33" s="1010"/>
      <c r="N33" s="1004">
        <f t="shared" si="1"/>
        <v>0.58938688994900246</v>
      </c>
      <c r="O33" s="1005"/>
      <c r="P33" s="1010"/>
      <c r="Q33" s="1006"/>
      <c r="R33" s="1006"/>
      <c r="S33" s="1010"/>
      <c r="T33" s="1007" t="s">
        <v>906</v>
      </c>
      <c r="U33" s="1008"/>
      <c r="V33" s="1008"/>
      <c r="W33" s="1008"/>
      <c r="X33" s="851"/>
      <c r="Y33" s="609"/>
      <c r="Z33" s="845"/>
      <c r="AA33" s="845"/>
      <c r="AB33" s="843">
        <v>435</v>
      </c>
      <c r="AC33" s="551"/>
    </row>
    <row r="34" spans="1:29" ht="18" customHeight="1">
      <c r="A34" s="549"/>
      <c r="B34" s="608"/>
      <c r="C34" s="990" t="s">
        <v>10</v>
      </c>
      <c r="D34" s="1000"/>
      <c r="E34" s="1000" t="s">
        <v>11</v>
      </c>
      <c r="F34" s="1000"/>
      <c r="G34" s="1056" t="s">
        <v>12</v>
      </c>
      <c r="H34" s="202"/>
      <c r="I34" s="1011">
        <v>775</v>
      </c>
      <c r="J34" s="1057"/>
      <c r="K34" s="202"/>
      <c r="L34" s="1003"/>
      <c r="M34" s="1010"/>
      <c r="N34" s="1004">
        <f>175/I34</f>
        <v>0.22580645161290322</v>
      </c>
      <c r="O34" s="1005"/>
      <c r="P34" s="1010"/>
      <c r="Q34" s="1006"/>
      <c r="R34" s="1006"/>
      <c r="S34" s="202"/>
      <c r="T34" s="1007" t="s">
        <v>907</v>
      </c>
      <c r="U34" s="1008"/>
      <c r="V34" s="1008"/>
      <c r="W34" s="1008"/>
      <c r="X34" s="852"/>
      <c r="Z34" s="846"/>
      <c r="AA34" s="846"/>
      <c r="AB34" s="846"/>
      <c r="AC34" s="549"/>
    </row>
    <row r="35" spans="1:29" ht="18" customHeight="1">
      <c r="A35" s="549"/>
      <c r="B35" s="1058"/>
      <c r="C35" s="1059" t="s">
        <v>206</v>
      </c>
      <c r="D35" s="1060"/>
      <c r="E35" s="1060"/>
      <c r="F35" s="1060"/>
      <c r="G35" s="1061" t="s">
        <v>909</v>
      </c>
      <c r="H35" s="1062"/>
      <c r="I35" s="1063">
        <f>G10</f>
        <v>20169.395006000002</v>
      </c>
      <c r="J35" s="1063">
        <f>I10</f>
        <v>2175.3330000000001</v>
      </c>
      <c r="K35" s="1062"/>
      <c r="L35" s="1064">
        <f>J10</f>
        <v>9.2718655056490213</v>
      </c>
      <c r="M35" s="1062"/>
      <c r="N35" s="1065">
        <f>AB35/I35</f>
        <v>0.98882490000652212</v>
      </c>
      <c r="O35" s="1066">
        <f>Z35/AA35</f>
        <v>1.1614164442071544</v>
      </c>
      <c r="P35" s="1062"/>
      <c r="Q35" s="1067"/>
      <c r="R35" s="1067"/>
      <c r="S35" s="1062"/>
      <c r="T35" s="1068" t="s">
        <v>1023</v>
      </c>
      <c r="U35" s="1069"/>
      <c r="V35" s="1069"/>
      <c r="W35" s="1069"/>
      <c r="X35" s="851"/>
      <c r="Y35" s="609"/>
      <c r="Z35" s="843">
        <f>'Comps - Solutions'!H36</f>
        <v>2175.3330000000001</v>
      </c>
      <c r="AA35" s="842">
        <v>1873</v>
      </c>
      <c r="AB35" s="843">
        <v>19944</v>
      </c>
      <c r="AC35" s="549"/>
    </row>
    <row r="36" spans="1:29" ht="18" customHeight="1">
      <c r="A36" s="549"/>
      <c r="B36" s="608"/>
      <c r="C36" s="985" t="s">
        <v>883</v>
      </c>
      <c r="D36" s="1000"/>
      <c r="E36" s="1000"/>
      <c r="F36" s="1000"/>
      <c r="G36" s="1012" t="s">
        <v>909</v>
      </c>
      <c r="H36" s="202"/>
      <c r="I36" s="1013">
        <f>G11</f>
        <v>18855.32079121186</v>
      </c>
      <c r="J36" s="1013">
        <f>I11</f>
        <v>1671.3630000000003</v>
      </c>
      <c r="K36" s="202"/>
      <c r="L36" s="1003">
        <f>J11</f>
        <v>11.281403735281836</v>
      </c>
      <c r="M36" s="46">
        <f>AB36/I36</f>
        <v>0.32965230710352222</v>
      </c>
      <c r="N36" s="1014">
        <f t="shared" ref="N36:N38" si="2">AB36/I36</f>
        <v>0.32965230710352222</v>
      </c>
      <c r="O36" s="1005"/>
      <c r="P36" s="1010"/>
      <c r="Q36" s="1006"/>
      <c r="R36" s="1006"/>
      <c r="S36" s="1010"/>
      <c r="T36" s="1008"/>
      <c r="U36" s="1008"/>
      <c r="V36" s="1008"/>
      <c r="W36" s="1008"/>
      <c r="X36" s="609"/>
      <c r="Y36" s="843"/>
      <c r="Z36" s="842"/>
      <c r="AA36" s="549"/>
      <c r="AB36" s="843">
        <f>'Comps - Solutions'!AC18</f>
        <v>6215.7</v>
      </c>
      <c r="AC36" s="549"/>
    </row>
    <row r="37" spans="1:29" ht="18" customHeight="1">
      <c r="A37" s="549"/>
      <c r="B37" s="608"/>
      <c r="C37" s="990" t="s">
        <v>891</v>
      </c>
      <c r="D37" s="990"/>
      <c r="E37" s="990"/>
      <c r="F37" s="1015"/>
      <c r="G37" s="1012" t="s">
        <v>909</v>
      </c>
      <c r="H37" s="202"/>
      <c r="I37" s="1013">
        <f>G12</f>
        <v>13445.025966908492</v>
      </c>
      <c r="J37" s="1013">
        <f t="shared" ref="J37:J38" si="3">I11</f>
        <v>1671.3630000000003</v>
      </c>
      <c r="K37" s="202"/>
      <c r="L37" s="1003">
        <f>J12</f>
        <v>10.47516076314534</v>
      </c>
      <c r="M37" s="202"/>
      <c r="N37" s="1014">
        <f t="shared" si="2"/>
        <v>0.68468071557891497</v>
      </c>
      <c r="O37" s="1005">
        <f>Z37/AA37</f>
        <v>1.7000337099125367</v>
      </c>
      <c r="P37" s="202"/>
      <c r="Q37" s="1006">
        <v>0.05</v>
      </c>
      <c r="R37" s="1006">
        <v>6.6000000000000003E-2</v>
      </c>
      <c r="S37" s="202"/>
      <c r="T37" s="1007"/>
      <c r="U37" s="1016"/>
      <c r="V37" s="1008"/>
      <c r="W37" s="1008"/>
      <c r="X37" s="851"/>
      <c r="Y37" s="609"/>
      <c r="Z37" s="843">
        <f>'Comps - Solutions'!AW7</f>
        <v>1865.9570000000001</v>
      </c>
      <c r="AA37" s="843">
        <f>'Rev, EBITDA, IE'!$E$25</f>
        <v>1097.5999999999999</v>
      </c>
      <c r="AB37" s="843">
        <f>'Comps - Solutions'!AC19</f>
        <v>9205.5499999999993</v>
      </c>
      <c r="AC37" s="549"/>
    </row>
    <row r="38" spans="1:29" ht="18" customHeight="1">
      <c r="A38" s="549"/>
      <c r="B38" s="608"/>
      <c r="C38" s="990" t="s">
        <v>892</v>
      </c>
      <c r="D38" s="990"/>
      <c r="E38" s="990"/>
      <c r="F38" s="1015"/>
      <c r="G38" s="1012" t="s">
        <v>909</v>
      </c>
      <c r="H38" s="202"/>
      <c r="I38" s="1013">
        <f>G13</f>
        <v>5387.1507337816402</v>
      </c>
      <c r="J38" s="1013">
        <f t="shared" si="3"/>
        <v>1283.5150000000001</v>
      </c>
      <c r="K38" s="202"/>
      <c r="L38" s="1003">
        <f>J13</f>
        <v>12.477505990243497</v>
      </c>
      <c r="M38" s="202"/>
      <c r="N38" s="1014">
        <f t="shared" si="2"/>
        <v>0.6125687145352039</v>
      </c>
      <c r="O38" s="1005">
        <f>Z38/AA38</f>
        <v>1.6305676855895195</v>
      </c>
      <c r="P38" s="202"/>
      <c r="Q38" s="1006">
        <v>5.5E-2</v>
      </c>
      <c r="R38" s="1017" t="s">
        <v>716</v>
      </c>
      <c r="S38" s="202"/>
      <c r="T38" s="1007"/>
      <c r="U38" s="1008"/>
      <c r="V38" s="1008"/>
      <c r="W38" s="1008"/>
      <c r="X38" s="851"/>
      <c r="Y38" s="609"/>
      <c r="Z38" s="843">
        <f>'Vegas Property EBITDAs'!H49</f>
        <v>373.4</v>
      </c>
      <c r="AA38" s="843">
        <v>229</v>
      </c>
      <c r="AB38" s="843">
        <v>3300</v>
      </c>
      <c r="AC38" s="549"/>
    </row>
    <row r="39" spans="1:29" ht="3.95" customHeight="1">
      <c r="A39" s="549"/>
      <c r="B39" s="605"/>
      <c r="C39" s="996"/>
      <c r="D39" s="997"/>
      <c r="E39" s="997"/>
      <c r="F39" s="997"/>
      <c r="G39" s="997"/>
      <c r="H39" s="202"/>
      <c r="I39" s="997"/>
      <c r="J39" s="997"/>
      <c r="K39" s="202"/>
      <c r="L39" s="997"/>
      <c r="M39" s="202"/>
      <c r="N39" s="202"/>
      <c r="O39" s="202"/>
      <c r="P39" s="202"/>
      <c r="Q39" s="202"/>
      <c r="R39" s="202"/>
      <c r="S39" s="202"/>
      <c r="T39" s="202"/>
      <c r="U39" s="1018"/>
      <c r="V39" s="1018"/>
      <c r="W39" s="1018"/>
      <c r="X39" s="593"/>
      <c r="Y39" s="606"/>
      <c r="Z39" s="606"/>
      <c r="AA39" s="606"/>
      <c r="AB39" s="606"/>
      <c r="AC39" s="594"/>
    </row>
    <row r="40" spans="1:29" ht="18" customHeight="1">
      <c r="A40" s="549"/>
      <c r="B40" s="610"/>
      <c r="C40" s="1019" t="s">
        <v>912</v>
      </c>
      <c r="D40" s="1020"/>
      <c r="E40" s="1020"/>
      <c r="F40" s="1020"/>
      <c r="G40" s="1021"/>
      <c r="H40" s="1021"/>
      <c r="I40" s="1021"/>
      <c r="J40" s="1022"/>
      <c r="K40" s="1022"/>
      <c r="L40" s="1022"/>
      <c r="M40" s="202"/>
      <c r="N40" s="1250"/>
      <c r="O40" s="1251"/>
      <c r="P40" s="1252"/>
      <c r="Q40" s="1253"/>
      <c r="R40" s="1253"/>
      <c r="S40" s="202"/>
      <c r="T40" s="1258" t="s">
        <v>1073</v>
      </c>
      <c r="U40" s="1023"/>
      <c r="V40" s="1024"/>
      <c r="W40" s="1024"/>
      <c r="Z40" s="847"/>
      <c r="AA40" s="847"/>
      <c r="AB40" s="847"/>
      <c r="AC40" s="549"/>
    </row>
    <row r="41" spans="1:29" ht="14.1" customHeight="1">
      <c r="A41" s="549"/>
      <c r="B41" s="195"/>
      <c r="C41" s="549" t="s">
        <v>916</v>
      </c>
      <c r="D41" s="195"/>
      <c r="E41" s="195"/>
      <c r="F41" s="195"/>
      <c r="G41" s="195"/>
      <c r="H41" s="195"/>
      <c r="I41" s="195"/>
      <c r="J41" s="195"/>
      <c r="K41" s="195"/>
      <c r="L41" s="195"/>
      <c r="M41" s="195"/>
      <c r="N41" s="195"/>
      <c r="O41" s="195"/>
      <c r="P41" s="195"/>
      <c r="Q41" s="195"/>
      <c r="R41" s="195"/>
      <c r="S41" s="195"/>
      <c r="T41" s="195"/>
      <c r="U41" s="195"/>
      <c r="V41" s="549"/>
      <c r="W41" s="195"/>
      <c r="X41" s="549"/>
      <c r="Y41" s="549"/>
      <c r="Z41" s="549"/>
      <c r="AA41" s="549"/>
      <c r="AB41" s="549"/>
      <c r="AC41" s="549"/>
    </row>
    <row r="42" spans="1:29"/>
    <row r="43" spans="1:29"/>
    <row r="44" spans="1:29" hidden="1"/>
    <row r="45" spans="1:29" hidden="1"/>
    <row r="46" spans="1:29" hidden="1"/>
    <row r="47" spans="1:29" hidden="1"/>
    <row r="48" spans="1:29" hidden="1"/>
    <row r="49" hidden="1"/>
    <row r="50" hidden="1"/>
    <row r="51" hidden="1"/>
  </sheetData>
  <phoneticPr fontId="107" type="noConversion"/>
  <pageMargins left="0.7" right="0.7" top="0.75" bottom="0.75" header="0.3" footer="0.3"/>
  <pageSetup orientation="portrait" r:id="rId1"/>
  <ignoredErrors>
    <ignoredError sqref="G32:G34 G30:G31" numberStoredAsText="1"/>
    <ignoredError sqref="N34" formula="1"/>
  </ignoredErrors>
  <legacyDrawing r:id="rId2"/>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sheetPr codeName="Sheet4" enableFormatConditionsCalculation="0">
    <tabColor theme="4" tint="-0.499984740745262"/>
  </sheetPr>
  <dimension ref="A1:AL69"/>
  <sheetViews>
    <sheetView showGridLines="0" zoomScaleNormal="100" zoomScalePageLayoutView="115" workbookViewId="0">
      <selection activeCell="G5" sqref="G5"/>
    </sheetView>
  </sheetViews>
  <sheetFormatPr defaultColWidth="0" defaultRowHeight="11.25" zeroHeight="1"/>
  <cols>
    <col min="1" max="1" width="2.7109375" customWidth="1"/>
    <col min="2" max="2" width="8.42578125" customWidth="1"/>
    <col min="3" max="4" width="7.85546875" customWidth="1"/>
    <col min="5" max="5" width="6.5703125" customWidth="1"/>
    <col min="6" max="6" width="6.28515625" customWidth="1"/>
    <col min="7" max="7" width="9.28515625" customWidth="1"/>
    <col min="8" max="8" width="6.42578125" customWidth="1"/>
    <col min="9" max="9" width="7.85546875" customWidth="1"/>
    <col min="10" max="10" width="11.140625" customWidth="1"/>
    <col min="11" max="11" width="0.85546875" style="569" customWidth="1"/>
    <col min="12" max="12" width="6.5703125" bestFit="1" customWidth="1"/>
    <col min="13" max="13" width="9.7109375" bestFit="1" customWidth="1"/>
    <col min="14" max="14" width="0.85546875" style="569" customWidth="1"/>
    <col min="15" max="15" width="7.140625" customWidth="1"/>
    <col min="16" max="16" width="7" customWidth="1"/>
    <col min="17" max="17" width="0.85546875" style="569" customWidth="1"/>
    <col min="18" max="18" width="7.85546875" bestFit="1" customWidth="1"/>
    <col min="19" max="19" width="6.28515625" bestFit="1" customWidth="1"/>
    <col min="20" max="20" width="5" customWidth="1"/>
    <col min="21" max="21" width="5.42578125" bestFit="1" customWidth="1"/>
    <col min="22" max="22" width="5.85546875" bestFit="1" customWidth="1"/>
    <col min="23" max="23" width="0.85546875" style="569" customWidth="1"/>
    <col min="24" max="25" width="7.7109375" bestFit="1" customWidth="1"/>
    <col min="26" max="26" width="0.42578125" customWidth="1"/>
    <col min="27" max="27" width="8.85546875" customWidth="1"/>
    <col min="28" max="38" width="0" hidden="1" customWidth="1"/>
    <col min="39" max="16384" width="8.85546875" hidden="1"/>
  </cols>
  <sheetData>
    <row r="1" spans="1:29" s="47" customFormat="1" ht="12">
      <c r="B1" s="48" t="str">
        <f>ProjectName &amp; " - Benchmarks"</f>
        <v>Cosmopolitan of Las Vegas - Benchmarks</v>
      </c>
      <c r="D1" s="171"/>
      <c r="E1" s="171"/>
      <c r="G1" s="142"/>
    </row>
    <row r="2" spans="1:29" ht="0.95" customHeight="1">
      <c r="A2" s="49"/>
      <c r="B2" s="599"/>
      <c r="C2" s="599"/>
      <c r="D2" s="50"/>
      <c r="E2" s="50"/>
      <c r="F2" s="50"/>
      <c r="G2" s="50"/>
      <c r="H2" s="50"/>
      <c r="I2" s="170"/>
      <c r="J2" s="51"/>
      <c r="K2" s="50"/>
      <c r="L2" s="51"/>
      <c r="M2" s="51"/>
      <c r="N2" s="51"/>
      <c r="O2" s="51"/>
      <c r="P2" s="51"/>
      <c r="Q2" s="51"/>
      <c r="R2" s="51"/>
      <c r="S2" s="51"/>
      <c r="T2" s="51"/>
      <c r="U2" s="51"/>
      <c r="V2" s="51"/>
      <c r="W2" s="50"/>
      <c r="X2" s="51"/>
      <c r="Y2" s="51"/>
      <c r="Z2" s="51"/>
      <c r="AA2" s="51"/>
      <c r="AB2" s="51"/>
      <c r="AC2" s="170"/>
    </row>
    <row r="3" spans="1:29" ht="2.1" customHeight="1">
      <c r="A3" s="1162"/>
      <c r="B3" s="1183"/>
      <c r="C3" s="1183"/>
      <c r="D3" s="1179"/>
      <c r="E3" s="1179"/>
      <c r="F3" s="1179"/>
      <c r="G3" s="1179"/>
      <c r="H3" s="1179"/>
      <c r="I3" s="1180"/>
      <c r="J3" s="1162"/>
      <c r="K3" s="1179"/>
      <c r="L3" s="1162"/>
      <c r="M3" s="1162"/>
      <c r="N3" s="1162"/>
      <c r="O3" s="1162"/>
      <c r="P3" s="1162"/>
      <c r="Q3" s="1162"/>
      <c r="R3" s="1162"/>
      <c r="S3" s="1162"/>
      <c r="T3" s="1162"/>
      <c r="U3" s="1162"/>
      <c r="V3" s="1162"/>
      <c r="W3" s="1179"/>
      <c r="X3" s="1162"/>
      <c r="Y3" s="1162"/>
      <c r="Z3" s="1162"/>
      <c r="AA3" s="1162"/>
      <c r="AB3" s="1162"/>
      <c r="AC3" s="1180"/>
    </row>
    <row r="4" spans="1:29"/>
    <row r="5" spans="1:29" s="1189" customFormat="1">
      <c r="B5" s="1190" t="s">
        <v>269</v>
      </c>
      <c r="C5" s="1190"/>
      <c r="D5" s="1190"/>
      <c r="K5" s="1191"/>
      <c r="N5" s="1191"/>
      <c r="Q5" s="1191"/>
      <c r="W5" s="1191"/>
    </row>
    <row r="6" spans="1:29"/>
    <row r="7" spans="1:29" ht="12" customHeight="1">
      <c r="A7" s="3"/>
      <c r="B7" s="566"/>
      <c r="C7" s="545"/>
      <c r="D7" s="545"/>
      <c r="E7" s="1137"/>
      <c r="F7" s="1138"/>
      <c r="G7" s="1133" t="s">
        <v>190</v>
      </c>
      <c r="H7" s="1134" t="s">
        <v>714</v>
      </c>
      <c r="I7" s="963" t="s">
        <v>189</v>
      </c>
      <c r="J7" s="546"/>
    </row>
    <row r="8" spans="1:29" ht="12" customHeight="1">
      <c r="B8" s="563" t="s">
        <v>265</v>
      </c>
      <c r="C8" s="563"/>
      <c r="D8" s="563"/>
      <c r="E8" s="1139" t="s">
        <v>608</v>
      </c>
      <c r="F8" s="1140" t="s">
        <v>268</v>
      </c>
      <c r="G8" s="1135" t="s">
        <v>266</v>
      </c>
      <c r="H8" s="1136" t="s">
        <v>308</v>
      </c>
      <c r="I8" s="547" t="s">
        <v>388</v>
      </c>
      <c r="J8" s="547" t="s">
        <v>714</v>
      </c>
      <c r="L8" s="540"/>
      <c r="O8" s="540"/>
    </row>
    <row r="9" spans="1:29" s="550" customFormat="1" ht="3.95" customHeight="1">
      <c r="B9" s="559"/>
      <c r="C9" s="559"/>
      <c r="D9" s="559"/>
      <c r="E9" s="559"/>
      <c r="F9" s="559"/>
      <c r="G9" s="553"/>
      <c r="H9" s="553"/>
      <c r="I9" s="559"/>
      <c r="J9" s="559"/>
      <c r="K9" s="569"/>
      <c r="M9"/>
      <c r="N9" s="569"/>
      <c r="P9"/>
      <c r="Q9" s="569"/>
      <c r="R9"/>
      <c r="S9"/>
      <c r="T9"/>
      <c r="U9"/>
      <c r="V9"/>
      <c r="W9" s="569"/>
      <c r="X9"/>
      <c r="Y9"/>
      <c r="Z9"/>
      <c r="AA9"/>
      <c r="AB9"/>
      <c r="AC9"/>
    </row>
    <row r="10" spans="1:29" s="549" customFormat="1" ht="12.6" customHeight="1">
      <c r="B10" s="1070" t="s">
        <v>944</v>
      </c>
      <c r="C10" s="1070"/>
      <c r="D10" s="1070"/>
      <c r="E10" s="552">
        <v>2966</v>
      </c>
      <c r="F10" s="555">
        <v>0.84299999999999997</v>
      </c>
      <c r="G10" s="553">
        <f>I10/E10</f>
        <v>230.68585637221847</v>
      </c>
      <c r="H10" s="555">
        <f>J10/I10</f>
        <v>4.7279729051650232E-2</v>
      </c>
      <c r="I10" s="587">
        <f>'Revenue &amp; EBITDA'!G14</f>
        <v>684214.25</v>
      </c>
      <c r="J10" s="587">
        <v>32349.464353278076</v>
      </c>
      <c r="K10" s="569"/>
      <c r="M10"/>
      <c r="N10" s="569"/>
      <c r="P10"/>
      <c r="Q10" s="569"/>
      <c r="R10"/>
      <c r="S10"/>
      <c r="T10"/>
      <c r="U10"/>
      <c r="V10"/>
      <c r="W10" s="569"/>
      <c r="X10"/>
      <c r="Y10"/>
      <c r="Z10"/>
      <c r="AA10"/>
      <c r="AB10"/>
      <c r="AC10"/>
    </row>
    <row r="11" spans="1:29" s="549" customFormat="1" ht="12.6" customHeight="1">
      <c r="B11" s="1071" t="str">
        <f>'Vegas Property EBITDAs'!B2</f>
        <v>MGM - Aria</v>
      </c>
      <c r="C11" s="1071"/>
      <c r="D11" s="1071"/>
      <c r="E11" s="1072">
        <v>4004</v>
      </c>
      <c r="F11" s="1073" t="s">
        <v>267</v>
      </c>
      <c r="G11" s="1074">
        <f>I11/E11</f>
        <v>223.45154845154846</v>
      </c>
      <c r="H11" s="1075">
        <f t="shared" ref="H11:H16" si="0">J11/I11</f>
        <v>0.2186207667374539</v>
      </c>
      <c r="I11" s="1076">
        <v>894700</v>
      </c>
      <c r="J11" s="1076">
        <v>195600</v>
      </c>
      <c r="K11" s="569"/>
      <c r="M11"/>
      <c r="N11" s="569"/>
      <c r="P11"/>
      <c r="Q11" s="569"/>
      <c r="R11"/>
      <c r="S11"/>
      <c r="T11"/>
      <c r="U11"/>
      <c r="V11"/>
      <c r="W11" s="569"/>
      <c r="X11"/>
      <c r="Y11"/>
      <c r="Z11"/>
      <c r="AA11"/>
      <c r="AB11"/>
      <c r="AC11"/>
    </row>
    <row r="12" spans="1:29" s="549" customFormat="1" ht="12.6" customHeight="1">
      <c r="B12" s="549" t="str">
        <f>'Vegas Property EBITDAs'!B8</f>
        <v>MGM - Bellagio</v>
      </c>
      <c r="E12" s="552">
        <v>3933</v>
      </c>
      <c r="F12" s="555">
        <v>0.93300000000000005</v>
      </c>
      <c r="G12" s="556">
        <f t="shared" ref="G12:G16" si="1">I12/E12</f>
        <v>283.42232392575642</v>
      </c>
      <c r="H12" s="586">
        <f>J12/I12</f>
        <v>0.27137346371220955</v>
      </c>
      <c r="I12" s="557">
        <v>1114700</v>
      </c>
      <c r="J12" s="554">
        <v>302500</v>
      </c>
      <c r="K12" s="569"/>
      <c r="M12"/>
      <c r="N12" s="569"/>
      <c r="P12"/>
      <c r="Q12" s="569"/>
      <c r="R12"/>
      <c r="S12"/>
      <c r="T12"/>
      <c r="U12"/>
      <c r="V12"/>
      <c r="W12" s="569"/>
      <c r="X12"/>
      <c r="Y12"/>
      <c r="Z12"/>
      <c r="AA12"/>
      <c r="AB12"/>
      <c r="AC12"/>
    </row>
    <row r="13" spans="1:29" s="549" customFormat="1" ht="12.6" customHeight="1">
      <c r="B13" s="549" t="str">
        <f>'Vegas Property EBITDAs'!B14</f>
        <v>MGM - MGM Grand LV</v>
      </c>
      <c r="E13" s="552">
        <v>6340</v>
      </c>
      <c r="F13" s="555">
        <v>0.93200000000000005</v>
      </c>
      <c r="G13" s="556">
        <f t="shared" si="1"/>
        <v>148.42271293375396</v>
      </c>
      <c r="H13" s="586">
        <f t="shared" ref="H13:H14" si="2">J13/I13</f>
        <v>0.15844845908607863</v>
      </c>
      <c r="I13" s="557">
        <v>941000</v>
      </c>
      <c r="J13" s="554">
        <v>149100</v>
      </c>
      <c r="K13" s="569"/>
      <c r="M13"/>
      <c r="N13" s="569"/>
      <c r="P13"/>
      <c r="Q13" s="569"/>
      <c r="R13"/>
      <c r="S13"/>
      <c r="T13"/>
      <c r="U13"/>
      <c r="V13"/>
      <c r="W13" s="569"/>
      <c r="X13"/>
      <c r="Y13"/>
      <c r="Z13"/>
      <c r="AA13"/>
      <c r="AB13"/>
      <c r="AC13"/>
    </row>
    <row r="14" spans="1:29" s="549" customFormat="1" ht="12.6" customHeight="1">
      <c r="B14" s="549" t="str">
        <f>'Vegas Property EBITDAs'!B20</f>
        <v>MGM - Mandalay Bay</v>
      </c>
      <c r="E14" s="552">
        <v>4328</v>
      </c>
      <c r="F14" s="555">
        <v>0.91700000000000004</v>
      </c>
      <c r="G14" s="556">
        <f t="shared" si="1"/>
        <v>179.59796672828097</v>
      </c>
      <c r="H14" s="586">
        <f t="shared" si="2"/>
        <v>0.21754792229512415</v>
      </c>
      <c r="I14" s="655">
        <v>777300</v>
      </c>
      <c r="J14" s="554">
        <v>169100</v>
      </c>
      <c r="K14" s="569"/>
      <c r="M14"/>
      <c r="N14" s="569"/>
      <c r="O14" s="737"/>
      <c r="P14"/>
      <c r="Q14" s="569"/>
      <c r="R14"/>
      <c r="S14"/>
      <c r="T14"/>
      <c r="U14"/>
      <c r="V14"/>
      <c r="W14" s="569"/>
      <c r="X14"/>
      <c r="Y14"/>
      <c r="Z14"/>
      <c r="AA14"/>
      <c r="AB14"/>
      <c r="AC14"/>
    </row>
    <row r="15" spans="1:29" s="549" customFormat="1" ht="12.6" customHeight="1">
      <c r="B15" s="549" t="s">
        <v>260</v>
      </c>
      <c r="E15" s="552">
        <v>4750</v>
      </c>
      <c r="F15" s="555">
        <v>0.86099999999999999</v>
      </c>
      <c r="G15" s="556">
        <f t="shared" si="1"/>
        <v>311.97894736842107</v>
      </c>
      <c r="H15" s="586">
        <f t="shared" si="0"/>
        <v>0.2726904649436534</v>
      </c>
      <c r="I15" s="557">
        <v>1481900</v>
      </c>
      <c r="J15" s="554">
        <v>404100</v>
      </c>
      <c r="K15" s="569"/>
      <c r="M15"/>
      <c r="N15" s="569"/>
      <c r="O15" s="737"/>
      <c r="P15"/>
      <c r="Q15" s="569"/>
      <c r="R15"/>
      <c r="S15"/>
      <c r="T15"/>
      <c r="U15"/>
      <c r="V15"/>
      <c r="W15" s="569"/>
      <c r="X15"/>
      <c r="Y15"/>
      <c r="Z15"/>
      <c r="AA15"/>
      <c r="AB15"/>
      <c r="AC15"/>
    </row>
    <row r="16" spans="1:29" s="549" customFormat="1" ht="12.6" customHeight="1">
      <c r="B16" s="549" t="s">
        <v>259</v>
      </c>
      <c r="E16" s="552">
        <v>7093</v>
      </c>
      <c r="F16" s="555">
        <v>0.88600000000000001</v>
      </c>
      <c r="G16" s="556">
        <f t="shared" si="1"/>
        <v>186.73339912589879</v>
      </c>
      <c r="H16" s="586">
        <f t="shared" si="0"/>
        <v>0.25164212910532274</v>
      </c>
      <c r="I16" s="557">
        <v>1324500</v>
      </c>
      <c r="J16" s="554">
        <v>333300</v>
      </c>
      <c r="K16" s="569"/>
      <c r="M16"/>
      <c r="N16" s="569"/>
      <c r="O16" s="737"/>
      <c r="P16"/>
      <c r="Q16" s="569"/>
      <c r="R16"/>
      <c r="S16"/>
      <c r="T16"/>
      <c r="U16"/>
      <c r="V16"/>
      <c r="W16" s="569"/>
      <c r="X16"/>
      <c r="Y16"/>
      <c r="Z16"/>
      <c r="AA16"/>
      <c r="AB16"/>
      <c r="AC16"/>
    </row>
    <row r="17" spans="1:29" s="550" customFormat="1" ht="3.95" customHeight="1">
      <c r="B17" s="559"/>
      <c r="C17" s="559"/>
      <c r="D17" s="559"/>
      <c r="E17" s="559"/>
      <c r="F17" s="559"/>
      <c r="G17" s="553"/>
      <c r="H17" s="553"/>
      <c r="I17" s="559"/>
      <c r="J17" s="559"/>
      <c r="K17" s="569"/>
      <c r="M17"/>
      <c r="N17" s="569"/>
      <c r="P17"/>
      <c r="Q17" s="569"/>
      <c r="R17"/>
      <c r="S17"/>
      <c r="T17"/>
      <c r="U17"/>
      <c r="V17"/>
      <c r="W17" s="569"/>
      <c r="X17"/>
      <c r="Y17"/>
      <c r="Z17"/>
      <c r="AA17"/>
      <c r="AB17"/>
      <c r="AC17"/>
    </row>
    <row r="18" spans="1:29" s="549" customFormat="1" ht="12.6" customHeight="1">
      <c r="B18" s="560" t="s">
        <v>261</v>
      </c>
      <c r="C18" s="560"/>
      <c r="D18" s="560"/>
      <c r="E18" s="562">
        <f>SUM(E11:E16)/(COUNT(E11:E16)+2)</f>
        <v>3806</v>
      </c>
      <c r="F18" s="560"/>
      <c r="G18" s="561">
        <f>AVERAGEIF(G11:G16,"&gt;0")</f>
        <v>222.26781642227661</v>
      </c>
      <c r="H18" s="588">
        <f>AVERAGEIF(H11:H16,"&gt;0")</f>
        <v>0.23172053431330708</v>
      </c>
      <c r="I18" s="560"/>
      <c r="J18" s="560"/>
      <c r="K18" s="569"/>
      <c r="M18"/>
      <c r="N18" s="569"/>
      <c r="P18"/>
      <c r="Q18" s="569"/>
      <c r="T18"/>
      <c r="U18"/>
      <c r="V18"/>
      <c r="W18" s="569"/>
      <c r="X18"/>
      <c r="Y18"/>
      <c r="Z18"/>
      <c r="AA18"/>
      <c r="AB18"/>
      <c r="AC18"/>
    </row>
    <row r="19" spans="1:29" s="550" customFormat="1" ht="3.95" customHeight="1">
      <c r="B19" s="559"/>
      <c r="C19" s="559"/>
      <c r="D19" s="559"/>
      <c r="E19" s="559"/>
      <c r="F19" s="559"/>
      <c r="G19" s="553"/>
      <c r="H19" s="553"/>
      <c r="I19" s="559"/>
      <c r="J19" s="559"/>
      <c r="K19" s="569"/>
      <c r="M19"/>
      <c r="N19" s="569"/>
      <c r="P19"/>
      <c r="Q19" s="569"/>
      <c r="R19"/>
      <c r="S19"/>
      <c r="T19"/>
      <c r="U19"/>
      <c r="V19"/>
      <c r="W19" s="569"/>
      <c r="X19"/>
      <c r="Y19"/>
      <c r="Z19"/>
      <c r="AA19"/>
      <c r="AB19"/>
      <c r="AC19"/>
    </row>
    <row r="20" spans="1:29" s="549" customFormat="1" ht="12.6" customHeight="1">
      <c r="B20" s="560" t="s">
        <v>1032</v>
      </c>
      <c r="C20" s="560"/>
      <c r="D20" s="560"/>
      <c r="E20" s="562">
        <f>E10</f>
        <v>2966</v>
      </c>
      <c r="F20" s="562"/>
      <c r="G20" s="959">
        <f>G18</f>
        <v>222.26781642227661</v>
      </c>
      <c r="H20" s="960">
        <f>H18</f>
        <v>0.23172053431330708</v>
      </c>
      <c r="I20" s="554">
        <f>E20*G20</f>
        <v>659246.34350847243</v>
      </c>
      <c r="J20" s="554">
        <f>H20*I20</f>
        <v>152760.91496187722</v>
      </c>
      <c r="K20" s="569"/>
      <c r="M20"/>
      <c r="N20" s="569"/>
      <c r="P20"/>
      <c r="Q20" s="569"/>
      <c r="R20"/>
      <c r="S20"/>
      <c r="T20"/>
      <c r="U20"/>
      <c r="V20"/>
      <c r="W20" s="569"/>
      <c r="X20"/>
      <c r="Y20"/>
      <c r="Z20"/>
      <c r="AA20"/>
      <c r="AB20"/>
      <c r="AC20"/>
    </row>
    <row r="21" spans="1:29" s="549" customFormat="1" ht="12.6" customHeight="1">
      <c r="B21" s="560" t="s">
        <v>1033</v>
      </c>
      <c r="C21" s="560"/>
      <c r="D21" s="560"/>
      <c r="E21" s="562">
        <f>E20</f>
        <v>2966</v>
      </c>
      <c r="F21" s="562"/>
      <c r="G21" s="959">
        <f>I21/E21</f>
        <v>274.78084962913016</v>
      </c>
      <c r="H21" s="960">
        <f>J21/I21</f>
        <v>0.16249375588923323</v>
      </c>
      <c r="I21" s="554">
        <f>'Revenue &amp; EBITDA Forecast'!I65</f>
        <v>815000</v>
      </c>
      <c r="J21" s="554">
        <f>'Revenue &amp; EBITDA Forecast'!I68</f>
        <v>132432.41104972508</v>
      </c>
      <c r="K21" s="569"/>
      <c r="M21"/>
      <c r="N21" s="569"/>
      <c r="P21"/>
      <c r="Q21" s="569"/>
      <c r="R21"/>
      <c r="S21"/>
      <c r="T21"/>
      <c r="U21"/>
      <c r="V21"/>
      <c r="W21" s="569"/>
      <c r="X21"/>
      <c r="Y21"/>
      <c r="Z21"/>
      <c r="AA21"/>
      <c r="AB21"/>
      <c r="AC21"/>
    </row>
    <row r="22" spans="1:29" s="550" customFormat="1" ht="3.95" customHeight="1">
      <c r="B22" s="559"/>
      <c r="C22" s="559"/>
      <c r="D22" s="559"/>
      <c r="E22" s="559"/>
      <c r="F22" s="559"/>
      <c r="G22" s="553"/>
      <c r="H22" s="553"/>
      <c r="I22" s="559"/>
      <c r="J22" s="559"/>
      <c r="K22" s="570"/>
      <c r="M22" s="559"/>
      <c r="N22" s="570"/>
      <c r="P22"/>
      <c r="Q22" s="570"/>
      <c r="W22" s="570"/>
    </row>
    <row r="23" spans="1:29" s="549" customFormat="1">
      <c r="B23" s="549" t="s">
        <v>264</v>
      </c>
      <c r="K23" s="571"/>
      <c r="N23" s="571"/>
      <c r="Q23" s="571"/>
      <c r="W23" s="571"/>
    </row>
    <row r="24" spans="1:29"/>
    <row r="25" spans="1:29"/>
    <row r="26" spans="1:29" s="1189" customFormat="1">
      <c r="B26" s="1190" t="s">
        <v>270</v>
      </c>
      <c r="C26" s="1190"/>
      <c r="D26" s="1190"/>
      <c r="K26" s="1191"/>
      <c r="N26" s="1191"/>
      <c r="Q26" s="1191"/>
      <c r="W26" s="1191"/>
    </row>
    <row r="27" spans="1:29"/>
    <row r="28" spans="1:29"/>
    <row r="29" spans="1:29" ht="12" customHeight="1">
      <c r="A29" s="3"/>
      <c r="B29" s="566"/>
      <c r="C29" s="545"/>
      <c r="D29" s="545"/>
      <c r="E29" s="1129" t="s">
        <v>606</v>
      </c>
      <c r="F29" s="1130"/>
      <c r="G29" s="1133" t="s">
        <v>191</v>
      </c>
      <c r="H29" s="1134" t="s">
        <v>714</v>
      </c>
      <c r="I29" s="963" t="s">
        <v>189</v>
      </c>
      <c r="J29" s="546"/>
    </row>
    <row r="30" spans="1:29" ht="12" customHeight="1">
      <c r="B30" s="563" t="s">
        <v>265</v>
      </c>
      <c r="C30" s="563"/>
      <c r="D30" s="563"/>
      <c r="E30" s="1131" t="s">
        <v>271</v>
      </c>
      <c r="F30" s="1132"/>
      <c r="G30" s="1135" t="s">
        <v>273</v>
      </c>
      <c r="H30" s="1136" t="s">
        <v>308</v>
      </c>
      <c r="I30" s="547" t="s">
        <v>388</v>
      </c>
      <c r="J30" s="547" t="s">
        <v>714</v>
      </c>
      <c r="L30" s="540"/>
      <c r="M30" s="540"/>
      <c r="O30" s="540"/>
      <c r="P30" s="3"/>
    </row>
    <row r="31" spans="1:29" s="550" customFormat="1" ht="3.95" customHeight="1">
      <c r="B31" s="559"/>
      <c r="C31" s="559"/>
      <c r="D31" s="559"/>
      <c r="E31" s="559"/>
      <c r="F31" s="559"/>
      <c r="G31" s="553"/>
      <c r="H31" s="553"/>
      <c r="I31" s="559"/>
      <c r="J31" s="559"/>
      <c r="K31" s="569"/>
      <c r="N31" s="569"/>
      <c r="P31"/>
      <c r="Q31" s="569"/>
      <c r="R31"/>
      <c r="S31"/>
      <c r="T31"/>
      <c r="U31"/>
      <c r="V31"/>
      <c r="W31" s="569"/>
      <c r="X31"/>
      <c r="Y31"/>
      <c r="Z31"/>
      <c r="AA31"/>
      <c r="AB31"/>
      <c r="AC31"/>
    </row>
    <row r="32" spans="1:29" s="549" customFormat="1" ht="12.6" customHeight="1">
      <c r="B32" s="559" t="s">
        <v>944</v>
      </c>
      <c r="C32" s="559"/>
      <c r="D32" s="559"/>
      <c r="E32" s="589">
        <v>110000</v>
      </c>
      <c r="F32" s="589"/>
      <c r="G32" s="553">
        <f>(I32/E32)*1000</f>
        <v>1069.0545454545454</v>
      </c>
      <c r="H32" s="555">
        <f>J32/I32</f>
        <v>0.13454235918714721</v>
      </c>
      <c r="I32" s="587">
        <f>'Revenue &amp; EBITDA'!G12</f>
        <v>117596</v>
      </c>
      <c r="J32" s="587">
        <f>'Revenue &amp; EBITDA'!G19</f>
        <v>15821.643270971763</v>
      </c>
      <c r="K32" s="569"/>
      <c r="N32" s="569"/>
      <c r="P32"/>
      <c r="Q32" s="569"/>
      <c r="R32"/>
      <c r="S32"/>
      <c r="T32"/>
      <c r="U32"/>
      <c r="V32"/>
      <c r="W32" s="569"/>
      <c r="X32"/>
      <c r="Y32"/>
      <c r="Z32"/>
      <c r="AA32"/>
      <c r="AB32"/>
      <c r="AC32"/>
    </row>
    <row r="33" spans="2:29" s="549" customFormat="1" ht="12.6" customHeight="1">
      <c r="B33" s="1071" t="s">
        <v>630</v>
      </c>
      <c r="C33" s="1071"/>
      <c r="D33" s="1071"/>
      <c r="E33" s="1077">
        <v>150000</v>
      </c>
      <c r="F33" s="1077"/>
      <c r="G33" s="1074"/>
      <c r="H33" s="1075"/>
      <c r="I33" s="1076"/>
      <c r="J33" s="1076"/>
      <c r="K33" s="569"/>
      <c r="N33" s="569"/>
      <c r="P33"/>
      <c r="Q33" s="569"/>
      <c r="R33"/>
      <c r="S33"/>
      <c r="T33"/>
      <c r="U33"/>
      <c r="V33"/>
      <c r="W33" s="569"/>
      <c r="X33"/>
      <c r="Y33"/>
      <c r="Z33"/>
      <c r="AA33"/>
      <c r="AB33"/>
      <c r="AC33"/>
    </row>
    <row r="34" spans="2:29" s="549" customFormat="1" ht="12.6" customHeight="1">
      <c r="B34" s="549" t="s">
        <v>631</v>
      </c>
      <c r="E34" s="589">
        <v>160000</v>
      </c>
      <c r="F34" s="590"/>
      <c r="G34" s="556"/>
      <c r="H34" s="586"/>
      <c r="I34" s="557"/>
      <c r="J34" s="554"/>
      <c r="K34" s="569"/>
      <c r="N34" s="569"/>
      <c r="P34"/>
      <c r="Q34" s="569"/>
      <c r="R34"/>
      <c r="S34"/>
      <c r="T34"/>
      <c r="U34"/>
      <c r="V34"/>
      <c r="W34" s="569"/>
      <c r="X34"/>
      <c r="Y34"/>
      <c r="Z34"/>
      <c r="AA34"/>
      <c r="AB34"/>
      <c r="AC34"/>
    </row>
    <row r="35" spans="2:29" s="549" customFormat="1" ht="12.6" customHeight="1">
      <c r="B35" s="549" t="s">
        <v>632</v>
      </c>
      <c r="E35" s="589">
        <v>158000</v>
      </c>
      <c r="F35" s="590"/>
      <c r="G35" s="556"/>
      <c r="H35" s="586"/>
      <c r="I35" s="557"/>
      <c r="J35" s="554"/>
      <c r="K35" s="569"/>
      <c r="N35" s="569"/>
      <c r="P35"/>
      <c r="Q35" s="569"/>
      <c r="R35"/>
      <c r="S35"/>
      <c r="T35"/>
      <c r="U35"/>
      <c r="V35"/>
      <c r="W35" s="569"/>
      <c r="X35"/>
      <c r="Y35"/>
      <c r="Z35"/>
      <c r="AA35"/>
      <c r="AB35"/>
      <c r="AC35"/>
    </row>
    <row r="36" spans="2:29" s="549" customFormat="1" ht="12.6" customHeight="1">
      <c r="B36" s="549" t="s">
        <v>633</v>
      </c>
      <c r="E36" s="589">
        <v>160000</v>
      </c>
      <c r="F36" s="590"/>
      <c r="G36" s="556"/>
      <c r="H36" s="586"/>
      <c r="I36" s="558"/>
      <c r="J36" s="554"/>
      <c r="K36" s="569"/>
      <c r="N36" s="569"/>
      <c r="P36"/>
      <c r="Q36" s="569"/>
      <c r="R36"/>
      <c r="S36"/>
      <c r="T36"/>
      <c r="U36"/>
      <c r="V36"/>
      <c r="W36" s="569"/>
      <c r="X36"/>
      <c r="Y36"/>
      <c r="Z36"/>
      <c r="AA36"/>
      <c r="AB36"/>
      <c r="AC36"/>
    </row>
    <row r="37" spans="2:29" s="549" customFormat="1" ht="12.6" customHeight="1">
      <c r="B37" s="549" t="s">
        <v>260</v>
      </c>
      <c r="E37" s="589">
        <v>186000</v>
      </c>
      <c r="F37" s="590"/>
      <c r="G37" s="556">
        <f>I37/E37*1000</f>
        <v>3361.327956989247</v>
      </c>
      <c r="H37" s="586">
        <f>J37/I37</f>
        <v>0.52299158518698607</v>
      </c>
      <c r="I37" s="557">
        <v>625207</v>
      </c>
      <c r="J37" s="587">
        <v>326978</v>
      </c>
      <c r="K37" s="569"/>
      <c r="N37" s="569"/>
      <c r="P37"/>
      <c r="Q37" s="569"/>
      <c r="R37"/>
      <c r="S37"/>
      <c r="T37"/>
      <c r="U37"/>
      <c r="V37"/>
      <c r="W37" s="569"/>
      <c r="X37"/>
      <c r="Y37"/>
      <c r="Z37"/>
      <c r="AA37"/>
      <c r="AB37"/>
      <c r="AC37"/>
    </row>
    <row r="38" spans="2:29" s="549" customFormat="1" ht="12.6" customHeight="1">
      <c r="B38" s="549" t="s">
        <v>259</v>
      </c>
      <c r="E38" s="589">
        <v>225000</v>
      </c>
      <c r="F38" s="590"/>
      <c r="G38" s="556">
        <f>I38/E38*1000</f>
        <v>1914.6666666666667</v>
      </c>
      <c r="H38" s="556">
        <f>J38/E38</f>
        <v>0</v>
      </c>
      <c r="I38" s="557">
        <v>430800</v>
      </c>
      <c r="J38" s="554"/>
      <c r="K38" s="569"/>
      <c r="N38" s="569"/>
      <c r="P38"/>
      <c r="Q38" s="569"/>
      <c r="R38"/>
      <c r="S38"/>
      <c r="T38"/>
      <c r="U38"/>
      <c r="V38"/>
      <c r="W38" s="569"/>
      <c r="X38"/>
      <c r="Y38"/>
      <c r="Z38"/>
      <c r="AA38"/>
      <c r="AB38"/>
      <c r="AC38"/>
    </row>
    <row r="39" spans="2:29" s="550" customFormat="1" ht="3.95" customHeight="1">
      <c r="B39" s="559"/>
      <c r="C39" s="559"/>
      <c r="D39" s="559"/>
      <c r="E39" s="591"/>
      <c r="F39" s="591"/>
      <c r="G39" s="553"/>
      <c r="H39" s="553"/>
      <c r="I39" s="559"/>
      <c r="J39" s="559"/>
      <c r="K39" s="569"/>
      <c r="N39" s="569"/>
      <c r="P39"/>
      <c r="Q39" s="569"/>
      <c r="R39"/>
      <c r="S39"/>
      <c r="T39"/>
      <c r="U39"/>
      <c r="V39"/>
      <c r="W39" s="569"/>
      <c r="X39"/>
      <c r="Y39"/>
      <c r="Z39"/>
      <c r="AA39"/>
      <c r="AB39"/>
      <c r="AC39"/>
    </row>
    <row r="40" spans="2:29" s="549" customFormat="1" ht="12.6" customHeight="1">
      <c r="B40" s="560" t="s">
        <v>942</v>
      </c>
      <c r="C40" s="560"/>
      <c r="D40" s="560"/>
      <c r="E40" s="592">
        <f t="shared" ref="E40" si="3">SUM(E33:E38)/(COUNT(E33:E38)+2)</f>
        <v>129875</v>
      </c>
      <c r="F40" s="592"/>
      <c r="G40" s="561">
        <v>1800</v>
      </c>
      <c r="H40" s="588">
        <v>0.4</v>
      </c>
      <c r="I40" s="560"/>
      <c r="J40" s="560"/>
      <c r="K40" s="569"/>
      <c r="N40" s="569"/>
      <c r="P40"/>
      <c r="Q40" s="569"/>
      <c r="R40"/>
      <c r="S40"/>
      <c r="T40"/>
      <c r="U40"/>
      <c r="V40"/>
      <c r="W40" s="569"/>
      <c r="X40"/>
      <c r="Y40"/>
      <c r="Z40"/>
      <c r="AA40"/>
      <c r="AB40"/>
      <c r="AC40"/>
    </row>
    <row r="41" spans="2:29" s="550" customFormat="1" ht="3.95" customHeight="1">
      <c r="B41" s="559"/>
      <c r="C41" s="559"/>
      <c r="D41" s="559"/>
      <c r="E41" s="591"/>
      <c r="F41" s="591"/>
      <c r="G41" s="553"/>
      <c r="H41" s="553"/>
      <c r="I41" s="559"/>
      <c r="J41" s="559"/>
      <c r="K41" s="569"/>
      <c r="N41" s="569"/>
      <c r="P41"/>
      <c r="Q41" s="569"/>
      <c r="R41"/>
      <c r="S41"/>
      <c r="T41"/>
      <c r="U41"/>
      <c r="V41"/>
      <c r="W41" s="569"/>
      <c r="X41"/>
      <c r="Y41"/>
      <c r="Z41"/>
      <c r="AA41"/>
      <c r="AB41"/>
      <c r="AC41"/>
    </row>
    <row r="42" spans="2:29" s="549" customFormat="1" ht="12.6" customHeight="1">
      <c r="B42" s="560" t="s">
        <v>940</v>
      </c>
      <c r="C42" s="560"/>
      <c r="D42" s="560"/>
      <c r="E42" s="592">
        <f>E32</f>
        <v>110000</v>
      </c>
      <c r="F42" s="592"/>
      <c r="G42" s="959">
        <f>G40</f>
        <v>1800</v>
      </c>
      <c r="H42" s="960">
        <f>H40</f>
        <v>0.4</v>
      </c>
      <c r="I42" s="554">
        <f>E42*G42/1000</f>
        <v>198000</v>
      </c>
      <c r="J42" s="554">
        <f>H42*I42</f>
        <v>79200</v>
      </c>
      <c r="K42" s="569"/>
      <c r="N42" s="569"/>
      <c r="P42"/>
      <c r="Q42" s="569"/>
      <c r="R42"/>
      <c r="S42"/>
      <c r="T42"/>
      <c r="U42"/>
      <c r="V42"/>
      <c r="W42" s="569"/>
      <c r="X42"/>
      <c r="Y42"/>
      <c r="Z42"/>
      <c r="AA42"/>
      <c r="AB42"/>
      <c r="AC42"/>
    </row>
    <row r="43" spans="2:29" s="549" customFormat="1" ht="12.6" customHeight="1">
      <c r="B43" s="560" t="s">
        <v>939</v>
      </c>
      <c r="C43" s="560"/>
      <c r="D43" s="560"/>
      <c r="E43" s="592">
        <f>E32</f>
        <v>110000</v>
      </c>
      <c r="F43" s="592"/>
      <c r="G43" s="959">
        <f>I43/E43*1000</f>
        <v>1800</v>
      </c>
      <c r="H43" s="960">
        <f>H42</f>
        <v>0.4</v>
      </c>
      <c r="I43" s="554">
        <f>'Revenue &amp; EBITDA Forecast'!J20</f>
        <v>198000</v>
      </c>
      <c r="J43" s="554">
        <f>H43*I43</f>
        <v>79200</v>
      </c>
      <c r="K43" s="569"/>
      <c r="N43" s="569"/>
      <c r="P43"/>
      <c r="Q43" s="569"/>
      <c r="R43"/>
      <c r="S43"/>
      <c r="T43"/>
      <c r="U43"/>
      <c r="V43"/>
      <c r="W43" s="569"/>
      <c r="X43"/>
      <c r="Y43"/>
      <c r="Z43"/>
      <c r="AA43"/>
      <c r="AB43"/>
      <c r="AC43"/>
    </row>
    <row r="44" spans="2:29" s="550" customFormat="1" ht="3.95" customHeight="1">
      <c r="B44" s="559"/>
      <c r="C44" s="559"/>
      <c r="D44" s="559"/>
      <c r="E44" s="591"/>
      <c r="F44" s="591"/>
      <c r="G44" s="553"/>
      <c r="H44" s="553"/>
      <c r="I44" s="559"/>
      <c r="J44" s="559"/>
      <c r="K44" s="569"/>
      <c r="N44" s="569"/>
      <c r="P44"/>
      <c r="Q44" s="569"/>
      <c r="R44"/>
      <c r="S44"/>
      <c r="T44"/>
      <c r="U44"/>
      <c r="V44"/>
      <c r="W44" s="569"/>
      <c r="X44"/>
      <c r="Y44"/>
      <c r="Z44"/>
      <c r="AA44"/>
      <c r="AB44"/>
      <c r="AC44"/>
    </row>
    <row r="45" spans="2:29" s="549" customFormat="1">
      <c r="B45" s="549" t="s">
        <v>941</v>
      </c>
      <c r="K45" s="571"/>
      <c r="N45" s="571"/>
      <c r="Q45" s="571"/>
      <c r="W45" s="571"/>
    </row>
    <row r="46" spans="2:29">
      <c r="B46" s="549" t="s">
        <v>943</v>
      </c>
    </row>
    <row r="47" spans="2:29"/>
    <row r="48" spans="2:29" s="1189" customFormat="1">
      <c r="B48" s="1190" t="s">
        <v>277</v>
      </c>
      <c r="C48" s="1190"/>
      <c r="D48" s="1190"/>
      <c r="K48" s="1191"/>
      <c r="N48" s="1191"/>
      <c r="Q48" s="1191"/>
      <c r="W48" s="1191"/>
    </row>
    <row r="49" spans="2:29" s="543" customFormat="1">
      <c r="B49" s="567"/>
      <c r="C49" s="567"/>
      <c r="D49" s="567"/>
      <c r="K49" s="572"/>
      <c r="N49" s="572"/>
      <c r="Q49" s="572"/>
      <c r="W49" s="572"/>
    </row>
    <row r="50" spans="2:29" s="543" customFormat="1" ht="12.6" customHeight="1">
      <c r="B50" s="963" t="s">
        <v>177</v>
      </c>
      <c r="C50" s="963"/>
      <c r="D50" s="963"/>
      <c r="E50" s="964"/>
      <c r="F50" s="964"/>
      <c r="G50" s="964"/>
      <c r="H50" s="964"/>
      <c r="I50" s="964"/>
      <c r="J50" s="964"/>
      <c r="K50" s="964"/>
      <c r="L50" s="964"/>
      <c r="M50" s="964"/>
      <c r="N50" s="964"/>
      <c r="O50" s="964"/>
      <c r="P50" s="964"/>
      <c r="Q50" s="572"/>
      <c r="R50" s="963" t="s">
        <v>178</v>
      </c>
      <c r="S50" s="964"/>
      <c r="T50" s="964"/>
      <c r="U50" s="964"/>
      <c r="V50" s="964"/>
      <c r="W50" s="965"/>
      <c r="X50" s="964"/>
      <c r="Y50" s="964"/>
      <c r="Z50" s="964"/>
    </row>
    <row r="51" spans="2:29" ht="3.95" customHeight="1">
      <c r="J51" s="568"/>
      <c r="M51" s="568"/>
    </row>
    <row r="52" spans="2:29" ht="12.6" customHeight="1">
      <c r="B52" s="575" t="s">
        <v>412</v>
      </c>
      <c r="C52" s="43"/>
      <c r="D52" s="43"/>
      <c r="E52" s="577" t="s">
        <v>275</v>
      </c>
      <c r="F52" s="577"/>
      <c r="G52" s="577"/>
      <c r="H52" s="577" t="s">
        <v>174</v>
      </c>
      <c r="I52" s="577"/>
      <c r="J52" s="574"/>
      <c r="L52" s="574" t="s">
        <v>365</v>
      </c>
      <c r="M52" s="574"/>
      <c r="O52" s="741" t="s">
        <v>176</v>
      </c>
      <c r="P52" s="582"/>
      <c r="R52" s="577" t="s">
        <v>185</v>
      </c>
      <c r="S52" s="577"/>
      <c r="T52" s="577"/>
      <c r="U52" s="577" t="s">
        <v>175</v>
      </c>
      <c r="V52" s="577"/>
      <c r="X52" s="582" t="s">
        <v>397</v>
      </c>
      <c r="Y52" s="582"/>
      <c r="Z52" s="582"/>
    </row>
    <row r="53" spans="2:29" ht="12.6" customHeight="1">
      <c r="B53" s="576" t="s">
        <v>182</v>
      </c>
      <c r="C53" s="43"/>
      <c r="D53" s="43"/>
      <c r="E53" s="1101" t="s">
        <v>180</v>
      </c>
      <c r="F53" s="1090" t="s">
        <v>778</v>
      </c>
      <c r="G53" s="1102" t="s">
        <v>181</v>
      </c>
      <c r="H53" s="1105" t="s">
        <v>226</v>
      </c>
      <c r="I53" s="1106" t="s">
        <v>784</v>
      </c>
      <c r="J53" s="574" t="s">
        <v>279</v>
      </c>
      <c r="L53" s="1117" t="s">
        <v>274</v>
      </c>
      <c r="M53" s="574" t="s">
        <v>279</v>
      </c>
      <c r="O53" s="740" t="s">
        <v>784</v>
      </c>
      <c r="P53" s="740" t="s">
        <v>226</v>
      </c>
      <c r="R53" s="1117" t="s">
        <v>180</v>
      </c>
      <c r="S53" s="1117" t="s">
        <v>778</v>
      </c>
      <c r="T53" s="1117" t="s">
        <v>779</v>
      </c>
      <c r="U53" s="1117" t="s">
        <v>226</v>
      </c>
      <c r="V53" s="1117" t="s">
        <v>784</v>
      </c>
      <c r="X53" s="740" t="s">
        <v>784</v>
      </c>
      <c r="Y53" s="740" t="s">
        <v>226</v>
      </c>
      <c r="Z53" s="583"/>
    </row>
    <row r="54" spans="2:29" ht="3.95" customHeight="1">
      <c r="E54" s="1103"/>
      <c r="F54" s="1079"/>
      <c r="G54" s="1104"/>
      <c r="H54" s="1107"/>
      <c r="I54" s="1108"/>
      <c r="J54" s="744"/>
      <c r="L54" s="1116"/>
      <c r="M54" s="568"/>
      <c r="O54" s="738"/>
      <c r="R54" s="1107"/>
      <c r="S54" s="1089"/>
      <c r="T54" s="1089"/>
      <c r="U54" s="1089"/>
      <c r="V54" s="1108"/>
    </row>
    <row r="55" spans="2:29" ht="12.6" customHeight="1">
      <c r="B55" s="538" t="s">
        <v>183</v>
      </c>
      <c r="E55" s="1091">
        <v>242</v>
      </c>
      <c r="F55" s="1092">
        <v>127</v>
      </c>
      <c r="G55" s="1093">
        <v>199</v>
      </c>
      <c r="H55" s="1091">
        <v>250</v>
      </c>
      <c r="I55" s="1109">
        <v>250</v>
      </c>
      <c r="J55" s="568" t="s">
        <v>278</v>
      </c>
      <c r="L55" s="1113">
        <v>2817.7</v>
      </c>
      <c r="M55" s="568" t="s">
        <v>780</v>
      </c>
      <c r="O55" s="739">
        <f>L55*I55*365/1000</f>
        <v>257115.125</v>
      </c>
      <c r="P55" s="44">
        <f>'Revenue &amp; EBITDA'!G10</f>
        <v>233584.9</v>
      </c>
      <c r="R55" s="1118">
        <v>0.65484126087447747</v>
      </c>
      <c r="S55" s="1119">
        <v>0.68615972062942376</v>
      </c>
      <c r="T55" s="1119">
        <v>0.78995535156269525</v>
      </c>
      <c r="U55" s="1119">
        <f>'Revenue &amp; EBITDA Forecast'!J43</f>
        <v>0.76627170051867399</v>
      </c>
      <c r="V55" s="1120">
        <v>0.8</v>
      </c>
      <c r="X55" s="580">
        <f>V55*O55</f>
        <v>205692.1</v>
      </c>
      <c r="Y55" s="44">
        <f>'Revenue &amp; EBITDA'!G17</f>
        <v>178989.49853848442</v>
      </c>
      <c r="Z55" s="44"/>
    </row>
    <row r="56" spans="2:29" ht="12.6" customHeight="1">
      <c r="B56" s="538" t="s">
        <v>607</v>
      </c>
      <c r="E56" s="1094">
        <v>1.3326979159560803</v>
      </c>
      <c r="F56" s="1095">
        <v>0.92754714107136071</v>
      </c>
      <c r="G56" s="1096" t="s">
        <v>716</v>
      </c>
      <c r="H56" s="1094">
        <v>1.2932085935349418</v>
      </c>
      <c r="I56" s="1110">
        <v>1.25</v>
      </c>
      <c r="J56" s="568" t="s">
        <v>173</v>
      </c>
      <c r="L56" s="1114">
        <v>257115.125</v>
      </c>
      <c r="M56" s="568" t="s">
        <v>781</v>
      </c>
      <c r="O56" s="739">
        <f>I56*L56</f>
        <v>321393.90625</v>
      </c>
      <c r="P56" s="44">
        <f>'Revenue &amp; EBITDA'!G11</f>
        <v>302074</v>
      </c>
      <c r="R56" s="1118">
        <v>0.41733559640904588</v>
      </c>
      <c r="S56" s="1119">
        <v>0.42323022763782203</v>
      </c>
      <c r="T56" s="1119">
        <v>0.41840766422435927</v>
      </c>
      <c r="U56" s="1119">
        <f>'Revenue &amp; EBITDA Forecast'!J44</f>
        <v>0.31776573419881404</v>
      </c>
      <c r="V56" s="1110">
        <v>0.4</v>
      </c>
      <c r="X56" s="580">
        <f>V56*O56</f>
        <v>128557.5625</v>
      </c>
      <c r="Y56" s="44">
        <f>'Revenue &amp; EBITDA'!G18</f>
        <v>95988.766392372549</v>
      </c>
      <c r="Z56" s="44"/>
    </row>
    <row r="57" spans="2:29" ht="12.6" customHeight="1">
      <c r="B57" s="538" t="s">
        <v>606</v>
      </c>
      <c r="E57" s="1091">
        <v>3361.3279569892475</v>
      </c>
      <c r="F57" s="1097" t="s">
        <v>716</v>
      </c>
      <c r="G57" s="1093">
        <v>1914.6666666666667</v>
      </c>
      <c r="H57" s="1091">
        <v>976.26363636363635</v>
      </c>
      <c r="I57" s="1111">
        <v>1800</v>
      </c>
      <c r="J57" s="568" t="s">
        <v>179</v>
      </c>
      <c r="L57" s="1114">
        <v>110000</v>
      </c>
      <c r="M57" s="568" t="s">
        <v>782</v>
      </c>
      <c r="O57" s="739">
        <f>I57*L57/1000</f>
        <v>198000</v>
      </c>
      <c r="P57" s="44">
        <f>'Revenue &amp; EBITDA'!G12</f>
        <v>117596</v>
      </c>
      <c r="R57" s="1118">
        <v>0.52299158518698607</v>
      </c>
      <c r="S57" s="1119">
        <v>0.36192566631609602</v>
      </c>
      <c r="T57" s="1119">
        <v>0.3716491568167255</v>
      </c>
      <c r="U57" s="1119">
        <f>'Revenue &amp; EBITDA Forecast'!J45</f>
        <v>0.13454235918714721</v>
      </c>
      <c r="V57" s="1120">
        <v>0.3</v>
      </c>
      <c r="X57" s="580">
        <f>V57*O57</f>
        <v>59400</v>
      </c>
      <c r="Y57" s="44">
        <f>'Revenue &amp; EBITDA'!G19</f>
        <v>15821.643270971763</v>
      </c>
      <c r="Z57" s="44"/>
    </row>
    <row r="58" spans="2:29" ht="12.6" customHeight="1">
      <c r="B58" s="538" t="s">
        <v>538</v>
      </c>
      <c r="E58" s="1098">
        <v>0.64847474861597565</v>
      </c>
      <c r="F58" s="1099">
        <v>0.3176588574824124</v>
      </c>
      <c r="G58" s="1100" t="s">
        <v>716</v>
      </c>
      <c r="H58" s="1098">
        <v>0.13254003148319946</v>
      </c>
      <c r="I58" s="1112">
        <v>0.3176588574824124</v>
      </c>
      <c r="J58" s="568" t="s">
        <v>173</v>
      </c>
      <c r="L58" s="1115">
        <v>257115.125</v>
      </c>
      <c r="M58" s="568" t="s">
        <v>781</v>
      </c>
      <c r="O58" s="739">
        <f>I58*L58</f>
        <v>81674.896848947654</v>
      </c>
      <c r="P58" s="44">
        <f>'Revenue &amp; EBITDA'!G13</f>
        <v>30959.35</v>
      </c>
      <c r="R58" s="1121">
        <v>0.35976496824719278</v>
      </c>
      <c r="S58" s="1122">
        <v>0.26462305803997055</v>
      </c>
      <c r="T58" s="1123">
        <v>0.34143637504430135</v>
      </c>
      <c r="U58" s="1122">
        <f>'Revenue &amp; EBITDA Forecast'!J46</f>
        <v>0.11919542283341446</v>
      </c>
      <c r="V58" s="1112">
        <v>0.25</v>
      </c>
      <c r="X58" s="580">
        <f>V58*O58</f>
        <v>20418.724212236913</v>
      </c>
      <c r="Y58" s="44">
        <f>'Revenue &amp; EBITDA'!G20</f>
        <v>3690.2128138976695</v>
      </c>
      <c r="Z58" s="44"/>
    </row>
    <row r="59" spans="2:29" ht="12.6" customHeight="1">
      <c r="B59" s="1078" t="s">
        <v>276</v>
      </c>
      <c r="C59" s="1079"/>
      <c r="D59" s="1079"/>
      <c r="E59" s="1080"/>
      <c r="F59" s="1080"/>
      <c r="G59" s="1080"/>
      <c r="H59" s="1081"/>
      <c r="I59" s="1082"/>
      <c r="J59" s="1080"/>
      <c r="L59" s="1084"/>
      <c r="M59" s="1080"/>
      <c r="N59" s="1083"/>
      <c r="O59" s="1085"/>
      <c r="P59" s="1086"/>
      <c r="R59" s="1081">
        <v>-0.11</v>
      </c>
      <c r="S59" s="1081">
        <v>-0.08</v>
      </c>
      <c r="T59" s="1081">
        <v>-0.05</v>
      </c>
      <c r="U59" s="1081">
        <f>'Revenue &amp; EBITDA'!$G$45</f>
        <v>-0.1506788991898371</v>
      </c>
      <c r="V59" s="1087">
        <v>-0.12</v>
      </c>
      <c r="X59" s="1088">
        <f>O62*V59</f>
        <v>-102982.07137187371</v>
      </c>
      <c r="Y59" s="1086">
        <f>'Revenue &amp; EBITDA'!G21</f>
        <v>-103096.65</v>
      </c>
      <c r="Z59" s="544"/>
    </row>
    <row r="60" spans="2:29" ht="12.6" customHeight="1">
      <c r="B60" s="538" t="s">
        <v>341</v>
      </c>
      <c r="E60" s="568"/>
      <c r="F60" s="568"/>
      <c r="G60" s="568"/>
      <c r="H60" s="45"/>
      <c r="I60" s="548"/>
      <c r="J60" s="568"/>
      <c r="L60" s="541"/>
      <c r="M60" s="568"/>
      <c r="O60" s="585"/>
      <c r="P60" s="44"/>
      <c r="R60" s="45">
        <v>-0.15</v>
      </c>
      <c r="S60" s="45">
        <v>-0.16</v>
      </c>
      <c r="T60" s="45">
        <v>-0.1</v>
      </c>
      <c r="U60" s="45">
        <f>'Revenue &amp; EBITDA'!$G$46</f>
        <v>-0.23244766776261735</v>
      </c>
      <c r="V60" s="579">
        <v>-0.2</v>
      </c>
      <c r="X60" s="581">
        <f>O62*V60</f>
        <v>-171636.78561978953</v>
      </c>
      <c r="Y60" s="44">
        <f>'Revenue &amp; EBITDA'!G22</f>
        <v>-159044.0066624484</v>
      </c>
      <c r="Z60" s="44"/>
    </row>
    <row r="61" spans="2:29" s="550" customFormat="1" ht="3.95" customHeight="1">
      <c r="B61" s="559"/>
      <c r="C61" s="559"/>
      <c r="D61" s="559"/>
      <c r="E61" s="559"/>
      <c r="F61" s="553"/>
      <c r="G61" s="553"/>
      <c r="H61" s="559"/>
      <c r="I61" s="559"/>
      <c r="J61" s="573"/>
      <c r="K61" s="569"/>
      <c r="M61" s="573"/>
      <c r="N61" s="569"/>
      <c r="O61"/>
      <c r="P61"/>
      <c r="Q61" s="569"/>
      <c r="R61"/>
      <c r="S61"/>
      <c r="T61"/>
      <c r="U61"/>
      <c r="V61"/>
      <c r="W61" s="569"/>
      <c r="X61" s="3"/>
      <c r="Y61"/>
      <c r="Z61"/>
      <c r="AB61"/>
      <c r="AC61"/>
    </row>
    <row r="62" spans="2:29" ht="12.6" customHeight="1">
      <c r="B62" s="542" t="s">
        <v>257</v>
      </c>
      <c r="C62" s="542"/>
      <c r="D62" s="542"/>
      <c r="E62" s="542"/>
      <c r="F62" s="542"/>
      <c r="G62" s="542"/>
      <c r="H62" s="542"/>
      <c r="I62" s="542"/>
      <c r="J62" s="574"/>
      <c r="L62" s="542"/>
      <c r="M62" s="574"/>
      <c r="O62" s="961">
        <f>SUM(O55:O61)</f>
        <v>858183.92809894762</v>
      </c>
      <c r="P62" s="962">
        <f>SUM(P55:P61)</f>
        <v>684214.25</v>
      </c>
      <c r="R62" s="542"/>
      <c r="S62" s="542"/>
      <c r="T62" s="542"/>
      <c r="U62" s="542"/>
      <c r="V62" s="542"/>
      <c r="X62" s="961">
        <f>SUM(X55:X61)</f>
        <v>139449.52972057366</v>
      </c>
      <c r="Y62" s="962">
        <f>SUM(Y55:Y61)</f>
        <v>32349.464353278076</v>
      </c>
      <c r="Z62" s="584"/>
    </row>
    <row r="63" spans="2:29" s="550" customFormat="1" ht="3.95" customHeight="1">
      <c r="B63" s="559"/>
      <c r="C63" s="559"/>
      <c r="D63" s="559"/>
      <c r="E63" s="559"/>
      <c r="F63" s="553"/>
      <c r="G63" s="553"/>
      <c r="H63" s="559"/>
      <c r="I63" s="559"/>
      <c r="J63" s="573"/>
      <c r="K63" s="569"/>
      <c r="M63" s="573"/>
      <c r="N63" s="569"/>
      <c r="O63"/>
      <c r="P63"/>
      <c r="Q63" s="569"/>
      <c r="R63"/>
      <c r="S63"/>
      <c r="T63"/>
      <c r="U63"/>
      <c r="V63"/>
      <c r="W63" s="569"/>
      <c r="X63" s="3"/>
      <c r="Y63"/>
      <c r="Z63"/>
      <c r="AB63"/>
      <c r="AC63"/>
    </row>
    <row r="64" spans="2:29" ht="12.6" customHeight="1">
      <c r="B64" s="538" t="s">
        <v>783</v>
      </c>
    </row>
    <row r="65" spans="2:13" ht="12.6" customHeight="1">
      <c r="B65" s="538" t="s">
        <v>184</v>
      </c>
    </row>
    <row r="66" spans="2:13">
      <c r="B66" s="538" t="s">
        <v>937</v>
      </c>
    </row>
    <row r="67" spans="2:13">
      <c r="B67" s="538" t="s">
        <v>938</v>
      </c>
      <c r="J67" s="600"/>
      <c r="M67" s="600"/>
    </row>
    <row r="68" spans="2:13"/>
    <row r="69" spans="2:13"/>
  </sheetData>
  <phoneticPr fontId="107" type="noConversion"/>
  <pageMargins left="0.7" right="0.7" top="0.75" bottom="0.75" header="0.3" footer="0.3"/>
  <pageSetup orientation="portrait" r:id="rId1"/>
  <ignoredErrors>
    <ignoredError sqref="O57" formula="1"/>
  </ignoredErrors>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sheetPr codeName="Sheet33">
    <tabColor theme="4" tint="-0.499984740745262"/>
  </sheetPr>
  <dimension ref="A1:AT634"/>
  <sheetViews>
    <sheetView showGridLines="0" zoomScaleNormal="100" zoomScalePageLayoutView="115" workbookViewId="0">
      <selection activeCell="B19" sqref="B19"/>
    </sheetView>
  </sheetViews>
  <sheetFormatPr defaultColWidth="0" defaultRowHeight="0" customHeight="1" zeroHeight="1"/>
  <cols>
    <col min="1" max="1" width="2.7109375" style="54" customWidth="1"/>
    <col min="2" max="2" width="8.7109375" style="65" customWidth="1"/>
    <col min="3" max="3" width="8.28515625" style="65" customWidth="1"/>
    <col min="4" max="4" width="8.7109375" style="65" bestFit="1" customWidth="1"/>
    <col min="5" max="5" width="6.140625" style="54" bestFit="1" customWidth="1"/>
    <col min="6" max="6" width="7" style="54" bestFit="1" customWidth="1"/>
    <col min="7" max="7" width="8.7109375" style="54" bestFit="1" customWidth="1"/>
    <col min="8" max="8" width="6.140625" style="54" bestFit="1" customWidth="1"/>
    <col min="9" max="9" width="7" style="54" bestFit="1" customWidth="1"/>
    <col min="10" max="10" width="8.7109375" style="54" bestFit="1" customWidth="1"/>
    <col min="11" max="11" width="6.140625" style="54" bestFit="1" customWidth="1"/>
    <col min="12" max="13" width="7" style="54" bestFit="1" customWidth="1"/>
    <col min="14" max="19" width="1.7109375" style="54" customWidth="1"/>
    <col min="20" max="20" width="16.28515625" style="54" customWidth="1"/>
    <col min="21" max="21" width="21.42578125" style="54" customWidth="1"/>
    <col min="22" max="22" width="16" style="54" customWidth="1"/>
    <col min="23" max="23" width="19.85546875" style="54" customWidth="1"/>
    <col min="24" max="24" width="17.140625" style="54" customWidth="1"/>
    <col min="25" max="25" width="21.5703125" style="54" customWidth="1"/>
    <col min="26" max="26" width="8.42578125" style="54" bestFit="1" customWidth="1"/>
    <col min="27" max="27" width="5.7109375" style="54" hidden="1" customWidth="1"/>
    <col min="28" max="28" width="6.85546875" style="54" hidden="1" customWidth="1"/>
    <col min="29" max="29" width="8.42578125" style="54" hidden="1" customWidth="1"/>
    <col min="30" max="30" width="5.7109375" style="54" hidden="1" customWidth="1"/>
    <col min="31" max="31" width="6.85546875" style="54" hidden="1" customWidth="1"/>
    <col min="32" max="32" width="9.140625" style="54" hidden="1" customWidth="1"/>
    <col min="33" max="46" width="0" style="54" hidden="1" customWidth="1"/>
    <col min="47" max="16384" width="9.140625" style="54" hidden="1"/>
  </cols>
  <sheetData>
    <row r="1" spans="1:36" s="47" customFormat="1" ht="12">
      <c r="B1" s="598" t="str">
        <f>ProjectName &amp; " - Charts &amp; Tables"</f>
        <v>Cosmopolitan of Las Vegas - Charts &amp; Tables</v>
      </c>
      <c r="C1" s="61"/>
      <c r="D1" s="61"/>
    </row>
    <row r="2" spans="1:36" customFormat="1" ht="0.95" customHeight="1">
      <c r="A2" s="49"/>
      <c r="B2" s="599"/>
      <c r="C2" s="599"/>
      <c r="D2" s="50"/>
      <c r="E2" s="50"/>
      <c r="F2" s="50"/>
      <c r="G2" s="50"/>
      <c r="H2" s="50"/>
      <c r="I2" s="170"/>
      <c r="J2" s="51"/>
      <c r="K2" s="50"/>
      <c r="L2" s="51"/>
      <c r="M2" s="51"/>
      <c r="N2" s="51"/>
      <c r="O2" s="51"/>
      <c r="P2" s="51"/>
      <c r="Q2" s="51"/>
      <c r="R2" s="51"/>
      <c r="S2" s="51"/>
      <c r="T2" s="51"/>
      <c r="U2" s="51"/>
      <c r="V2" s="51"/>
      <c r="W2" s="51"/>
      <c r="X2" s="51"/>
      <c r="Y2" s="51"/>
      <c r="Z2" s="51"/>
      <c r="AA2" s="51"/>
      <c r="AB2" s="51"/>
      <c r="AC2" s="51"/>
      <c r="AD2" s="50"/>
      <c r="AE2" s="51"/>
      <c r="AF2" s="51"/>
      <c r="AG2" s="51"/>
      <c r="AH2" s="51"/>
      <c r="AI2" s="51"/>
      <c r="AJ2" s="170"/>
    </row>
    <row r="3" spans="1:36" customFormat="1" ht="2.1" customHeight="1">
      <c r="A3" s="1162"/>
      <c r="B3" s="1183"/>
      <c r="C3" s="1183"/>
      <c r="D3" s="1179"/>
      <c r="E3" s="1179"/>
      <c r="F3" s="1179"/>
      <c r="G3" s="1179"/>
      <c r="H3" s="1179"/>
      <c r="I3" s="1180"/>
      <c r="J3" s="1162"/>
      <c r="K3" s="1179"/>
      <c r="L3" s="1162"/>
      <c r="M3" s="1162"/>
      <c r="N3" s="1162"/>
      <c r="O3" s="1162"/>
      <c r="P3" s="1162"/>
      <c r="Q3" s="1162"/>
      <c r="R3" s="1162"/>
      <c r="S3" s="1162"/>
      <c r="T3" s="1162"/>
      <c r="U3" s="1162"/>
      <c r="V3" s="1162"/>
      <c r="W3" s="1162"/>
      <c r="X3" s="1162"/>
      <c r="Y3" s="1162"/>
      <c r="Z3" s="1162"/>
      <c r="AA3" s="1162"/>
      <c r="AB3" s="1162"/>
      <c r="AC3" s="1162"/>
      <c r="AD3" s="1179"/>
      <c r="AE3" s="1162"/>
      <c r="AF3" s="1162"/>
      <c r="AG3" s="1162"/>
      <c r="AH3" s="1162"/>
      <c r="AI3" s="1162"/>
      <c r="AJ3" s="1180"/>
    </row>
    <row r="4" spans="1:36" s="52" customFormat="1" ht="12">
      <c r="B4" s="781"/>
      <c r="C4" s="63"/>
      <c r="D4" s="63"/>
    </row>
    <row r="5" spans="1:36" s="1189" customFormat="1" ht="12">
      <c r="A5" s="1185"/>
      <c r="B5" s="1186" t="s">
        <v>867</v>
      </c>
      <c r="C5" s="1185"/>
      <c r="D5" s="1185"/>
      <c r="E5" s="1186"/>
      <c r="F5" s="1185"/>
      <c r="G5" s="1185"/>
      <c r="H5" s="1185"/>
      <c r="I5" s="1185"/>
      <c r="J5" s="1185"/>
      <c r="K5" s="1185"/>
      <c r="L5" s="1185"/>
      <c r="M5" s="1185"/>
      <c r="N5" s="1185"/>
      <c r="O5" s="1185"/>
      <c r="P5" s="1185"/>
      <c r="Q5" s="1185"/>
      <c r="R5" s="1185"/>
      <c r="S5" s="1185"/>
      <c r="T5" s="1185"/>
      <c r="U5" s="1185"/>
      <c r="V5" s="1185"/>
      <c r="W5" s="1185"/>
      <c r="X5" s="1185"/>
      <c r="Y5" s="1185"/>
      <c r="Z5" s="1185"/>
      <c r="AA5" s="1185"/>
      <c r="AB5" s="1185"/>
      <c r="AC5" s="1185"/>
      <c r="AD5" s="1185"/>
      <c r="AE5" s="1185"/>
    </row>
    <row r="6" spans="1:36" ht="12" customHeight="1">
      <c r="F6" s="54" t="s">
        <v>715</v>
      </c>
    </row>
    <row r="7" spans="1:36" ht="18" customHeight="1">
      <c r="B7" s="198" t="s">
        <v>875</v>
      </c>
      <c r="C7" s="199"/>
      <c r="D7" s="200" t="str">
        <f>B44</f>
        <v>2011A</v>
      </c>
      <c r="E7" s="200" t="s">
        <v>873</v>
      </c>
      <c r="F7" s="200" t="s">
        <v>874</v>
      </c>
      <c r="G7" s="200" t="str">
        <f>'Charts and Tables'!C44</f>
        <v>2012E</v>
      </c>
      <c r="H7" s="200" t="s">
        <v>873</v>
      </c>
      <c r="I7" s="200" t="s">
        <v>874</v>
      </c>
      <c r="J7" s="200" t="str">
        <f>D44</f>
        <v>2013E</v>
      </c>
      <c r="K7" s="200" t="s">
        <v>873</v>
      </c>
      <c r="L7" s="200" t="s">
        <v>874</v>
      </c>
      <c r="M7"/>
      <c r="N7"/>
      <c r="O7"/>
      <c r="P7"/>
      <c r="Q7"/>
      <c r="R7"/>
      <c r="S7"/>
    </row>
    <row r="8" spans="1:36" ht="5.0999999999999996" customHeight="1">
      <c r="A8"/>
      <c r="B8" s="195"/>
      <c r="C8" s="195"/>
      <c r="D8" s="195"/>
      <c r="E8" s="195"/>
      <c r="F8" s="195"/>
      <c r="G8" s="195"/>
      <c r="H8" s="195"/>
      <c r="I8" s="195"/>
      <c r="J8" s="195"/>
      <c r="K8" s="195"/>
      <c r="L8" s="195"/>
      <c r="M8"/>
      <c r="N8"/>
      <c r="O8"/>
      <c r="P8"/>
      <c r="Q8"/>
      <c r="R8"/>
      <c r="S8"/>
    </row>
    <row r="9" spans="1:36" ht="18" customHeight="1">
      <c r="B9" s="201" t="s">
        <v>537</v>
      </c>
      <c r="C9" s="202"/>
      <c r="D9" s="203">
        <f>'Revenue &amp; EBITDA'!F17</f>
        <v>130569</v>
      </c>
      <c r="E9" s="204">
        <f>'Revenue &amp; EBITDA'!F41</f>
        <v>0.73186850144334514</v>
      </c>
      <c r="F9" s="205" t="s">
        <v>716</v>
      </c>
      <c r="G9" s="203">
        <f>'Revenue &amp; EBITDA'!G17</f>
        <v>178989.49853848442</v>
      </c>
      <c r="H9" s="790">
        <f>'Revenue &amp; EBITDA'!G41</f>
        <v>0.76627170051867399</v>
      </c>
      <c r="I9" s="204">
        <f>G9/D9-1</f>
        <v>0.37084222547836321</v>
      </c>
      <c r="J9" s="203">
        <f>'Revenue &amp; EBITDA'!H17</f>
        <v>200048.42300625003</v>
      </c>
      <c r="K9" s="790">
        <f>'Revenue &amp; EBITDA'!H41</f>
        <v>0.78</v>
      </c>
      <c r="L9" s="790">
        <f t="shared" ref="L9:L14" si="0">J9/G9-1</f>
        <v>0.11765452520801234</v>
      </c>
      <c r="M9"/>
      <c r="N9"/>
      <c r="O9"/>
      <c r="P9"/>
      <c r="Q9"/>
      <c r="R9"/>
      <c r="S9"/>
    </row>
    <row r="10" spans="1:36" ht="18" customHeight="1">
      <c r="B10" s="201" t="s">
        <v>343</v>
      </c>
      <c r="C10" s="202"/>
      <c r="D10" s="203">
        <f>'Revenue &amp; EBITDA'!F18</f>
        <v>64592</v>
      </c>
      <c r="E10" s="204">
        <f>'Revenue &amp; EBITDA'!F42</f>
        <v>0.24987814030499741</v>
      </c>
      <c r="F10" s="205" t="s">
        <v>716</v>
      </c>
      <c r="G10" s="203">
        <f>'Revenue &amp; EBITDA'!G18</f>
        <v>95988.766392372549</v>
      </c>
      <c r="H10" s="790">
        <f>'Revenue &amp; EBITDA'!G42</f>
        <v>0.31776573419881404</v>
      </c>
      <c r="I10" s="204">
        <f>G10/D10-1</f>
        <v>0.48607825105852975</v>
      </c>
      <c r="J10" s="203">
        <f>'Revenue &amp; EBITDA'!H18</f>
        <v>104748.70192499999</v>
      </c>
      <c r="K10" s="790">
        <f>'Revenue &amp; EBITDA'!H42</f>
        <v>0.32</v>
      </c>
      <c r="L10" s="790">
        <f t="shared" si="0"/>
        <v>9.1260007413987543E-2</v>
      </c>
      <c r="M10"/>
      <c r="N10"/>
      <c r="O10"/>
      <c r="P10"/>
      <c r="Q10"/>
      <c r="R10"/>
      <c r="S10"/>
    </row>
    <row r="11" spans="1:36" ht="18" customHeight="1">
      <c r="B11" s="793" t="s">
        <v>606</v>
      </c>
      <c r="C11" s="794"/>
      <c r="D11" s="203">
        <f>'Revenue &amp; EBITDA'!F19</f>
        <v>12088</v>
      </c>
      <c r="E11" s="795">
        <f>'Revenue &amp; EBITDA'!F43</f>
        <v>0.11256273920047677</v>
      </c>
      <c r="F11" s="796" t="s">
        <v>716</v>
      </c>
      <c r="G11" s="203">
        <f>'Revenue &amp; EBITDA'!G19</f>
        <v>15821.643270971763</v>
      </c>
      <c r="H11" s="797">
        <f>'Revenue &amp; EBITDA'!G43</f>
        <v>0.13454235918714721</v>
      </c>
      <c r="I11" s="795">
        <f>G11/D11-1</f>
        <v>0.30887187880309086</v>
      </c>
      <c r="J11" s="203">
        <f>'Revenue &amp; EBITDA'!H19</f>
        <v>26195.399999999998</v>
      </c>
      <c r="K11" s="797">
        <f>'Revenue &amp; EBITDA'!H43</f>
        <v>0.18</v>
      </c>
      <c r="L11" s="797">
        <f t="shared" si="0"/>
        <v>0.65566872867505133</v>
      </c>
      <c r="M11"/>
      <c r="N11"/>
      <c r="O11"/>
      <c r="P11"/>
      <c r="Q11"/>
      <c r="R11"/>
      <c r="S11"/>
    </row>
    <row r="12" spans="1:36" ht="18" customHeight="1">
      <c r="B12" s="201" t="s">
        <v>872</v>
      </c>
      <c r="C12" s="202"/>
      <c r="D12" s="203">
        <f>'Revenue &amp; EBITDA'!F20</f>
        <v>-5453</v>
      </c>
      <c r="E12" s="204">
        <f>'Revenue &amp; EBITDA'!F44</f>
        <v>-0.22085864722559742</v>
      </c>
      <c r="F12" s="205" t="s">
        <v>716</v>
      </c>
      <c r="G12" s="203">
        <f>'Revenue &amp; EBITDA'!G20</f>
        <v>3690.2128138976695</v>
      </c>
      <c r="H12" s="790">
        <f>'Revenue &amp; EBITDA'!G44</f>
        <v>0.11919542283341446</v>
      </c>
      <c r="I12" s="205" t="s">
        <v>716</v>
      </c>
      <c r="J12" s="203">
        <f>'Revenue &amp; EBITDA'!H20</f>
        <v>8104.1916398368312</v>
      </c>
      <c r="K12" s="790">
        <f>'Revenue &amp; EBITDA'!H44</f>
        <v>0.21</v>
      </c>
      <c r="L12" s="790">
        <f t="shared" si="0"/>
        <v>1.1961312391837469</v>
      </c>
      <c r="M12"/>
      <c r="N12"/>
      <c r="O12"/>
      <c r="P12"/>
      <c r="Q12"/>
      <c r="R12"/>
      <c r="S12"/>
    </row>
    <row r="13" spans="1:36" ht="18" customHeight="1">
      <c r="B13" s="1124" t="s">
        <v>338</v>
      </c>
      <c r="C13" s="1062"/>
      <c r="D13" s="1125">
        <f>'Revenue &amp; EBITDA'!F21</f>
        <v>-90336</v>
      </c>
      <c r="E13" s="1126">
        <f>'Revenue &amp; EBITDA'!F45</f>
        <v>-0.15876888034335246</v>
      </c>
      <c r="F13" s="1127" t="s">
        <v>716</v>
      </c>
      <c r="G13" s="1125">
        <f>'Revenue &amp; EBITDA'!G21</f>
        <v>-103096.65</v>
      </c>
      <c r="H13" s="1128">
        <f>'Revenue &amp; EBITDA'!G45</f>
        <v>-0.1506788991898371</v>
      </c>
      <c r="I13" s="1126">
        <f>G13/D13-1</f>
        <v>0.1412576381509032</v>
      </c>
      <c r="J13" s="1125">
        <f>'Revenue &amp; EBITDA'!H21</f>
        <v>-115190.01291963791</v>
      </c>
      <c r="K13" s="1128">
        <f>'Revenue &amp; EBITDA'!H45</f>
        <v>-0.15</v>
      </c>
      <c r="L13" s="1128">
        <f t="shared" si="0"/>
        <v>0.1173012209381965</v>
      </c>
      <c r="M13"/>
      <c r="N13"/>
      <c r="O13"/>
      <c r="P13"/>
      <c r="Q13"/>
      <c r="R13"/>
      <c r="S13"/>
    </row>
    <row r="14" spans="1:36" ht="18" customHeight="1">
      <c r="B14" s="201" t="s">
        <v>341</v>
      </c>
      <c r="C14" s="202"/>
      <c r="D14" s="203">
        <f>'Revenue &amp; EBITDA'!F22</f>
        <v>-156830</v>
      </c>
      <c r="E14" s="204">
        <f>'Revenue &amp; EBITDA'!F46</f>
        <v>-0.27563455880543714</v>
      </c>
      <c r="F14" s="205" t="s">
        <v>716</v>
      </c>
      <c r="G14" s="203">
        <f>'Revenue &amp; EBITDA'!G22</f>
        <v>-159044.0066624484</v>
      </c>
      <c r="H14" s="790">
        <f>'Revenue &amp; EBITDA'!G46</f>
        <v>-0.23244766776261735</v>
      </c>
      <c r="I14" s="204">
        <f>G14/D14-1</f>
        <v>1.4117239446843177E-2</v>
      </c>
      <c r="J14" s="203">
        <f>'Revenue &amp; EBITDA'!H22</f>
        <v>-168945.3522821356</v>
      </c>
      <c r="K14" s="790">
        <f>'Revenue &amp; EBITDA'!H46</f>
        <v>-0.22</v>
      </c>
      <c r="L14" s="790">
        <f t="shared" si="0"/>
        <v>6.22553834468067E-2</v>
      </c>
      <c r="M14"/>
      <c r="N14"/>
      <c r="O14"/>
      <c r="P14"/>
      <c r="Q14"/>
      <c r="R14"/>
      <c r="S14"/>
    </row>
    <row r="15" spans="1:36" ht="5.0999999999999996" customHeight="1">
      <c r="A15"/>
      <c r="B15" s="201"/>
      <c r="C15" s="202"/>
      <c r="D15" s="201"/>
      <c r="E15" s="202"/>
      <c r="F15" s="202"/>
      <c r="G15" s="201"/>
      <c r="H15" s="205"/>
      <c r="I15" s="202"/>
      <c r="J15" s="201"/>
      <c r="K15" s="205"/>
      <c r="L15" s="202"/>
      <c r="M15"/>
      <c r="N15"/>
      <c r="O15"/>
      <c r="P15"/>
      <c r="Q15"/>
      <c r="R15"/>
      <c r="S15"/>
    </row>
    <row r="16" spans="1:36" ht="18" customHeight="1">
      <c r="B16" s="206" t="s">
        <v>257</v>
      </c>
      <c r="C16" s="206"/>
      <c r="D16" s="207">
        <f>SUM(D9:D14)</f>
        <v>-45370</v>
      </c>
      <c r="E16" s="208">
        <f>'Revenue &amp; EBITDA'!F24</f>
        <v>-7.9739462685727749E-2</v>
      </c>
      <c r="F16" s="209" t="s">
        <v>716</v>
      </c>
      <c r="G16" s="207">
        <f>SUM(G9:G14)</f>
        <v>32349.464353278076</v>
      </c>
      <c r="H16" s="209">
        <f>'Revenue &amp; EBITDA'!G24</f>
        <v>4.7279729051650232E-2</v>
      </c>
      <c r="I16" s="209" t="s">
        <v>716</v>
      </c>
      <c r="J16" s="207">
        <f>SUM(J9:J14)</f>
        <v>54961.351369313343</v>
      </c>
      <c r="K16" s="209">
        <f>'Revenue &amp; EBITDA'!H24</f>
        <v>7.1570464282772098E-2</v>
      </c>
      <c r="L16" s="209">
        <f>J16/G16-1</f>
        <v>0.69898798845934929</v>
      </c>
      <c r="M16"/>
      <c r="N16"/>
      <c r="O16"/>
      <c r="P16"/>
      <c r="Q16"/>
      <c r="R16"/>
      <c r="S16"/>
    </row>
    <row r="17" spans="1:35" ht="5.0999999999999996" customHeight="1">
      <c r="A17"/>
      <c r="B17" s="201"/>
      <c r="C17" s="202"/>
      <c r="D17" s="201"/>
      <c r="E17" s="202"/>
      <c r="F17" s="202"/>
      <c r="G17" s="201"/>
      <c r="H17" s="205"/>
      <c r="I17" s="202"/>
      <c r="J17" s="201"/>
      <c r="K17" s="205"/>
      <c r="L17" s="202"/>
      <c r="M17"/>
      <c r="N17"/>
      <c r="O17"/>
      <c r="P17"/>
      <c r="Q17"/>
      <c r="R17"/>
      <c r="S17"/>
    </row>
    <row r="18" spans="1:35" ht="18" customHeight="1">
      <c r="B18" s="210" t="s">
        <v>340</v>
      </c>
      <c r="C18" s="211"/>
      <c r="D18" s="212" t="s">
        <v>716</v>
      </c>
      <c r="E18" s="213"/>
      <c r="F18" s="211"/>
      <c r="G18" s="214">
        <f>'Revenue &amp; EBITDA Forecast'!J70</f>
        <v>0.23197973071762462</v>
      </c>
      <c r="H18" s="792"/>
      <c r="I18" s="215"/>
      <c r="J18" s="214">
        <f>'Revenue &amp; EBITDA Forecast'!K70</f>
        <v>0.37536264386217005</v>
      </c>
      <c r="K18" s="791"/>
      <c r="L18" s="215"/>
      <c r="M18"/>
      <c r="N18"/>
      <c r="O18"/>
      <c r="P18"/>
      <c r="Q18"/>
      <c r="R18"/>
      <c r="S18"/>
      <c r="AF18" s="104"/>
      <c r="AG18" s="104"/>
      <c r="AH18" s="104"/>
      <c r="AI18" s="104"/>
    </row>
    <row r="19" spans="1:35" ht="18" customHeight="1">
      <c r="B19" s="206" t="s">
        <v>342</v>
      </c>
      <c r="C19" s="206"/>
      <c r="D19" s="207">
        <f>'Revenue &amp; EBITDA Forecast'!I68</f>
        <v>132432.41104972508</v>
      </c>
      <c r="E19" s="208">
        <f>'Revenue &amp; EBITDA Forecast'!$P$58</f>
        <v>0.16249375588923323</v>
      </c>
      <c r="F19" s="209" t="s">
        <v>716</v>
      </c>
      <c r="G19" s="207">
        <f>'Revenue &amp; EBITDA Forecast'!J68</f>
        <v>139449.52972057369</v>
      </c>
      <c r="H19" s="209">
        <f>'Revenue &amp; EBITDA Forecast'!$P$58</f>
        <v>0.16249375588923323</v>
      </c>
      <c r="I19" s="209">
        <f>G19/D19-1</f>
        <v>5.2986414845334506E-2</v>
      </c>
      <c r="J19" s="207">
        <f>'Revenue &amp; EBITDA Forecast'!K68</f>
        <v>146422.00620660238</v>
      </c>
      <c r="K19" s="209">
        <f>'Revenue &amp; EBITDA Forecast'!$P$58</f>
        <v>0.16249375588923323</v>
      </c>
      <c r="L19" s="209">
        <f>J19/G19-1</f>
        <v>5.0000000000000044E-2</v>
      </c>
      <c r="M19"/>
      <c r="N19"/>
      <c r="O19"/>
      <c r="P19"/>
      <c r="Q19"/>
      <c r="R19"/>
      <c r="S19"/>
    </row>
    <row r="20" spans="1:35" ht="12" customHeight="1">
      <c r="B20" s="783"/>
      <c r="C20" s="783"/>
      <c r="D20" s="783"/>
      <c r="E20" s="104"/>
      <c r="F20" s="104"/>
      <c r="G20" s="104"/>
      <c r="H20" s="104"/>
      <c r="I20" s="104"/>
      <c r="J20" s="104"/>
      <c r="K20" s="104"/>
      <c r="L20" s="104"/>
      <c r="M20" s="104"/>
      <c r="N20" s="104"/>
      <c r="O20" s="104"/>
      <c r="P20" s="104"/>
      <c r="Q20" s="104"/>
      <c r="R20" s="104"/>
      <c r="S20" s="104"/>
    </row>
    <row r="21" spans="1:35" ht="12" customHeight="1"/>
    <row r="22" spans="1:35" s="52" customFormat="1" ht="12" customHeight="1">
      <c r="B22" s="1243" t="s">
        <v>1062</v>
      </c>
      <c r="D22" s="172"/>
      <c r="E22" s="172"/>
      <c r="G22" s="1244"/>
    </row>
    <row r="23" spans="1:35" ht="12" customHeight="1"/>
    <row r="24" spans="1:35" ht="12" customHeight="1"/>
    <row r="25" spans="1:35" ht="12" customHeight="1"/>
    <row r="26" spans="1:35" ht="12" customHeight="1"/>
    <row r="27" spans="1:35" ht="12" customHeight="1"/>
    <row r="28" spans="1:35" ht="12" customHeight="1"/>
    <row r="29" spans="1:35" ht="12" customHeight="1"/>
    <row r="30" spans="1:35" ht="12" customHeight="1"/>
    <row r="31" spans="1:35" ht="12" customHeight="1"/>
    <row r="32" spans="1:35" ht="12" customHeight="1"/>
    <row r="33" spans="1:31" ht="12" customHeight="1"/>
    <row r="34" spans="1:31" ht="12" customHeight="1"/>
    <row r="35" spans="1:31" ht="12" customHeight="1"/>
    <row r="36" spans="1:31" ht="12" customHeight="1"/>
    <row r="37" spans="1:31" ht="12" customHeight="1"/>
    <row r="38" spans="1:31" ht="12" customHeight="1"/>
    <row r="39" spans="1:31" ht="12" customHeight="1"/>
    <row r="40" spans="1:31" ht="12" customHeight="1"/>
    <row r="41" spans="1:31" ht="12" customHeight="1"/>
    <row r="42" spans="1:31" ht="12" customHeight="1"/>
    <row r="43" spans="1:31" ht="12" customHeight="1"/>
    <row r="44" spans="1:31" customFormat="1" ht="14.1" customHeight="1">
      <c r="B44" s="1245" t="str">
        <f>Transaction!I6&amp;"A"</f>
        <v>2011A</v>
      </c>
      <c r="C44" s="1245" t="str">
        <f>Transaction!J6&amp;"E"</f>
        <v>2012E</v>
      </c>
      <c r="D44" s="1245" t="str">
        <f>Transaction!K6&amp;"E"</f>
        <v>2013E</v>
      </c>
      <c r="E44" s="1245" t="str">
        <f>Transaction!L6&amp;"E"</f>
        <v>2014E</v>
      </c>
      <c r="F44" s="1245" t="str">
        <f>Transaction!M6&amp;"E"</f>
        <v>2015E</v>
      </c>
      <c r="G44" s="1245" t="str">
        <f>Transaction!N6&amp;"E"</f>
        <v>2016E</v>
      </c>
      <c r="H44" s="1245" t="str">
        <f>Transaction!O6&amp;"E"</f>
        <v>2017E</v>
      </c>
      <c r="I44" s="1245" t="str">
        <f>Transaction!P6&amp;"E"</f>
        <v>2018E</v>
      </c>
      <c r="J44" s="1245"/>
      <c r="K44" s="1245"/>
      <c r="L44" s="1245"/>
      <c r="M44" s="54"/>
      <c r="N44" s="1245"/>
      <c r="O44" s="1245"/>
    </row>
    <row r="45" spans="1:31" s="52" customFormat="1" ht="12">
      <c r="B45" s="781"/>
      <c r="C45" s="63"/>
      <c r="D45" s="63"/>
    </row>
    <row r="46" spans="1:31" s="1189" customFormat="1" ht="12">
      <c r="A46" s="1185"/>
      <c r="B46" s="1186" t="s">
        <v>1076</v>
      </c>
      <c r="C46" s="1185"/>
      <c r="D46" s="1185"/>
      <c r="E46" s="1186"/>
      <c r="F46" s="1185"/>
      <c r="G46" s="1185"/>
      <c r="H46" s="1185"/>
      <c r="I46" s="1185"/>
      <c r="J46" s="1185"/>
      <c r="K46" s="1185"/>
      <c r="L46" s="1185"/>
      <c r="M46" s="1185"/>
      <c r="N46" s="1185"/>
      <c r="O46" s="1185"/>
      <c r="P46" s="1185"/>
      <c r="Q46" s="1185"/>
      <c r="R46" s="1185"/>
      <c r="S46" s="1185"/>
      <c r="T46" s="1185"/>
      <c r="U46" s="1185"/>
      <c r="V46" s="1185"/>
      <c r="W46" s="1185"/>
      <c r="X46" s="1185"/>
      <c r="Y46" s="1185"/>
      <c r="Z46" s="1185"/>
      <c r="AA46" s="1185"/>
      <c r="AB46" s="1185"/>
      <c r="AC46" s="1185"/>
      <c r="AD46" s="1185"/>
      <c r="AE46" s="1185"/>
    </row>
    <row r="47" spans="1:31" customFormat="1" ht="14.1" customHeight="1"/>
    <row r="48" spans="1:31" customFormat="1" ht="14.1" customHeight="1">
      <c r="Q48" s="1268"/>
      <c r="R48" s="1268"/>
      <c r="S48" s="1268"/>
      <c r="T48" s="1268"/>
      <c r="U48" s="1268"/>
      <c r="V48" s="1268"/>
      <c r="W48" s="1268"/>
      <c r="X48" s="1268"/>
      <c r="Y48" s="1268"/>
    </row>
    <row r="49" spans="7:25" customFormat="1" ht="14.1" customHeight="1">
      <c r="Q49" s="1268"/>
    </row>
    <row r="50" spans="7:25" customFormat="1" ht="18" customHeight="1" thickBot="1">
      <c r="G50" s="54"/>
      <c r="H50" s="54"/>
      <c r="I50" s="54"/>
      <c r="J50" s="54"/>
      <c r="K50" s="54"/>
      <c r="L50" s="54"/>
      <c r="M50" s="54"/>
      <c r="Q50" s="1268"/>
      <c r="R50" s="54"/>
      <c r="S50" s="54"/>
      <c r="T50" s="1277" t="s">
        <v>1043</v>
      </c>
      <c r="U50" s="1278"/>
      <c r="V50" s="1279" t="s">
        <v>1044</v>
      </c>
      <c r="W50" s="1278"/>
      <c r="X50" s="1279" t="s">
        <v>1045</v>
      </c>
      <c r="Y50" s="1280"/>
    </row>
    <row r="51" spans="7:25" customFormat="1" ht="131.25" customHeight="1" thickTop="1">
      <c r="G51" s="54"/>
      <c r="H51" s="54"/>
      <c r="I51" s="54"/>
      <c r="J51" s="54"/>
      <c r="K51" s="54"/>
      <c r="L51" s="54"/>
      <c r="M51" s="54"/>
      <c r="Q51" s="1268"/>
      <c r="R51" s="54"/>
      <c r="S51" s="54"/>
      <c r="T51" s="1275" t="s">
        <v>1048</v>
      </c>
      <c r="U51" s="1276"/>
      <c r="V51" s="1272" t="s">
        <v>1061</v>
      </c>
      <c r="W51" s="1273"/>
      <c r="X51" s="1272" t="s">
        <v>1060</v>
      </c>
      <c r="Y51" s="1274"/>
    </row>
    <row r="52" spans="7:25" customFormat="1" ht="18" customHeight="1">
      <c r="G52" s="54"/>
      <c r="H52" s="54"/>
      <c r="I52" s="54"/>
      <c r="J52" s="54"/>
      <c r="K52" s="54"/>
      <c r="L52" s="54"/>
      <c r="M52" s="54"/>
      <c r="Q52" s="1268"/>
      <c r="R52" s="54"/>
      <c r="S52" s="54"/>
      <c r="T52" s="1240" t="s">
        <v>1046</v>
      </c>
      <c r="U52" s="1241" t="s">
        <v>1047</v>
      </c>
      <c r="V52" s="1242" t="s">
        <v>1046</v>
      </c>
      <c r="W52" s="1241" t="s">
        <v>1047</v>
      </c>
      <c r="X52" s="1242" t="s">
        <v>1046</v>
      </c>
      <c r="Y52" s="1240" t="s">
        <v>1047</v>
      </c>
    </row>
    <row r="53" spans="7:25" customFormat="1" ht="107.25" customHeight="1">
      <c r="G53" s="54"/>
      <c r="H53" s="54"/>
      <c r="I53" s="54"/>
      <c r="J53" s="54"/>
      <c r="K53" s="54"/>
      <c r="L53" s="54"/>
      <c r="M53" s="54"/>
      <c r="Q53" s="1268"/>
      <c r="R53" s="54"/>
      <c r="S53" s="54"/>
      <c r="T53" s="1158"/>
      <c r="U53" s="1160"/>
      <c r="V53" s="1159"/>
      <c r="W53" s="1160"/>
      <c r="X53" s="1161"/>
      <c r="Y53" s="1157"/>
    </row>
    <row r="54" spans="7:25" customFormat="1" ht="18" customHeight="1"/>
    <row r="55" spans="7:25" ht="12" customHeight="1"/>
    <row r="56" spans="7:25" ht="12" customHeight="1"/>
    <row r="57" spans="7:25" ht="12" customHeight="1"/>
    <row r="58" spans="7:25" ht="12" customHeight="1"/>
    <row r="59" spans="7:25" ht="12" customHeight="1"/>
    <row r="60" spans="7:25" ht="12" customHeight="1"/>
    <row r="61" spans="7:25" ht="12" customHeight="1"/>
    <row r="62" spans="7:25" ht="12" customHeight="1"/>
    <row r="63" spans="7:25" ht="12" customHeight="1"/>
    <row r="64" spans="7:25"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hidden="1" customHeight="1"/>
    <row r="103" ht="12" hidden="1" customHeight="1"/>
    <row r="104" ht="12" hidden="1" customHeight="1"/>
    <row r="105" ht="12" hidden="1" customHeight="1"/>
    <row r="106" ht="12" hidden="1" customHeight="1"/>
    <row r="107" ht="12" hidden="1" customHeight="1"/>
    <row r="108" ht="12" hidden="1" customHeight="1"/>
    <row r="109" ht="12" hidden="1" customHeight="1"/>
    <row r="110" ht="12" hidden="1" customHeight="1"/>
    <row r="111" ht="12" hidden="1" customHeight="1"/>
    <row r="112"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row r="132" ht="12" hidden="1" customHeight="1"/>
    <row r="133" ht="12" hidden="1" customHeight="1"/>
    <row r="134" ht="12" hidden="1" customHeight="1"/>
    <row r="135" ht="12" hidden="1" customHeight="1"/>
    <row r="136" ht="12" hidden="1" customHeight="1"/>
    <row r="137" ht="12" hidden="1" customHeight="1"/>
    <row r="138" ht="12" hidden="1" customHeight="1"/>
    <row r="139" ht="12" hidden="1" customHeight="1"/>
    <row r="140" ht="12" hidden="1" customHeight="1"/>
    <row r="141" ht="12" hidden="1" customHeight="1"/>
    <row r="142" ht="12" hidden="1" customHeight="1"/>
    <row r="143" ht="12" hidden="1" customHeight="1"/>
    <row r="144" ht="12" hidden="1" customHeight="1"/>
    <row r="145" ht="12" hidden="1" customHeight="1"/>
    <row r="146" ht="12" hidden="1" customHeight="1"/>
    <row r="147" ht="12" hidden="1" customHeight="1"/>
    <row r="148" ht="12" hidden="1" customHeight="1"/>
    <row r="149" ht="12" hidden="1" customHeight="1"/>
    <row r="150" ht="12" hidden="1" customHeight="1"/>
    <row r="151" ht="12" hidden="1" customHeight="1"/>
    <row r="152" ht="12" hidden="1" customHeight="1"/>
    <row r="153" ht="12" hidden="1" customHeight="1"/>
    <row r="154" ht="12" hidden="1" customHeight="1"/>
    <row r="155" ht="12" hidden="1" customHeight="1"/>
    <row r="156" ht="12" hidden="1" customHeight="1"/>
    <row r="157" ht="12" hidden="1" customHeight="1"/>
    <row r="158" ht="12" hidden="1" customHeight="1"/>
    <row r="159" ht="12" hidden="1" customHeight="1"/>
    <row r="160" ht="12" hidden="1" customHeight="1"/>
    <row r="161" ht="12" hidden="1" customHeight="1"/>
    <row r="162" ht="12" hidden="1" customHeight="1"/>
    <row r="163" ht="12" hidden="1" customHeight="1"/>
    <row r="164" ht="12" hidden="1" customHeight="1"/>
    <row r="165" ht="12" hidden="1" customHeight="1"/>
    <row r="166" ht="12" hidden="1" customHeight="1"/>
    <row r="167" ht="12" hidden="1" customHeight="1"/>
    <row r="168" ht="12" hidden="1" customHeight="1"/>
    <row r="169" ht="12" hidden="1" customHeight="1"/>
    <row r="170" ht="12" hidden="1" customHeight="1"/>
    <row r="171" ht="12" hidden="1" customHeight="1"/>
    <row r="172" ht="12" hidden="1" customHeight="1"/>
    <row r="173" ht="12" hidden="1" customHeight="1"/>
    <row r="174" ht="12" hidden="1" customHeight="1"/>
    <row r="175" ht="12" hidden="1" customHeight="1"/>
    <row r="176" ht="12" hidden="1" customHeight="1"/>
    <row r="177" ht="12" hidden="1" customHeight="1"/>
    <row r="178" ht="12" hidden="1" customHeight="1"/>
    <row r="179" ht="12" hidden="1" customHeight="1"/>
    <row r="180" ht="12" hidden="1" customHeight="1"/>
    <row r="181" ht="12" hidden="1" customHeight="1"/>
    <row r="182" ht="12" hidden="1" customHeight="1"/>
    <row r="183" ht="12" hidden="1" customHeight="1"/>
    <row r="184" ht="12" hidden="1" customHeight="1"/>
    <row r="185" ht="12" hidden="1" customHeight="1"/>
    <row r="186" ht="12" hidden="1" customHeight="1"/>
    <row r="187" ht="12" hidden="1" customHeight="1"/>
    <row r="188" ht="12" hidden="1" customHeight="1"/>
    <row r="189" ht="12" hidden="1" customHeight="1"/>
    <row r="190" ht="12" hidden="1" customHeight="1"/>
    <row r="191" ht="12" hidden="1" customHeight="1"/>
    <row r="192" ht="12" hidden="1" customHeight="1"/>
    <row r="193" ht="12" hidden="1" customHeight="1"/>
    <row r="194" ht="12" hidden="1" customHeight="1"/>
    <row r="195" ht="12" hidden="1" customHeight="1"/>
    <row r="196" ht="12" hidden="1" customHeight="1"/>
    <row r="197" ht="12" hidden="1" customHeight="1"/>
    <row r="198" ht="12" hidden="1" customHeight="1"/>
    <row r="199" ht="12" hidden="1" customHeight="1"/>
    <row r="200" ht="12" hidden="1" customHeight="1"/>
    <row r="201" ht="12" hidden="1" customHeight="1"/>
    <row r="202" ht="12" hidden="1" customHeight="1"/>
    <row r="203" ht="12" hidden="1" customHeight="1"/>
    <row r="204" ht="12" hidden="1" customHeight="1"/>
    <row r="205" ht="12" hidden="1" customHeight="1"/>
    <row r="206" ht="12" hidden="1" customHeight="1"/>
    <row r="207" ht="12" hidden="1" customHeight="1"/>
    <row r="208" ht="12" hidden="1" customHeight="1"/>
    <row r="209" ht="12" hidden="1" customHeight="1"/>
    <row r="210" ht="12" hidden="1" customHeight="1"/>
    <row r="211" ht="12" hidden="1" customHeight="1"/>
    <row r="212" ht="12" hidden="1" customHeight="1"/>
    <row r="213" ht="12" hidden="1" customHeight="1"/>
    <row r="214" ht="12" hidden="1" customHeight="1"/>
    <row r="215" ht="12" hidden="1" customHeight="1"/>
    <row r="216" ht="12" hidden="1" customHeight="1"/>
    <row r="217" ht="12" hidden="1" customHeight="1"/>
    <row r="218" ht="12" hidden="1" customHeight="1"/>
    <row r="219" ht="12" hidden="1" customHeight="1"/>
    <row r="220" ht="12" hidden="1" customHeight="1"/>
    <row r="221" ht="12" hidden="1" customHeight="1"/>
    <row r="222" ht="12" hidden="1" customHeight="1"/>
    <row r="223" ht="12" hidden="1" customHeight="1"/>
    <row r="224" ht="12" hidden="1" customHeight="1"/>
    <row r="225" ht="12" hidden="1" customHeight="1"/>
    <row r="226" ht="12" hidden="1" customHeight="1"/>
    <row r="227" ht="12" hidden="1" customHeight="1"/>
    <row r="228" ht="12" hidden="1" customHeight="1"/>
    <row r="229" ht="12" hidden="1" customHeight="1"/>
    <row r="230" ht="12" hidden="1" customHeight="1"/>
    <row r="231" ht="12" hidden="1" customHeight="1"/>
    <row r="232" ht="12" hidden="1" customHeight="1"/>
    <row r="233" ht="12" hidden="1" customHeight="1"/>
    <row r="234" ht="12" hidden="1" customHeight="1"/>
    <row r="235" ht="12" hidden="1" customHeight="1"/>
    <row r="236" ht="12" hidden="1" customHeight="1"/>
    <row r="237" ht="12" hidden="1" customHeight="1"/>
    <row r="238" ht="12" hidden="1" customHeight="1"/>
    <row r="239" ht="12" hidden="1" customHeight="1"/>
    <row r="240" ht="12" hidden="1" customHeight="1"/>
    <row r="241" ht="12" hidden="1" customHeight="1"/>
    <row r="242" ht="12" hidden="1" customHeight="1"/>
    <row r="243" ht="12" hidden="1" customHeight="1"/>
    <row r="244" ht="12" hidden="1" customHeight="1"/>
    <row r="245" ht="12" hidden="1" customHeight="1"/>
    <row r="246" ht="12" hidden="1" customHeight="1"/>
    <row r="247" ht="12" hidden="1" customHeight="1"/>
    <row r="248" ht="12" hidden="1" customHeight="1"/>
    <row r="249" ht="12" hidden="1" customHeight="1"/>
    <row r="250" ht="12" hidden="1" customHeight="1"/>
    <row r="251" ht="12" hidden="1" customHeight="1"/>
    <row r="252" ht="12" hidden="1" customHeight="1"/>
    <row r="253" ht="12" hidden="1" customHeight="1"/>
    <row r="254" ht="12" hidden="1" customHeight="1"/>
    <row r="255" ht="12" hidden="1" customHeight="1"/>
    <row r="256" ht="12" hidden="1" customHeight="1"/>
    <row r="257" ht="12" hidden="1" customHeight="1"/>
    <row r="258" ht="12" hidden="1" customHeight="1"/>
    <row r="259" ht="12" hidden="1" customHeight="1"/>
    <row r="260" ht="12" hidden="1" customHeight="1"/>
    <row r="261" ht="12" hidden="1" customHeight="1"/>
    <row r="262" ht="12" hidden="1" customHeight="1"/>
    <row r="263" ht="12" hidden="1" customHeight="1"/>
    <row r="264" ht="12" hidden="1" customHeight="1"/>
    <row r="265" ht="12" hidden="1" customHeight="1"/>
    <row r="266" ht="12" hidden="1" customHeight="1"/>
    <row r="267" ht="12" hidden="1" customHeight="1"/>
    <row r="268" ht="12" hidden="1" customHeight="1"/>
    <row r="269" ht="12" hidden="1" customHeight="1"/>
    <row r="270" ht="12" hidden="1" customHeight="1"/>
    <row r="271" ht="12" hidden="1" customHeight="1"/>
    <row r="272" ht="12" hidden="1" customHeight="1"/>
    <row r="273" ht="12" hidden="1" customHeight="1"/>
    <row r="274" ht="12" hidden="1" customHeight="1"/>
    <row r="275" ht="12" hidden="1" customHeight="1"/>
    <row r="276" ht="12" hidden="1" customHeight="1"/>
    <row r="277" ht="12" hidden="1" customHeight="1"/>
    <row r="278" ht="12" hidden="1" customHeight="1"/>
    <row r="279" ht="12" hidden="1" customHeight="1"/>
    <row r="280" ht="12" hidden="1" customHeight="1"/>
    <row r="281" ht="12" hidden="1" customHeight="1"/>
    <row r="282" ht="12" hidden="1" customHeight="1"/>
    <row r="283" ht="12" hidden="1" customHeight="1"/>
    <row r="284" ht="12" hidden="1" customHeight="1"/>
    <row r="285" ht="12" hidden="1" customHeight="1"/>
    <row r="286" ht="12" hidden="1" customHeight="1"/>
    <row r="287" ht="12" hidden="1" customHeight="1"/>
    <row r="288" ht="12" hidden="1" customHeight="1"/>
    <row r="289" ht="12" hidden="1" customHeight="1"/>
    <row r="290" ht="12" hidden="1" customHeight="1"/>
    <row r="291" ht="12" hidden="1" customHeight="1"/>
    <row r="292" ht="12" hidden="1" customHeight="1"/>
    <row r="293" ht="12" hidden="1" customHeight="1"/>
    <row r="294" ht="12" hidden="1" customHeight="1"/>
    <row r="295" ht="12" hidden="1" customHeight="1"/>
    <row r="296" ht="12" hidden="1" customHeight="1"/>
    <row r="297" ht="12" hidden="1" customHeight="1"/>
    <row r="298" ht="12" hidden="1" customHeight="1"/>
    <row r="299" ht="12" hidden="1" customHeight="1"/>
    <row r="300" ht="12" hidden="1" customHeight="1"/>
    <row r="301" ht="12" hidden="1" customHeight="1"/>
    <row r="302" ht="12" hidden="1" customHeight="1"/>
    <row r="303" ht="12" hidden="1" customHeight="1"/>
    <row r="304" ht="12" hidden="1" customHeight="1"/>
    <row r="305" ht="12" hidden="1" customHeight="1"/>
    <row r="306" ht="12" hidden="1" customHeight="1"/>
    <row r="307" ht="12" hidden="1" customHeight="1"/>
    <row r="308" ht="12" hidden="1" customHeight="1"/>
    <row r="309" ht="12" hidden="1" customHeight="1"/>
    <row r="310" ht="12" hidden="1" customHeight="1"/>
    <row r="311" ht="12" hidden="1" customHeight="1"/>
    <row r="312" ht="12" hidden="1" customHeight="1"/>
    <row r="313" ht="12" hidden="1" customHeight="1"/>
    <row r="314" ht="12" hidden="1" customHeight="1"/>
    <row r="315" ht="12" hidden="1" customHeight="1"/>
    <row r="316" ht="12" hidden="1" customHeight="1"/>
    <row r="317" ht="12" hidden="1" customHeight="1"/>
    <row r="318" ht="12" hidden="1" customHeight="1"/>
    <row r="319" ht="12" hidden="1" customHeight="1"/>
    <row r="320" ht="12" hidden="1" customHeight="1"/>
    <row r="321" ht="12" hidden="1" customHeight="1"/>
    <row r="322" ht="12" hidden="1" customHeight="1"/>
    <row r="323" ht="12" hidden="1" customHeight="1"/>
    <row r="324" ht="12" hidden="1" customHeight="1"/>
    <row r="325" ht="12" hidden="1" customHeight="1"/>
    <row r="326" ht="12" hidden="1" customHeight="1"/>
    <row r="327" ht="12" hidden="1" customHeight="1"/>
    <row r="328" ht="12" hidden="1" customHeight="1"/>
    <row r="329" ht="12" hidden="1" customHeight="1"/>
    <row r="330" ht="12" hidden="1" customHeight="1"/>
    <row r="331" ht="12" hidden="1" customHeight="1"/>
    <row r="332" ht="12" hidden="1" customHeight="1"/>
    <row r="333" ht="12" hidden="1" customHeight="1"/>
    <row r="334" ht="12" hidden="1" customHeight="1"/>
    <row r="335" ht="12" hidden="1" customHeight="1"/>
    <row r="336"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row r="389" ht="12" hidden="1" customHeight="1"/>
    <row r="390" ht="12" hidden="1" customHeight="1"/>
    <row r="391" ht="12" hidden="1" customHeight="1"/>
    <row r="392" ht="12" hidden="1" customHeight="1"/>
    <row r="393" ht="12" hidden="1" customHeight="1"/>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t="12" hidden="1" customHeight="1"/>
    <row r="436" ht="12" hidden="1" customHeight="1"/>
    <row r="437" ht="12" hidden="1" customHeight="1"/>
    <row r="438" ht="12" hidden="1" customHeight="1"/>
    <row r="439" ht="12" hidden="1" customHeight="1"/>
    <row r="440" ht="12" hidden="1" customHeight="1"/>
    <row r="441" ht="12" hidden="1" customHeight="1"/>
    <row r="442" ht="12" hidden="1" customHeight="1"/>
    <row r="443" ht="12" hidden="1" customHeight="1"/>
    <row r="444" ht="12" hidden="1" customHeight="1"/>
    <row r="445" ht="12" hidden="1" customHeight="1"/>
    <row r="446" ht="12" hidden="1" customHeight="1"/>
    <row r="447" ht="12" hidden="1" customHeight="1"/>
    <row r="448" ht="12" hidden="1" customHeight="1"/>
    <row r="449" ht="12" hidden="1" customHeight="1"/>
    <row r="450" ht="12" hidden="1" customHeight="1"/>
    <row r="451" ht="12" hidden="1" customHeight="1"/>
    <row r="452" ht="12" hidden="1" customHeight="1"/>
    <row r="453" ht="12" hidden="1" customHeight="1"/>
    <row r="454" ht="12" hidden="1" customHeight="1"/>
    <row r="455" ht="12" hidden="1" customHeight="1"/>
    <row r="456" ht="12" hidden="1" customHeight="1"/>
    <row r="457" ht="12" hidden="1" customHeight="1"/>
    <row r="458" ht="12" hidden="1" customHeight="1"/>
    <row r="459" ht="12" hidden="1" customHeight="1"/>
    <row r="460" ht="12" hidden="1" customHeight="1"/>
    <row r="461" ht="12" hidden="1" customHeight="1"/>
    <row r="462" ht="12" hidden="1" customHeight="1"/>
    <row r="463" ht="12" hidden="1" customHeight="1"/>
    <row r="464" ht="12" hidden="1" customHeight="1"/>
    <row r="465" ht="12" hidden="1" customHeight="1"/>
    <row r="466" ht="12" hidden="1" customHeight="1"/>
    <row r="467" ht="12" hidden="1" customHeight="1"/>
    <row r="468" ht="12" hidden="1" customHeight="1"/>
    <row r="469" ht="12" hidden="1" customHeight="1"/>
    <row r="470" ht="12" hidden="1" customHeight="1"/>
    <row r="471" ht="12" hidden="1" customHeight="1"/>
    <row r="472" ht="12" hidden="1" customHeight="1"/>
    <row r="473" ht="12" hidden="1" customHeight="1"/>
    <row r="474" ht="12" hidden="1" customHeight="1"/>
    <row r="475" ht="12" hidden="1" customHeight="1"/>
    <row r="476" ht="12" hidden="1" customHeight="1"/>
    <row r="477" ht="12" hidden="1" customHeight="1"/>
    <row r="478" ht="12" hidden="1" customHeight="1"/>
    <row r="479" ht="12" hidden="1" customHeight="1"/>
    <row r="480" ht="12" hidden="1" customHeight="1"/>
    <row r="481" ht="12" hidden="1" customHeight="1"/>
    <row r="482" ht="12" hidden="1" customHeight="1"/>
    <row r="483" ht="12" hidden="1" customHeight="1"/>
    <row r="484" ht="12" hidden="1" customHeight="1"/>
    <row r="485" ht="12" hidden="1" customHeight="1"/>
    <row r="486" ht="12" hidden="1" customHeight="1"/>
    <row r="487" ht="12" hidden="1" customHeight="1"/>
    <row r="488" ht="12" hidden="1" customHeight="1"/>
    <row r="489" ht="12" hidden="1" customHeight="1"/>
    <row r="490" ht="12" hidden="1" customHeight="1"/>
    <row r="491" ht="12" hidden="1" customHeight="1"/>
    <row r="492" ht="12" hidden="1" customHeight="1"/>
    <row r="493" ht="12" hidden="1" customHeight="1"/>
    <row r="494" ht="12" hidden="1" customHeight="1"/>
    <row r="495" ht="12" hidden="1" customHeight="1"/>
    <row r="496" ht="12" hidden="1" customHeight="1"/>
    <row r="497" ht="12" hidden="1" customHeight="1"/>
    <row r="498" ht="12" hidden="1" customHeight="1"/>
    <row r="499" ht="12" hidden="1" customHeight="1"/>
    <row r="500" ht="12" hidden="1" customHeight="1"/>
    <row r="501" ht="12" hidden="1" customHeight="1"/>
    <row r="502" ht="12" hidden="1" customHeight="1"/>
    <row r="503" ht="12" hidden="1" customHeight="1"/>
    <row r="504" ht="12" hidden="1" customHeight="1"/>
    <row r="505" ht="12" hidden="1" customHeight="1"/>
    <row r="506" ht="12" hidden="1" customHeight="1"/>
    <row r="507" ht="12" hidden="1" customHeight="1"/>
    <row r="508" ht="12" hidden="1" customHeight="1"/>
    <row r="509" ht="12" hidden="1" customHeight="1"/>
    <row r="510" ht="12" hidden="1" customHeight="1"/>
    <row r="511" ht="12" hidden="1" customHeight="1"/>
    <row r="512" ht="12" hidden="1" customHeight="1"/>
    <row r="513" ht="12" hidden="1" customHeight="1"/>
    <row r="514" ht="12" hidden="1" customHeight="1"/>
    <row r="515" ht="12" hidden="1" customHeight="1"/>
    <row r="516" ht="12" hidden="1" customHeight="1"/>
    <row r="517" ht="12" hidden="1" customHeight="1"/>
    <row r="518" ht="12" hidden="1" customHeight="1"/>
    <row r="519" ht="12" hidden="1" customHeight="1"/>
    <row r="520" ht="12" hidden="1" customHeight="1"/>
    <row r="521" ht="12" hidden="1" customHeight="1"/>
    <row r="522" ht="12" hidden="1" customHeight="1"/>
    <row r="523" ht="12" hidden="1" customHeight="1"/>
    <row r="524" ht="12" hidden="1" customHeight="1"/>
    <row r="525" ht="12" hidden="1" customHeight="1"/>
    <row r="526" ht="12" hidden="1" customHeight="1"/>
    <row r="527" ht="12" hidden="1" customHeight="1"/>
    <row r="528" ht="12" hidden="1" customHeight="1"/>
    <row r="529" ht="12" hidden="1" customHeight="1"/>
    <row r="530" ht="12" hidden="1" customHeight="1"/>
    <row r="531" ht="12" hidden="1" customHeight="1"/>
    <row r="532" ht="12" hidden="1" customHeight="1"/>
    <row r="533" ht="12" hidden="1" customHeight="1"/>
    <row r="534" ht="12" hidden="1" customHeight="1"/>
    <row r="535" ht="12" hidden="1" customHeight="1"/>
    <row r="536" ht="12" hidden="1" customHeight="1"/>
    <row r="537" ht="12" hidden="1" customHeight="1"/>
    <row r="538" ht="12" hidden="1" customHeight="1"/>
    <row r="539" ht="12" hidden="1" customHeight="1"/>
    <row r="540" ht="12" hidden="1" customHeight="1"/>
    <row r="541" ht="12" hidden="1" customHeight="1"/>
    <row r="542" ht="12" hidden="1" customHeight="1"/>
    <row r="543" ht="12" hidden="1" customHeight="1"/>
    <row r="544" ht="12" hidden="1" customHeight="1"/>
    <row r="545" ht="12" hidden="1" customHeight="1"/>
    <row r="546" ht="12" hidden="1" customHeight="1"/>
    <row r="547" ht="12" hidden="1" customHeight="1"/>
    <row r="548" ht="12" hidden="1" customHeight="1"/>
    <row r="549" ht="12" hidden="1" customHeight="1"/>
    <row r="550" ht="12" hidden="1" customHeight="1"/>
    <row r="551" ht="12" hidden="1" customHeight="1"/>
    <row r="552" ht="12" hidden="1" customHeight="1"/>
    <row r="553" ht="12" hidden="1" customHeight="1"/>
    <row r="554" ht="12" hidden="1" customHeight="1"/>
    <row r="555" ht="12" hidden="1" customHeight="1"/>
    <row r="556" ht="12" hidden="1" customHeight="1"/>
    <row r="557" ht="12" hidden="1" customHeight="1"/>
    <row r="558" ht="12" hidden="1" customHeight="1"/>
    <row r="559" ht="12" hidden="1" customHeight="1"/>
    <row r="560" ht="12" hidden="1" customHeight="1"/>
    <row r="561" ht="12" hidden="1" customHeight="1"/>
    <row r="562" ht="12" hidden="1" customHeight="1"/>
    <row r="563" ht="12" hidden="1" customHeight="1"/>
    <row r="564" ht="12" hidden="1" customHeight="1"/>
    <row r="565" ht="12" hidden="1" customHeight="1"/>
    <row r="566" ht="12" hidden="1" customHeight="1"/>
    <row r="567" ht="12" hidden="1" customHeight="1"/>
    <row r="568" ht="12" hidden="1" customHeight="1"/>
    <row r="569" ht="12" hidden="1" customHeight="1"/>
    <row r="570" ht="12" hidden="1" customHeight="1"/>
    <row r="571" ht="12" hidden="1" customHeight="1"/>
    <row r="572" ht="12" hidden="1" customHeight="1"/>
    <row r="573" ht="12" hidden="1" customHeight="1"/>
    <row r="574" ht="12" hidden="1" customHeight="1"/>
    <row r="575" ht="12" hidden="1" customHeight="1"/>
    <row r="576" ht="12" hidden="1" customHeight="1"/>
    <row r="577" ht="12" hidden="1" customHeight="1"/>
    <row r="578" ht="12" hidden="1" customHeight="1"/>
    <row r="579" ht="12" hidden="1" customHeight="1"/>
    <row r="580" ht="12" hidden="1" customHeight="1"/>
    <row r="581" ht="12" hidden="1" customHeight="1"/>
    <row r="582" ht="12" hidden="1" customHeight="1"/>
    <row r="583" ht="12" hidden="1" customHeight="1"/>
    <row r="584" ht="12" hidden="1" customHeight="1"/>
    <row r="585" ht="12" hidden="1" customHeight="1"/>
    <row r="586" ht="12" hidden="1" customHeight="1"/>
    <row r="587" ht="12" hidden="1" customHeight="1"/>
    <row r="588" ht="12" hidden="1" customHeight="1"/>
    <row r="589" ht="12" hidden="1" customHeight="1"/>
    <row r="590" ht="12" hidden="1" customHeight="1"/>
    <row r="591" ht="12" hidden="1" customHeight="1"/>
    <row r="592" ht="12" hidden="1" customHeight="1"/>
    <row r="593" ht="12" hidden="1" customHeight="1"/>
    <row r="594" ht="12" hidden="1" customHeight="1"/>
    <row r="595" ht="12" hidden="1" customHeight="1"/>
    <row r="596" ht="12" hidden="1" customHeight="1"/>
    <row r="597" ht="12" hidden="1" customHeight="1"/>
    <row r="598" ht="12" hidden="1" customHeight="1"/>
    <row r="599" ht="12" hidden="1" customHeight="1"/>
    <row r="600" ht="12" hidden="1" customHeight="1"/>
    <row r="601" ht="12" hidden="1" customHeight="1"/>
    <row r="602" ht="12" hidden="1" customHeight="1"/>
    <row r="603" ht="12" hidden="1" customHeight="1"/>
    <row r="604" ht="12" hidden="1" customHeight="1"/>
    <row r="605" ht="12" hidden="1" customHeight="1"/>
    <row r="606" ht="12" hidden="1" customHeight="1"/>
    <row r="607" ht="12" hidden="1" customHeight="1"/>
    <row r="608" ht="12" hidden="1" customHeight="1"/>
    <row r="609" ht="12" hidden="1" customHeight="1"/>
    <row r="610" ht="12" hidden="1" customHeight="1"/>
    <row r="611" ht="12" hidden="1" customHeight="1"/>
    <row r="612" ht="12" hidden="1" customHeight="1"/>
    <row r="613" ht="12" hidden="1" customHeight="1"/>
    <row r="614" ht="12" hidden="1" customHeight="1"/>
    <row r="615" ht="12" hidden="1" customHeight="1"/>
    <row r="616" ht="12" hidden="1" customHeight="1"/>
    <row r="617" ht="12" hidden="1" customHeight="1"/>
    <row r="618" ht="12" hidden="1" customHeight="1"/>
    <row r="619" ht="12" hidden="1" customHeight="1"/>
    <row r="620" ht="12" hidden="1" customHeight="1"/>
    <row r="621" ht="12" hidden="1" customHeight="1"/>
    <row r="622" ht="12" hidden="1" customHeight="1"/>
    <row r="623" ht="12" hidden="1" customHeight="1"/>
    <row r="624" ht="12" hidden="1" customHeight="1"/>
    <row r="625" ht="12" hidden="1" customHeight="1"/>
    <row r="626" ht="12" hidden="1" customHeight="1"/>
    <row r="627" ht="12" hidden="1" customHeight="1"/>
    <row r="628" ht="12" hidden="1" customHeight="1"/>
    <row r="629" ht="12" hidden="1" customHeight="1"/>
    <row r="630" ht="12" hidden="1" customHeight="1"/>
    <row r="631" ht="12" hidden="1" customHeight="1"/>
    <row r="632" ht="12" hidden="1" customHeight="1"/>
    <row r="633" ht="12" hidden="1" customHeight="1"/>
    <row r="634" ht="12" hidden="1" customHeight="1"/>
  </sheetData>
  <mergeCells count="6">
    <mergeCell ref="V51:W51"/>
    <mergeCell ref="X51:Y51"/>
    <mergeCell ref="T51:U51"/>
    <mergeCell ref="T50:U50"/>
    <mergeCell ref="V50:W50"/>
    <mergeCell ref="X50:Y5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codeName="Sheet6" enableFormatConditionsCalculation="0">
    <tabColor theme="2" tint="-0.749992370372631"/>
  </sheetPr>
  <dimension ref="A1:T368"/>
  <sheetViews>
    <sheetView showGridLines="0" zoomScaleNormal="100" zoomScalePageLayoutView="130" workbookViewId="0">
      <pane xSplit="3" ySplit="6" topLeftCell="F7" activePane="bottomRight" state="frozen"/>
      <selection activeCell="B1" sqref="B1"/>
      <selection pane="topRight" activeCell="B1" sqref="B1"/>
      <selection pane="bottomLeft" activeCell="B1" sqref="B1"/>
      <selection pane="bottomRight" activeCell="I24" sqref="I24"/>
    </sheetView>
  </sheetViews>
  <sheetFormatPr defaultColWidth="0" defaultRowHeight="12" zeroHeight="1"/>
  <cols>
    <col min="1" max="1" width="2.7109375" style="54" customWidth="1"/>
    <col min="2" max="2" width="29.42578125" style="54" customWidth="1"/>
    <col min="3" max="3" width="13.140625" style="54" customWidth="1"/>
    <col min="4" max="5" width="9.140625" style="65" customWidth="1"/>
    <col min="6" max="6" width="13.42578125" style="54" bestFit="1" customWidth="1"/>
    <col min="7" max="7" width="10" style="146" bestFit="1" customWidth="1"/>
    <col min="8" max="10" width="10" style="54" bestFit="1" customWidth="1"/>
    <col min="11" max="14" width="10" style="54" customWidth="1"/>
    <col min="15" max="16" width="11" style="54" customWidth="1"/>
    <col min="17" max="17" width="9.140625" style="54" customWidth="1"/>
    <col min="18" max="20" width="0" style="54" hidden="1" customWidth="1"/>
    <col min="21" max="16384" width="9.140625" style="54" hidden="1"/>
  </cols>
  <sheetData>
    <row r="1" spans="1:20" s="47" customFormat="1">
      <c r="B1" s="48" t="str">
        <f>ProjectName &amp; " - Revenue &amp; EBITDA Forecast"</f>
        <v>Cosmopolitan of Las Vegas - Revenue &amp; EBITDA Forecast</v>
      </c>
      <c r="D1" s="61"/>
      <c r="E1" s="61"/>
      <c r="G1" s="142"/>
    </row>
    <row r="2" spans="1:20" s="51" customFormat="1" ht="0.95" customHeight="1">
      <c r="A2" s="49"/>
      <c r="B2" s="50"/>
      <c r="D2" s="62"/>
      <c r="E2" s="62"/>
      <c r="G2" s="143"/>
    </row>
    <row r="3" spans="1:20" s="1162" customFormat="1" ht="2.1" customHeight="1">
      <c r="B3" s="1179"/>
      <c r="D3" s="1182"/>
      <c r="E3" s="1182"/>
      <c r="G3" s="1181"/>
    </row>
    <row r="4" spans="1:20" s="52" customFormat="1">
      <c r="B4" s="53"/>
      <c r="D4" s="63"/>
      <c r="E4" s="63"/>
      <c r="G4" s="88"/>
    </row>
    <row r="5" spans="1:20" s="52" customFormat="1">
      <c r="B5" s="53"/>
      <c r="D5" s="63"/>
      <c r="E5" s="63"/>
      <c r="G5" s="88"/>
      <c r="K5" s="1237" t="s">
        <v>543</v>
      </c>
      <c r="L5" s="1238"/>
      <c r="M5" s="1238"/>
      <c r="N5" s="1238"/>
      <c r="O5" s="1238"/>
      <c r="P5" s="1238"/>
    </row>
    <row r="6" spans="1:20" s="52" customFormat="1">
      <c r="A6" s="66"/>
      <c r="B6" s="72" t="s">
        <v>542</v>
      </c>
      <c r="C6" s="66"/>
      <c r="D6" s="67"/>
      <c r="E6" s="67"/>
      <c r="F6" s="66"/>
      <c r="G6" s="144"/>
      <c r="H6" s="73">
        <v>2010</v>
      </c>
      <c r="I6" s="72">
        <f>H6+1</f>
        <v>2011</v>
      </c>
      <c r="J6" s="72">
        <f t="shared" ref="J6:M6" si="0">I6+1</f>
        <v>2012</v>
      </c>
      <c r="K6" s="72">
        <f t="shared" si="0"/>
        <v>2013</v>
      </c>
      <c r="L6" s="72">
        <f t="shared" si="0"/>
        <v>2014</v>
      </c>
      <c r="M6" s="72">
        <f t="shared" si="0"/>
        <v>2015</v>
      </c>
      <c r="N6" s="72">
        <f>M6+1</f>
        <v>2016</v>
      </c>
      <c r="O6" s="72">
        <f>N6+1</f>
        <v>2017</v>
      </c>
      <c r="P6" s="72">
        <f>O6+1</f>
        <v>2018</v>
      </c>
    </row>
    <row r="7" spans="1:20" s="1162" customFormat="1">
      <c r="A7" s="1185"/>
      <c r="B7" s="1185" t="s">
        <v>44</v>
      </c>
      <c r="C7" s="1185"/>
      <c r="D7" s="1192"/>
      <c r="E7" s="1192"/>
      <c r="F7" s="1185"/>
      <c r="G7" s="1188"/>
      <c r="H7" s="1185"/>
      <c r="I7" s="1185"/>
      <c r="J7" s="1185"/>
      <c r="K7" s="1185"/>
      <c r="L7" s="1185"/>
      <c r="M7" s="1185"/>
      <c r="N7" s="1185"/>
      <c r="O7" s="1185"/>
      <c r="P7" s="1185"/>
      <c r="Q7" s="1185"/>
      <c r="R7" s="1185"/>
      <c r="S7" s="1185"/>
      <c r="T7" s="1185"/>
    </row>
    <row r="8" spans="1:20">
      <c r="B8" s="95"/>
      <c r="C8" s="55"/>
      <c r="D8" s="64"/>
      <c r="E8" s="64"/>
    </row>
    <row r="9" spans="1:20" s="52" customFormat="1">
      <c r="A9" s="86"/>
      <c r="B9" s="86" t="s">
        <v>552</v>
      </c>
      <c r="C9" s="86"/>
      <c r="D9" s="87"/>
      <c r="E9" s="87"/>
      <c r="F9" s="86"/>
      <c r="G9" s="145"/>
      <c r="H9" s="86"/>
      <c r="I9" s="86"/>
      <c r="J9" s="86"/>
      <c r="K9" s="86"/>
      <c r="L9" s="86"/>
      <c r="M9" s="86"/>
      <c r="N9" s="86"/>
      <c r="O9" s="86"/>
      <c r="P9" s="86"/>
      <c r="Q9" s="74"/>
      <c r="R9" s="74"/>
      <c r="S9" s="74"/>
      <c r="T9" s="74"/>
    </row>
    <row r="10" spans="1:20">
      <c r="B10" s="95" t="s">
        <v>723</v>
      </c>
      <c r="C10" s="55"/>
      <c r="D10" s="64"/>
      <c r="E10" s="64"/>
    </row>
    <row r="11" spans="1:20">
      <c r="A11" s="52"/>
      <c r="B11" s="60" t="s">
        <v>536</v>
      </c>
      <c r="C11" s="55"/>
      <c r="D11" s="64" t="s">
        <v>539</v>
      </c>
      <c r="E11" s="64" t="s">
        <v>540</v>
      </c>
      <c r="I11" s="58"/>
      <c r="J11" s="89">
        <f>J12/I12-1</f>
        <v>4.9449489795918344E-2</v>
      </c>
      <c r="K11" s="121">
        <v>0.05</v>
      </c>
      <c r="L11" s="121">
        <v>0.05</v>
      </c>
      <c r="M11" s="121">
        <v>0.05</v>
      </c>
      <c r="N11" s="121">
        <v>0.05</v>
      </c>
      <c r="O11" s="121">
        <v>0.05</v>
      </c>
      <c r="P11" s="121">
        <v>0.05</v>
      </c>
    </row>
    <row r="12" spans="1:20">
      <c r="A12" s="52"/>
      <c r="B12" s="59" t="s">
        <v>544</v>
      </c>
      <c r="C12" s="55"/>
      <c r="D12" s="64" t="s">
        <v>539</v>
      </c>
      <c r="E12" s="64" t="s">
        <v>541</v>
      </c>
      <c r="G12" s="147"/>
      <c r="I12" s="58">
        <v>245000</v>
      </c>
      <c r="J12" s="742">
        <f>Benchmarks!O55</f>
        <v>257115.125</v>
      </c>
      <c r="K12" s="57">
        <f t="shared" ref="K12:P12" si="1">J12*(1+K11)</f>
        <v>269970.88125000003</v>
      </c>
      <c r="L12" s="57">
        <f t="shared" si="1"/>
        <v>283469.42531250004</v>
      </c>
      <c r="M12" s="57">
        <f t="shared" si="1"/>
        <v>297642.89657812507</v>
      </c>
      <c r="N12" s="57">
        <f t="shared" si="1"/>
        <v>312525.04140703136</v>
      </c>
      <c r="O12" s="57">
        <f t="shared" si="1"/>
        <v>328151.29347738292</v>
      </c>
      <c r="P12" s="57">
        <f t="shared" si="1"/>
        <v>344558.85815125209</v>
      </c>
    </row>
    <row r="13" spans="1:20">
      <c r="A13" s="52"/>
      <c r="B13" s="60" t="s">
        <v>545</v>
      </c>
      <c r="C13" s="55"/>
      <c r="D13" s="64" t="s">
        <v>539</v>
      </c>
      <c r="E13" s="64" t="s">
        <v>540</v>
      </c>
      <c r="G13" s="147"/>
      <c r="I13" s="90">
        <f>I14/I12</f>
        <v>0.72818367346938773</v>
      </c>
      <c r="J13" s="90">
        <f>J14/J12</f>
        <v>0.90848369966566533</v>
      </c>
      <c r="K13" s="122">
        <v>0.95</v>
      </c>
      <c r="L13" s="122">
        <v>1</v>
      </c>
      <c r="M13" s="122">
        <v>1</v>
      </c>
      <c r="N13" s="122">
        <v>1</v>
      </c>
      <c r="O13" s="122">
        <v>1</v>
      </c>
      <c r="P13" s="122">
        <v>1</v>
      </c>
    </row>
    <row r="14" spans="1:20">
      <c r="A14" s="52"/>
      <c r="B14" s="92" t="s">
        <v>549</v>
      </c>
      <c r="C14" s="82"/>
      <c r="D14" s="83" t="s">
        <v>539</v>
      </c>
      <c r="E14" s="83" t="s">
        <v>541</v>
      </c>
      <c r="F14" s="84"/>
      <c r="G14" s="148"/>
      <c r="H14" s="84"/>
      <c r="I14" s="93">
        <f>Financials!O7</f>
        <v>178405</v>
      </c>
      <c r="J14" s="93">
        <f>Financials!P7</f>
        <v>233584.9</v>
      </c>
      <c r="K14" s="94">
        <f t="shared" ref="K14:P14" si="2">K12*K13</f>
        <v>256472.33718750003</v>
      </c>
      <c r="L14" s="94">
        <f t="shared" si="2"/>
        <v>283469.42531250004</v>
      </c>
      <c r="M14" s="94">
        <f t="shared" si="2"/>
        <v>297642.89657812507</v>
      </c>
      <c r="N14" s="94">
        <f t="shared" si="2"/>
        <v>312525.04140703136</v>
      </c>
      <c r="O14" s="94">
        <f t="shared" si="2"/>
        <v>328151.29347738292</v>
      </c>
      <c r="P14" s="94">
        <f t="shared" si="2"/>
        <v>344558.85815125209</v>
      </c>
    </row>
    <row r="15" spans="1:20">
      <c r="A15" s="52"/>
      <c r="B15" s="60" t="s">
        <v>536</v>
      </c>
      <c r="C15" s="55"/>
      <c r="D15" s="64" t="s">
        <v>539</v>
      </c>
      <c r="E15" s="64" t="s">
        <v>540</v>
      </c>
      <c r="I15" s="58"/>
      <c r="J15" s="89">
        <f>J16/I16-1</f>
        <v>5.3750512295081876E-2</v>
      </c>
      <c r="K15" s="121">
        <f>K11</f>
        <v>0.05</v>
      </c>
      <c r="L15" s="121">
        <f t="shared" ref="L15:P15" si="3">L11</f>
        <v>0.05</v>
      </c>
      <c r="M15" s="121">
        <f t="shared" si="3"/>
        <v>0.05</v>
      </c>
      <c r="N15" s="121">
        <f t="shared" si="3"/>
        <v>0.05</v>
      </c>
      <c r="O15" s="121">
        <f t="shared" si="3"/>
        <v>0.05</v>
      </c>
      <c r="P15" s="121">
        <f t="shared" si="3"/>
        <v>0.05</v>
      </c>
    </row>
    <row r="16" spans="1:20">
      <c r="A16" s="52"/>
      <c r="B16" s="59" t="s">
        <v>546</v>
      </c>
      <c r="C16" s="55"/>
      <c r="D16" s="64" t="s">
        <v>539</v>
      </c>
      <c r="E16" s="64" t="s">
        <v>541</v>
      </c>
      <c r="G16" s="147"/>
      <c r="I16" s="58">
        <v>305000</v>
      </c>
      <c r="J16" s="742">
        <f>Benchmarks!$O$56</f>
        <v>321393.90625</v>
      </c>
      <c r="K16" s="57">
        <f t="shared" ref="K16:P16" si="4">J16*(1+K15)</f>
        <v>337463.6015625</v>
      </c>
      <c r="L16" s="57">
        <f t="shared" si="4"/>
        <v>354336.78164062503</v>
      </c>
      <c r="M16" s="57">
        <f t="shared" si="4"/>
        <v>372053.62072265631</v>
      </c>
      <c r="N16" s="57">
        <f t="shared" si="4"/>
        <v>390656.30175878917</v>
      </c>
      <c r="O16" s="57">
        <f t="shared" si="4"/>
        <v>410189.11684672866</v>
      </c>
      <c r="P16" s="57">
        <f t="shared" si="4"/>
        <v>430698.57268906513</v>
      </c>
    </row>
    <row r="17" spans="1:17">
      <c r="A17" s="52"/>
      <c r="B17" s="60" t="s">
        <v>545</v>
      </c>
      <c r="C17" s="55"/>
      <c r="D17" s="64" t="s">
        <v>539</v>
      </c>
      <c r="E17" s="64" t="s">
        <v>540</v>
      </c>
      <c r="G17" s="147"/>
      <c r="I17" s="90">
        <f>I18/I16</f>
        <v>0.84752131147540988</v>
      </c>
      <c r="J17" s="90">
        <f>J18/J16</f>
        <v>0.93988714199524437</v>
      </c>
      <c r="K17" s="122">
        <v>0.97</v>
      </c>
      <c r="L17" s="122">
        <v>1</v>
      </c>
      <c r="M17" s="122">
        <v>1</v>
      </c>
      <c r="N17" s="122">
        <v>1</v>
      </c>
      <c r="O17" s="122">
        <v>1</v>
      </c>
      <c r="P17" s="122">
        <v>1</v>
      </c>
    </row>
    <row r="18" spans="1:17">
      <c r="A18" s="52"/>
      <c r="B18" s="92" t="s">
        <v>550</v>
      </c>
      <c r="C18" s="82"/>
      <c r="D18" s="83" t="s">
        <v>539</v>
      </c>
      <c r="E18" s="83" t="s">
        <v>541</v>
      </c>
      <c r="F18" s="84"/>
      <c r="G18" s="148"/>
      <c r="H18" s="84"/>
      <c r="I18" s="93">
        <f>Financials!O8</f>
        <v>258494</v>
      </c>
      <c r="J18" s="93">
        <f>Financials!P8</f>
        <v>302074</v>
      </c>
      <c r="K18" s="94">
        <f t="shared" ref="K18:P18" si="5">K16*K17</f>
        <v>327339.69351562497</v>
      </c>
      <c r="L18" s="94">
        <f t="shared" si="5"/>
        <v>354336.78164062503</v>
      </c>
      <c r="M18" s="94">
        <f t="shared" si="5"/>
        <v>372053.62072265631</v>
      </c>
      <c r="N18" s="94">
        <f t="shared" si="5"/>
        <v>390656.30175878917</v>
      </c>
      <c r="O18" s="94">
        <f t="shared" si="5"/>
        <v>410189.11684672866</v>
      </c>
      <c r="P18" s="94">
        <f t="shared" si="5"/>
        <v>430698.57268906513</v>
      </c>
    </row>
    <row r="19" spans="1:17">
      <c r="A19" s="52"/>
      <c r="B19" s="60" t="s">
        <v>536</v>
      </c>
      <c r="C19" s="55"/>
      <c r="D19" s="64" t="s">
        <v>539</v>
      </c>
      <c r="E19" s="64" t="s">
        <v>540</v>
      </c>
      <c r="I19" s="58"/>
      <c r="J19" s="89">
        <f>J20/I20-1</f>
        <v>5.3191489361702038E-2</v>
      </c>
      <c r="K19" s="121">
        <f>K15</f>
        <v>0.05</v>
      </c>
      <c r="L19" s="121">
        <f t="shared" ref="L19:P19" si="6">L15</f>
        <v>0.05</v>
      </c>
      <c r="M19" s="121">
        <f t="shared" si="6"/>
        <v>0.05</v>
      </c>
      <c r="N19" s="121">
        <f t="shared" si="6"/>
        <v>0.05</v>
      </c>
      <c r="O19" s="121">
        <f t="shared" si="6"/>
        <v>0.05</v>
      </c>
      <c r="P19" s="121">
        <f t="shared" si="6"/>
        <v>0.05</v>
      </c>
    </row>
    <row r="20" spans="1:17">
      <c r="A20" s="52"/>
      <c r="B20" s="59" t="s">
        <v>547</v>
      </c>
      <c r="C20" s="55"/>
      <c r="D20" s="64" t="s">
        <v>539</v>
      </c>
      <c r="E20" s="64" t="s">
        <v>541</v>
      </c>
      <c r="G20" s="147"/>
      <c r="I20" s="58">
        <v>188000</v>
      </c>
      <c r="J20" s="742">
        <f>Benchmarks!O57</f>
        <v>198000</v>
      </c>
      <c r="K20" s="57">
        <f t="shared" ref="K20:P20" si="7">J20*(1+K19)</f>
        <v>207900</v>
      </c>
      <c r="L20" s="57">
        <f t="shared" si="7"/>
        <v>218295</v>
      </c>
      <c r="M20" s="57">
        <f t="shared" si="7"/>
        <v>229209.75</v>
      </c>
      <c r="N20" s="57">
        <f t="shared" si="7"/>
        <v>240670.23750000002</v>
      </c>
      <c r="O20" s="57">
        <f t="shared" si="7"/>
        <v>252703.74937500004</v>
      </c>
      <c r="P20" s="57">
        <f t="shared" si="7"/>
        <v>265338.93684375007</v>
      </c>
    </row>
    <row r="21" spans="1:17">
      <c r="A21" s="52"/>
      <c r="B21" s="60" t="s">
        <v>545</v>
      </c>
      <c r="C21" s="55"/>
      <c r="D21" s="64" t="s">
        <v>539</v>
      </c>
      <c r="E21" s="64" t="s">
        <v>540</v>
      </c>
      <c r="G21" s="147"/>
      <c r="I21" s="90">
        <f>I22/I20</f>
        <v>0.57121808510638294</v>
      </c>
      <c r="J21" s="90">
        <f>J22/J20</f>
        <v>0.59391919191919196</v>
      </c>
      <c r="K21" s="122">
        <v>0.7</v>
      </c>
      <c r="L21" s="122">
        <v>0.85</v>
      </c>
      <c r="M21" s="122">
        <v>0.9</v>
      </c>
      <c r="N21" s="122">
        <v>0.95</v>
      </c>
      <c r="O21" s="122">
        <v>1</v>
      </c>
      <c r="P21" s="122">
        <v>1</v>
      </c>
    </row>
    <row r="22" spans="1:17">
      <c r="A22" s="52"/>
      <c r="B22" s="92" t="s">
        <v>551</v>
      </c>
      <c r="C22" s="82"/>
      <c r="D22" s="83" t="s">
        <v>539</v>
      </c>
      <c r="E22" s="83" t="s">
        <v>541</v>
      </c>
      <c r="F22" s="84"/>
      <c r="G22" s="148"/>
      <c r="H22" s="84"/>
      <c r="I22" s="93">
        <f>Financials!O9</f>
        <v>107389</v>
      </c>
      <c r="J22" s="93">
        <f>Financials!P9</f>
        <v>117596</v>
      </c>
      <c r="K22" s="94">
        <f t="shared" ref="K22:P22" si="8">K20*K21</f>
        <v>145530</v>
      </c>
      <c r="L22" s="94">
        <f t="shared" si="8"/>
        <v>185550.75</v>
      </c>
      <c r="M22" s="94">
        <f t="shared" si="8"/>
        <v>206288.77499999999</v>
      </c>
      <c r="N22" s="94">
        <f t="shared" si="8"/>
        <v>228636.72562499999</v>
      </c>
      <c r="O22" s="94">
        <f t="shared" si="8"/>
        <v>252703.74937500004</v>
      </c>
      <c r="P22" s="94">
        <f t="shared" si="8"/>
        <v>265338.93684375007</v>
      </c>
    </row>
    <row r="23" spans="1:17">
      <c r="A23" s="52"/>
      <c r="B23" s="60" t="s">
        <v>536</v>
      </c>
      <c r="C23" s="55"/>
      <c r="D23" s="64" t="s">
        <v>539</v>
      </c>
      <c r="E23" s="64" t="s">
        <v>540</v>
      </c>
      <c r="I23" s="58"/>
      <c r="J23" s="89">
        <f>J24/I24-1</f>
        <v>6.0712946090229369E-2</v>
      </c>
      <c r="K23" s="121">
        <f>K19</f>
        <v>0.05</v>
      </c>
      <c r="L23" s="121">
        <f t="shared" ref="L23:P23" si="9">L19</f>
        <v>0.05</v>
      </c>
      <c r="M23" s="121">
        <f t="shared" si="9"/>
        <v>0.05</v>
      </c>
      <c r="N23" s="121">
        <f t="shared" si="9"/>
        <v>0.05</v>
      </c>
      <c r="O23" s="121">
        <f t="shared" si="9"/>
        <v>0.05</v>
      </c>
      <c r="P23" s="121">
        <f t="shared" si="9"/>
        <v>0.05</v>
      </c>
    </row>
    <row r="24" spans="1:17">
      <c r="A24" s="52"/>
      <c r="B24" s="59" t="s">
        <v>548</v>
      </c>
      <c r="C24" s="55"/>
      <c r="D24" s="64" t="s">
        <v>539</v>
      </c>
      <c r="E24" s="64" t="s">
        <v>541</v>
      </c>
      <c r="G24" s="147"/>
      <c r="I24" s="58">
        <v>77000</v>
      </c>
      <c r="J24" s="742">
        <f>Benchmarks!O58</f>
        <v>81674.896848947654</v>
      </c>
      <c r="K24" s="57">
        <f t="shared" ref="K24:P24" si="10">J24*(1+K23)</f>
        <v>85758.641691395038</v>
      </c>
      <c r="L24" s="57">
        <f t="shared" si="10"/>
        <v>90046.573775964789</v>
      </c>
      <c r="M24" s="57">
        <f t="shared" si="10"/>
        <v>94548.902464763029</v>
      </c>
      <c r="N24" s="57">
        <f t="shared" si="10"/>
        <v>99276.347588001183</v>
      </c>
      <c r="O24" s="57">
        <f t="shared" si="10"/>
        <v>104240.16496740124</v>
      </c>
      <c r="P24" s="57">
        <f t="shared" si="10"/>
        <v>109452.17321577131</v>
      </c>
    </row>
    <row r="25" spans="1:17">
      <c r="A25" s="52"/>
      <c r="B25" s="60" t="s">
        <v>545</v>
      </c>
      <c r="C25" s="55"/>
      <c r="D25" s="64" t="s">
        <v>539</v>
      </c>
      <c r="E25" s="64" t="s">
        <v>540</v>
      </c>
      <c r="G25" s="147"/>
      <c r="I25" s="90">
        <f>I26/I24</f>
        <v>0.32064935064935063</v>
      </c>
      <c r="J25" s="90">
        <f>J26/J24</f>
        <v>0.37905588123676826</v>
      </c>
      <c r="K25" s="122">
        <v>0.45</v>
      </c>
      <c r="L25" s="122">
        <v>0.65</v>
      </c>
      <c r="M25" s="122">
        <v>0.85</v>
      </c>
      <c r="N25" s="122">
        <v>0.9</v>
      </c>
      <c r="O25" s="122">
        <v>1</v>
      </c>
      <c r="P25" s="122">
        <v>1</v>
      </c>
    </row>
    <row r="26" spans="1:17">
      <c r="A26" s="52"/>
      <c r="B26" s="92" t="s">
        <v>558</v>
      </c>
      <c r="C26" s="82"/>
      <c r="D26" s="83" t="s">
        <v>539</v>
      </c>
      <c r="E26" s="83" t="s">
        <v>541</v>
      </c>
      <c r="F26" s="84"/>
      <c r="G26" s="148"/>
      <c r="H26" s="84"/>
      <c r="I26" s="93">
        <f>Financials!O10</f>
        <v>24690</v>
      </c>
      <c r="J26" s="93">
        <f>Financials!P10</f>
        <v>30959.35</v>
      </c>
      <c r="K26" s="94">
        <f t="shared" ref="K26:P26" si="11">K24*K25</f>
        <v>38591.388761127768</v>
      </c>
      <c r="L26" s="94">
        <f t="shared" si="11"/>
        <v>58530.272954377113</v>
      </c>
      <c r="M26" s="94">
        <f t="shared" si="11"/>
        <v>80366.567095048566</v>
      </c>
      <c r="N26" s="94">
        <f t="shared" si="11"/>
        <v>89348.71282920106</v>
      </c>
      <c r="O26" s="94">
        <f t="shared" si="11"/>
        <v>104240.16496740124</v>
      </c>
      <c r="P26" s="94">
        <f t="shared" si="11"/>
        <v>109452.17321577131</v>
      </c>
    </row>
    <row r="27" spans="1:17">
      <c r="A27" s="52"/>
      <c r="B27" s="60" t="s">
        <v>561</v>
      </c>
      <c r="C27" s="55"/>
      <c r="D27" s="64" t="s">
        <v>539</v>
      </c>
      <c r="E27" s="64" t="s">
        <v>540</v>
      </c>
      <c r="I27" s="89">
        <f>I28/I29</f>
        <v>-0.18873395982801341</v>
      </c>
      <c r="J27" s="89">
        <f>J28/J29</f>
        <v>-0.177410992198481</v>
      </c>
      <c r="K27" s="90">
        <f>K47</f>
        <v>-0.15</v>
      </c>
      <c r="L27" s="90">
        <f t="shared" ref="L27:P27" si="12">L47</f>
        <v>-0.14000000000000001</v>
      </c>
      <c r="M27" s="90">
        <f t="shared" si="12"/>
        <v>-0.13</v>
      </c>
      <c r="N27" s="90">
        <f t="shared" si="12"/>
        <v>-0.12</v>
      </c>
      <c r="O27" s="90">
        <f t="shared" si="12"/>
        <v>-0.12</v>
      </c>
      <c r="P27" s="90">
        <f t="shared" si="12"/>
        <v>-0.12</v>
      </c>
    </row>
    <row r="28" spans="1:17">
      <c r="A28" s="52"/>
      <c r="B28" s="117" t="s">
        <v>560</v>
      </c>
      <c r="C28" s="118"/>
      <c r="D28" s="107" t="s">
        <v>539</v>
      </c>
      <c r="E28" s="107" t="s">
        <v>540</v>
      </c>
      <c r="F28" s="106"/>
      <c r="G28" s="149"/>
      <c r="H28" s="106"/>
      <c r="I28" s="119">
        <f>Financials!O11</f>
        <v>-90336</v>
      </c>
      <c r="J28" s="119">
        <f>Financials!P11</f>
        <v>-103096.65</v>
      </c>
      <c r="K28" s="120">
        <f>SUM(K14,K18,K22,K26)*K47</f>
        <v>-115190.01291963791</v>
      </c>
      <c r="L28" s="120">
        <f t="shared" ref="L28:P28" si="13">SUM(L14,L18,L22,L26)*L47</f>
        <v>-123464.21218705032</v>
      </c>
      <c r="M28" s="120">
        <f t="shared" si="13"/>
        <v>-124325.7417214579</v>
      </c>
      <c r="N28" s="120">
        <f t="shared" si="13"/>
        <v>-122540.01379440256</v>
      </c>
      <c r="O28" s="120">
        <f t="shared" si="13"/>
        <v>-131434.11895998154</v>
      </c>
      <c r="P28" s="120">
        <f t="shared" si="13"/>
        <v>-138005.82490798063</v>
      </c>
    </row>
    <row r="29" spans="1:17">
      <c r="B29" s="103" t="s">
        <v>557</v>
      </c>
      <c r="C29" s="76"/>
      <c r="D29" s="77" t="s">
        <v>539</v>
      </c>
      <c r="E29" s="77" t="s">
        <v>541</v>
      </c>
      <c r="F29" s="78"/>
      <c r="G29" s="150"/>
      <c r="H29" s="78"/>
      <c r="I29" s="746">
        <f t="shared" ref="I29:P29" si="14">I14+I18+I22+I26+I28</f>
        <v>478642</v>
      </c>
      <c r="J29" s="746">
        <f t="shared" si="14"/>
        <v>581117.6</v>
      </c>
      <c r="K29" s="746">
        <f t="shared" si="14"/>
        <v>652743.40654461482</v>
      </c>
      <c r="L29" s="746">
        <f t="shared" si="14"/>
        <v>758423.01772045181</v>
      </c>
      <c r="M29" s="746">
        <f t="shared" si="14"/>
        <v>832026.11767437204</v>
      </c>
      <c r="N29" s="746">
        <f t="shared" si="14"/>
        <v>898626.76782561885</v>
      </c>
      <c r="O29" s="746">
        <f t="shared" si="14"/>
        <v>963850.20570653141</v>
      </c>
      <c r="P29" s="746">
        <f t="shared" si="14"/>
        <v>1012042.7159918579</v>
      </c>
    </row>
    <row r="30" spans="1:17">
      <c r="B30" s="60" t="s">
        <v>536</v>
      </c>
      <c r="C30" s="55"/>
      <c r="D30" s="64"/>
      <c r="E30" s="64"/>
      <c r="G30" s="147"/>
      <c r="J30" s="89">
        <f t="shared" ref="J30:P30" si="15">J29/I29-1</f>
        <v>0.21409654815080992</v>
      </c>
      <c r="K30" s="89">
        <f t="shared" si="15"/>
        <v>0.1232552697502447</v>
      </c>
      <c r="L30" s="89">
        <f t="shared" si="15"/>
        <v>0.16190069499938153</v>
      </c>
      <c r="M30" s="89">
        <f t="shared" si="15"/>
        <v>9.7047555564894195E-2</v>
      </c>
      <c r="N30" s="89">
        <f t="shared" si="15"/>
        <v>8.0046345585166101E-2</v>
      </c>
      <c r="O30" s="89">
        <f t="shared" si="15"/>
        <v>7.258123195988464E-2</v>
      </c>
      <c r="P30" s="89">
        <f t="shared" si="15"/>
        <v>5.0000000000000044E-2</v>
      </c>
    </row>
    <row r="31" spans="1:17">
      <c r="B31" s="60"/>
      <c r="C31" s="55"/>
      <c r="D31" s="64"/>
      <c r="E31" s="64"/>
      <c r="G31" s="147"/>
      <c r="O31" s="57"/>
      <c r="P31" s="57"/>
    </row>
    <row r="32" spans="1:17">
      <c r="B32" s="95" t="s">
        <v>554</v>
      </c>
      <c r="C32" s="55"/>
      <c r="D32" s="64"/>
      <c r="E32" s="64"/>
      <c r="G32" s="147"/>
      <c r="P32" s="89"/>
    </row>
    <row r="33" spans="2:17">
      <c r="B33" s="59" t="s">
        <v>537</v>
      </c>
      <c r="C33" s="55"/>
      <c r="D33" s="64" t="s">
        <v>539</v>
      </c>
      <c r="E33" s="64" t="s">
        <v>541</v>
      </c>
      <c r="G33" s="147"/>
      <c r="I33" s="58">
        <f>Financials!O16</f>
        <v>-47836</v>
      </c>
      <c r="J33" s="58">
        <f>Financials!P16</f>
        <v>-54595.401461515576</v>
      </c>
      <c r="K33" s="57">
        <f t="shared" ref="K33:P33" si="16">K51-K14</f>
        <v>-56423.914181250002</v>
      </c>
      <c r="L33" s="57">
        <f t="shared" si="16"/>
        <v>-59528.579315624986</v>
      </c>
      <c r="M33" s="57">
        <f t="shared" si="16"/>
        <v>-59528.579315625015</v>
      </c>
      <c r="N33" s="57">
        <f t="shared" si="16"/>
        <v>-62505.008281406248</v>
      </c>
      <c r="O33" s="57">
        <f t="shared" si="16"/>
        <v>-65630.258695476572</v>
      </c>
      <c r="P33" s="57">
        <f t="shared" si="16"/>
        <v>-68911.771630250383</v>
      </c>
    </row>
    <row r="34" spans="2:17">
      <c r="B34" s="59" t="s">
        <v>553</v>
      </c>
      <c r="C34" s="55"/>
      <c r="D34" s="64" t="s">
        <v>539</v>
      </c>
      <c r="E34" s="64" t="s">
        <v>541</v>
      </c>
      <c r="G34" s="147"/>
      <c r="I34" s="58">
        <f>Financials!O17</f>
        <v>-193902</v>
      </c>
      <c r="J34" s="58">
        <f>Financials!P17</f>
        <v>-206085.23360762745</v>
      </c>
      <c r="K34" s="57">
        <f t="shared" ref="K34:P34" si="17">K52-K18</f>
        <v>-222590.99159062497</v>
      </c>
      <c r="L34" s="57">
        <f t="shared" si="17"/>
        <v>-233862.27588281251</v>
      </c>
      <c r="M34" s="57">
        <f t="shared" si="17"/>
        <v>-241834.85346972663</v>
      </c>
      <c r="N34" s="57">
        <f t="shared" si="17"/>
        <v>-242206.90709044927</v>
      </c>
      <c r="O34" s="57">
        <f t="shared" si="17"/>
        <v>-246113.47010803717</v>
      </c>
      <c r="P34" s="57">
        <f t="shared" si="17"/>
        <v>-258419.14361343905</v>
      </c>
    </row>
    <row r="35" spans="2:17">
      <c r="B35" s="59" t="s">
        <v>606</v>
      </c>
      <c r="D35" s="64" t="s">
        <v>539</v>
      </c>
      <c r="E35" s="64" t="s">
        <v>541</v>
      </c>
      <c r="I35" s="58">
        <f>Financials!O18</f>
        <v>-95301</v>
      </c>
      <c r="J35" s="58">
        <f>Financials!P18</f>
        <v>-101774.35672902824</v>
      </c>
      <c r="K35" s="57">
        <f t="shared" ref="K35:P35" si="18">K53-K22</f>
        <v>-119334.6</v>
      </c>
      <c r="L35" s="57">
        <f t="shared" si="18"/>
        <v>-148440.6</v>
      </c>
      <c r="M35" s="57">
        <f t="shared" si="18"/>
        <v>-158842.35674999998</v>
      </c>
      <c r="N35" s="57">
        <f t="shared" si="18"/>
        <v>-171477.54421875</v>
      </c>
      <c r="O35" s="57">
        <f t="shared" si="18"/>
        <v>-184473.73704375001</v>
      </c>
      <c r="P35" s="57">
        <f t="shared" si="18"/>
        <v>-185737.25579062506</v>
      </c>
    </row>
    <row r="36" spans="2:17">
      <c r="B36" s="108" t="s">
        <v>538</v>
      </c>
      <c r="C36" s="109"/>
      <c r="D36" s="110" t="s">
        <v>539</v>
      </c>
      <c r="E36" s="110" t="s">
        <v>541</v>
      </c>
      <c r="F36" s="109"/>
      <c r="G36" s="151"/>
      <c r="H36" s="109"/>
      <c r="I36" s="111">
        <f>Financials!O19</f>
        <v>-30143</v>
      </c>
      <c r="J36" s="111">
        <f>Financials!P19</f>
        <v>-27269.137186102329</v>
      </c>
      <c r="K36" s="115">
        <f t="shared" ref="K36:P36" si="19">K54-K26</f>
        <v>-30487.197121290938</v>
      </c>
      <c r="L36" s="115">
        <f t="shared" si="19"/>
        <v>-45653.612904414149</v>
      </c>
      <c r="M36" s="115">
        <f t="shared" si="19"/>
        <v>-61882.256663187392</v>
      </c>
      <c r="N36" s="115">
        <f t="shared" si="19"/>
        <v>-67905.021750192798</v>
      </c>
      <c r="O36" s="115">
        <f t="shared" si="19"/>
        <v>-78180.123725550933</v>
      </c>
      <c r="P36" s="115">
        <f t="shared" si="19"/>
        <v>-82089.129911828481</v>
      </c>
    </row>
    <row r="37" spans="2:17" s="97" customFormat="1">
      <c r="B37" s="105" t="s">
        <v>390</v>
      </c>
      <c r="D37" s="96" t="s">
        <v>539</v>
      </c>
      <c r="E37" s="96" t="s">
        <v>541</v>
      </c>
      <c r="G37" s="152"/>
      <c r="I37" s="98">
        <f>Financials!O20+Financials!O21</f>
        <v>-156830</v>
      </c>
      <c r="J37" s="98">
        <f>Financials!P20+Financials!P21</f>
        <v>-159044.0066624484</v>
      </c>
      <c r="K37" s="104">
        <f t="shared" ref="K37:P37" si="20">(K29-K28)*K48</f>
        <v>-168945.3522821356</v>
      </c>
      <c r="L37" s="104">
        <f t="shared" si="20"/>
        <v>-194015.19057965049</v>
      </c>
      <c r="M37" s="104">
        <f t="shared" si="20"/>
        <v>-200833.89047312428</v>
      </c>
      <c r="N37" s="104">
        <f t="shared" si="20"/>
        <v>-214445.02414020451</v>
      </c>
      <c r="O37" s="104">
        <f t="shared" si="20"/>
        <v>-219056.8649333026</v>
      </c>
      <c r="P37" s="104">
        <f t="shared" si="20"/>
        <v>-230009.70817996771</v>
      </c>
    </row>
    <row r="38" spans="2:17">
      <c r="B38" s="59" t="s">
        <v>555</v>
      </c>
      <c r="D38" s="64" t="s">
        <v>539</v>
      </c>
      <c r="E38" s="64" t="s">
        <v>541</v>
      </c>
      <c r="I38" s="58">
        <f>Financials!O22</f>
        <v>-1636</v>
      </c>
      <c r="J38" s="58">
        <f>Financials!P22</f>
        <v>0</v>
      </c>
      <c r="K38" s="57">
        <v>0</v>
      </c>
      <c r="L38" s="57">
        <v>0</v>
      </c>
      <c r="M38" s="57">
        <v>0</v>
      </c>
      <c r="N38" s="57">
        <v>0</v>
      </c>
      <c r="O38" s="57">
        <v>0</v>
      </c>
      <c r="P38" s="57">
        <v>0</v>
      </c>
    </row>
    <row r="39" spans="2:17">
      <c r="B39" s="103" t="s">
        <v>559</v>
      </c>
      <c r="C39" s="78"/>
      <c r="D39" s="77" t="s">
        <v>539</v>
      </c>
      <c r="E39" s="77" t="s">
        <v>541</v>
      </c>
      <c r="F39" s="78"/>
      <c r="G39" s="154"/>
      <c r="H39" s="78"/>
      <c r="I39" s="746">
        <f t="shared" ref="I39:P39" si="21">SUM(I33:I38)</f>
        <v>-525648</v>
      </c>
      <c r="J39" s="746">
        <f t="shared" si="21"/>
        <v>-548768.13564672205</v>
      </c>
      <c r="K39" s="746">
        <f t="shared" si="21"/>
        <v>-597782.0551753015</v>
      </c>
      <c r="L39" s="746">
        <f t="shared" si="21"/>
        <v>-681500.25868250208</v>
      </c>
      <c r="M39" s="746">
        <f t="shared" si="21"/>
        <v>-722921.93667166331</v>
      </c>
      <c r="N39" s="746">
        <f t="shared" si="21"/>
        <v>-758539.50548100285</v>
      </c>
      <c r="O39" s="746">
        <f t="shared" si="21"/>
        <v>-793454.45450611727</v>
      </c>
      <c r="P39" s="746">
        <f t="shared" si="21"/>
        <v>-825167.0091261107</v>
      </c>
    </row>
    <row r="40" spans="2:17">
      <c r="B40" s="60" t="s">
        <v>536</v>
      </c>
      <c r="C40" s="97"/>
      <c r="D40" s="96"/>
      <c r="E40" s="96"/>
      <c r="F40" s="97"/>
      <c r="G40" s="152"/>
      <c r="H40" s="97"/>
      <c r="I40" s="104"/>
      <c r="J40" s="89">
        <f t="shared" ref="J40:P40" si="22">J39/I39-1</f>
        <v>4.3984064710075987E-2</v>
      </c>
      <c r="K40" s="89">
        <f t="shared" si="22"/>
        <v>8.9316263727333034E-2</v>
      </c>
      <c r="L40" s="89">
        <f t="shared" si="22"/>
        <v>0.14004803721090275</v>
      </c>
      <c r="M40" s="89">
        <f t="shared" si="22"/>
        <v>6.0780135387239476E-2</v>
      </c>
      <c r="N40" s="89">
        <f t="shared" si="22"/>
        <v>4.9268900281713712E-2</v>
      </c>
      <c r="O40" s="89">
        <f t="shared" si="22"/>
        <v>4.6029176823129569E-2</v>
      </c>
      <c r="P40" s="89">
        <f t="shared" si="22"/>
        <v>3.9967706325037655E-2</v>
      </c>
    </row>
    <row r="41" spans="2:17">
      <c r="B41" s="60"/>
      <c r="C41" s="97"/>
      <c r="D41" s="96"/>
      <c r="E41" s="96"/>
      <c r="F41" s="97"/>
      <c r="G41" s="152"/>
      <c r="H41" s="97"/>
      <c r="I41" s="104"/>
      <c r="J41" s="104"/>
      <c r="K41" s="104"/>
      <c r="L41" s="104"/>
      <c r="M41" s="104"/>
      <c r="N41" s="104"/>
      <c r="O41" s="104"/>
      <c r="P41" s="104"/>
    </row>
    <row r="42" spans="2:17">
      <c r="B42" s="95" t="s">
        <v>622</v>
      </c>
      <c r="C42" s="55"/>
      <c r="D42" s="64"/>
      <c r="E42" s="64"/>
      <c r="G42" s="147"/>
    </row>
    <row r="43" spans="2:17">
      <c r="B43" s="59" t="s">
        <v>537</v>
      </c>
      <c r="C43" s="55"/>
      <c r="D43" s="64" t="s">
        <v>539</v>
      </c>
      <c r="E43" s="64" t="s">
        <v>540</v>
      </c>
      <c r="G43" s="147"/>
      <c r="I43" s="89">
        <f>I51/I14</f>
        <v>0.73186850144334514</v>
      </c>
      <c r="J43" s="89">
        <f>J51/J14</f>
        <v>0.76627170051867399</v>
      </c>
      <c r="K43" s="121">
        <v>0.78</v>
      </c>
      <c r="L43" s="121">
        <v>0.79</v>
      </c>
      <c r="M43" s="121">
        <v>0.8</v>
      </c>
      <c r="N43" s="121">
        <v>0.8</v>
      </c>
      <c r="O43" s="121">
        <v>0.8</v>
      </c>
      <c r="P43" s="745">
        <f>Benchmarks!V55</f>
        <v>0.8</v>
      </c>
      <c r="Q43"/>
    </row>
    <row r="44" spans="2:17">
      <c r="B44" s="59" t="s">
        <v>553</v>
      </c>
      <c r="C44" s="55"/>
      <c r="D44" s="64" t="s">
        <v>539</v>
      </c>
      <c r="E44" s="64" t="s">
        <v>540</v>
      </c>
      <c r="G44" s="147"/>
      <c r="I44" s="89">
        <f>I52/I18</f>
        <v>0.24987814030499741</v>
      </c>
      <c r="J44" s="89">
        <f>J52/J18</f>
        <v>0.31776573419881404</v>
      </c>
      <c r="K44" s="121">
        <v>0.32</v>
      </c>
      <c r="L44" s="121">
        <v>0.34</v>
      </c>
      <c r="M44" s="121">
        <v>0.35</v>
      </c>
      <c r="N44" s="121">
        <v>0.38</v>
      </c>
      <c r="O44" s="121">
        <v>0.4</v>
      </c>
      <c r="P44" s="745">
        <f>Benchmarks!V56</f>
        <v>0.4</v>
      </c>
      <c r="Q44"/>
    </row>
    <row r="45" spans="2:17">
      <c r="B45" s="59" t="s">
        <v>606</v>
      </c>
      <c r="D45" s="64" t="s">
        <v>539</v>
      </c>
      <c r="E45" s="64" t="s">
        <v>540</v>
      </c>
      <c r="I45" s="89">
        <f>I53/I22</f>
        <v>0.11256273920047677</v>
      </c>
      <c r="J45" s="89">
        <f>J53/J22</f>
        <v>0.13454235918714721</v>
      </c>
      <c r="K45" s="121">
        <v>0.18</v>
      </c>
      <c r="L45" s="121">
        <v>0.2</v>
      </c>
      <c r="M45" s="121">
        <v>0.23</v>
      </c>
      <c r="N45" s="121">
        <v>0.25</v>
      </c>
      <c r="O45" s="121">
        <v>0.27</v>
      </c>
      <c r="P45" s="745">
        <f>Benchmarks!V57</f>
        <v>0.3</v>
      </c>
      <c r="Q45"/>
    </row>
    <row r="46" spans="2:17">
      <c r="B46" s="59" t="s">
        <v>538</v>
      </c>
      <c r="D46" s="64" t="s">
        <v>539</v>
      </c>
      <c r="E46" s="64" t="s">
        <v>540</v>
      </c>
      <c r="H46" s="54" t="s">
        <v>715</v>
      </c>
      <c r="I46" s="89">
        <f>I54/I26</f>
        <v>-0.22085864722559742</v>
      </c>
      <c r="J46" s="89">
        <f>J54/J26</f>
        <v>0.11919542283341446</v>
      </c>
      <c r="K46" s="121">
        <v>0.21</v>
      </c>
      <c r="L46" s="121">
        <v>0.22</v>
      </c>
      <c r="M46" s="121">
        <v>0.23</v>
      </c>
      <c r="N46" s="121">
        <v>0.24</v>
      </c>
      <c r="O46" s="121">
        <v>0.25</v>
      </c>
      <c r="P46" s="745">
        <f>Benchmarks!V58</f>
        <v>0.25</v>
      </c>
      <c r="Q46"/>
    </row>
    <row r="47" spans="2:17" ht="12" customHeight="1">
      <c r="B47" s="743" t="s">
        <v>562</v>
      </c>
      <c r="C47" s="80"/>
      <c r="D47" s="79" t="s">
        <v>539</v>
      </c>
      <c r="E47" s="79" t="s">
        <v>540</v>
      </c>
      <c r="F47" s="80"/>
      <c r="G47" s="153"/>
      <c r="H47" s="80" t="s">
        <v>715</v>
      </c>
      <c r="I47" s="113">
        <f>I55/SUM(I14,I18,I22,I26)</f>
        <v>-0.15876888034335246</v>
      </c>
      <c r="J47" s="113">
        <f>J55/SUM(J14,J18,J22,J26)</f>
        <v>-0.1506788991898371</v>
      </c>
      <c r="K47" s="747">
        <v>-0.15</v>
      </c>
      <c r="L47" s="747">
        <v>-0.14000000000000001</v>
      </c>
      <c r="M47" s="747">
        <v>-0.13</v>
      </c>
      <c r="N47" s="747">
        <v>-0.12</v>
      </c>
      <c r="O47" s="747">
        <v>-0.12</v>
      </c>
      <c r="P47" s="749">
        <f>Benchmarks!V59</f>
        <v>-0.12</v>
      </c>
      <c r="Q47"/>
    </row>
    <row r="48" spans="2:17" ht="12" customHeight="1">
      <c r="B48" s="59" t="s">
        <v>556</v>
      </c>
      <c r="D48" s="64" t="s">
        <v>539</v>
      </c>
      <c r="E48" s="64" t="s">
        <v>540</v>
      </c>
      <c r="H48" s="54" t="s">
        <v>715</v>
      </c>
      <c r="I48" s="89">
        <f>I56/SUM(I14,I18,I22,I26)</f>
        <v>-0.27563455880543714</v>
      </c>
      <c r="J48" s="89">
        <f>J56/SUM(J14,J18,J22,J26)</f>
        <v>-0.23244766776261735</v>
      </c>
      <c r="K48" s="748">
        <v>-0.22</v>
      </c>
      <c r="L48" s="748">
        <v>-0.22</v>
      </c>
      <c r="M48" s="748">
        <v>-0.21</v>
      </c>
      <c r="N48" s="748">
        <v>-0.21</v>
      </c>
      <c r="O48" s="748">
        <v>-0.2</v>
      </c>
      <c r="P48" s="750">
        <f>Benchmarks!V60</f>
        <v>-0.2</v>
      </c>
      <c r="Q48"/>
    </row>
    <row r="49" spans="2:17">
      <c r="B49" s="59"/>
    </row>
    <row r="50" spans="2:17">
      <c r="B50" s="95" t="s">
        <v>714</v>
      </c>
      <c r="C50" s="55"/>
      <c r="D50" s="64"/>
      <c r="E50" s="64"/>
      <c r="G50" s="147"/>
    </row>
    <row r="51" spans="2:17">
      <c r="B51" s="59" t="s">
        <v>537</v>
      </c>
      <c r="C51" s="55"/>
      <c r="D51" s="64" t="s">
        <v>539</v>
      </c>
      <c r="E51" s="64" t="s">
        <v>541</v>
      </c>
      <c r="G51" s="147"/>
      <c r="I51" s="57">
        <f>I14+I33</f>
        <v>130569</v>
      </c>
      <c r="J51" s="57">
        <f>J14+J33</f>
        <v>178989.49853848442</v>
      </c>
      <c r="K51" s="57">
        <f t="shared" ref="K51:P51" si="23">K14*K43</f>
        <v>200048.42300625003</v>
      </c>
      <c r="L51" s="57">
        <f t="shared" si="23"/>
        <v>223940.84599687505</v>
      </c>
      <c r="M51" s="57">
        <f t="shared" si="23"/>
        <v>238114.31726250006</v>
      </c>
      <c r="N51" s="57">
        <f t="shared" si="23"/>
        <v>250020.03312562511</v>
      </c>
      <c r="O51" s="57">
        <f t="shared" si="23"/>
        <v>262521.03478190635</v>
      </c>
      <c r="P51" s="57">
        <f t="shared" si="23"/>
        <v>275647.08652100171</v>
      </c>
    </row>
    <row r="52" spans="2:17">
      <c r="B52" s="59" t="s">
        <v>553</v>
      </c>
      <c r="C52" s="55"/>
      <c r="D52" s="64" t="s">
        <v>539</v>
      </c>
      <c r="E52" s="64" t="s">
        <v>541</v>
      </c>
      <c r="G52" s="147"/>
      <c r="I52" s="57">
        <f>I18+I34</f>
        <v>64592</v>
      </c>
      <c r="J52" s="57">
        <f>J18+J34</f>
        <v>95988.766392372549</v>
      </c>
      <c r="K52" s="57">
        <f t="shared" ref="K52:P52" si="24">K18*K44</f>
        <v>104748.70192499999</v>
      </c>
      <c r="L52" s="57">
        <f t="shared" si="24"/>
        <v>120474.50575781253</v>
      </c>
      <c r="M52" s="57">
        <f t="shared" si="24"/>
        <v>130218.7672529297</v>
      </c>
      <c r="N52" s="57">
        <f t="shared" si="24"/>
        <v>148449.3946683399</v>
      </c>
      <c r="O52" s="57">
        <f t="shared" si="24"/>
        <v>164075.64673869149</v>
      </c>
      <c r="P52" s="57">
        <f t="shared" si="24"/>
        <v>172279.42907562607</v>
      </c>
    </row>
    <row r="53" spans="2:17">
      <c r="B53" s="59" t="s">
        <v>606</v>
      </c>
      <c r="D53" s="64" t="s">
        <v>539</v>
      </c>
      <c r="E53" s="64" t="s">
        <v>541</v>
      </c>
      <c r="I53" s="57">
        <f>I22+I35</f>
        <v>12088</v>
      </c>
      <c r="J53" s="57">
        <f>J22+J35</f>
        <v>15821.643270971763</v>
      </c>
      <c r="K53" s="57">
        <f t="shared" ref="K53:P53" si="25">K22*K45</f>
        <v>26195.399999999998</v>
      </c>
      <c r="L53" s="57">
        <f t="shared" si="25"/>
        <v>37110.15</v>
      </c>
      <c r="M53" s="57">
        <f t="shared" si="25"/>
        <v>47446.418250000002</v>
      </c>
      <c r="N53" s="57">
        <f t="shared" si="25"/>
        <v>57159.181406249998</v>
      </c>
      <c r="O53" s="57">
        <f t="shared" si="25"/>
        <v>68230.012331250022</v>
      </c>
      <c r="P53" s="57">
        <f t="shared" si="25"/>
        <v>79601.681053125023</v>
      </c>
    </row>
    <row r="54" spans="2:17">
      <c r="B54" s="59" t="s">
        <v>538</v>
      </c>
      <c r="D54" s="64" t="s">
        <v>539</v>
      </c>
      <c r="E54" s="64" t="s">
        <v>541</v>
      </c>
      <c r="I54" s="57">
        <f>I26+I36</f>
        <v>-5453</v>
      </c>
      <c r="J54" s="57">
        <f>J26+J36</f>
        <v>3690.2128138976695</v>
      </c>
      <c r="K54" s="57">
        <f t="shared" ref="K54:P54" si="26">K26*K46</f>
        <v>8104.1916398368312</v>
      </c>
      <c r="L54" s="57">
        <f t="shared" si="26"/>
        <v>12876.660049962966</v>
      </c>
      <c r="M54" s="57">
        <f t="shared" si="26"/>
        <v>18484.310431861169</v>
      </c>
      <c r="N54" s="57">
        <f t="shared" si="26"/>
        <v>21443.691079008255</v>
      </c>
      <c r="O54" s="57">
        <f t="shared" si="26"/>
        <v>26060.041241850311</v>
      </c>
      <c r="P54" s="57">
        <f t="shared" si="26"/>
        <v>27363.043303942828</v>
      </c>
    </row>
    <row r="55" spans="2:17">
      <c r="B55" s="75" t="s">
        <v>562</v>
      </c>
      <c r="C55" s="78"/>
      <c r="D55" s="77" t="s">
        <v>539</v>
      </c>
      <c r="E55" s="77" t="s">
        <v>541</v>
      </c>
      <c r="F55" s="78"/>
      <c r="G55" s="154"/>
      <c r="H55" s="78"/>
      <c r="I55" s="100">
        <f t="shared" ref="I55:P55" si="27">I28</f>
        <v>-90336</v>
      </c>
      <c r="J55" s="100">
        <f t="shared" si="27"/>
        <v>-103096.65</v>
      </c>
      <c r="K55" s="100">
        <f t="shared" si="27"/>
        <v>-115190.01291963791</v>
      </c>
      <c r="L55" s="100">
        <f t="shared" si="27"/>
        <v>-123464.21218705032</v>
      </c>
      <c r="M55" s="100">
        <f t="shared" si="27"/>
        <v>-124325.7417214579</v>
      </c>
      <c r="N55" s="100">
        <f t="shared" si="27"/>
        <v>-122540.01379440256</v>
      </c>
      <c r="O55" s="100">
        <f t="shared" si="27"/>
        <v>-131434.11895998154</v>
      </c>
      <c r="P55" s="100">
        <f t="shared" si="27"/>
        <v>-138005.82490798063</v>
      </c>
    </row>
    <row r="56" spans="2:17">
      <c r="B56" s="105" t="s">
        <v>390</v>
      </c>
      <c r="C56" s="97"/>
      <c r="D56" s="96"/>
      <c r="E56" s="96"/>
      <c r="F56" s="96"/>
      <c r="G56" s="152"/>
      <c r="H56" s="97"/>
      <c r="I56" s="104">
        <f>I37</f>
        <v>-156830</v>
      </c>
      <c r="J56" s="104">
        <f t="shared" ref="J56:P56" si="28">J37</f>
        <v>-159044.0066624484</v>
      </c>
      <c r="K56" s="104">
        <f t="shared" si="28"/>
        <v>-168945.3522821356</v>
      </c>
      <c r="L56" s="104">
        <f t="shared" si="28"/>
        <v>-194015.19057965049</v>
      </c>
      <c r="M56" s="104">
        <f t="shared" si="28"/>
        <v>-200833.89047312428</v>
      </c>
      <c r="N56" s="104">
        <f t="shared" si="28"/>
        <v>-214445.02414020451</v>
      </c>
      <c r="O56" s="104">
        <f t="shared" si="28"/>
        <v>-219056.8649333026</v>
      </c>
      <c r="P56" s="104">
        <f t="shared" si="28"/>
        <v>-230009.70817996771</v>
      </c>
    </row>
    <row r="57" spans="2:17">
      <c r="B57" s="116" t="s">
        <v>507</v>
      </c>
      <c r="C57" s="78"/>
      <c r="D57" s="77" t="s">
        <v>539</v>
      </c>
      <c r="E57" s="77" t="s">
        <v>541</v>
      </c>
      <c r="F57" s="78"/>
      <c r="G57" s="154"/>
      <c r="H57" s="78"/>
      <c r="I57" s="746">
        <f t="shared" ref="I57:P57" si="29">SUM(I51:I56)</f>
        <v>-45370</v>
      </c>
      <c r="J57" s="746">
        <f t="shared" si="29"/>
        <v>32349.464353278076</v>
      </c>
      <c r="K57" s="746">
        <f t="shared" si="29"/>
        <v>54961.351369313343</v>
      </c>
      <c r="L57" s="746">
        <f t="shared" si="29"/>
        <v>76922.759037949814</v>
      </c>
      <c r="M57" s="746">
        <f t="shared" si="29"/>
        <v>109104.18100270868</v>
      </c>
      <c r="N57" s="746">
        <f t="shared" si="29"/>
        <v>140087.26234461615</v>
      </c>
      <c r="O57" s="746">
        <f t="shared" si="29"/>
        <v>170395.751200414</v>
      </c>
      <c r="P57" s="746">
        <f t="shared" si="29"/>
        <v>186875.70686574723</v>
      </c>
    </row>
    <row r="58" spans="2:17">
      <c r="B58" s="60" t="s">
        <v>622</v>
      </c>
      <c r="D58" s="64" t="s">
        <v>539</v>
      </c>
      <c r="E58" s="64" t="s">
        <v>540</v>
      </c>
      <c r="I58" s="89">
        <f t="shared" ref="I58:P58" si="30">I57/(I29-I28)</f>
        <v>-7.9739462685727749E-2</v>
      </c>
      <c r="J58" s="89">
        <f t="shared" si="30"/>
        <v>4.7279729051650232E-2</v>
      </c>
      <c r="K58" s="89">
        <f t="shared" si="30"/>
        <v>7.1570464282772098E-2</v>
      </c>
      <c r="L58" s="89">
        <f t="shared" si="30"/>
        <v>8.7225164884197209E-2</v>
      </c>
      <c r="M58" s="89">
        <f t="shared" si="30"/>
        <v>0.11408372340242497</v>
      </c>
      <c r="N58" s="89">
        <f t="shared" si="30"/>
        <v>0.13718352855385277</v>
      </c>
      <c r="O58" s="89">
        <f t="shared" si="30"/>
        <v>0.15557216273710053</v>
      </c>
      <c r="P58" s="89">
        <f t="shared" si="30"/>
        <v>0.16249375588923323</v>
      </c>
    </row>
    <row r="59" spans="2:17">
      <c r="B59" s="60" t="s">
        <v>398</v>
      </c>
      <c r="D59" s="64" t="s">
        <v>539</v>
      </c>
      <c r="E59" s="64" t="s">
        <v>540</v>
      </c>
      <c r="I59" s="89"/>
      <c r="J59" s="89"/>
      <c r="K59" s="89">
        <f t="shared" ref="K59:O59" si="31">K57/J57-1</f>
        <v>0.69898798845934929</v>
      </c>
      <c r="L59" s="89">
        <f t="shared" si="31"/>
        <v>0.39957910643547634</v>
      </c>
      <c r="M59" s="89">
        <f t="shared" si="31"/>
        <v>0.41836021441823434</v>
      </c>
      <c r="N59" s="89">
        <f t="shared" si="31"/>
        <v>0.28397703055154477</v>
      </c>
      <c r="O59" s="89">
        <f t="shared" si="31"/>
        <v>0.21635435191272889</v>
      </c>
      <c r="P59" s="89">
        <f>P57/O57-1</f>
        <v>9.6715766380524482E-2</v>
      </c>
    </row>
    <row r="60" spans="2:17"/>
    <row r="61" spans="2:17">
      <c r="B61" s="59" t="s">
        <v>673</v>
      </c>
      <c r="D61" s="64" t="s">
        <v>539</v>
      </c>
      <c r="E61" s="64" t="s">
        <v>541</v>
      </c>
      <c r="I61" s="124"/>
      <c r="J61" s="124"/>
      <c r="K61" s="124"/>
      <c r="L61" s="124"/>
      <c r="M61" s="124"/>
      <c r="N61" s="124"/>
      <c r="O61" s="124"/>
      <c r="P61" s="124"/>
    </row>
    <row r="62" spans="2:17">
      <c r="B62" s="116" t="s">
        <v>506</v>
      </c>
      <c r="C62" s="78"/>
      <c r="D62" s="77" t="s">
        <v>539</v>
      </c>
      <c r="E62" s="77" t="s">
        <v>541</v>
      </c>
      <c r="F62" s="78"/>
      <c r="G62" s="154"/>
      <c r="H62" s="78"/>
      <c r="I62" s="100">
        <f t="shared" ref="I62:P62" si="32">SUM(I57,I61:I61)</f>
        <v>-45370</v>
      </c>
      <c r="J62" s="100">
        <f t="shared" si="32"/>
        <v>32349.464353278076</v>
      </c>
      <c r="K62" s="100">
        <f t="shared" si="32"/>
        <v>54961.351369313343</v>
      </c>
      <c r="L62" s="100">
        <f t="shared" si="32"/>
        <v>76922.759037949814</v>
      </c>
      <c r="M62" s="100">
        <f t="shared" si="32"/>
        <v>109104.18100270868</v>
      </c>
      <c r="N62" s="100">
        <f t="shared" si="32"/>
        <v>140087.26234461615</v>
      </c>
      <c r="O62" s="100">
        <f t="shared" si="32"/>
        <v>170395.751200414</v>
      </c>
      <c r="P62" s="100">
        <f t="shared" si="32"/>
        <v>186875.70686574723</v>
      </c>
    </row>
    <row r="63" spans="2:17"/>
    <row r="64" spans="2:17">
      <c r="B64" s="128" t="s">
        <v>785</v>
      </c>
      <c r="C64" s="55"/>
      <c r="D64" s="64"/>
      <c r="E64" s="64"/>
      <c r="G64" s="147"/>
      <c r="J64" s="89"/>
      <c r="K64" s="89"/>
      <c r="L64" s="89"/>
      <c r="M64" s="89"/>
      <c r="N64" s="89"/>
      <c r="O64" s="89"/>
      <c r="P64" s="89"/>
    </row>
    <row r="65" spans="1:20">
      <c r="B65" s="59" t="s">
        <v>864</v>
      </c>
      <c r="C65" s="55"/>
      <c r="D65" s="64" t="s">
        <v>539</v>
      </c>
      <c r="E65" s="64" t="s">
        <v>541</v>
      </c>
      <c r="G65" s="147"/>
      <c r="I65" s="57">
        <f>SUM(I12,I16,I20,I24)</f>
        <v>815000</v>
      </c>
      <c r="J65" s="57">
        <f t="shared" ref="J65:P65" si="33">SUM(J12,J16,J20,J24)</f>
        <v>858183.92809894762</v>
      </c>
      <c r="K65" s="57">
        <f t="shared" si="33"/>
        <v>901093.12450389517</v>
      </c>
      <c r="L65" s="57">
        <f t="shared" si="33"/>
        <v>946147.78072908986</v>
      </c>
      <c r="M65" s="57">
        <f t="shared" si="33"/>
        <v>993455.16976554436</v>
      </c>
      <c r="N65" s="57">
        <f t="shared" si="33"/>
        <v>1043127.9282538217</v>
      </c>
      <c r="O65" s="57">
        <f t="shared" si="33"/>
        <v>1095284.3246665129</v>
      </c>
      <c r="P65" s="57">
        <f t="shared" si="33"/>
        <v>1150048.5408998386</v>
      </c>
    </row>
    <row r="66" spans="1:20">
      <c r="B66" s="59" t="s">
        <v>866</v>
      </c>
      <c r="C66" s="55"/>
      <c r="D66" s="64" t="s">
        <v>539</v>
      </c>
      <c r="E66" s="64" t="s">
        <v>540</v>
      </c>
      <c r="G66" s="147"/>
      <c r="I66" s="57"/>
      <c r="J66" s="89">
        <f>J65/I65-1</f>
        <v>5.2986414845334506E-2</v>
      </c>
      <c r="K66" s="89">
        <f t="shared" ref="K66:P66" si="34">K65/J65-1</f>
        <v>5.0000000000000266E-2</v>
      </c>
      <c r="L66" s="89">
        <f t="shared" si="34"/>
        <v>4.9999999999999822E-2</v>
      </c>
      <c r="M66" s="89">
        <f t="shared" si="34"/>
        <v>5.0000000000000044E-2</v>
      </c>
      <c r="N66" s="89">
        <f t="shared" si="34"/>
        <v>5.0000000000000044E-2</v>
      </c>
      <c r="O66" s="89">
        <f t="shared" si="34"/>
        <v>5.0000000000000044E-2</v>
      </c>
      <c r="P66" s="89">
        <f t="shared" si="34"/>
        <v>5.0000000000000044E-2</v>
      </c>
    </row>
    <row r="67" spans="1:20">
      <c r="B67" s="59" t="s">
        <v>263</v>
      </c>
      <c r="C67" s="55"/>
      <c r="D67" s="64" t="s">
        <v>539</v>
      </c>
      <c r="E67" s="64" t="s">
        <v>540</v>
      </c>
      <c r="G67" s="147"/>
      <c r="I67" s="90">
        <f t="shared" ref="I67:P67" si="35">(I29-I28)/I65</f>
        <v>0.69813251533742327</v>
      </c>
      <c r="J67" s="90">
        <f t="shared" si="35"/>
        <v>0.79728159383696928</v>
      </c>
      <c r="K67" s="90">
        <f t="shared" si="35"/>
        <v>0.85222425804996049</v>
      </c>
      <c r="L67" s="90">
        <f t="shared" si="35"/>
        <v>0.93208190926361489</v>
      </c>
      <c r="M67" s="90">
        <f t="shared" si="35"/>
        <v>0.96265225497948659</v>
      </c>
      <c r="N67" s="90">
        <f t="shared" si="35"/>
        <v>0.97894683284862016</v>
      </c>
      <c r="O67" s="90">
        <f t="shared" si="35"/>
        <v>1</v>
      </c>
      <c r="P67" s="90">
        <f t="shared" si="35"/>
        <v>1</v>
      </c>
    </row>
    <row r="68" spans="1:20">
      <c r="B68" s="743" t="s">
        <v>863</v>
      </c>
      <c r="C68" s="884"/>
      <c r="D68" s="79" t="s">
        <v>539</v>
      </c>
      <c r="E68" s="79" t="s">
        <v>541</v>
      </c>
      <c r="F68" s="80"/>
      <c r="G68" s="885"/>
      <c r="H68" s="80"/>
      <c r="I68" s="101">
        <f t="shared" ref="I68:P68" si="36">(I12+I16+I20+I24)*$P$58</f>
        <v>132432.41104972508</v>
      </c>
      <c r="J68" s="101">
        <f t="shared" si="36"/>
        <v>139449.52972057369</v>
      </c>
      <c r="K68" s="101">
        <f t="shared" si="36"/>
        <v>146422.00620660238</v>
      </c>
      <c r="L68" s="101">
        <f t="shared" si="36"/>
        <v>153743.10651693249</v>
      </c>
      <c r="M68" s="101">
        <f t="shared" si="36"/>
        <v>161430.26184277912</v>
      </c>
      <c r="N68" s="101">
        <f t="shared" si="36"/>
        <v>169501.7749349181</v>
      </c>
      <c r="O68" s="101">
        <f t="shared" si="36"/>
        <v>177976.86368166402</v>
      </c>
      <c r="P68" s="101">
        <f t="shared" si="36"/>
        <v>186875.70686574723</v>
      </c>
    </row>
    <row r="69" spans="1:20">
      <c r="B69" s="59" t="s">
        <v>865</v>
      </c>
      <c r="C69" s="55"/>
      <c r="D69" s="64" t="s">
        <v>539</v>
      </c>
      <c r="E69" s="64" t="s">
        <v>540</v>
      </c>
      <c r="G69" s="147"/>
      <c r="I69" s="57"/>
      <c r="J69" s="89">
        <f>J68/I68-1</f>
        <v>5.2986414845334506E-2</v>
      </c>
      <c r="K69" s="89">
        <f t="shared" ref="K69" si="37">K68/J68-1</f>
        <v>5.0000000000000044E-2</v>
      </c>
      <c r="L69" s="89">
        <f t="shared" ref="L69" si="38">L68/K68-1</f>
        <v>4.9999999999999822E-2</v>
      </c>
      <c r="M69" s="89">
        <f t="shared" ref="M69" si="39">M68/L68-1</f>
        <v>5.0000000000000044E-2</v>
      </c>
      <c r="N69" s="89">
        <f t="shared" ref="N69" si="40">N68/M68-1</f>
        <v>5.0000000000000044E-2</v>
      </c>
      <c r="O69" s="89">
        <f t="shared" ref="O69" si="41">O68/N68-1</f>
        <v>5.0000000000000044E-2</v>
      </c>
      <c r="P69" s="89">
        <f t="shared" ref="P69" si="42">P68/O68-1</f>
        <v>5.0000000000000044E-2</v>
      </c>
    </row>
    <row r="70" spans="1:20">
      <c r="B70" s="59" t="s">
        <v>262</v>
      </c>
      <c r="C70" s="55"/>
      <c r="D70" s="64" t="s">
        <v>539</v>
      </c>
      <c r="E70" s="64" t="s">
        <v>540</v>
      </c>
      <c r="G70" s="147"/>
      <c r="I70" s="57"/>
      <c r="J70" s="90">
        <f t="shared" ref="J70:P70" si="43">J57/J68</f>
        <v>0.23197973071762462</v>
      </c>
      <c r="K70" s="90">
        <f t="shared" si="43"/>
        <v>0.37536264386217005</v>
      </c>
      <c r="L70" s="90">
        <f t="shared" si="43"/>
        <v>0.50033306065321326</v>
      </c>
      <c r="M70" s="90">
        <f t="shared" si="43"/>
        <v>0.67585953065583149</v>
      </c>
      <c r="N70" s="90">
        <f t="shared" si="43"/>
        <v>0.82646486975374778</v>
      </c>
      <c r="O70" s="90">
        <f t="shared" si="43"/>
        <v>0.95740394383615013</v>
      </c>
      <c r="P70" s="90">
        <f t="shared" si="43"/>
        <v>1</v>
      </c>
    </row>
    <row r="71" spans="1:20"/>
    <row r="72" spans="1:20" s="52" customFormat="1">
      <c r="A72" s="86"/>
      <c r="B72" s="86" t="s">
        <v>563</v>
      </c>
      <c r="C72" s="86"/>
      <c r="D72" s="87"/>
      <c r="E72" s="87"/>
      <c r="F72" s="86"/>
      <c r="G72" s="145"/>
      <c r="H72" s="86"/>
      <c r="I72" s="86"/>
      <c r="J72" s="86"/>
      <c r="K72" s="86"/>
      <c r="L72" s="86"/>
      <c r="M72" s="86"/>
      <c r="N72" s="86"/>
      <c r="O72" s="86"/>
      <c r="P72" s="86"/>
      <c r="Q72" s="74"/>
      <c r="R72" s="74"/>
      <c r="S72" s="74"/>
      <c r="T72" s="74"/>
    </row>
    <row r="73" spans="1:20"/>
    <row r="74" spans="1:20">
      <c r="B74" s="54" t="s">
        <v>565</v>
      </c>
      <c r="D74" s="64" t="str">
        <f>D22</f>
        <v>[calc]</v>
      </c>
      <c r="E74" s="64" t="str">
        <f>E22</f>
        <v>[$000]</v>
      </c>
      <c r="I74" s="57">
        <f t="shared" ref="I74:P74" si="44">I53</f>
        <v>12088</v>
      </c>
      <c r="J74" s="57">
        <f t="shared" si="44"/>
        <v>15821.643270971763</v>
      </c>
      <c r="K74" s="57">
        <f t="shared" si="44"/>
        <v>26195.399999999998</v>
      </c>
      <c r="L74" s="57">
        <f t="shared" si="44"/>
        <v>37110.15</v>
      </c>
      <c r="M74" s="57">
        <f t="shared" si="44"/>
        <v>47446.418250000002</v>
      </c>
      <c r="N74" s="57">
        <f t="shared" si="44"/>
        <v>57159.181406249998</v>
      </c>
      <c r="O74" s="57">
        <f t="shared" si="44"/>
        <v>68230.012331250022</v>
      </c>
      <c r="P74" s="57">
        <f t="shared" si="44"/>
        <v>79601.681053125023</v>
      </c>
    </row>
    <row r="75" spans="1:20">
      <c r="B75" s="54" t="s">
        <v>571</v>
      </c>
      <c r="D75" s="64" t="s">
        <v>539</v>
      </c>
      <c r="E75" s="64" t="s">
        <v>540</v>
      </c>
      <c r="I75" s="57"/>
      <c r="J75" s="57"/>
      <c r="K75" s="121">
        <v>0.2</v>
      </c>
      <c r="L75" s="121">
        <v>0.22</v>
      </c>
      <c r="M75" s="121">
        <v>0.23</v>
      </c>
      <c r="N75" s="121">
        <v>0.24</v>
      </c>
      <c r="O75" s="121">
        <v>0.25</v>
      </c>
      <c r="P75" s="121">
        <v>0.3</v>
      </c>
    </row>
    <row r="76" spans="1:20" s="97" customFormat="1">
      <c r="B76" s="128" t="s">
        <v>573</v>
      </c>
      <c r="C76" s="128"/>
      <c r="D76" s="96" t="str">
        <f>D24</f>
        <v>[calc]</v>
      </c>
      <c r="E76" s="96" t="str">
        <f>E24</f>
        <v>[$000]</v>
      </c>
      <c r="F76" s="128"/>
      <c r="G76" s="155"/>
      <c r="H76" s="128"/>
      <c r="I76" s="128"/>
      <c r="J76" s="128"/>
      <c r="K76" s="99">
        <f t="shared" ref="K76:P76" si="45">K74*K75</f>
        <v>5239.08</v>
      </c>
      <c r="L76" s="99">
        <f t="shared" si="45"/>
        <v>8164.2330000000002</v>
      </c>
      <c r="M76" s="99">
        <f t="shared" si="45"/>
        <v>10912.676197500001</v>
      </c>
      <c r="N76" s="99">
        <f t="shared" si="45"/>
        <v>13718.2035375</v>
      </c>
      <c r="O76" s="99">
        <f t="shared" si="45"/>
        <v>17057.503082812505</v>
      </c>
      <c r="P76" s="99">
        <f t="shared" si="45"/>
        <v>23880.504315937505</v>
      </c>
    </row>
    <row r="77" spans="1:20">
      <c r="B77" s="97"/>
      <c r="C77" s="97"/>
      <c r="D77" s="96"/>
      <c r="E77" s="96"/>
      <c r="F77" s="97"/>
      <c r="G77" s="152"/>
      <c r="H77" s="97"/>
      <c r="I77" s="97"/>
      <c r="J77" s="97"/>
      <c r="K77" s="104"/>
      <c r="L77" s="104"/>
      <c r="M77" s="104"/>
      <c r="N77" s="104"/>
      <c r="O77" s="104"/>
      <c r="P77" s="104"/>
    </row>
    <row r="78" spans="1:20">
      <c r="B78" s="80" t="s">
        <v>566</v>
      </c>
      <c r="C78" s="80"/>
      <c r="D78" s="79" t="s">
        <v>539</v>
      </c>
      <c r="E78" s="79" t="s">
        <v>540</v>
      </c>
      <c r="F78" s="80"/>
      <c r="G78" s="153"/>
      <c r="H78" s="80"/>
      <c r="I78" s="80"/>
      <c r="J78" s="80"/>
      <c r="K78" s="123">
        <v>0.4</v>
      </c>
      <c r="L78" s="123">
        <v>0.4</v>
      </c>
      <c r="M78" s="123">
        <v>0.4</v>
      </c>
      <c r="N78" s="123">
        <v>0.4</v>
      </c>
      <c r="O78" s="123">
        <v>0.4</v>
      </c>
      <c r="P78" s="123">
        <v>0.4</v>
      </c>
    </row>
    <row r="79" spans="1:20">
      <c r="B79" s="109" t="s">
        <v>567</v>
      </c>
      <c r="C79" s="109"/>
      <c r="D79" s="110" t="s">
        <v>539</v>
      </c>
      <c r="E79" s="110" t="s">
        <v>541</v>
      </c>
      <c r="F79" s="109"/>
      <c r="G79" s="151"/>
      <c r="H79" s="109"/>
      <c r="I79" s="109"/>
      <c r="J79" s="109"/>
      <c r="K79" s="115">
        <f t="shared" ref="K79:P79" si="46">K76*K78</f>
        <v>2095.6320000000001</v>
      </c>
      <c r="L79" s="115">
        <f t="shared" si="46"/>
        <v>3265.6932000000002</v>
      </c>
      <c r="M79" s="115">
        <f t="shared" si="46"/>
        <v>4365.0704790000009</v>
      </c>
      <c r="N79" s="115">
        <f t="shared" si="46"/>
        <v>5487.2814150000004</v>
      </c>
      <c r="O79" s="115">
        <f t="shared" si="46"/>
        <v>6823.0012331250027</v>
      </c>
      <c r="P79" s="115">
        <f t="shared" si="46"/>
        <v>9552.2017263750022</v>
      </c>
    </row>
    <row r="80" spans="1:20">
      <c r="B80" s="54" t="s">
        <v>568</v>
      </c>
      <c r="D80" s="64" t="s">
        <v>539</v>
      </c>
      <c r="E80" s="64" t="s">
        <v>540</v>
      </c>
      <c r="F80" s="125" t="s">
        <v>570</v>
      </c>
      <c r="K80" s="121">
        <v>0.2</v>
      </c>
      <c r="L80" s="121">
        <v>0.2</v>
      </c>
      <c r="M80" s="121">
        <v>0.2</v>
      </c>
      <c r="N80" s="121">
        <v>0.2</v>
      </c>
      <c r="O80" s="121">
        <v>0.2</v>
      </c>
      <c r="P80" s="121">
        <v>0.2</v>
      </c>
    </row>
    <row r="81" spans="2:16">
      <c r="B81" s="109" t="s">
        <v>569</v>
      </c>
      <c r="C81" s="109"/>
      <c r="D81" s="110" t="s">
        <v>539</v>
      </c>
      <c r="E81" s="110" t="s">
        <v>541</v>
      </c>
      <c r="F81" s="127">
        <v>0.5</v>
      </c>
      <c r="G81" s="151"/>
      <c r="H81" s="109"/>
      <c r="I81" s="109"/>
      <c r="J81" s="109"/>
      <c r="K81" s="115">
        <f t="shared" ref="K81:P81" si="47">K80*K76*$F$81</f>
        <v>523.90800000000002</v>
      </c>
      <c r="L81" s="115">
        <f t="shared" si="47"/>
        <v>816.42330000000004</v>
      </c>
      <c r="M81" s="115">
        <f t="shared" si="47"/>
        <v>1091.2676197500002</v>
      </c>
      <c r="N81" s="115">
        <f t="shared" si="47"/>
        <v>1371.8203537500001</v>
      </c>
      <c r="O81" s="115">
        <f t="shared" si="47"/>
        <v>1705.7503082812507</v>
      </c>
      <c r="P81" s="115">
        <f t="shared" si="47"/>
        <v>2388.0504315937505</v>
      </c>
    </row>
    <row r="82" spans="2:16">
      <c r="B82" s="95" t="s">
        <v>572</v>
      </c>
      <c r="C82" s="95"/>
      <c r="D82" s="64" t="s">
        <v>539</v>
      </c>
      <c r="E82" s="64" t="s">
        <v>541</v>
      </c>
      <c r="F82" s="95"/>
      <c r="G82" s="156"/>
      <c r="H82" s="95"/>
      <c r="I82" s="95"/>
      <c r="J82" s="95"/>
      <c r="K82" s="129">
        <f t="shared" ref="K82:P82" si="48">K79+K81</f>
        <v>2619.54</v>
      </c>
      <c r="L82" s="129">
        <f t="shared" si="48"/>
        <v>4082.1165000000001</v>
      </c>
      <c r="M82" s="129">
        <f t="shared" si="48"/>
        <v>5456.3380987500013</v>
      </c>
      <c r="N82" s="129">
        <f t="shared" si="48"/>
        <v>6859.1017687500007</v>
      </c>
      <c r="O82" s="129">
        <f t="shared" si="48"/>
        <v>8528.7515414062527</v>
      </c>
      <c r="P82" s="129">
        <f t="shared" si="48"/>
        <v>11940.252157968753</v>
      </c>
    </row>
    <row r="83" spans="2:16">
      <c r="B83" s="54" t="s">
        <v>571</v>
      </c>
      <c r="D83" s="64" t="s">
        <v>539</v>
      </c>
      <c r="E83" s="64" t="s">
        <v>540</v>
      </c>
      <c r="K83" s="89">
        <f t="shared" ref="K83:P83" si="49">K82/K74</f>
        <v>0.1</v>
      </c>
      <c r="L83" s="89">
        <f t="shared" si="49"/>
        <v>0.11</v>
      </c>
      <c r="M83" s="89">
        <f t="shared" si="49"/>
        <v>0.11500000000000002</v>
      </c>
      <c r="N83" s="89">
        <f t="shared" si="49"/>
        <v>0.12000000000000002</v>
      </c>
      <c r="O83" s="89">
        <f t="shared" si="49"/>
        <v>0.125</v>
      </c>
      <c r="P83" s="89">
        <f t="shared" si="49"/>
        <v>0.15</v>
      </c>
    </row>
    <row r="84" spans="2:16"/>
    <row r="85" spans="2:16">
      <c r="B85" s="54" t="s">
        <v>575</v>
      </c>
      <c r="D85" s="64" t="str">
        <f>D33</f>
        <v>[calc]</v>
      </c>
      <c r="E85" s="64" t="str">
        <f>E33</f>
        <v>[$000]</v>
      </c>
      <c r="K85" s="104">
        <f t="shared" ref="K85:P85" si="50">K56</f>
        <v>-168945.3522821356</v>
      </c>
      <c r="L85" s="104">
        <f t="shared" si="50"/>
        <v>-194015.19057965049</v>
      </c>
      <c r="M85" s="104">
        <f t="shared" si="50"/>
        <v>-200833.89047312428</v>
      </c>
      <c r="N85" s="104">
        <f t="shared" si="50"/>
        <v>-214445.02414020451</v>
      </c>
      <c r="O85" s="104">
        <f t="shared" si="50"/>
        <v>-219056.8649333026</v>
      </c>
      <c r="P85" s="104">
        <f t="shared" si="50"/>
        <v>-230009.70817996771</v>
      </c>
    </row>
    <row r="86" spans="2:16">
      <c r="B86" s="54" t="s">
        <v>574</v>
      </c>
      <c r="D86" s="64" t="s">
        <v>539</v>
      </c>
      <c r="E86" s="64" t="s">
        <v>540</v>
      </c>
      <c r="K86" s="136">
        <v>2.5000000000000001E-2</v>
      </c>
      <c r="L86" s="136">
        <v>2.5000000000000001E-2</v>
      </c>
      <c r="M86" s="136">
        <v>2.5000000000000001E-2</v>
      </c>
      <c r="N86" s="136">
        <v>2.5000000000000001E-2</v>
      </c>
      <c r="O86" s="136">
        <v>2.5000000000000001E-2</v>
      </c>
      <c r="P86" s="136">
        <v>2.5000000000000001E-2</v>
      </c>
    </row>
    <row r="87" spans="2:16">
      <c r="B87" s="130" t="s">
        <v>564</v>
      </c>
      <c r="C87" s="130"/>
      <c r="D87" s="79" t="str">
        <f>D35</f>
        <v>[calc]</v>
      </c>
      <c r="E87" s="79" t="str">
        <f>E35</f>
        <v>[$000]</v>
      </c>
      <c r="F87" s="130"/>
      <c r="G87" s="157"/>
      <c r="H87" s="130"/>
      <c r="I87" s="130"/>
      <c r="J87" s="130"/>
      <c r="K87" s="102">
        <f t="shared" ref="K87:P87" si="51">-K85*K86</f>
        <v>4223.6338070533902</v>
      </c>
      <c r="L87" s="102">
        <f t="shared" si="51"/>
        <v>4850.379764491262</v>
      </c>
      <c r="M87" s="102">
        <f t="shared" si="51"/>
        <v>5020.8472618281075</v>
      </c>
      <c r="N87" s="102">
        <f t="shared" si="51"/>
        <v>5361.1256035051128</v>
      </c>
      <c r="O87" s="102">
        <f t="shared" si="51"/>
        <v>5476.4216233325651</v>
      </c>
      <c r="P87" s="102">
        <f t="shared" si="51"/>
        <v>5750.2427044991928</v>
      </c>
    </row>
    <row r="88" spans="2:16">
      <c r="K88" s="57"/>
      <c r="L88" s="57"/>
      <c r="M88" s="57"/>
      <c r="N88" s="57"/>
      <c r="O88" s="57"/>
      <c r="P88" s="57"/>
    </row>
    <row r="89" spans="2:16">
      <c r="B89" s="54" t="s">
        <v>463</v>
      </c>
      <c r="D89" s="64" t="s">
        <v>539</v>
      </c>
      <c r="E89" s="64" t="s">
        <v>540</v>
      </c>
      <c r="K89" s="131">
        <v>0</v>
      </c>
      <c r="L89" s="131">
        <v>0</v>
      </c>
      <c r="M89" s="131">
        <v>0</v>
      </c>
      <c r="N89" s="131">
        <v>0</v>
      </c>
      <c r="O89" s="131">
        <v>0</v>
      </c>
      <c r="P89" s="131">
        <v>0</v>
      </c>
    </row>
    <row r="90" spans="2:16">
      <c r="B90" s="130" t="s">
        <v>464</v>
      </c>
      <c r="C90" s="130"/>
      <c r="D90" s="79" t="str">
        <f>D37</f>
        <v>[calc]</v>
      </c>
      <c r="E90" s="79" t="str">
        <f>E37</f>
        <v>[$000]</v>
      </c>
      <c r="F90" s="130"/>
      <c r="G90" s="157"/>
      <c r="H90" s="130"/>
      <c r="I90" s="130"/>
      <c r="J90" s="130"/>
      <c r="K90" s="102">
        <f t="shared" ref="K90:P90" si="52">K89*K74</f>
        <v>0</v>
      </c>
      <c r="L90" s="102">
        <f t="shared" si="52"/>
        <v>0</v>
      </c>
      <c r="M90" s="102">
        <f t="shared" si="52"/>
        <v>0</v>
      </c>
      <c r="N90" s="102">
        <f t="shared" si="52"/>
        <v>0</v>
      </c>
      <c r="O90" s="102">
        <f t="shared" si="52"/>
        <v>0</v>
      </c>
      <c r="P90" s="102">
        <f t="shared" si="52"/>
        <v>0</v>
      </c>
    </row>
    <row r="91" spans="2:16"/>
    <row r="92" spans="2:16" s="97" customFormat="1">
      <c r="B92" s="133" t="s">
        <v>465</v>
      </c>
      <c r="C92" s="132"/>
      <c r="D92" s="137" t="s">
        <v>539</v>
      </c>
      <c r="E92" s="137" t="s">
        <v>541</v>
      </c>
      <c r="F92" s="132"/>
      <c r="G92" s="158"/>
      <c r="H92" s="132"/>
      <c r="I92" s="132"/>
      <c r="J92" s="132"/>
      <c r="K92" s="134">
        <f t="shared" ref="K92:P92" si="53">K82+K87+K90</f>
        <v>6843.1738070533902</v>
      </c>
      <c r="L92" s="134">
        <f t="shared" si="53"/>
        <v>8932.496264491263</v>
      </c>
      <c r="M92" s="134">
        <f t="shared" si="53"/>
        <v>10477.185360578109</v>
      </c>
      <c r="N92" s="134">
        <f t="shared" si="53"/>
        <v>12220.227372255114</v>
      </c>
      <c r="O92" s="134">
        <f t="shared" si="53"/>
        <v>14005.173164738819</v>
      </c>
      <c r="P92" s="134">
        <f t="shared" si="53"/>
        <v>17690.494862467945</v>
      </c>
    </row>
    <row r="93" spans="2:16">
      <c r="B93" s="97" t="s">
        <v>466</v>
      </c>
      <c r="C93" s="97"/>
      <c r="D93" s="64" t="s">
        <v>539</v>
      </c>
      <c r="E93" s="64" t="s">
        <v>540</v>
      </c>
      <c r="F93" s="97"/>
      <c r="G93" s="152"/>
      <c r="H93" s="97"/>
      <c r="I93" s="97"/>
      <c r="J93" s="97"/>
      <c r="K93" s="135">
        <f>K92/K62</f>
        <v>0.12450883460034701</v>
      </c>
      <c r="L93" s="135">
        <f t="shared" ref="L93:P93" si="54">L92/L62</f>
        <v>0.11612293131717258</v>
      </c>
      <c r="M93" s="135">
        <f t="shared" si="54"/>
        <v>9.6029182972538846E-2</v>
      </c>
      <c r="N93" s="135">
        <f t="shared" si="54"/>
        <v>8.7232965850908173E-2</v>
      </c>
      <c r="O93" s="135">
        <f t="shared" si="54"/>
        <v>8.2192032759469361E-2</v>
      </c>
      <c r="P93" s="135">
        <f t="shared" si="54"/>
        <v>9.4664497377269674E-2</v>
      </c>
    </row>
    <row r="94" spans="2:16">
      <c r="D94" s="96"/>
      <c r="E94" s="96"/>
    </row>
    <row r="95" spans="2:16">
      <c r="B95" s="95" t="s">
        <v>467</v>
      </c>
      <c r="C95" s="95"/>
      <c r="D95" s="96" t="s">
        <v>539</v>
      </c>
      <c r="E95" s="96" t="s">
        <v>541</v>
      </c>
      <c r="F95" s="126">
        <v>1</v>
      </c>
      <c r="G95" s="156"/>
      <c r="H95" s="95"/>
      <c r="I95" s="129">
        <f t="shared" ref="I95:J95" si="55">I62*$F$95+I92</f>
        <v>-45370</v>
      </c>
      <c r="J95" s="129">
        <f t="shared" si="55"/>
        <v>32349.464353278076</v>
      </c>
      <c r="K95" s="129">
        <f t="shared" ref="K95:P95" si="56">K62*$F$95+K92</f>
        <v>61804.525176366733</v>
      </c>
      <c r="L95" s="129">
        <f t="shared" si="56"/>
        <v>85855.255302441074</v>
      </c>
      <c r="M95" s="129">
        <f t="shared" si="56"/>
        <v>119581.36636328678</v>
      </c>
      <c r="N95" s="129">
        <f t="shared" si="56"/>
        <v>152307.48971687126</v>
      </c>
      <c r="O95" s="129">
        <f t="shared" si="56"/>
        <v>184400.92436515281</v>
      </c>
      <c r="P95" s="129">
        <f t="shared" si="56"/>
        <v>204566.20172821518</v>
      </c>
    </row>
    <row r="96" spans="2:16">
      <c r="B96" s="95"/>
      <c r="C96" s="95"/>
      <c r="D96" s="96"/>
      <c r="E96" s="96"/>
      <c r="F96" s="223"/>
      <c r="G96" s="156"/>
      <c r="H96" s="95"/>
      <c r="I96" s="129"/>
      <c r="J96" s="129"/>
      <c r="K96" s="129"/>
      <c r="L96" s="129"/>
      <c r="M96" s="129"/>
      <c r="N96" s="129"/>
      <c r="O96" s="129"/>
      <c r="P96" s="129"/>
    </row>
    <row r="97" spans="1:20">
      <c r="B97" s="95" t="s">
        <v>915</v>
      </c>
      <c r="D97" s="96" t="s">
        <v>539</v>
      </c>
      <c r="E97" s="96" t="s">
        <v>541</v>
      </c>
      <c r="I97" s="129">
        <f t="shared" ref="I97:P97" si="57">I68*(1+I93)</f>
        <v>132432.41104972508</v>
      </c>
      <c r="J97" s="129">
        <f t="shared" si="57"/>
        <v>139449.52972057369</v>
      </c>
      <c r="K97" s="129">
        <f t="shared" si="57"/>
        <v>164652.83955923124</v>
      </c>
      <c r="L97" s="129">
        <f t="shared" si="57"/>
        <v>171596.20671548697</v>
      </c>
      <c r="M97" s="129">
        <f t="shared" si="57"/>
        <v>176932.2779945842</v>
      </c>
      <c r="N97" s="129">
        <f t="shared" si="57"/>
        <v>184287.91747948411</v>
      </c>
      <c r="O97" s="129">
        <f t="shared" si="57"/>
        <v>192605.14389181498</v>
      </c>
      <c r="P97" s="129">
        <f t="shared" si="57"/>
        <v>204566.20172821518</v>
      </c>
    </row>
    <row r="98" spans="1:20">
      <c r="B98" s="59" t="s">
        <v>913</v>
      </c>
      <c r="C98" s="55"/>
      <c r="D98" s="64" t="s">
        <v>539</v>
      </c>
      <c r="E98" s="64" t="s">
        <v>540</v>
      </c>
      <c r="G98" s="147"/>
      <c r="I98" s="57"/>
      <c r="J98" s="89">
        <f>J97/I97-1</f>
        <v>5.2986414845334506E-2</v>
      </c>
      <c r="K98" s="89">
        <f t="shared" ref="K98" si="58">K97/J97-1</f>
        <v>0.18073427633036454</v>
      </c>
      <c r="L98" s="89">
        <f t="shared" ref="L98" si="59">L97/K97-1</f>
        <v>4.2169738310270377E-2</v>
      </c>
      <c r="M98" s="89">
        <f t="shared" ref="M98" si="60">M97/L97-1</f>
        <v>3.1096673878954872E-2</v>
      </c>
      <c r="N98" s="89">
        <f t="shared" ref="N98" si="61">N97/M97-1</f>
        <v>4.157319155256145E-2</v>
      </c>
      <c r="O98" s="89">
        <f t="shared" ref="O98" si="62">O97/N97-1</f>
        <v>4.5131696782328534E-2</v>
      </c>
      <c r="P98" s="89">
        <f t="shared" ref="P98" si="63">P97/O97-1</f>
        <v>6.210144544799201E-2</v>
      </c>
    </row>
    <row r="99" spans="1:20">
      <c r="B99" s="59" t="s">
        <v>914</v>
      </c>
      <c r="C99" s="97"/>
      <c r="D99" s="64" t="s">
        <v>539</v>
      </c>
      <c r="E99" s="64" t="s">
        <v>540</v>
      </c>
      <c r="F99" s="97"/>
      <c r="G99" s="152"/>
      <c r="H99" s="97"/>
      <c r="I99" s="173"/>
      <c r="J99" s="173">
        <f t="shared" ref="J99:P99" si="64">J95/J97</f>
        <v>0.23197973071762462</v>
      </c>
      <c r="K99" s="173">
        <f t="shared" si="64"/>
        <v>0.37536264386217</v>
      </c>
      <c r="L99" s="173">
        <f t="shared" si="64"/>
        <v>0.50033306065321337</v>
      </c>
      <c r="M99" s="173">
        <f t="shared" si="64"/>
        <v>0.67585953065583149</v>
      </c>
      <c r="N99" s="173">
        <f t="shared" si="64"/>
        <v>0.82646486975374789</v>
      </c>
      <c r="O99" s="173">
        <f t="shared" si="64"/>
        <v>0.95740394383614991</v>
      </c>
      <c r="P99" s="173">
        <f t="shared" si="64"/>
        <v>1</v>
      </c>
    </row>
    <row r="100" spans="1:20"/>
    <row r="101" spans="1:20"/>
    <row r="102" spans="1:20" s="1162" customFormat="1">
      <c r="A102" s="1185"/>
      <c r="B102" s="1185" t="s">
        <v>45</v>
      </c>
      <c r="C102" s="1185"/>
      <c r="D102" s="1192"/>
      <c r="E102" s="1192"/>
      <c r="F102" s="1185"/>
      <c r="G102" s="1188"/>
      <c r="H102" s="1185"/>
      <c r="I102" s="1185"/>
      <c r="J102" s="1185"/>
      <c r="K102" s="1185"/>
      <c r="L102" s="1185"/>
      <c r="M102" s="1185"/>
      <c r="N102" s="1185"/>
      <c r="O102" s="1185"/>
      <c r="P102" s="1185"/>
      <c r="Q102" s="1185"/>
      <c r="R102" s="1185"/>
      <c r="S102" s="1185"/>
      <c r="T102" s="1185"/>
    </row>
    <row r="103" spans="1:20"/>
    <row r="104" spans="1:20">
      <c r="B104" s="54" t="s">
        <v>723</v>
      </c>
      <c r="D104" s="64" t="str">
        <f>D48</f>
        <v>[calc]</v>
      </c>
      <c r="E104" s="96" t="s">
        <v>541</v>
      </c>
      <c r="H104" s="57">
        <f>'MGM Financials'!C14</f>
        <v>6056001</v>
      </c>
      <c r="I104" s="57">
        <f>'MGM Financials'!D14</f>
        <v>7849312</v>
      </c>
      <c r="J104" s="57">
        <f>'MGM Financials'!E14</f>
        <v>9137340</v>
      </c>
      <c r="K104" s="57">
        <f>'MGM Financials'!F14</f>
        <v>10051074</v>
      </c>
      <c r="L104" s="57">
        <f>'MGM Financials'!G14</f>
        <v>10754649.18</v>
      </c>
      <c r="M104" s="57">
        <f>'MGM Financials'!H14</f>
        <v>11292381.639</v>
      </c>
      <c r="N104" s="57">
        <f>'MGM Financials'!I14</f>
        <v>11857000.720950002</v>
      </c>
      <c r="O104" s="57">
        <f>'MGM Financials'!J14</f>
        <v>12449850.756997503</v>
      </c>
      <c r="P104" s="57">
        <f>'MGM Financials'!K14</f>
        <v>13072343.294847379</v>
      </c>
    </row>
    <row r="105" spans="1:20">
      <c r="B105" s="54" t="str">
        <f>'MGM Financials'!B29</f>
        <v>Operating Expenses</v>
      </c>
      <c r="D105" s="64" t="s">
        <v>539</v>
      </c>
      <c r="E105" s="96" t="s">
        <v>541</v>
      </c>
      <c r="H105" s="57">
        <f>'MGM Financials'!C29</f>
        <v>-5051601</v>
      </c>
      <c r="I105" s="57">
        <f>'MGM Financials'!D29</f>
        <v>-6383521</v>
      </c>
      <c r="J105" s="57">
        <f>'MGM Financials'!E29</f>
        <v>-7431020.9320434704</v>
      </c>
      <c r="K105" s="57">
        <f>'MGM Financials'!F29</f>
        <v>-8174123.0252478179</v>
      </c>
      <c r="L105" s="57">
        <f>'MGM Financials'!G29</f>
        <v>-8746311.6370151639</v>
      </c>
      <c r="M105" s="57">
        <f>'MGM Financials'!H29</f>
        <v>-9183627.2188659236</v>
      </c>
      <c r="N105" s="57">
        <f>'MGM Financials'!I29</f>
        <v>-9642808.5798092205</v>
      </c>
      <c r="O105" s="57">
        <f>'MGM Financials'!J29</f>
        <v>-10124949.008799683</v>
      </c>
      <c r="P105" s="57">
        <f>'MGM Financials'!K29</f>
        <v>-10631196.459239667</v>
      </c>
    </row>
    <row r="106" spans="1:20">
      <c r="B106" s="221" t="s">
        <v>714</v>
      </c>
      <c r="C106" s="221"/>
      <c r="D106" s="643" t="s">
        <v>539</v>
      </c>
      <c r="E106" s="643" t="s">
        <v>541</v>
      </c>
      <c r="F106" s="221"/>
      <c r="G106" s="222"/>
      <c r="H106" s="644">
        <f>'MGM Financials'!C31</f>
        <v>1004400</v>
      </c>
      <c r="I106" s="644">
        <f>'MGM Financials'!D31</f>
        <v>1465791</v>
      </c>
      <c r="J106" s="644">
        <f>'MGM Financials'!E31</f>
        <v>1706319.0679565293</v>
      </c>
      <c r="K106" s="644">
        <f>'MGM Financials'!F31</f>
        <v>1876950.9747521821</v>
      </c>
      <c r="L106" s="644">
        <f>'MGM Financials'!G31</f>
        <v>2008337.5429848349</v>
      </c>
      <c r="M106" s="644">
        <f>'MGM Financials'!H31</f>
        <v>2108754.4201340768</v>
      </c>
      <c r="N106" s="644">
        <f>'MGM Financials'!I31</f>
        <v>2214192.1411407809</v>
      </c>
      <c r="O106" s="644">
        <f>'MGM Financials'!J31</f>
        <v>2324901.74819782</v>
      </c>
      <c r="P106" s="644">
        <f>'MGM Financials'!K31</f>
        <v>2441146.8356077112</v>
      </c>
    </row>
    <row r="107" spans="1:20"/>
    <row r="108" spans="1:20">
      <c r="B108" s="54" t="str">
        <f>B95</f>
        <v>Cosmo EBITDA with MGM Value Add</v>
      </c>
      <c r="D108" s="64" t="s">
        <v>539</v>
      </c>
      <c r="E108" s="96" t="s">
        <v>541</v>
      </c>
      <c r="H108" s="57"/>
      <c r="I108" s="57"/>
      <c r="J108" s="57"/>
      <c r="K108" s="57">
        <f t="shared" ref="K108:P108" si="65">K95</f>
        <v>61804.525176366733</v>
      </c>
      <c r="L108" s="57">
        <f t="shared" si="65"/>
        <v>85855.255302441074</v>
      </c>
      <c r="M108" s="57">
        <f t="shared" si="65"/>
        <v>119581.36636328678</v>
      </c>
      <c r="N108" s="57">
        <f t="shared" si="65"/>
        <v>152307.48971687126</v>
      </c>
      <c r="O108" s="57">
        <f t="shared" si="65"/>
        <v>184400.92436515281</v>
      </c>
      <c r="P108" s="57">
        <f t="shared" si="65"/>
        <v>204566.20172821518</v>
      </c>
    </row>
    <row r="109" spans="1:20">
      <c r="B109" s="221" t="s">
        <v>46</v>
      </c>
      <c r="C109" s="221"/>
      <c r="D109" s="643" t="s">
        <v>539</v>
      </c>
      <c r="E109" s="643" t="s">
        <v>541</v>
      </c>
      <c r="F109" s="221"/>
      <c r="G109" s="222"/>
      <c r="H109" s="644">
        <f t="shared" ref="H109:P109" si="66">SUM(H106:H108)</f>
        <v>1004400</v>
      </c>
      <c r="I109" s="644">
        <f t="shared" si="66"/>
        <v>1465791</v>
      </c>
      <c r="J109" s="644">
        <f t="shared" si="66"/>
        <v>1706319.0679565293</v>
      </c>
      <c r="K109" s="644">
        <f t="shared" si="66"/>
        <v>1938755.4999285489</v>
      </c>
      <c r="L109" s="644">
        <f t="shared" si="66"/>
        <v>2094192.7982872759</v>
      </c>
      <c r="M109" s="644">
        <f t="shared" si="66"/>
        <v>2228335.7864973638</v>
      </c>
      <c r="N109" s="644">
        <f t="shared" si="66"/>
        <v>2366499.6308576521</v>
      </c>
      <c r="O109" s="644">
        <f t="shared" si="66"/>
        <v>2509302.6725629726</v>
      </c>
      <c r="P109" s="644">
        <f t="shared" si="66"/>
        <v>2645713.0373359262</v>
      </c>
    </row>
    <row r="110" spans="1:20"/>
    <row r="111" spans="1:20" hidden="1"/>
    <row r="112" spans="1:20"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sheetData>
  <phoneticPr fontId="107" type="noConversion"/>
  <pageMargins left="0.7" right="0.7" top="0.75" bottom="0.75" header="0.3" footer="0.3"/>
  <legacy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sheetPr codeName="Sheet7" enableFormatConditionsCalculation="0">
    <tabColor theme="2" tint="-0.749992370372631"/>
  </sheetPr>
  <dimension ref="A1:T388"/>
  <sheetViews>
    <sheetView showGridLines="0" zoomScaleNormal="100" zoomScalePageLayoutView="130" workbookViewId="0">
      <pane xSplit="3" ySplit="6" topLeftCell="E7" activePane="bottomRight" state="frozen"/>
      <selection activeCell="B1" sqref="B1"/>
      <selection pane="topRight" activeCell="B1" sqref="B1"/>
      <selection pane="bottomLeft" activeCell="B1" sqref="B1"/>
      <selection pane="bottomRight" activeCell="P7" sqref="P7"/>
    </sheetView>
  </sheetViews>
  <sheetFormatPr defaultColWidth="0" defaultRowHeight="12" customHeight="1" zeroHeight="1"/>
  <cols>
    <col min="1" max="1" width="2.7109375" style="54" customWidth="1"/>
    <col min="2" max="2" width="29.42578125" style="54" customWidth="1"/>
    <col min="3" max="3" width="13.140625" style="54" customWidth="1"/>
    <col min="4" max="5" width="9.140625" style="65" customWidth="1"/>
    <col min="6" max="6" width="13.42578125" style="54" bestFit="1" customWidth="1"/>
    <col min="7" max="7" width="10" style="146" bestFit="1" customWidth="1"/>
    <col min="8" max="8" width="9.140625" style="54" customWidth="1"/>
    <col min="9" max="9" width="10.28515625" style="54" customWidth="1"/>
    <col min="10" max="10" width="10.42578125" style="54" customWidth="1"/>
    <col min="11" max="11" width="9.140625" style="54" customWidth="1"/>
    <col min="12" max="12" width="10" style="54" bestFit="1" customWidth="1"/>
    <col min="13" max="13" width="9.140625" style="54" customWidth="1"/>
    <col min="14" max="16" width="10" style="54" bestFit="1" customWidth="1"/>
    <col min="17" max="17" width="9.140625" style="54" customWidth="1"/>
    <col min="18" max="20" width="0" style="54" hidden="1" customWidth="1"/>
    <col min="21" max="16384" width="9.140625" style="54" hidden="1"/>
  </cols>
  <sheetData>
    <row r="1" spans="1:20" s="47" customFormat="1">
      <c r="B1" s="48" t="str">
        <f>ProjectName &amp; " - Standalone Hold"</f>
        <v>Cosmopolitan of Las Vegas - Standalone Hold</v>
      </c>
      <c r="D1" s="61"/>
      <c r="E1" s="61"/>
      <c r="G1" s="142"/>
    </row>
    <row r="2" spans="1:20" s="51" customFormat="1" ht="0.95" customHeight="1">
      <c r="A2" s="49"/>
      <c r="B2" s="50"/>
      <c r="D2" s="62"/>
      <c r="E2" s="62"/>
      <c r="G2" s="143"/>
    </row>
    <row r="3" spans="1:20" s="1162" customFormat="1" ht="2.1" customHeight="1">
      <c r="B3" s="1179"/>
      <c r="D3" s="1182"/>
      <c r="E3" s="1182"/>
      <c r="G3" s="1181"/>
    </row>
    <row r="4" spans="1:20" s="52" customFormat="1">
      <c r="B4" s="53"/>
      <c r="D4" s="63"/>
      <c r="E4" s="63"/>
      <c r="G4" s="88"/>
    </row>
    <row r="5" spans="1:20" s="52" customFormat="1">
      <c r="B5" s="168"/>
      <c r="D5" s="168" t="s">
        <v>513</v>
      </c>
      <c r="E5" s="162">
        <v>1</v>
      </c>
      <c r="G5" s="88"/>
      <c r="K5" s="1237" t="s">
        <v>543</v>
      </c>
      <c r="L5" s="1238"/>
      <c r="M5" s="1238"/>
      <c r="N5" s="1238"/>
      <c r="O5" s="1238"/>
      <c r="P5" s="1238"/>
    </row>
    <row r="6" spans="1:20" s="52" customFormat="1">
      <c r="A6" s="66"/>
      <c r="B6" s="72" t="s">
        <v>542</v>
      </c>
      <c r="C6" s="66"/>
      <c r="D6" s="67"/>
      <c r="E6" s="67"/>
      <c r="F6" s="66"/>
      <c r="G6" s="144"/>
      <c r="H6" s="73">
        <f>'Revenue &amp; EBITDA Forecast'!H6</f>
        <v>2010</v>
      </c>
      <c r="I6" s="72">
        <f>'Revenue &amp; EBITDA Forecast'!I6</f>
        <v>2011</v>
      </c>
      <c r="J6" s="72">
        <f>'Revenue &amp; EBITDA Forecast'!J6</f>
        <v>2012</v>
      </c>
      <c r="K6" s="72">
        <f>'Revenue &amp; EBITDA Forecast'!K6</f>
        <v>2013</v>
      </c>
      <c r="L6" s="72">
        <f>'Revenue &amp; EBITDA Forecast'!L6</f>
        <v>2014</v>
      </c>
      <c r="M6" s="72">
        <f>'Revenue &amp; EBITDA Forecast'!M6</f>
        <v>2015</v>
      </c>
      <c r="N6" s="72">
        <f>'Revenue &amp; EBITDA Forecast'!N6</f>
        <v>2016</v>
      </c>
      <c r="O6" s="72">
        <f>'Revenue &amp; EBITDA Forecast'!O6</f>
        <v>2017</v>
      </c>
      <c r="P6" s="72">
        <f>'Revenue &amp; EBITDA Forecast'!P6</f>
        <v>2018</v>
      </c>
    </row>
    <row r="7" spans="1:20">
      <c r="F7" s="97"/>
    </row>
    <row r="8" spans="1:20" s="1162" customFormat="1">
      <c r="A8" s="1185"/>
      <c r="B8" s="1185" t="s">
        <v>395</v>
      </c>
      <c r="C8" s="1185"/>
      <c r="D8" s="1192"/>
      <c r="E8" s="1192"/>
      <c r="F8" s="1185"/>
      <c r="G8" s="1188"/>
      <c r="H8" s="1185"/>
      <c r="I8" s="1185"/>
      <c r="J8" s="1185"/>
      <c r="K8" s="1185"/>
      <c r="L8" s="1185"/>
      <c r="M8" s="1185"/>
      <c r="N8" s="1185"/>
      <c r="O8" s="1185"/>
      <c r="P8" s="1185"/>
      <c r="Q8" s="1185"/>
      <c r="R8" s="1185"/>
      <c r="S8" s="1185"/>
      <c r="T8" s="1185"/>
    </row>
    <row r="9" spans="1:20">
      <c r="A9" s="167"/>
      <c r="B9" s="70" t="s">
        <v>454</v>
      </c>
      <c r="C9" s="69"/>
      <c r="D9" s="71"/>
      <c r="E9" s="71"/>
      <c r="F9" s="69"/>
      <c r="G9" s="69"/>
      <c r="H9" s="69"/>
      <c r="I9" s="69"/>
      <c r="J9" s="69"/>
      <c r="K9" s="69"/>
      <c r="L9" s="69"/>
      <c r="M9" s="69"/>
      <c r="N9" s="69"/>
      <c r="O9" s="69"/>
      <c r="P9" s="69"/>
    </row>
    <row r="10" spans="1:20">
      <c r="A10" s="1193"/>
      <c r="B10" s="1193" t="str">
        <f>'Revenue &amp; EBITDA Forecast'!B62</f>
        <v>Cosmo Standalone EBITDA</v>
      </c>
      <c r="C10" s="1193"/>
      <c r="D10" s="1194" t="s">
        <v>539</v>
      </c>
      <c r="E10" s="1194" t="s">
        <v>541</v>
      </c>
      <c r="F10" s="1195"/>
      <c r="G10" s="1196"/>
      <c r="H10" s="1197">
        <f>'Revenue &amp; EBITDA Forecast'!H62*H30</f>
        <v>0</v>
      </c>
      <c r="I10" s="1197">
        <f>'Revenue &amp; EBITDA Forecast'!I62*I30</f>
        <v>0</v>
      </c>
      <c r="J10" s="1197">
        <f>'Revenue &amp; EBITDA Forecast'!J62*J30</f>
        <v>0</v>
      </c>
      <c r="K10" s="1197">
        <f>'Revenue &amp; EBITDA Forecast'!K62*K30</f>
        <v>54961.351369313343</v>
      </c>
      <c r="L10" s="1197">
        <f>'Revenue &amp; EBITDA Forecast'!L62*L30</f>
        <v>76922.759037949814</v>
      </c>
      <c r="M10" s="1197">
        <f>'Revenue &amp; EBITDA Forecast'!M62*M30</f>
        <v>109104.18100270868</v>
      </c>
      <c r="N10" s="1197">
        <f>'Revenue &amp; EBITDA Forecast'!N62*N30</f>
        <v>140087.26234461615</v>
      </c>
      <c r="O10" s="1197">
        <f>'Revenue &amp; EBITDA Forecast'!O62*O30</f>
        <v>170395.751200414</v>
      </c>
      <c r="P10" s="1197">
        <f>'Revenue &amp; EBITDA Forecast'!P62*P30</f>
        <v>186875.70686574723</v>
      </c>
    </row>
    <row r="11" spans="1:20">
      <c r="A11" s="1193"/>
      <c r="B11" s="1193" t="str">
        <f>B33</f>
        <v>EBITDA Forecast Reduction</v>
      </c>
      <c r="C11" s="1193"/>
      <c r="D11" s="1194" t="s">
        <v>539</v>
      </c>
      <c r="E11" s="1194" t="s">
        <v>541</v>
      </c>
      <c r="F11" s="1195"/>
      <c r="G11" s="1196"/>
      <c r="H11" s="1197">
        <f>H10*$F$33</f>
        <v>0</v>
      </c>
      <c r="I11" s="1197">
        <f t="shared" ref="I11:P11" si="0">I10*$F$33</f>
        <v>0</v>
      </c>
      <c r="J11" s="1197">
        <f t="shared" si="0"/>
        <v>0</v>
      </c>
      <c r="K11" s="1197">
        <f t="shared" si="0"/>
        <v>-549.61351369313343</v>
      </c>
      <c r="L11" s="1197">
        <f t="shared" si="0"/>
        <v>-769.22759037949811</v>
      </c>
      <c r="M11" s="1197">
        <f t="shared" si="0"/>
        <v>-1091.0418100270867</v>
      </c>
      <c r="N11" s="1197">
        <f t="shared" si="0"/>
        <v>-1400.8726234461615</v>
      </c>
      <c r="O11" s="1197">
        <f t="shared" si="0"/>
        <v>-1703.95751200414</v>
      </c>
      <c r="P11" s="1197">
        <f t="shared" si="0"/>
        <v>-1868.7570686574722</v>
      </c>
    </row>
    <row r="12" spans="1:20">
      <c r="A12" s="1193"/>
      <c r="B12" s="1198" t="str">
        <f>'Revenue &amp; EBITDA Forecast'!B62</f>
        <v>Cosmo Standalone EBITDA</v>
      </c>
      <c r="C12" s="1198"/>
      <c r="D12" s="1199" t="s">
        <v>539</v>
      </c>
      <c r="E12" s="1199" t="s">
        <v>541</v>
      </c>
      <c r="F12" s="1198"/>
      <c r="G12" s="1200"/>
      <c r="H12" s="1201">
        <f>SUM(H10:H11)</f>
        <v>0</v>
      </c>
      <c r="I12" s="1201">
        <f t="shared" ref="I12:P12" si="1">SUM(I10:I11)</f>
        <v>0</v>
      </c>
      <c r="J12" s="1201">
        <f t="shared" si="1"/>
        <v>0</v>
      </c>
      <c r="K12" s="1201">
        <f t="shared" si="1"/>
        <v>54411.737855620209</v>
      </c>
      <c r="L12" s="1201">
        <f t="shared" si="1"/>
        <v>76153.53144757032</v>
      </c>
      <c r="M12" s="1201">
        <f t="shared" si="1"/>
        <v>108013.13919268158</v>
      </c>
      <c r="N12" s="1201">
        <f t="shared" si="1"/>
        <v>138686.38972116998</v>
      </c>
      <c r="O12" s="1201">
        <f t="shared" si="1"/>
        <v>168691.79368840987</v>
      </c>
      <c r="P12" s="1201">
        <f t="shared" si="1"/>
        <v>185006.94979708976</v>
      </c>
    </row>
    <row r="13" spans="1:20">
      <c r="A13" s="1193"/>
      <c r="B13" s="1193" t="s">
        <v>488</v>
      </c>
      <c r="C13" s="1193"/>
      <c r="D13" s="1194" t="s">
        <v>539</v>
      </c>
      <c r="E13" s="1194" t="s">
        <v>541</v>
      </c>
      <c r="F13" s="1195"/>
      <c r="G13" s="1196"/>
      <c r="H13" s="1197">
        <f t="shared" ref="H13:P13" si="2">H25*$F$27</f>
        <v>0</v>
      </c>
      <c r="I13" s="1197">
        <f t="shared" si="2"/>
        <v>0</v>
      </c>
      <c r="J13" s="1197">
        <f t="shared" si="2"/>
        <v>0</v>
      </c>
      <c r="K13" s="1197">
        <f t="shared" si="2"/>
        <v>0</v>
      </c>
      <c r="L13" s="1197">
        <f t="shared" si="2"/>
        <v>0</v>
      </c>
      <c r="M13" s="1197">
        <f t="shared" si="2"/>
        <v>0</v>
      </c>
      <c r="N13" s="1197">
        <f t="shared" si="2"/>
        <v>0</v>
      </c>
      <c r="O13" s="1197">
        <f t="shared" si="2"/>
        <v>0</v>
      </c>
      <c r="P13" s="1197">
        <f t="shared" si="2"/>
        <v>2913859.4593041637</v>
      </c>
    </row>
    <row r="14" spans="1:20">
      <c r="A14" s="1193"/>
      <c r="B14" s="1202" t="s">
        <v>508</v>
      </c>
      <c r="C14" s="1202"/>
      <c r="D14" s="1203" t="s">
        <v>539</v>
      </c>
      <c r="E14" s="1203" t="s">
        <v>541</v>
      </c>
      <c r="F14" s="1202"/>
      <c r="G14" s="1204"/>
      <c r="H14" s="1205">
        <f t="shared" ref="H14:P14" si="3">SUM(H12:H13)</f>
        <v>0</v>
      </c>
      <c r="I14" s="1205">
        <f t="shared" si="3"/>
        <v>0</v>
      </c>
      <c r="J14" s="1205">
        <f t="shared" si="3"/>
        <v>0</v>
      </c>
      <c r="K14" s="1205">
        <f t="shared" si="3"/>
        <v>54411.737855620209</v>
      </c>
      <c r="L14" s="1205">
        <f t="shared" si="3"/>
        <v>76153.53144757032</v>
      </c>
      <c r="M14" s="1205">
        <f t="shared" si="3"/>
        <v>108013.13919268158</v>
      </c>
      <c r="N14" s="1205">
        <f t="shared" si="3"/>
        <v>138686.38972116998</v>
      </c>
      <c r="O14" s="1205">
        <f t="shared" si="3"/>
        <v>168691.79368840987</v>
      </c>
      <c r="P14" s="1205">
        <f t="shared" si="3"/>
        <v>3098866.4091012534</v>
      </c>
    </row>
    <row r="15" spans="1:20">
      <c r="A15" s="1193"/>
      <c r="B15" s="1195" t="s">
        <v>501</v>
      </c>
      <c r="C15" s="1193"/>
      <c r="D15" s="1206" t="s">
        <v>539</v>
      </c>
      <c r="E15" s="1206" t="s">
        <v>541</v>
      </c>
      <c r="F15" s="1195"/>
      <c r="G15" s="1196"/>
      <c r="H15" s="1197">
        <f t="shared" ref="H15:P15" si="4">-$F$29*H28</f>
        <v>0</v>
      </c>
      <c r="I15" s="1197">
        <f t="shared" si="4"/>
        <v>0</v>
      </c>
      <c r="J15" s="1197">
        <f t="shared" si="4"/>
        <v>-3300000</v>
      </c>
      <c r="K15" s="1197">
        <f t="shared" si="4"/>
        <v>0</v>
      </c>
      <c r="L15" s="1197">
        <f t="shared" si="4"/>
        <v>0</v>
      </c>
      <c r="M15" s="1197">
        <f t="shared" si="4"/>
        <v>0</v>
      </c>
      <c r="N15" s="1197">
        <f t="shared" si="4"/>
        <v>0</v>
      </c>
      <c r="O15" s="1197">
        <f t="shared" si="4"/>
        <v>0</v>
      </c>
      <c r="P15" s="1197">
        <f t="shared" si="4"/>
        <v>0</v>
      </c>
    </row>
    <row r="16" spans="1:20">
      <c r="A16" s="1193"/>
      <c r="B16" s="1202" t="s">
        <v>511</v>
      </c>
      <c r="C16" s="1202"/>
      <c r="D16" s="1207" t="s">
        <v>539</v>
      </c>
      <c r="E16" s="1207" t="s">
        <v>541</v>
      </c>
      <c r="F16" s="1202"/>
      <c r="G16" s="1204"/>
      <c r="H16" s="1208">
        <v>-1E-3</v>
      </c>
      <c r="I16" s="1205">
        <f t="shared" ref="I16:P16" si="5">SUM(I14:I15)</f>
        <v>0</v>
      </c>
      <c r="J16" s="1205">
        <f t="shared" si="5"/>
        <v>-3300000</v>
      </c>
      <c r="K16" s="1205">
        <f t="shared" si="5"/>
        <v>54411.737855620209</v>
      </c>
      <c r="L16" s="1205">
        <f t="shared" si="5"/>
        <v>76153.53144757032</v>
      </c>
      <c r="M16" s="1205">
        <f t="shared" si="5"/>
        <v>108013.13919268158</v>
      </c>
      <c r="N16" s="1205">
        <f t="shared" si="5"/>
        <v>138686.38972116998</v>
      </c>
      <c r="O16" s="1205">
        <f t="shared" si="5"/>
        <v>168691.79368840987</v>
      </c>
      <c r="P16" s="1205">
        <f t="shared" si="5"/>
        <v>3098866.4091012534</v>
      </c>
    </row>
    <row r="17" spans="1:20">
      <c r="A17" s="1193"/>
      <c r="B17" s="1193" t="s">
        <v>497</v>
      </c>
      <c r="C17" s="1193"/>
      <c r="D17" s="1206" t="s">
        <v>539</v>
      </c>
      <c r="E17" s="1206" t="s">
        <v>540</v>
      </c>
      <c r="F17" s="1209">
        <f>IFERROR(IRR(H16:P16),0)</f>
        <v>1.7837770460333333E-2</v>
      </c>
      <c r="G17" s="1196"/>
      <c r="H17" s="1193"/>
      <c r="I17" s="1193"/>
      <c r="J17" s="1193"/>
      <c r="K17" s="1193"/>
      <c r="L17" s="1193"/>
      <c r="M17" s="1193"/>
      <c r="N17" s="1193"/>
      <c r="O17" s="1193"/>
      <c r="P17" s="1193"/>
    </row>
    <row r="18" spans="1:20">
      <c r="A18" s="1193"/>
      <c r="B18" s="1193" t="s">
        <v>923</v>
      </c>
      <c r="C18" s="1193"/>
      <c r="D18" s="1206" t="s">
        <v>539</v>
      </c>
      <c r="E18" s="1206" t="s">
        <v>541</v>
      </c>
      <c r="F18" s="179">
        <f>NPV(F31,K14:P14)+J14</f>
        <v>1940012.7820015766</v>
      </c>
      <c r="G18" s="1196"/>
      <c r="H18" s="1193"/>
      <c r="I18" s="1193"/>
      <c r="J18" s="1193"/>
      <c r="K18" s="1193"/>
      <c r="L18" s="1193"/>
      <c r="M18" s="1193"/>
      <c r="N18" s="1193"/>
      <c r="O18" s="1193"/>
      <c r="P18" s="1193"/>
    </row>
    <row r="19" spans="1:20" s="68" customFormat="1">
      <c r="A19" s="1193"/>
      <c r="B19" s="1193"/>
      <c r="C19" s="1193"/>
      <c r="D19" s="1210"/>
      <c r="E19" s="1210"/>
      <c r="F19" s="1195"/>
      <c r="G19" s="1196"/>
      <c r="H19" s="1193"/>
      <c r="I19" s="1193"/>
      <c r="J19" s="1193"/>
      <c r="K19" s="1193"/>
      <c r="L19" s="1193"/>
      <c r="M19" s="1193"/>
      <c r="N19" s="1193"/>
      <c r="O19" s="1193"/>
      <c r="P19" s="1193"/>
      <c r="Q19"/>
    </row>
    <row r="20" spans="1:20">
      <c r="F20" s="97"/>
    </row>
    <row r="21" spans="1:20" s="1162" customFormat="1">
      <c r="A21" s="1185"/>
      <c r="B21" s="1185" t="s">
        <v>396</v>
      </c>
      <c r="C21" s="1185"/>
      <c r="D21" s="1192"/>
      <c r="E21" s="1192"/>
      <c r="F21" s="1185"/>
      <c r="G21" s="1188"/>
      <c r="H21" s="1185"/>
      <c r="I21" s="1185"/>
      <c r="J21" s="1185"/>
      <c r="K21" s="1185"/>
      <c r="L21" s="1185"/>
      <c r="M21" s="1185"/>
      <c r="N21" s="1185"/>
      <c r="O21" s="1185"/>
      <c r="P21" s="1185"/>
      <c r="Q21" s="1185"/>
      <c r="R21" s="1185"/>
      <c r="S21" s="1185"/>
      <c r="T21" s="1185"/>
    </row>
    <row r="22" spans="1:20">
      <c r="A22" s="167"/>
      <c r="B22" s="70" t="s">
        <v>473</v>
      </c>
      <c r="C22" s="69"/>
      <c r="D22" s="71"/>
      <c r="E22" s="71"/>
      <c r="F22" s="69"/>
      <c r="G22" s="69"/>
      <c r="H22" s="69"/>
      <c r="I22" s="69"/>
      <c r="J22" s="69"/>
      <c r="K22" s="69"/>
      <c r="L22" s="69"/>
      <c r="M22" s="69"/>
      <c r="N22" s="69"/>
      <c r="O22" s="69"/>
      <c r="P22" s="69"/>
    </row>
    <row r="23" spans="1:20">
      <c r="B23" s="95" t="s">
        <v>505</v>
      </c>
      <c r="F23" s="97"/>
    </row>
    <row r="24" spans="1:20">
      <c r="B24" s="80" t="s">
        <v>486</v>
      </c>
      <c r="C24" s="80"/>
      <c r="D24" s="79" t="s">
        <v>539</v>
      </c>
      <c r="E24" s="79" t="s">
        <v>468</v>
      </c>
      <c r="F24" s="140">
        <f>Transaction!J12</f>
        <v>15</v>
      </c>
    </row>
    <row r="25" spans="1:20">
      <c r="B25" s="97" t="s">
        <v>487</v>
      </c>
      <c r="C25" s="97"/>
      <c r="D25" s="96" t="s">
        <v>539</v>
      </c>
      <c r="E25" s="96" t="s">
        <v>479</v>
      </c>
      <c r="F25" s="56">
        <v>2018</v>
      </c>
      <c r="H25" s="57">
        <f>('Revenue &amp; EBITDA Forecast'!H6=$F$25)*1*$E$5</f>
        <v>0</v>
      </c>
      <c r="I25" s="57">
        <f>('Revenue &amp; EBITDA Forecast'!I6=$F$25)*1*$E$5</f>
        <v>0</v>
      </c>
      <c r="J25" s="57">
        <f>('Revenue &amp; EBITDA Forecast'!J6=$F$25)*1*$E$5</f>
        <v>0</v>
      </c>
      <c r="K25" s="57">
        <f>('Revenue &amp; EBITDA Forecast'!K6=$F$25)*1*$E$5</f>
        <v>0</v>
      </c>
      <c r="L25" s="57">
        <f>('Revenue &amp; EBITDA Forecast'!L6=$F$25)*1*$E$5</f>
        <v>0</v>
      </c>
      <c r="M25" s="57">
        <f>('Revenue &amp; EBITDA Forecast'!M6=$F$25)*1*$E$5</f>
        <v>0</v>
      </c>
      <c r="N25" s="57">
        <f>('Revenue &amp; EBITDA Forecast'!N6=$F$25)*1*$E$5</f>
        <v>0</v>
      </c>
      <c r="O25" s="57">
        <f>('Revenue &amp; EBITDA Forecast'!O6=$F$25)*1*$E$5</f>
        <v>0</v>
      </c>
      <c r="P25" s="57">
        <f>('Revenue &amp; EBITDA Forecast'!P6=$F$25)*1*$E$5</f>
        <v>1</v>
      </c>
    </row>
    <row r="26" spans="1:20">
      <c r="B26" s="97" t="str">
        <f>"Terminal Value EBITDA ("&amp;F25&amp;")"</f>
        <v>Terminal Value EBITDA (2018)</v>
      </c>
      <c r="C26" s="97"/>
      <c r="D26" s="96" t="s">
        <v>539</v>
      </c>
      <c r="E26" s="96" t="s">
        <v>541</v>
      </c>
      <c r="F26" s="104">
        <f>LOOKUP(F25,H6:P6, H12:P12)*E5</f>
        <v>185006.94979708976</v>
      </c>
      <c r="H26" s="57"/>
      <c r="I26" s="57"/>
      <c r="J26" s="57"/>
      <c r="K26" s="57"/>
      <c r="L26" s="57"/>
      <c r="M26" s="57"/>
      <c r="N26" s="57"/>
      <c r="O26" s="57"/>
      <c r="P26" s="57"/>
    </row>
    <row r="27" spans="1:20">
      <c r="B27" s="97" t="s">
        <v>488</v>
      </c>
      <c r="C27" s="97"/>
      <c r="D27" s="96" t="s">
        <v>539</v>
      </c>
      <c r="E27" s="96" t="s">
        <v>541</v>
      </c>
      <c r="F27" s="104">
        <f>F26*(1+F32)*F24</f>
        <v>2913859.4593041637</v>
      </c>
      <c r="H27" s="57"/>
      <c r="I27" s="57"/>
      <c r="J27" s="57"/>
      <c r="K27" s="57"/>
      <c r="L27" s="57"/>
      <c r="M27" s="57"/>
      <c r="N27" s="57"/>
      <c r="O27" s="57"/>
      <c r="P27" s="57"/>
    </row>
    <row r="28" spans="1:20">
      <c r="B28" s="78" t="s">
        <v>509</v>
      </c>
      <c r="C28" s="78"/>
      <c r="D28" s="77" t="s">
        <v>539</v>
      </c>
      <c r="E28" s="77" t="s">
        <v>479</v>
      </c>
      <c r="F28" s="112">
        <v>2012</v>
      </c>
      <c r="H28" s="57">
        <f>('Revenue &amp; EBITDA Forecast'!H6=$F$28)*1*$E$5</f>
        <v>0</v>
      </c>
      <c r="I28" s="57">
        <f>('Revenue &amp; EBITDA Forecast'!I6=$F$28)*1*$E$5</f>
        <v>0</v>
      </c>
      <c r="J28" s="57">
        <f>('Revenue &amp; EBITDA Forecast'!J6=$F$28)*1*$E$5</f>
        <v>1</v>
      </c>
      <c r="K28" s="57">
        <f>('Revenue &amp; EBITDA Forecast'!K6=$F$28)*1*$E$5</f>
        <v>0</v>
      </c>
      <c r="L28" s="57">
        <f>('Revenue &amp; EBITDA Forecast'!L6=$F$28)*1*$E$5</f>
        <v>0</v>
      </c>
      <c r="M28" s="57">
        <f>('Revenue &amp; EBITDA Forecast'!M6=$F$28)*1*$E$5</f>
        <v>0</v>
      </c>
      <c r="N28" s="57">
        <f>('Revenue &amp; EBITDA Forecast'!N6=$F$28)*1*$E$5</f>
        <v>0</v>
      </c>
      <c r="O28" s="57">
        <f>('Revenue &amp; EBITDA Forecast'!O6=$F$28)*1*$E$5</f>
        <v>0</v>
      </c>
      <c r="P28" s="57">
        <f>('Revenue &amp; EBITDA Forecast'!P6=$F$28)*1*$E$5</f>
        <v>0</v>
      </c>
      <c r="Q28" s="57"/>
    </row>
    <row r="29" spans="1:20">
      <c r="B29" s="97" t="s">
        <v>501</v>
      </c>
      <c r="C29" s="97"/>
      <c r="D29" s="96" t="s">
        <v>539</v>
      </c>
      <c r="E29" s="96" t="s">
        <v>541</v>
      </c>
      <c r="F29" s="98">
        <v>3300000</v>
      </c>
      <c r="H29" s="57"/>
      <c r="I29" s="57"/>
      <c r="J29" s="57"/>
      <c r="K29" s="57"/>
      <c r="L29" s="57"/>
      <c r="M29" s="57"/>
      <c r="N29" s="57"/>
      <c r="O29" s="57"/>
      <c r="P29" s="57"/>
      <c r="Q29" s="57"/>
    </row>
    <row r="30" spans="1:20">
      <c r="B30" s="97" t="s">
        <v>510</v>
      </c>
      <c r="C30" s="97"/>
      <c r="D30" s="96" t="s">
        <v>539</v>
      </c>
      <c r="E30" s="96" t="s">
        <v>479</v>
      </c>
      <c r="F30" s="159">
        <v>2012</v>
      </c>
      <c r="H30" s="57">
        <f>('Revenue &amp; EBITDA Forecast'!H6&gt;$F$30)*$E$5</f>
        <v>0</v>
      </c>
      <c r="I30" s="57">
        <f>('Revenue &amp; EBITDA Forecast'!I6&gt;$F$30)*$E$5</f>
        <v>0</v>
      </c>
      <c r="J30" s="57">
        <f>('Revenue &amp; EBITDA Forecast'!J6&gt;$F$30)*$E$5</f>
        <v>0</v>
      </c>
      <c r="K30" s="57">
        <f>('Revenue &amp; EBITDA Forecast'!K6&gt;$F$30)*$E$5</f>
        <v>1</v>
      </c>
      <c r="L30" s="57">
        <f>('Revenue &amp; EBITDA Forecast'!L6&gt;$F$30)*$E$5</f>
        <v>1</v>
      </c>
      <c r="M30" s="57">
        <f>('Revenue &amp; EBITDA Forecast'!M6&gt;$F$30)*$E$5</f>
        <v>1</v>
      </c>
      <c r="N30" s="57">
        <f>('Revenue &amp; EBITDA Forecast'!N6&gt;$F$30)*$E$5</f>
        <v>1</v>
      </c>
      <c r="O30" s="57">
        <f>('Revenue &amp; EBITDA Forecast'!O6&gt;$F$30)*$E$5</f>
        <v>1</v>
      </c>
      <c r="P30" s="57">
        <f>('Revenue &amp; EBITDA Forecast'!P6&gt;$F$30)*$E$5</f>
        <v>1</v>
      </c>
      <c r="Q30" s="57"/>
    </row>
    <row r="31" spans="1:20">
      <c r="B31" s="97" t="s">
        <v>512</v>
      </c>
      <c r="C31" s="97"/>
      <c r="D31" s="96" t="s">
        <v>539</v>
      </c>
      <c r="E31" s="96" t="s">
        <v>540</v>
      </c>
      <c r="F31" s="139">
        <f>Transaction!J14</f>
        <v>0.12</v>
      </c>
      <c r="H31" s="57"/>
      <c r="I31" s="57"/>
      <c r="J31" s="57"/>
      <c r="K31" s="57"/>
      <c r="L31" s="57"/>
      <c r="M31" s="57"/>
      <c r="N31" s="57"/>
      <c r="O31" s="57"/>
      <c r="P31" s="57"/>
      <c r="Q31" s="57"/>
    </row>
    <row r="32" spans="1:20">
      <c r="B32" s="97" t="s">
        <v>1000</v>
      </c>
      <c r="C32" s="97"/>
      <c r="D32" s="96" t="s">
        <v>539</v>
      </c>
      <c r="E32" s="96" t="s">
        <v>540</v>
      </c>
      <c r="F32" s="139">
        <v>0.05</v>
      </c>
      <c r="H32" s="57"/>
      <c r="I32" s="57"/>
      <c r="J32" s="57"/>
      <c r="K32" s="57"/>
      <c r="L32" s="57"/>
      <c r="M32" s="57"/>
      <c r="N32" s="57"/>
      <c r="O32" s="57"/>
      <c r="P32" s="57"/>
      <c r="Q32" s="57"/>
    </row>
    <row r="33" spans="2:17">
      <c r="B33" s="97" t="str">
        <f>Transaction!B13</f>
        <v>EBITDA Forecast Reduction</v>
      </c>
      <c r="C33" s="97"/>
      <c r="D33" s="96" t="s">
        <v>539</v>
      </c>
      <c r="E33" s="96" t="s">
        <v>540</v>
      </c>
      <c r="F33" s="139">
        <f>Transaction!$J$41</f>
        <v>-0.01</v>
      </c>
      <c r="G33" s="97"/>
      <c r="H33" s="57"/>
      <c r="I33" s="57"/>
      <c r="J33" s="57"/>
      <c r="K33" s="57"/>
      <c r="L33" s="57"/>
      <c r="M33" s="57"/>
      <c r="N33" s="57"/>
      <c r="O33" s="57"/>
      <c r="P33" s="57"/>
      <c r="Q33" s="57"/>
    </row>
    <row r="34" spans="2:17" ht="12" customHeight="1"/>
    <row r="35" spans="2:17" ht="12" customHeight="1"/>
    <row r="36" spans="2:17" ht="12" hidden="1" customHeight="1"/>
    <row r="37" spans="2:17" ht="12" hidden="1" customHeight="1"/>
    <row r="38" spans="2:17" ht="12" hidden="1" customHeight="1"/>
    <row r="39" spans="2:17" ht="12" hidden="1" customHeight="1"/>
    <row r="40" spans="2:17" ht="12" hidden="1" customHeight="1"/>
    <row r="41" spans="2:17" ht="12" hidden="1" customHeight="1"/>
    <row r="42" spans="2:17" ht="12" hidden="1" customHeight="1"/>
    <row r="43" spans="2:17" ht="12" hidden="1" customHeight="1"/>
    <row r="44" spans="2:17" ht="12" hidden="1" customHeight="1"/>
    <row r="45" spans="2:17" ht="12" hidden="1" customHeight="1"/>
    <row r="46" spans="2:17" ht="12" hidden="1" customHeight="1"/>
    <row r="47" spans="2:17" ht="12" hidden="1" customHeight="1"/>
    <row r="48" spans="2:17"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0" ht="12" hidden="1" customHeight="1"/>
    <row r="61" ht="12" hidden="1" customHeight="1"/>
    <row r="62" ht="12" hidden="1" customHeight="1"/>
    <row r="63" ht="12" hidden="1" customHeight="1"/>
    <row r="64" ht="12" hidden="1" customHeight="1"/>
    <row r="65" ht="12" hidden="1" customHeight="1"/>
    <row r="66" ht="12" hidden="1" customHeight="1"/>
    <row r="67" ht="12" hidden="1" customHeight="1"/>
    <row r="68" ht="12" hidden="1" customHeight="1"/>
    <row r="69" ht="12" hidden="1" customHeight="1"/>
    <row r="70" ht="12" hidden="1" customHeight="1"/>
    <row r="71" ht="12" hidden="1" customHeight="1"/>
    <row r="72" ht="12" hidden="1" customHeight="1"/>
    <row r="73" ht="12" hidden="1" customHeight="1"/>
    <row r="74" ht="12" hidden="1" customHeight="1"/>
    <row r="75" ht="12" hidden="1" customHeight="1"/>
    <row r="76" ht="12" hidden="1" customHeight="1"/>
    <row r="77" ht="12" hidden="1" customHeight="1"/>
    <row r="78" ht="12" hidden="1" customHeight="1"/>
    <row r="79" ht="12" hidden="1" customHeight="1"/>
    <row r="80"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row r="101" ht="12" hidden="1" customHeight="1"/>
    <row r="102" ht="12" hidden="1" customHeight="1"/>
    <row r="103" ht="12" hidden="1" customHeight="1"/>
    <row r="104" ht="12" hidden="1" customHeight="1"/>
    <row r="105" ht="12" hidden="1" customHeight="1"/>
    <row r="106" ht="12" hidden="1" customHeight="1"/>
    <row r="107" ht="12" hidden="1" customHeight="1"/>
    <row r="108" ht="12" hidden="1" customHeight="1"/>
    <row r="109" ht="12" hidden="1" customHeight="1"/>
    <row r="110" ht="12" hidden="1" customHeight="1"/>
    <row r="111" ht="12" hidden="1" customHeight="1"/>
    <row r="112"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row r="132" ht="12" hidden="1" customHeight="1"/>
    <row r="133" ht="12" hidden="1" customHeight="1"/>
    <row r="134" ht="12" hidden="1" customHeight="1"/>
    <row r="135" ht="12" hidden="1" customHeight="1"/>
    <row r="136" ht="12" hidden="1" customHeight="1"/>
    <row r="137" ht="12" hidden="1" customHeight="1"/>
    <row r="138" ht="12" hidden="1" customHeight="1"/>
    <row r="139" ht="12" hidden="1" customHeight="1"/>
    <row r="140" ht="12" hidden="1" customHeight="1"/>
    <row r="141" ht="12" hidden="1" customHeight="1"/>
    <row r="142" ht="12" hidden="1" customHeight="1"/>
    <row r="143" ht="12" hidden="1" customHeight="1"/>
    <row r="144" ht="12" hidden="1" customHeight="1"/>
    <row r="145" ht="12" hidden="1" customHeight="1"/>
    <row r="146" ht="12" hidden="1" customHeight="1"/>
    <row r="147" ht="12" hidden="1" customHeight="1"/>
    <row r="148" ht="12" hidden="1" customHeight="1"/>
    <row r="149" ht="12" hidden="1" customHeight="1"/>
    <row r="150" ht="12" hidden="1" customHeight="1"/>
    <row r="151" ht="12" hidden="1" customHeight="1"/>
    <row r="152" ht="12" hidden="1" customHeight="1"/>
    <row r="153" ht="12" hidden="1" customHeight="1"/>
    <row r="154" ht="12" hidden="1" customHeight="1"/>
    <row r="155" ht="12" hidden="1" customHeight="1"/>
    <row r="156" ht="12" hidden="1" customHeight="1"/>
    <row r="157" ht="12" hidden="1" customHeight="1"/>
    <row r="158" ht="12" hidden="1" customHeight="1"/>
    <row r="159" ht="12" hidden="1" customHeight="1"/>
    <row r="160" ht="12" hidden="1" customHeight="1"/>
    <row r="161" ht="12" hidden="1" customHeight="1"/>
    <row r="162" ht="12" hidden="1" customHeight="1"/>
    <row r="163" ht="12" hidden="1" customHeight="1"/>
    <row r="164" ht="12" hidden="1" customHeight="1"/>
    <row r="165" ht="12" hidden="1" customHeight="1"/>
    <row r="166" ht="12" hidden="1" customHeight="1"/>
    <row r="167" ht="12" hidden="1" customHeight="1"/>
    <row r="168" ht="12" hidden="1" customHeight="1"/>
    <row r="169" ht="12" hidden="1" customHeight="1"/>
    <row r="170" ht="12" hidden="1" customHeight="1"/>
    <row r="171" ht="12" hidden="1" customHeight="1"/>
    <row r="172" ht="12" hidden="1" customHeight="1"/>
    <row r="173" ht="12" hidden="1" customHeight="1"/>
    <row r="174" ht="12" hidden="1" customHeight="1"/>
    <row r="175" ht="12" hidden="1" customHeight="1"/>
    <row r="176" ht="12" hidden="1" customHeight="1"/>
    <row r="177" ht="12" hidden="1" customHeight="1"/>
    <row r="178" ht="12" hidden="1" customHeight="1"/>
    <row r="179" ht="12" hidden="1" customHeight="1"/>
    <row r="180" ht="12" hidden="1" customHeight="1"/>
    <row r="181" ht="12" hidden="1" customHeight="1"/>
    <row r="182" ht="12" hidden="1" customHeight="1"/>
    <row r="183" ht="12" hidden="1" customHeight="1"/>
    <row r="184" ht="12" hidden="1" customHeight="1"/>
    <row r="185" ht="12" hidden="1" customHeight="1"/>
    <row r="186" ht="12" hidden="1" customHeight="1"/>
    <row r="187" ht="12" hidden="1" customHeight="1"/>
    <row r="188" ht="12" hidden="1" customHeight="1"/>
    <row r="189" ht="12" hidden="1" customHeight="1"/>
    <row r="190" ht="12" hidden="1" customHeight="1"/>
    <row r="191" ht="12" hidden="1" customHeight="1"/>
    <row r="192" ht="12" hidden="1" customHeight="1"/>
    <row r="193" ht="12" hidden="1" customHeight="1"/>
    <row r="194" ht="12" hidden="1" customHeight="1"/>
    <row r="195" ht="12" hidden="1" customHeight="1"/>
    <row r="196" ht="12" hidden="1" customHeight="1"/>
    <row r="197" ht="12" hidden="1" customHeight="1"/>
    <row r="198" ht="12" hidden="1" customHeight="1"/>
    <row r="199" ht="12" hidden="1" customHeight="1"/>
    <row r="200" ht="12" hidden="1" customHeight="1"/>
    <row r="201" ht="12" hidden="1" customHeight="1"/>
    <row r="202" ht="12" hidden="1" customHeight="1"/>
    <row r="203" ht="12" hidden="1" customHeight="1"/>
    <row r="204" ht="12" hidden="1" customHeight="1"/>
    <row r="205" ht="12" hidden="1" customHeight="1"/>
    <row r="206" ht="12" hidden="1" customHeight="1"/>
    <row r="207" ht="12" hidden="1" customHeight="1"/>
    <row r="208" ht="12" hidden="1" customHeight="1"/>
    <row r="209" ht="12" hidden="1" customHeight="1"/>
    <row r="210" ht="12" hidden="1" customHeight="1"/>
    <row r="211" ht="12" hidden="1" customHeight="1"/>
    <row r="212" ht="12" hidden="1" customHeight="1"/>
    <row r="213" ht="12" hidden="1" customHeight="1"/>
    <row r="214" ht="12" hidden="1" customHeight="1"/>
    <row r="215" ht="12" hidden="1" customHeight="1"/>
    <row r="216" ht="12" hidden="1" customHeight="1"/>
    <row r="217" ht="12" hidden="1" customHeight="1"/>
    <row r="218" ht="12" hidden="1" customHeight="1"/>
    <row r="219" ht="12" hidden="1" customHeight="1"/>
    <row r="220" ht="12" hidden="1" customHeight="1"/>
    <row r="221" ht="12" hidden="1" customHeight="1"/>
    <row r="222" ht="12" hidden="1" customHeight="1"/>
    <row r="223" ht="12" hidden="1" customHeight="1"/>
    <row r="224" ht="12" hidden="1" customHeight="1"/>
    <row r="225" ht="12" hidden="1" customHeight="1"/>
    <row r="226" ht="12" hidden="1" customHeight="1"/>
    <row r="227" ht="12" hidden="1" customHeight="1"/>
    <row r="228" ht="12" hidden="1" customHeight="1"/>
    <row r="229" ht="12" hidden="1" customHeight="1"/>
    <row r="230" ht="12" hidden="1" customHeight="1"/>
    <row r="231" ht="12" hidden="1" customHeight="1"/>
    <row r="232" ht="12" hidden="1" customHeight="1"/>
    <row r="233" ht="12" hidden="1" customHeight="1"/>
    <row r="234" ht="12" hidden="1" customHeight="1"/>
    <row r="235" ht="12" hidden="1" customHeight="1"/>
    <row r="236" ht="12" hidden="1" customHeight="1"/>
    <row r="237" ht="12" hidden="1" customHeight="1"/>
    <row r="238" ht="12" hidden="1" customHeight="1"/>
    <row r="239" ht="12" hidden="1" customHeight="1"/>
    <row r="240" ht="12" hidden="1" customHeight="1"/>
    <row r="241" ht="12" hidden="1" customHeight="1"/>
    <row r="242" ht="12" hidden="1" customHeight="1"/>
    <row r="243" ht="12" hidden="1" customHeight="1"/>
    <row r="244" ht="12" hidden="1" customHeight="1"/>
    <row r="245" ht="12" hidden="1" customHeight="1"/>
    <row r="246" ht="12" hidden="1" customHeight="1"/>
    <row r="247" ht="12" hidden="1" customHeight="1"/>
    <row r="248" ht="12" hidden="1" customHeight="1"/>
    <row r="249" ht="12" hidden="1" customHeight="1"/>
    <row r="250" ht="12" hidden="1" customHeight="1"/>
    <row r="251" ht="12" hidden="1" customHeight="1"/>
    <row r="252" ht="12" hidden="1" customHeight="1"/>
    <row r="253" ht="12" hidden="1" customHeight="1"/>
    <row r="254" ht="12" hidden="1" customHeight="1"/>
    <row r="255" ht="12" hidden="1" customHeight="1"/>
    <row r="256" ht="12" hidden="1" customHeight="1"/>
    <row r="257" ht="12" hidden="1" customHeight="1"/>
    <row r="258" ht="12" hidden="1" customHeight="1"/>
    <row r="259" ht="12" hidden="1" customHeight="1"/>
    <row r="260" ht="12" hidden="1" customHeight="1"/>
    <row r="261" ht="12" hidden="1" customHeight="1"/>
    <row r="262" ht="12" hidden="1" customHeight="1"/>
    <row r="263" ht="12" hidden="1" customHeight="1"/>
    <row r="264" ht="12" hidden="1" customHeight="1"/>
    <row r="265" ht="12" hidden="1" customHeight="1"/>
    <row r="266" ht="12" hidden="1" customHeight="1"/>
    <row r="267" ht="12" hidden="1" customHeight="1"/>
    <row r="268" ht="12" hidden="1" customHeight="1"/>
    <row r="269" ht="12" hidden="1" customHeight="1"/>
    <row r="270" ht="12" hidden="1" customHeight="1"/>
    <row r="271" ht="12" hidden="1" customHeight="1"/>
    <row r="272" ht="12" hidden="1" customHeight="1"/>
    <row r="273" ht="12" hidden="1" customHeight="1"/>
    <row r="274" ht="12" hidden="1" customHeight="1"/>
    <row r="275" ht="12" hidden="1" customHeight="1"/>
    <row r="276" ht="12" hidden="1" customHeight="1"/>
    <row r="277" ht="12" hidden="1" customHeight="1"/>
    <row r="278" ht="12" hidden="1" customHeight="1"/>
    <row r="279" ht="12" hidden="1" customHeight="1"/>
    <row r="280" ht="12" hidden="1" customHeight="1"/>
    <row r="281" ht="12" hidden="1" customHeight="1"/>
    <row r="282" ht="12" hidden="1" customHeight="1"/>
    <row r="283" ht="12" hidden="1" customHeight="1"/>
    <row r="284" ht="12" hidden="1" customHeight="1"/>
    <row r="285" ht="12" hidden="1" customHeight="1"/>
    <row r="286" ht="12" hidden="1" customHeight="1"/>
    <row r="287" ht="12" hidden="1" customHeight="1"/>
    <row r="288" ht="12" hidden="1" customHeight="1"/>
    <row r="289" ht="12" hidden="1" customHeight="1"/>
    <row r="290" ht="12" hidden="1" customHeight="1"/>
    <row r="291" ht="12" hidden="1" customHeight="1"/>
    <row r="292" ht="12" hidden="1" customHeight="1"/>
    <row r="293" ht="12" hidden="1" customHeight="1"/>
    <row r="294" ht="12" hidden="1" customHeight="1"/>
    <row r="295" ht="12" hidden="1" customHeight="1"/>
    <row r="296" ht="12" hidden="1" customHeight="1"/>
    <row r="297" ht="12" hidden="1" customHeight="1"/>
    <row r="298" ht="12" hidden="1" customHeight="1"/>
    <row r="299" ht="12" hidden="1" customHeight="1"/>
    <row r="300" ht="12" hidden="1" customHeight="1"/>
    <row r="301" ht="12" hidden="1" customHeight="1"/>
    <row r="302" ht="12" hidden="1" customHeight="1"/>
    <row r="303" ht="12" hidden="1" customHeight="1"/>
    <row r="304" ht="12" hidden="1" customHeight="1"/>
    <row r="305" ht="12" hidden="1" customHeight="1"/>
    <row r="306" ht="12" hidden="1" customHeight="1"/>
    <row r="307" ht="12" hidden="1" customHeight="1"/>
    <row r="308" ht="12" hidden="1" customHeight="1"/>
    <row r="309" ht="12" hidden="1" customHeight="1"/>
    <row r="310" ht="12" hidden="1" customHeight="1"/>
    <row r="311" ht="12" hidden="1" customHeight="1"/>
    <row r="312" ht="12" hidden="1" customHeight="1"/>
    <row r="313" ht="12" hidden="1" customHeight="1"/>
    <row r="314" ht="12" hidden="1" customHeight="1"/>
    <row r="315" ht="12" hidden="1" customHeight="1"/>
    <row r="316" ht="12" hidden="1" customHeight="1"/>
    <row r="317" ht="12" hidden="1" customHeight="1"/>
    <row r="318" ht="12" hidden="1" customHeight="1"/>
    <row r="319" ht="12" hidden="1" customHeight="1"/>
    <row r="320" ht="12" hidden="1" customHeight="1"/>
    <row r="321" ht="12" hidden="1" customHeight="1"/>
    <row r="322" ht="12" hidden="1" customHeight="1"/>
    <row r="323" ht="12" hidden="1" customHeight="1"/>
    <row r="324" ht="12" hidden="1" customHeight="1"/>
    <row r="325" ht="12" hidden="1" customHeight="1"/>
    <row r="326" ht="12" hidden="1" customHeight="1"/>
    <row r="327" ht="12" hidden="1" customHeight="1"/>
    <row r="328" ht="12" hidden="1" customHeight="1"/>
    <row r="329" ht="12" hidden="1" customHeight="1"/>
    <row r="330" ht="12" hidden="1" customHeight="1"/>
    <row r="331" ht="12" hidden="1" customHeight="1"/>
    <row r="332" ht="12" hidden="1" customHeight="1"/>
    <row r="333" ht="12" hidden="1" customHeight="1"/>
    <row r="334" ht="12" hidden="1" customHeight="1"/>
    <row r="335" ht="12" hidden="1" customHeight="1"/>
    <row r="336"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sheetData>
  <phoneticPr fontId="107" type="noConversion"/>
  <pageMargins left="0.7" right="0.7" top="0.75" bottom="0.75" header="0.3" footer="0.3"/>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sheetPr codeName="Sheet8" enableFormatConditionsCalculation="0">
    <tabColor theme="2" tint="-0.749992370372631"/>
  </sheetPr>
  <dimension ref="A1:T472"/>
  <sheetViews>
    <sheetView showGridLines="0" zoomScaleNormal="100" zoomScalePageLayoutView="130" workbookViewId="0">
      <pane xSplit="3" ySplit="6" topLeftCell="D52" activePane="bottomRight" state="frozen"/>
      <selection activeCell="B1" sqref="B1"/>
      <selection pane="topRight" activeCell="B1" sqref="B1"/>
      <selection pane="bottomLeft" activeCell="B1" sqref="B1"/>
      <selection pane="bottomRight" activeCell="F53" sqref="F53"/>
    </sheetView>
  </sheetViews>
  <sheetFormatPr defaultColWidth="0" defaultRowHeight="12" customHeight="1" zeroHeight="1"/>
  <cols>
    <col min="1" max="1" width="2.7109375" style="54" customWidth="1"/>
    <col min="2" max="2" width="29.42578125" style="54" customWidth="1"/>
    <col min="3" max="3" width="13.140625" style="54" customWidth="1"/>
    <col min="4" max="5" width="9.140625" style="65" customWidth="1"/>
    <col min="6" max="6" width="13.42578125" style="54" customWidth="1"/>
    <col min="7" max="7" width="10" style="146" bestFit="1" customWidth="1"/>
    <col min="8" max="8" width="9.140625" style="54" customWidth="1"/>
    <col min="9" max="9" width="10.28515625" style="54" customWidth="1"/>
    <col min="10" max="10" width="10.42578125" style="54" customWidth="1"/>
    <col min="11" max="11" width="9.140625" style="54" customWidth="1"/>
    <col min="12" max="12" width="10" style="54" bestFit="1" customWidth="1"/>
    <col min="13" max="13" width="9.140625" style="54" customWidth="1"/>
    <col min="14" max="16" width="10" style="54" bestFit="1" customWidth="1"/>
    <col min="17" max="17" width="9.140625" style="54" customWidth="1"/>
    <col min="18" max="20" width="0" style="54" hidden="1" customWidth="1"/>
    <col min="21" max="16384" width="9.140625" style="54" hidden="1"/>
  </cols>
  <sheetData>
    <row r="1" spans="1:20" s="47" customFormat="1">
      <c r="B1" s="48" t="str">
        <f>ProjectName &amp; " - Straight Sale"</f>
        <v>Cosmopolitan of Las Vegas - Straight Sale</v>
      </c>
      <c r="D1" s="61"/>
      <c r="E1" s="61"/>
      <c r="G1" s="142"/>
    </row>
    <row r="2" spans="1:20" s="51" customFormat="1" ht="0.95" customHeight="1">
      <c r="A2" s="49"/>
      <c r="B2" s="50"/>
      <c r="D2" s="62"/>
      <c r="E2" s="62"/>
      <c r="G2" s="143"/>
    </row>
    <row r="3" spans="1:20" s="1162" customFormat="1" ht="2.1" customHeight="1">
      <c r="B3" s="1179"/>
      <c r="D3" s="1182"/>
      <c r="E3" s="1182"/>
      <c r="G3" s="1181"/>
    </row>
    <row r="4" spans="1:20" s="52" customFormat="1">
      <c r="B4" s="53"/>
      <c r="D4" s="63"/>
      <c r="E4" s="63"/>
      <c r="G4" s="88"/>
    </row>
    <row r="5" spans="1:20" s="52" customFormat="1">
      <c r="B5" s="54"/>
      <c r="D5" s="54" t="s">
        <v>513</v>
      </c>
      <c r="E5" s="162">
        <v>1</v>
      </c>
      <c r="G5" s="88"/>
      <c r="K5" s="1237" t="s">
        <v>543</v>
      </c>
      <c r="L5" s="1238"/>
      <c r="M5" s="1238"/>
      <c r="N5" s="1238"/>
      <c r="O5" s="1238"/>
      <c r="P5" s="1238"/>
    </row>
    <row r="6" spans="1:20" s="52" customFormat="1">
      <c r="A6" s="66"/>
      <c r="B6" s="72" t="s">
        <v>542</v>
      </c>
      <c r="C6" s="66"/>
      <c r="D6" s="67"/>
      <c r="E6" s="67"/>
      <c r="F6" s="66"/>
      <c r="G6" s="144"/>
      <c r="H6" s="73">
        <v>2010</v>
      </c>
      <c r="I6" s="72">
        <f>H6+1</f>
        <v>2011</v>
      </c>
      <c r="J6" s="72">
        <f t="shared" ref="J6:M6" si="0">I6+1</f>
        <v>2012</v>
      </c>
      <c r="K6" s="72">
        <f t="shared" si="0"/>
        <v>2013</v>
      </c>
      <c r="L6" s="72">
        <f t="shared" si="0"/>
        <v>2014</v>
      </c>
      <c r="M6" s="72">
        <f t="shared" si="0"/>
        <v>2015</v>
      </c>
      <c r="N6" s="72">
        <f>M6+1</f>
        <v>2016</v>
      </c>
      <c r="O6" s="72">
        <f>N6+1</f>
        <v>2017</v>
      </c>
      <c r="P6" s="72">
        <f>O6+1</f>
        <v>2018</v>
      </c>
    </row>
    <row r="7" spans="1:20"/>
    <row r="8" spans="1:20" s="1162" customFormat="1">
      <c r="A8" s="1185"/>
      <c r="B8" s="1185" t="s">
        <v>395</v>
      </c>
      <c r="C8" s="1185"/>
      <c r="D8" s="1192"/>
      <c r="E8" s="1192"/>
      <c r="F8" s="1185"/>
      <c r="G8" s="1188"/>
      <c r="H8" s="1185"/>
      <c r="I8" s="1185"/>
      <c r="J8" s="1185"/>
      <c r="K8" s="1185"/>
      <c r="L8" s="1185"/>
      <c r="M8" s="1185"/>
      <c r="N8" s="1185"/>
      <c r="O8" s="1185"/>
      <c r="P8" s="1185"/>
      <c r="Q8" s="1185"/>
      <c r="R8" s="1185"/>
      <c r="S8" s="1185"/>
      <c r="T8" s="1185"/>
    </row>
    <row r="9" spans="1:20">
      <c r="A9" s="167"/>
      <c r="B9" s="70" t="s">
        <v>493</v>
      </c>
      <c r="C9" s="69"/>
      <c r="D9" s="71"/>
      <c r="E9" s="71"/>
      <c r="F9" s="69"/>
      <c r="G9" s="69"/>
      <c r="H9" s="69"/>
      <c r="I9" s="69"/>
      <c r="J9" s="69"/>
      <c r="K9" s="69"/>
      <c r="L9" s="69"/>
      <c r="M9" s="69"/>
      <c r="N9" s="69"/>
      <c r="O9" s="69"/>
      <c r="P9" s="69"/>
    </row>
    <row r="10" spans="1:20">
      <c r="A10" s="1193"/>
      <c r="B10" s="1193" t="str">
        <f>'Revenue &amp; EBITDA Forecast'!B95</f>
        <v>Cosmo EBITDA with MGM Value Add</v>
      </c>
      <c r="C10" s="1193"/>
      <c r="D10" s="1194" t="s">
        <v>539</v>
      </c>
      <c r="E10" s="1194" t="s">
        <v>541</v>
      </c>
      <c r="F10" s="1193"/>
      <c r="G10" s="1196"/>
      <c r="H10" s="1197">
        <f>'Revenue &amp; EBITDA Forecast'!H95*$E$5*H68</f>
        <v>0</v>
      </c>
      <c r="I10" s="1197">
        <f>'Revenue &amp; EBITDA Forecast'!I95*$E$5*I68</f>
        <v>0</v>
      </c>
      <c r="J10" s="1197">
        <f>'Revenue &amp; EBITDA Forecast'!J95*$E$5*J68</f>
        <v>0</v>
      </c>
      <c r="K10" s="1197">
        <f>'Revenue &amp; EBITDA Forecast'!K95*$E$5*K68</f>
        <v>61804.525176366733</v>
      </c>
      <c r="L10" s="1197">
        <f>'Revenue &amp; EBITDA Forecast'!L95*$E$5*L68</f>
        <v>85855.255302441074</v>
      </c>
      <c r="M10" s="1197">
        <f>'Revenue &amp; EBITDA Forecast'!M95*$E$5*M68</f>
        <v>119581.36636328678</v>
      </c>
      <c r="N10" s="1197">
        <f>'Revenue &amp; EBITDA Forecast'!N95*$E$5*N68</f>
        <v>152307.48971687126</v>
      </c>
      <c r="O10" s="1197">
        <f>'Revenue &amp; EBITDA Forecast'!O95*$E$5*O68</f>
        <v>184400.92436515281</v>
      </c>
      <c r="P10" s="1197">
        <f>'Revenue &amp; EBITDA Forecast'!P95*$E$5*P68</f>
        <v>204566.20172821518</v>
      </c>
    </row>
    <row r="11" spans="1:20">
      <c r="A11" s="1193"/>
      <c r="B11" s="1193" t="str">
        <f>'A. Standalone Hold'!B11</f>
        <v>EBITDA Forecast Reduction</v>
      </c>
      <c r="C11" s="1193"/>
      <c r="D11" s="1194" t="s">
        <v>539</v>
      </c>
      <c r="E11" s="1194" t="s">
        <v>541</v>
      </c>
      <c r="F11" s="1193"/>
      <c r="G11" s="1196"/>
      <c r="H11" s="1197">
        <f>H10*$F$91</f>
        <v>0</v>
      </c>
      <c r="I11" s="1197">
        <f t="shared" ref="I11:P11" si="1">I10*$F$91</f>
        <v>0</v>
      </c>
      <c r="J11" s="1197">
        <f t="shared" si="1"/>
        <v>0</v>
      </c>
      <c r="K11" s="1197">
        <f t="shared" si="1"/>
        <v>-618.04525176366735</v>
      </c>
      <c r="L11" s="1197">
        <f t="shared" si="1"/>
        <v>-858.55255302441071</v>
      </c>
      <c r="M11" s="1197">
        <f t="shared" si="1"/>
        <v>-1195.8136636328679</v>
      </c>
      <c r="N11" s="1197">
        <f t="shared" si="1"/>
        <v>-1523.0748971687126</v>
      </c>
      <c r="O11" s="1197">
        <f t="shared" si="1"/>
        <v>-1844.0092436515281</v>
      </c>
      <c r="P11" s="1197">
        <f t="shared" si="1"/>
        <v>-2045.6620172821517</v>
      </c>
    </row>
    <row r="12" spans="1:20">
      <c r="A12" s="1193"/>
      <c r="B12" s="1198" t="str">
        <f>'Revenue &amp; EBITDA Forecast'!B95</f>
        <v>Cosmo EBITDA with MGM Value Add</v>
      </c>
      <c r="C12" s="1198"/>
      <c r="D12" s="1199" t="s">
        <v>539</v>
      </c>
      <c r="E12" s="1199" t="s">
        <v>541</v>
      </c>
      <c r="F12" s="1198"/>
      <c r="G12" s="1200"/>
      <c r="H12" s="1201">
        <f>SUM(H10:H11)</f>
        <v>0</v>
      </c>
      <c r="I12" s="1201">
        <f t="shared" ref="I12:P12" si="2">SUM(I10:I11)</f>
        <v>0</v>
      </c>
      <c r="J12" s="1201">
        <f t="shared" si="2"/>
        <v>0</v>
      </c>
      <c r="K12" s="1201">
        <f t="shared" si="2"/>
        <v>61186.479924603067</v>
      </c>
      <c r="L12" s="1201">
        <f t="shared" si="2"/>
        <v>84996.702749416669</v>
      </c>
      <c r="M12" s="1201">
        <f t="shared" si="2"/>
        <v>118385.55269965391</v>
      </c>
      <c r="N12" s="1201">
        <f t="shared" si="2"/>
        <v>150784.41481970256</v>
      </c>
      <c r="O12" s="1201">
        <f t="shared" si="2"/>
        <v>182556.91512150128</v>
      </c>
      <c r="P12" s="1201">
        <f t="shared" si="2"/>
        <v>202520.53971093302</v>
      </c>
    </row>
    <row r="13" spans="1:20">
      <c r="A13" s="1193"/>
      <c r="B13" s="1195" t="s">
        <v>483</v>
      </c>
      <c r="C13" s="1195"/>
      <c r="D13" s="1194" t="s">
        <v>539</v>
      </c>
      <c r="E13" s="1194" t="s">
        <v>541</v>
      </c>
      <c r="F13" s="1195"/>
      <c r="G13" s="1211"/>
      <c r="H13" s="179">
        <f t="shared" ref="H13:P13" si="3">-H67*$F$75</f>
        <v>0</v>
      </c>
      <c r="I13" s="179">
        <f t="shared" si="3"/>
        <v>0</v>
      </c>
      <c r="J13" s="179">
        <f t="shared" si="3"/>
        <v>-2000000</v>
      </c>
      <c r="K13" s="179">
        <f t="shared" si="3"/>
        <v>0</v>
      </c>
      <c r="L13" s="179">
        <f t="shared" si="3"/>
        <v>0</v>
      </c>
      <c r="M13" s="179">
        <f t="shared" si="3"/>
        <v>0</v>
      </c>
      <c r="N13" s="179">
        <f t="shared" si="3"/>
        <v>0</v>
      </c>
      <c r="O13" s="179">
        <f t="shared" si="3"/>
        <v>0</v>
      </c>
      <c r="P13" s="179">
        <f t="shared" si="3"/>
        <v>0</v>
      </c>
    </row>
    <row r="14" spans="1:20">
      <c r="A14" s="1193"/>
      <c r="B14" s="1202" t="s">
        <v>491</v>
      </c>
      <c r="C14" s="1202"/>
      <c r="D14" s="1203" t="s">
        <v>539</v>
      </c>
      <c r="E14" s="1203" t="s">
        <v>541</v>
      </c>
      <c r="F14" s="1202"/>
      <c r="G14" s="1204"/>
      <c r="H14" s="1205">
        <f>SUM(H12:H13)</f>
        <v>0</v>
      </c>
      <c r="I14" s="1205">
        <f t="shared" ref="I14:P14" si="4">SUM(I12:I13)</f>
        <v>0</v>
      </c>
      <c r="J14" s="1205">
        <f t="shared" si="4"/>
        <v>-2000000</v>
      </c>
      <c r="K14" s="1205">
        <f t="shared" si="4"/>
        <v>61186.479924603067</v>
      </c>
      <c r="L14" s="1205">
        <f t="shared" si="4"/>
        <v>84996.702749416669</v>
      </c>
      <c r="M14" s="1205">
        <f t="shared" si="4"/>
        <v>118385.55269965391</v>
      </c>
      <c r="N14" s="1205">
        <f t="shared" si="4"/>
        <v>150784.41481970256</v>
      </c>
      <c r="O14" s="1205">
        <f t="shared" si="4"/>
        <v>182556.91512150128</v>
      </c>
      <c r="P14" s="1205">
        <f t="shared" si="4"/>
        <v>202520.53971093302</v>
      </c>
    </row>
    <row r="15" spans="1:20">
      <c r="A15" s="1193"/>
      <c r="B15" s="1195" t="s">
        <v>488</v>
      </c>
      <c r="C15" s="1195"/>
      <c r="D15" s="1194" t="s">
        <v>539</v>
      </c>
      <c r="E15" s="1194" t="s">
        <v>541</v>
      </c>
      <c r="F15" s="1195"/>
      <c r="G15" s="1211"/>
      <c r="H15" s="179">
        <f t="shared" ref="H15:P15" si="5">H83*$F$85</f>
        <v>0</v>
      </c>
      <c r="I15" s="179">
        <f t="shared" si="5"/>
        <v>0</v>
      </c>
      <c r="J15" s="179">
        <f t="shared" si="5"/>
        <v>0</v>
      </c>
      <c r="K15" s="179">
        <f t="shared" si="5"/>
        <v>0</v>
      </c>
      <c r="L15" s="179">
        <f t="shared" si="5"/>
        <v>0</v>
      </c>
      <c r="M15" s="179">
        <f t="shared" si="5"/>
        <v>0</v>
      </c>
      <c r="N15" s="179">
        <f t="shared" si="5"/>
        <v>0</v>
      </c>
      <c r="O15" s="179">
        <f t="shared" si="5"/>
        <v>0</v>
      </c>
      <c r="P15" s="179">
        <f t="shared" si="5"/>
        <v>3189698.500447195</v>
      </c>
    </row>
    <row r="16" spans="1:20">
      <c r="A16" s="1193"/>
      <c r="B16" s="1202" t="s">
        <v>492</v>
      </c>
      <c r="C16" s="1202"/>
      <c r="D16" s="1203" t="s">
        <v>539</v>
      </c>
      <c r="E16" s="1203" t="s">
        <v>541</v>
      </c>
      <c r="F16" s="1202"/>
      <c r="G16" s="1204"/>
      <c r="H16" s="1208">
        <v>-1E-3</v>
      </c>
      <c r="I16" s="1205">
        <f t="shared" ref="I16:P16" si="6">SUM(I14:I15)</f>
        <v>0</v>
      </c>
      <c r="J16" s="1205">
        <f t="shared" si="6"/>
        <v>-2000000</v>
      </c>
      <c r="K16" s="1205">
        <f t="shared" si="6"/>
        <v>61186.479924603067</v>
      </c>
      <c r="L16" s="1205">
        <f t="shared" si="6"/>
        <v>84996.702749416669</v>
      </c>
      <c r="M16" s="1205">
        <f t="shared" si="6"/>
        <v>118385.55269965391</v>
      </c>
      <c r="N16" s="1205">
        <f t="shared" si="6"/>
        <v>150784.41481970256</v>
      </c>
      <c r="O16" s="1205">
        <f t="shared" si="6"/>
        <v>182556.91512150128</v>
      </c>
      <c r="P16" s="1205">
        <f t="shared" si="6"/>
        <v>3392219.0401581279</v>
      </c>
    </row>
    <row r="17" spans="1:17">
      <c r="A17" s="1193"/>
      <c r="B17" s="1195" t="s">
        <v>490</v>
      </c>
      <c r="C17" s="1195"/>
      <c r="D17" s="1194" t="s">
        <v>539</v>
      </c>
      <c r="E17" s="1194" t="s">
        <v>540</v>
      </c>
      <c r="F17" s="1212">
        <f>IFERROR(IRR(H16:P16),0)</f>
        <v>0.13243254188294012</v>
      </c>
      <c r="G17" s="1211"/>
      <c r="H17" s="179"/>
      <c r="I17" s="179"/>
      <c r="J17" s="179"/>
      <c r="K17" s="179"/>
      <c r="L17" s="179"/>
      <c r="M17" s="179"/>
      <c r="N17" s="179"/>
      <c r="O17" s="179"/>
      <c r="P17" s="179"/>
    </row>
    <row r="18" spans="1:17">
      <c r="A18" s="1193"/>
      <c r="B18" s="1195" t="s">
        <v>1025</v>
      </c>
      <c r="C18" s="1195"/>
      <c r="D18" s="1194"/>
      <c r="E18" s="1194"/>
      <c r="F18" s="1213">
        <f>NPV(F88,K16:P16)+J16</f>
        <v>345974.5781520647</v>
      </c>
      <c r="G18" s="1211"/>
      <c r="H18" s="179"/>
      <c r="I18" s="179"/>
      <c r="J18" s="179"/>
      <c r="K18" s="179"/>
      <c r="L18" s="179"/>
      <c r="M18" s="179"/>
      <c r="N18" s="179"/>
      <c r="O18" s="179"/>
      <c r="P18" s="179"/>
    </row>
    <row r="19" spans="1:17">
      <c r="A19" s="167"/>
      <c r="B19" s="70" t="s">
        <v>495</v>
      </c>
      <c r="C19" s="69"/>
      <c r="D19" s="71"/>
      <c r="E19" s="71"/>
      <c r="F19" s="69"/>
      <c r="G19" s="69"/>
      <c r="H19" s="69"/>
      <c r="I19" s="69"/>
      <c r="J19" s="69"/>
      <c r="K19" s="69"/>
      <c r="L19" s="69"/>
      <c r="M19" s="69"/>
      <c r="N19" s="69"/>
      <c r="O19" s="69"/>
      <c r="P19" s="69"/>
    </row>
    <row r="20" spans="1:17">
      <c r="A20" s="1193"/>
      <c r="B20" s="1195" t="str">
        <f>B13</f>
        <v>Total Enterprise Value Paid for Cosmo</v>
      </c>
      <c r="C20" s="1195"/>
      <c r="D20" s="1194" t="s">
        <v>539</v>
      </c>
      <c r="E20" s="1194" t="s">
        <v>541</v>
      </c>
      <c r="F20" s="1195"/>
      <c r="G20" s="1211"/>
      <c r="H20" s="179">
        <f t="shared" ref="H20:P20" si="7">H13</f>
        <v>0</v>
      </c>
      <c r="I20" s="179">
        <f t="shared" si="7"/>
        <v>0</v>
      </c>
      <c r="J20" s="179">
        <f t="shared" si="7"/>
        <v>-2000000</v>
      </c>
      <c r="K20" s="179">
        <f t="shared" si="7"/>
        <v>0</v>
      </c>
      <c r="L20" s="179">
        <f t="shared" si="7"/>
        <v>0</v>
      </c>
      <c r="M20" s="179">
        <f t="shared" si="7"/>
        <v>0</v>
      </c>
      <c r="N20" s="179">
        <f t="shared" si="7"/>
        <v>0</v>
      </c>
      <c r="O20" s="179">
        <f t="shared" si="7"/>
        <v>0</v>
      </c>
      <c r="P20" s="179">
        <f t="shared" si="7"/>
        <v>0</v>
      </c>
    </row>
    <row r="21" spans="1:17">
      <c r="A21" s="1193"/>
      <c r="B21" s="1195" t="str">
        <f>B97</f>
        <v>Corporate Debt Drawdown</v>
      </c>
      <c r="C21" s="1195"/>
      <c r="D21" s="1194" t="s">
        <v>539</v>
      </c>
      <c r="E21" s="1194" t="s">
        <v>541</v>
      </c>
      <c r="F21" s="1195"/>
      <c r="G21" s="1211"/>
      <c r="H21" s="179">
        <f t="shared" ref="H21:P21" si="8">H97</f>
        <v>0</v>
      </c>
      <c r="I21" s="179">
        <f t="shared" si="8"/>
        <v>0</v>
      </c>
      <c r="J21" s="179">
        <f t="shared" si="8"/>
        <v>1600000</v>
      </c>
      <c r="K21" s="179">
        <f t="shared" si="8"/>
        <v>0</v>
      </c>
      <c r="L21" s="179">
        <f t="shared" si="8"/>
        <v>0</v>
      </c>
      <c r="M21" s="179">
        <f t="shared" si="8"/>
        <v>0</v>
      </c>
      <c r="N21" s="179">
        <f t="shared" si="8"/>
        <v>0</v>
      </c>
      <c r="O21" s="179">
        <f t="shared" si="8"/>
        <v>0</v>
      </c>
      <c r="P21" s="179">
        <f t="shared" si="8"/>
        <v>0</v>
      </c>
    </row>
    <row r="22" spans="1:17">
      <c r="A22" s="1193"/>
      <c r="B22" s="1195" t="str">
        <f>B12</f>
        <v>Cosmo EBITDA with MGM Value Add</v>
      </c>
      <c r="C22" s="1195"/>
      <c r="D22" s="1194" t="s">
        <v>539</v>
      </c>
      <c r="E22" s="1194" t="s">
        <v>541</v>
      </c>
      <c r="F22" s="1195"/>
      <c r="G22" s="1211"/>
      <c r="H22" s="179">
        <f t="shared" ref="H22:P22" si="9">H12</f>
        <v>0</v>
      </c>
      <c r="I22" s="179">
        <f t="shared" si="9"/>
        <v>0</v>
      </c>
      <c r="J22" s="179">
        <f t="shared" si="9"/>
        <v>0</v>
      </c>
      <c r="K22" s="179">
        <f t="shared" si="9"/>
        <v>61186.479924603067</v>
      </c>
      <c r="L22" s="179">
        <f t="shared" si="9"/>
        <v>84996.702749416669</v>
      </c>
      <c r="M22" s="179">
        <f t="shared" si="9"/>
        <v>118385.55269965391</v>
      </c>
      <c r="N22" s="179">
        <f t="shared" si="9"/>
        <v>150784.41481970256</v>
      </c>
      <c r="O22" s="179">
        <f t="shared" si="9"/>
        <v>182556.91512150128</v>
      </c>
      <c r="P22" s="179">
        <f t="shared" si="9"/>
        <v>202520.53971093302</v>
      </c>
      <c r="Q22" s="97"/>
    </row>
    <row r="23" spans="1:17">
      <c r="A23" s="1193"/>
      <c r="B23" s="1193" t="s">
        <v>475</v>
      </c>
      <c r="C23" s="1193"/>
      <c r="D23" s="1194" t="s">
        <v>539</v>
      </c>
      <c r="E23" s="1194" t="s">
        <v>541</v>
      </c>
      <c r="F23" s="1193"/>
      <c r="G23" s="1196"/>
      <c r="H23" s="1197">
        <f t="shared" ref="H23:P23" si="10">-H96*$F$81</f>
        <v>0</v>
      </c>
      <c r="I23" s="1197">
        <f t="shared" si="10"/>
        <v>0</v>
      </c>
      <c r="J23" s="1197">
        <f t="shared" si="10"/>
        <v>0</v>
      </c>
      <c r="K23" s="1197">
        <f t="shared" si="10"/>
        <v>-160000</v>
      </c>
      <c r="L23" s="1197">
        <f t="shared" si="10"/>
        <v>-160000</v>
      </c>
      <c r="M23" s="1197">
        <f t="shared" si="10"/>
        <v>-160000</v>
      </c>
      <c r="N23" s="1197">
        <f t="shared" si="10"/>
        <v>-160000</v>
      </c>
      <c r="O23" s="1197">
        <f t="shared" si="10"/>
        <v>-160000</v>
      </c>
      <c r="P23" s="1197">
        <f t="shared" si="10"/>
        <v>-160000</v>
      </c>
    </row>
    <row r="24" spans="1:17">
      <c r="A24" s="1193"/>
      <c r="B24" s="1202" t="s">
        <v>496</v>
      </c>
      <c r="C24" s="1202"/>
      <c r="D24" s="1203" t="s">
        <v>539</v>
      </c>
      <c r="E24" s="1203" t="s">
        <v>541</v>
      </c>
      <c r="F24" s="1202"/>
      <c r="G24" s="1204"/>
      <c r="H24" s="1205">
        <f t="shared" ref="H24:P24" si="11">SUM(H20:H23)</f>
        <v>0</v>
      </c>
      <c r="I24" s="1205">
        <f t="shared" si="11"/>
        <v>0</v>
      </c>
      <c r="J24" s="1205">
        <f t="shared" si="11"/>
        <v>-400000</v>
      </c>
      <c r="K24" s="1205">
        <f t="shared" si="11"/>
        <v>-98813.520075396926</v>
      </c>
      <c r="L24" s="1205">
        <f t="shared" si="11"/>
        <v>-75003.297250583331</v>
      </c>
      <c r="M24" s="1205">
        <f t="shared" si="11"/>
        <v>-41614.447300346088</v>
      </c>
      <c r="N24" s="1205">
        <f t="shared" si="11"/>
        <v>-9215.5851802974357</v>
      </c>
      <c r="O24" s="1205">
        <f t="shared" si="11"/>
        <v>22556.915121501283</v>
      </c>
      <c r="P24" s="1205">
        <f t="shared" si="11"/>
        <v>42520.539710933022</v>
      </c>
    </row>
    <row r="25" spans="1:17">
      <c r="A25" s="1214"/>
      <c r="B25" s="1215" t="s">
        <v>520</v>
      </c>
      <c r="C25" s="1216"/>
      <c r="D25" s="1217" t="s">
        <v>539</v>
      </c>
      <c r="E25" s="1217" t="s">
        <v>521</v>
      </c>
      <c r="F25" s="1216"/>
      <c r="G25" s="1218"/>
      <c r="H25" s="1219">
        <f t="shared" ref="H25:P25" si="12">-IFERROR(H22/H23,0)</f>
        <v>0</v>
      </c>
      <c r="I25" s="1219">
        <f t="shared" si="12"/>
        <v>0</v>
      </c>
      <c r="J25" s="1219">
        <f t="shared" si="12"/>
        <v>0</v>
      </c>
      <c r="K25" s="1219">
        <f t="shared" si="12"/>
        <v>0.38241549952876919</v>
      </c>
      <c r="L25" s="1219">
        <f t="shared" si="12"/>
        <v>0.53122939218385423</v>
      </c>
      <c r="M25" s="1219">
        <f t="shared" si="12"/>
        <v>0.73990970437283698</v>
      </c>
      <c r="N25" s="1219">
        <f t="shared" si="12"/>
        <v>0.94240259262314108</v>
      </c>
      <c r="O25" s="1219">
        <f t="shared" si="12"/>
        <v>1.1409807195093831</v>
      </c>
      <c r="P25" s="1219">
        <f t="shared" si="12"/>
        <v>1.2657533731933315</v>
      </c>
    </row>
    <row r="26" spans="1:17">
      <c r="A26" s="1193"/>
      <c r="B26" s="1195" t="s">
        <v>484</v>
      </c>
      <c r="C26" s="1195"/>
      <c r="D26" s="1194" t="s">
        <v>539</v>
      </c>
      <c r="E26" s="1194" t="s">
        <v>541</v>
      </c>
      <c r="F26" s="1195"/>
      <c r="G26" s="1211"/>
      <c r="H26" s="179">
        <f t="shared" ref="H26:P26" si="13">H83*$F$85</f>
        <v>0</v>
      </c>
      <c r="I26" s="179">
        <f t="shared" si="13"/>
        <v>0</v>
      </c>
      <c r="J26" s="179">
        <f t="shared" si="13"/>
        <v>0</v>
      </c>
      <c r="K26" s="179">
        <f t="shared" si="13"/>
        <v>0</v>
      </c>
      <c r="L26" s="179">
        <f t="shared" si="13"/>
        <v>0</v>
      </c>
      <c r="M26" s="179">
        <f t="shared" si="13"/>
        <v>0</v>
      </c>
      <c r="N26" s="179">
        <f t="shared" si="13"/>
        <v>0</v>
      </c>
      <c r="O26" s="179">
        <f t="shared" si="13"/>
        <v>0</v>
      </c>
      <c r="P26" s="179">
        <f t="shared" si="13"/>
        <v>3189698.500447195</v>
      </c>
    </row>
    <row r="27" spans="1:17">
      <c r="A27" s="1193"/>
      <c r="B27" s="1195" t="s">
        <v>419</v>
      </c>
      <c r="C27" s="1195"/>
      <c r="D27" s="1194" t="s">
        <v>539</v>
      </c>
      <c r="E27" s="1194" t="s">
        <v>541</v>
      </c>
      <c r="F27" s="1195"/>
      <c r="G27" s="1211"/>
      <c r="H27" s="179">
        <f t="shared" ref="H27:P27" si="14">-H83*H98</f>
        <v>0</v>
      </c>
      <c r="I27" s="179">
        <f t="shared" si="14"/>
        <v>0</v>
      </c>
      <c r="J27" s="179">
        <f t="shared" si="14"/>
        <v>0</v>
      </c>
      <c r="K27" s="179">
        <f t="shared" si="14"/>
        <v>0</v>
      </c>
      <c r="L27" s="179">
        <f t="shared" si="14"/>
        <v>0</v>
      </c>
      <c r="M27" s="179">
        <f t="shared" si="14"/>
        <v>0</v>
      </c>
      <c r="N27" s="179">
        <f t="shared" si="14"/>
        <v>0</v>
      </c>
      <c r="O27" s="179">
        <f t="shared" si="14"/>
        <v>0</v>
      </c>
      <c r="P27" s="179">
        <f t="shared" si="14"/>
        <v>-1600000</v>
      </c>
    </row>
    <row r="28" spans="1:17">
      <c r="A28" s="1193"/>
      <c r="B28" s="1202" t="s">
        <v>485</v>
      </c>
      <c r="C28" s="1202"/>
      <c r="D28" s="1203"/>
      <c r="E28" s="1203"/>
      <c r="F28" s="1202"/>
      <c r="G28" s="1204"/>
      <c r="H28" s="1208">
        <v>-1E-3</v>
      </c>
      <c r="I28" s="1205">
        <f>I24+SUM(I26:I27)</f>
        <v>0</v>
      </c>
      <c r="J28" s="1205">
        <f t="shared" ref="J28:P28" si="15">J24+SUM(J26:J27)</f>
        <v>-400000</v>
      </c>
      <c r="K28" s="1205">
        <f t="shared" si="15"/>
        <v>-98813.520075396926</v>
      </c>
      <c r="L28" s="1205">
        <f t="shared" si="15"/>
        <v>-75003.297250583331</v>
      </c>
      <c r="M28" s="1205">
        <f t="shared" si="15"/>
        <v>-41614.447300346088</v>
      </c>
      <c r="N28" s="1205">
        <f t="shared" si="15"/>
        <v>-9215.5851802974357</v>
      </c>
      <c r="O28" s="1205">
        <f t="shared" si="15"/>
        <v>22556.915121501283</v>
      </c>
      <c r="P28" s="1205">
        <f t="shared" si="15"/>
        <v>1632219.0401581281</v>
      </c>
    </row>
    <row r="29" spans="1:17" s="97" customFormat="1">
      <c r="A29" s="1195"/>
      <c r="B29" s="1195" t="s">
        <v>489</v>
      </c>
      <c r="C29" s="1195"/>
      <c r="D29" s="1194" t="s">
        <v>539</v>
      </c>
      <c r="E29" s="1194" t="s">
        <v>540</v>
      </c>
      <c r="F29" s="1212">
        <f>IFERROR(IRR(H28:P28),0)</f>
        <v>0.19716504031976417</v>
      </c>
      <c r="G29" s="1211"/>
      <c r="H29" s="1195"/>
      <c r="I29" s="1195"/>
      <c r="J29" s="179"/>
      <c r="K29" s="1195"/>
      <c r="L29" s="1195"/>
      <c r="M29" s="1195"/>
      <c r="N29" s="1195"/>
      <c r="O29" s="1195"/>
      <c r="P29" s="1195"/>
    </row>
    <row r="30" spans="1:17" s="97" customFormat="1">
      <c r="A30" s="1195"/>
      <c r="B30" s="1195" t="s">
        <v>23</v>
      </c>
      <c r="C30" s="1195"/>
      <c r="D30" s="1194" t="s">
        <v>539</v>
      </c>
      <c r="E30" s="1194" t="s">
        <v>541</v>
      </c>
      <c r="F30" s="1213">
        <f>NPV(F89,J28:P28)</f>
        <v>107820.89149380894</v>
      </c>
      <c r="G30" s="1211"/>
      <c r="H30" s="1195"/>
      <c r="I30" s="1195"/>
      <c r="J30" s="179"/>
      <c r="K30" s="1195"/>
      <c r="L30" s="1195"/>
      <c r="M30" s="1195"/>
      <c r="N30" s="1195"/>
      <c r="O30" s="1195"/>
      <c r="P30" s="1195"/>
    </row>
    <row r="31" spans="1:17" s="97" customFormat="1">
      <c r="A31" s="1195"/>
      <c r="B31" s="1195"/>
      <c r="C31" s="1195"/>
      <c r="D31" s="1194"/>
      <c r="E31" s="1194"/>
      <c r="F31" s="179"/>
      <c r="G31" s="1211"/>
      <c r="H31" s="1195"/>
      <c r="I31" s="1195"/>
      <c r="J31" s="179"/>
      <c r="K31" s="1195"/>
      <c r="L31" s="1195"/>
      <c r="M31" s="1195"/>
      <c r="N31" s="1195"/>
      <c r="O31" s="1195"/>
      <c r="P31" s="1195"/>
    </row>
    <row r="32" spans="1:17" s="97" customFormat="1">
      <c r="A32" s="1195"/>
      <c r="B32" s="1195" t="s">
        <v>945</v>
      </c>
      <c r="C32" s="1195"/>
      <c r="D32" s="1194" t="s">
        <v>539</v>
      </c>
      <c r="E32" s="1194" t="s">
        <v>541</v>
      </c>
      <c r="F32" s="1220">
        <v>6180000</v>
      </c>
      <c r="G32" s="1211"/>
      <c r="H32" s="1195"/>
      <c r="I32" s="1195"/>
      <c r="J32" s="179"/>
      <c r="K32" s="1195"/>
      <c r="L32" s="1195"/>
      <c r="M32" s="1195"/>
      <c r="N32" s="1195"/>
      <c r="O32" s="1195"/>
      <c r="P32" s="1195"/>
    </row>
    <row r="33" spans="1:16">
      <c r="A33" s="1193"/>
      <c r="B33" s="1193" t="s">
        <v>946</v>
      </c>
      <c r="C33" s="1193"/>
      <c r="D33" s="1194" t="s">
        <v>539</v>
      </c>
      <c r="E33" s="1194" t="s">
        <v>947</v>
      </c>
      <c r="F33" s="1221">
        <v>12.64</v>
      </c>
      <c r="G33" s="1196"/>
      <c r="H33" s="1193"/>
      <c r="I33" s="1193"/>
      <c r="J33" s="1197"/>
      <c r="K33" s="1197"/>
      <c r="L33" s="1197"/>
      <c r="M33" s="1197"/>
      <c r="N33" s="1197"/>
      <c r="O33" s="1197"/>
      <c r="P33" s="1197"/>
    </row>
    <row r="34" spans="1:16">
      <c r="A34" s="1193"/>
      <c r="B34" s="1193" t="s">
        <v>948</v>
      </c>
      <c r="C34" s="1193"/>
      <c r="D34" s="1194" t="s">
        <v>539</v>
      </c>
      <c r="E34" s="1194" t="s">
        <v>541</v>
      </c>
      <c r="F34" s="1197">
        <f>F75-F80</f>
        <v>400000</v>
      </c>
      <c r="G34" s="1196"/>
      <c r="H34" s="1193"/>
      <c r="I34" s="1193"/>
      <c r="J34" s="1222"/>
      <c r="K34" s="1222"/>
      <c r="L34" s="1222"/>
      <c r="M34" s="1222"/>
      <c r="N34" s="1222"/>
      <c r="O34" s="1222"/>
      <c r="P34" s="1222"/>
    </row>
    <row r="35" spans="1:16">
      <c r="A35" s="1193"/>
      <c r="B35" s="1193" t="s">
        <v>949</v>
      </c>
      <c r="C35" s="1193"/>
      <c r="D35" s="1194" t="s">
        <v>539</v>
      </c>
      <c r="E35" s="1194" t="s">
        <v>952</v>
      </c>
      <c r="F35" s="1197">
        <f>F34/F33</f>
        <v>31645.569620253162</v>
      </c>
      <c r="G35" s="1196"/>
      <c r="H35" s="1193"/>
      <c r="I35" s="1193"/>
      <c r="J35" s="1222"/>
      <c r="K35" s="1222"/>
      <c r="L35" s="1222"/>
      <c r="M35" s="1222"/>
      <c r="N35" s="1222"/>
      <c r="O35" s="1222"/>
      <c r="P35" s="1222"/>
    </row>
    <row r="36" spans="1:16">
      <c r="A36" s="1193"/>
      <c r="B36" s="1193" t="s">
        <v>950</v>
      </c>
      <c r="C36" s="1193"/>
      <c r="D36" s="1194" t="s">
        <v>539</v>
      </c>
      <c r="E36" s="1194" t="s">
        <v>952</v>
      </c>
      <c r="F36" s="1223">
        <v>489200</v>
      </c>
      <c r="G36" s="1196"/>
      <c r="H36" s="1193"/>
      <c r="I36" s="1193"/>
      <c r="J36" s="1197">
        <f>$F$36</f>
        <v>489200</v>
      </c>
      <c r="K36" s="1197">
        <f t="shared" ref="K36:P36" si="16">$F$36</f>
        <v>489200</v>
      </c>
      <c r="L36" s="1197">
        <f t="shared" si="16"/>
        <v>489200</v>
      </c>
      <c r="M36" s="1197">
        <f t="shared" si="16"/>
        <v>489200</v>
      </c>
      <c r="N36" s="1197">
        <f t="shared" si="16"/>
        <v>489200</v>
      </c>
      <c r="O36" s="1197">
        <f t="shared" si="16"/>
        <v>489200</v>
      </c>
      <c r="P36" s="1197">
        <f t="shared" si="16"/>
        <v>489200</v>
      </c>
    </row>
    <row r="37" spans="1:16">
      <c r="A37" s="1193"/>
      <c r="B37" s="1224" t="s">
        <v>951</v>
      </c>
      <c r="C37" s="1224"/>
      <c r="D37" s="1225" t="s">
        <v>539</v>
      </c>
      <c r="E37" s="1225" t="s">
        <v>952</v>
      </c>
      <c r="F37" s="1226">
        <f>SUM(F35:F36)</f>
        <v>520845.56962025317</v>
      </c>
      <c r="G37" s="1227"/>
      <c r="H37" s="1224"/>
      <c r="I37" s="1224"/>
      <c r="J37" s="1226">
        <f>$F$37</f>
        <v>520845.56962025317</v>
      </c>
      <c r="K37" s="1226">
        <f t="shared" ref="K37:P37" si="17">$F$37</f>
        <v>520845.56962025317</v>
      </c>
      <c r="L37" s="1226">
        <f t="shared" si="17"/>
        <v>520845.56962025317</v>
      </c>
      <c r="M37" s="1226">
        <f t="shared" si="17"/>
        <v>520845.56962025317</v>
      </c>
      <c r="N37" s="1226">
        <f t="shared" si="17"/>
        <v>520845.56962025317</v>
      </c>
      <c r="O37" s="1226">
        <f t="shared" si="17"/>
        <v>520845.56962025317</v>
      </c>
      <c r="P37" s="1226">
        <f t="shared" si="17"/>
        <v>520845.56962025317</v>
      </c>
    </row>
    <row r="38" spans="1:16">
      <c r="A38" s="1193"/>
      <c r="B38" s="1195" t="s">
        <v>959</v>
      </c>
      <c r="C38" s="1195"/>
      <c r="D38" s="1194" t="s">
        <v>539</v>
      </c>
      <c r="E38" s="1194" t="s">
        <v>540</v>
      </c>
      <c r="F38" s="1228">
        <f>F35/F36</f>
        <v>6.4688408872144651E-2</v>
      </c>
      <c r="G38" s="1211"/>
      <c r="H38" s="1195"/>
      <c r="I38" s="1195"/>
      <c r="J38" s="179"/>
      <c r="K38" s="179"/>
      <c r="L38" s="179"/>
      <c r="M38" s="179"/>
      <c r="N38" s="179"/>
      <c r="O38" s="179"/>
      <c r="P38" s="179"/>
    </row>
    <row r="39" spans="1:16">
      <c r="A39" s="1193"/>
      <c r="B39" s="1195"/>
      <c r="C39" s="1195"/>
      <c r="D39" s="1194"/>
      <c r="E39" s="1194"/>
      <c r="F39" s="179"/>
      <c r="G39" s="1196"/>
      <c r="H39" s="1193"/>
      <c r="I39" s="1193"/>
      <c r="J39" s="1197"/>
      <c r="K39" s="1197"/>
      <c r="L39" s="1197"/>
      <c r="M39" s="1197"/>
      <c r="N39" s="1197"/>
      <c r="O39" s="1197"/>
      <c r="P39" s="1197"/>
    </row>
    <row r="40" spans="1:16">
      <c r="A40" s="1193"/>
      <c r="B40" s="1195" t="s">
        <v>953</v>
      </c>
      <c r="C40" s="1195"/>
      <c r="D40" s="1194" t="s">
        <v>539</v>
      </c>
      <c r="E40" s="1194" t="s">
        <v>952</v>
      </c>
      <c r="F40" s="179"/>
      <c r="G40" s="1196"/>
      <c r="H40" s="1193"/>
      <c r="I40" s="1193"/>
      <c r="J40" s="1220">
        <v>1644461.4272282128</v>
      </c>
      <c r="K40" s="1220">
        <v>1821444.8029290847</v>
      </c>
      <c r="L40" s="1220">
        <v>1460546.8345862487</v>
      </c>
      <c r="M40" s="1220">
        <v>1601775.2635375226</v>
      </c>
      <c r="N40" s="1220">
        <v>1671283.1573444919</v>
      </c>
      <c r="O40" s="1220">
        <v>1742322.9857066479</v>
      </c>
      <c r="P40" s="1220">
        <v>1814874.1723449919</v>
      </c>
    </row>
    <row r="41" spans="1:16">
      <c r="A41" s="1193"/>
      <c r="B41" s="1195" t="s">
        <v>954</v>
      </c>
      <c r="C41" s="1195"/>
      <c r="D41" s="1194" t="s">
        <v>539</v>
      </c>
      <c r="E41" s="1194" t="s">
        <v>947</v>
      </c>
      <c r="F41" s="179"/>
      <c r="G41" s="1196"/>
      <c r="H41" s="1193"/>
      <c r="I41" s="1193"/>
      <c r="J41" s="1229"/>
      <c r="K41" s="1229">
        <f t="shared" ref="K41:P41" si="18">K40/K36</f>
        <v>3.7233131703374585</v>
      </c>
      <c r="L41" s="1229">
        <f t="shared" si="18"/>
        <v>2.9855822456791676</v>
      </c>
      <c r="M41" s="1229">
        <f t="shared" si="18"/>
        <v>3.2742748641404797</v>
      </c>
      <c r="N41" s="1229">
        <f t="shared" si="18"/>
        <v>3.4163596838603678</v>
      </c>
      <c r="O41" s="1229">
        <f t="shared" si="18"/>
        <v>3.5615760133005883</v>
      </c>
      <c r="P41" s="1229">
        <f t="shared" si="18"/>
        <v>3.7098817913838755</v>
      </c>
    </row>
    <row r="42" spans="1:16">
      <c r="A42" s="1193"/>
      <c r="B42" s="1224" t="s">
        <v>955</v>
      </c>
      <c r="C42" s="1224"/>
      <c r="D42" s="1225" t="s">
        <v>539</v>
      </c>
      <c r="E42" s="1225" t="s">
        <v>952</v>
      </c>
      <c r="F42" s="1226"/>
      <c r="G42" s="1227"/>
      <c r="H42" s="1224"/>
      <c r="I42" s="1224"/>
      <c r="J42" s="1226"/>
      <c r="K42" s="1226">
        <f t="shared" ref="K42:O42" si="19">K40+K24</f>
        <v>1722631.2828536879</v>
      </c>
      <c r="L42" s="1226">
        <f t="shared" si="19"/>
        <v>1385543.5373356654</v>
      </c>
      <c r="M42" s="1226">
        <f t="shared" si="19"/>
        <v>1560160.8162371765</v>
      </c>
      <c r="N42" s="1226">
        <f t="shared" si="19"/>
        <v>1662067.5721641944</v>
      </c>
      <c r="O42" s="1226">
        <f t="shared" si="19"/>
        <v>1764879.9008281492</v>
      </c>
      <c r="P42" s="1226">
        <f>P40+P24</f>
        <v>1857394.712055925</v>
      </c>
    </row>
    <row r="43" spans="1:16">
      <c r="A43" s="1193"/>
      <c r="B43" s="1195" t="s">
        <v>954</v>
      </c>
      <c r="C43" s="1195"/>
      <c r="D43" s="1194" t="s">
        <v>539</v>
      </c>
      <c r="E43" s="1194" t="s">
        <v>947</v>
      </c>
      <c r="F43" s="179"/>
      <c r="G43" s="1196"/>
      <c r="H43" s="1193"/>
      <c r="I43" s="1193"/>
      <c r="J43" s="179"/>
      <c r="K43" s="1229">
        <f t="shared" ref="K43:P43" si="20">K42/K37</f>
        <v>3.3073743607143529</v>
      </c>
      <c r="L43" s="1229">
        <f t="shared" si="20"/>
        <v>2.6601810942653517</v>
      </c>
      <c r="M43" s="1229">
        <f t="shared" si="20"/>
        <v>2.9954383933316064</v>
      </c>
      <c r="N43" s="1229">
        <f t="shared" si="20"/>
        <v>3.1910947680250068</v>
      </c>
      <c r="O43" s="1229">
        <f t="shared" si="20"/>
        <v>3.3884898015258487</v>
      </c>
      <c r="P43" s="1229">
        <f t="shared" si="20"/>
        <v>3.5661140660371662</v>
      </c>
    </row>
    <row r="44" spans="1:16">
      <c r="A44" s="1193"/>
      <c r="B44" s="1195" t="s">
        <v>960</v>
      </c>
      <c r="C44" s="1195"/>
      <c r="D44" s="1225" t="s">
        <v>539</v>
      </c>
      <c r="E44" s="1225" t="s">
        <v>540</v>
      </c>
      <c r="F44" s="179"/>
      <c r="G44" s="1196"/>
      <c r="H44" s="1193"/>
      <c r="I44" s="1193"/>
      <c r="J44" s="179"/>
      <c r="K44" s="1228">
        <f>K42/K40-1</f>
        <v>-5.4250076596608299E-2</v>
      </c>
      <c r="L44" s="1228">
        <f t="shared" ref="L44:P44" si="21">L42/L40-1</f>
        <v>-5.1352887476443509E-2</v>
      </c>
      <c r="M44" s="1228">
        <f t="shared" si="21"/>
        <v>-2.5980203495239773E-2</v>
      </c>
      <c r="N44" s="1228">
        <f t="shared" si="21"/>
        <v>-5.5140776952123938E-3</v>
      </c>
      <c r="O44" s="1228">
        <f t="shared" si="21"/>
        <v>1.2946460160687456E-2</v>
      </c>
      <c r="P44" s="1228">
        <f t="shared" si="21"/>
        <v>2.3428918852259839E-2</v>
      </c>
    </row>
    <row r="45" spans="1:16">
      <c r="A45" s="1193"/>
      <c r="B45" s="1224" t="s">
        <v>961</v>
      </c>
      <c r="C45" s="1224"/>
      <c r="D45" s="1225" t="s">
        <v>539</v>
      </c>
      <c r="E45" s="1225" t="s">
        <v>540</v>
      </c>
      <c r="F45" s="1224"/>
      <c r="G45" s="1227"/>
      <c r="H45" s="1224"/>
      <c r="I45" s="1224"/>
      <c r="J45" s="1226"/>
      <c r="K45" s="1230">
        <f>K43/K41-1</f>
        <v>-0.11171201309005319</v>
      </c>
      <c r="L45" s="1230">
        <f>L43/L41-1</f>
        <v>-0.10899085157836375</v>
      </c>
      <c r="M45" s="1230">
        <f>M43/M41-1</f>
        <v>-8.5159762811198747E-2</v>
      </c>
      <c r="N45" s="1230">
        <f>N43/N41-1</f>
        <v>-6.5937119238223652E-2</v>
      </c>
      <c r="O45" s="1230">
        <f>O43/O41-1</f>
        <v>-4.8598207964214435E-2</v>
      </c>
      <c r="P45" s="1230">
        <f>P43/P41-1</f>
        <v>-3.875264319219196E-2</v>
      </c>
    </row>
    <row r="46" spans="1:16">
      <c r="A46" s="1193"/>
      <c r="B46" s="1193"/>
      <c r="C46" s="1193"/>
      <c r="D46" s="1210"/>
      <c r="E46" s="1210"/>
      <c r="F46" s="1193"/>
      <c r="G46" s="1196"/>
      <c r="H46" s="1193"/>
      <c r="I46" s="1193"/>
      <c r="J46" s="1197"/>
      <c r="K46" s="1197"/>
      <c r="L46" s="1197"/>
      <c r="M46" s="1197"/>
      <c r="N46" s="1197"/>
      <c r="O46" s="1197"/>
      <c r="P46" s="1197"/>
    </row>
    <row r="47" spans="1:16">
      <c r="A47" s="167"/>
      <c r="B47" s="70" t="s">
        <v>453</v>
      </c>
      <c r="C47" s="69"/>
      <c r="D47" s="71" t="s">
        <v>539</v>
      </c>
      <c r="E47" s="71" t="s">
        <v>541</v>
      </c>
      <c r="F47" s="69"/>
      <c r="G47" s="69"/>
      <c r="H47" s="69"/>
      <c r="I47" s="69"/>
      <c r="J47" s="69"/>
      <c r="K47" s="69"/>
      <c r="L47" s="69"/>
      <c r="M47" s="69"/>
      <c r="N47" s="69"/>
      <c r="O47" s="69"/>
      <c r="P47" s="69"/>
    </row>
    <row r="48" spans="1:16">
      <c r="A48" s="1193"/>
      <c r="B48" s="1193" t="str">
        <f>B13</f>
        <v>Total Enterprise Value Paid for Cosmo</v>
      </c>
      <c r="C48" s="1193"/>
      <c r="D48" s="1194" t="s">
        <v>539</v>
      </c>
      <c r="E48" s="1194" t="s">
        <v>541</v>
      </c>
      <c r="F48" s="1193"/>
      <c r="G48" s="1196"/>
      <c r="H48" s="1197">
        <f t="shared" ref="H48:P48" si="22">-H13</f>
        <v>0</v>
      </c>
      <c r="I48" s="1197">
        <f t="shared" si="22"/>
        <v>0</v>
      </c>
      <c r="J48" s="1197">
        <f t="shared" si="22"/>
        <v>2000000</v>
      </c>
      <c r="K48" s="1197">
        <f t="shared" si="22"/>
        <v>0</v>
      </c>
      <c r="L48" s="1197">
        <f t="shared" si="22"/>
        <v>0</v>
      </c>
      <c r="M48" s="1197">
        <f t="shared" si="22"/>
        <v>0</v>
      </c>
      <c r="N48" s="1197">
        <f t="shared" si="22"/>
        <v>0</v>
      </c>
      <c r="O48" s="1197">
        <f t="shared" si="22"/>
        <v>0</v>
      </c>
      <c r="P48" s="1197">
        <f t="shared" si="22"/>
        <v>0</v>
      </c>
    </row>
    <row r="49" spans="1:16">
      <c r="A49" s="1193"/>
      <c r="B49" s="1193" t="str">
        <f>B78</f>
        <v>Remodelling Expense &amp; Transaction Cost</v>
      </c>
      <c r="C49" s="1193"/>
      <c r="D49" s="1194" t="s">
        <v>539</v>
      </c>
      <c r="E49" s="1194" t="s">
        <v>541</v>
      </c>
      <c r="F49" s="1193"/>
      <c r="G49" s="1196"/>
      <c r="H49" s="1197">
        <f t="shared" ref="H49:P49" si="23">-$F$78*$E$5*H67</f>
        <v>0</v>
      </c>
      <c r="I49" s="1197">
        <f t="shared" si="23"/>
        <v>0</v>
      </c>
      <c r="J49" s="1197">
        <f t="shared" si="23"/>
        <v>-75000</v>
      </c>
      <c r="K49" s="1197">
        <f t="shared" si="23"/>
        <v>0</v>
      </c>
      <c r="L49" s="1197">
        <f t="shared" si="23"/>
        <v>0</v>
      </c>
      <c r="M49" s="1197">
        <f t="shared" si="23"/>
        <v>0</v>
      </c>
      <c r="N49" s="1197">
        <f t="shared" si="23"/>
        <v>0</v>
      </c>
      <c r="O49" s="1197">
        <f t="shared" si="23"/>
        <v>0</v>
      </c>
      <c r="P49" s="1197">
        <f t="shared" si="23"/>
        <v>0</v>
      </c>
    </row>
    <row r="50" spans="1:16">
      <c r="A50" s="1193"/>
      <c r="B50" s="1202" t="s">
        <v>500</v>
      </c>
      <c r="C50" s="1202"/>
      <c r="D50" s="1203" t="s">
        <v>539</v>
      </c>
      <c r="E50" s="1203" t="s">
        <v>541</v>
      </c>
      <c r="F50" s="1205">
        <f>SUM(H50:P50)</f>
        <v>1925000</v>
      </c>
      <c r="G50" s="1231"/>
      <c r="H50" s="1205">
        <f t="shared" ref="H50:P50" si="24">SUM(H48:H49)</f>
        <v>0</v>
      </c>
      <c r="I50" s="1205">
        <f t="shared" si="24"/>
        <v>0</v>
      </c>
      <c r="J50" s="1205">
        <f t="shared" si="24"/>
        <v>1925000</v>
      </c>
      <c r="K50" s="1205">
        <f t="shared" si="24"/>
        <v>0</v>
      </c>
      <c r="L50" s="1205">
        <f t="shared" si="24"/>
        <v>0</v>
      </c>
      <c r="M50" s="1205">
        <f t="shared" si="24"/>
        <v>0</v>
      </c>
      <c r="N50" s="1205">
        <f t="shared" si="24"/>
        <v>0</v>
      </c>
      <c r="O50" s="1205">
        <f t="shared" si="24"/>
        <v>0</v>
      </c>
      <c r="P50" s="1205">
        <f t="shared" si="24"/>
        <v>0</v>
      </c>
    </row>
    <row r="51" spans="1:16">
      <c r="A51" s="1193"/>
      <c r="B51" s="1195" t="s">
        <v>921</v>
      </c>
      <c r="C51" s="1193"/>
      <c r="D51" s="1206" t="s">
        <v>539</v>
      </c>
      <c r="E51" s="1206" t="s">
        <v>541</v>
      </c>
      <c r="F51" s="1195"/>
      <c r="G51" s="1196"/>
      <c r="H51" s="1197">
        <f t="shared" ref="H51:P51" si="25">-$F$86*H67</f>
        <v>0</v>
      </c>
      <c r="I51" s="1197">
        <f t="shared" si="25"/>
        <v>0</v>
      </c>
      <c r="J51" s="1197">
        <f t="shared" si="25"/>
        <v>-3300000</v>
      </c>
      <c r="K51" s="1197">
        <f t="shared" si="25"/>
        <v>0</v>
      </c>
      <c r="L51" s="1197">
        <f t="shared" si="25"/>
        <v>0</v>
      </c>
      <c r="M51" s="1197">
        <f t="shared" si="25"/>
        <v>0</v>
      </c>
      <c r="N51" s="1197">
        <f t="shared" si="25"/>
        <v>0</v>
      </c>
      <c r="O51" s="1197">
        <f t="shared" si="25"/>
        <v>0</v>
      </c>
      <c r="P51" s="1197">
        <f t="shared" si="25"/>
        <v>0</v>
      </c>
    </row>
    <row r="52" spans="1:16">
      <c r="A52" s="1193"/>
      <c r="B52" s="1202" t="s">
        <v>917</v>
      </c>
      <c r="C52" s="1202"/>
      <c r="D52" s="1207" t="s">
        <v>539</v>
      </c>
      <c r="E52" s="1207" t="s">
        <v>541</v>
      </c>
      <c r="F52" s="1202"/>
      <c r="G52" s="1204"/>
      <c r="H52" s="1208">
        <v>-1E-3</v>
      </c>
      <c r="I52" s="1205">
        <f t="shared" ref="I52:P52" si="26">SUM(I50:I51)</f>
        <v>0</v>
      </c>
      <c r="J52" s="1205">
        <f t="shared" si="26"/>
        <v>-1375000</v>
      </c>
      <c r="K52" s="1205">
        <f t="shared" si="26"/>
        <v>0</v>
      </c>
      <c r="L52" s="1205">
        <f t="shared" si="26"/>
        <v>0</v>
      </c>
      <c r="M52" s="1205">
        <f t="shared" si="26"/>
        <v>0</v>
      </c>
      <c r="N52" s="1205">
        <f t="shared" si="26"/>
        <v>0</v>
      </c>
      <c r="O52" s="1205">
        <f t="shared" si="26"/>
        <v>0</v>
      </c>
      <c r="P52" s="1205">
        <f t="shared" si="26"/>
        <v>0</v>
      </c>
    </row>
    <row r="53" spans="1:16" ht="12" customHeight="1">
      <c r="A53" s="1193"/>
      <c r="B53" s="1193" t="s">
        <v>497</v>
      </c>
      <c r="C53" s="1193"/>
      <c r="D53" s="1206" t="s">
        <v>539</v>
      </c>
      <c r="E53" s="1206" t="s">
        <v>540</v>
      </c>
      <c r="F53" s="1232">
        <f>IFERROR(IRR(H52:P52),0)</f>
        <v>0</v>
      </c>
      <c r="G53" s="1196"/>
      <c r="H53" s="1193"/>
      <c r="I53" s="1193"/>
      <c r="J53" s="1193"/>
      <c r="K53" s="1193"/>
      <c r="L53" s="1193"/>
      <c r="M53" s="1193"/>
      <c r="N53" s="1193"/>
      <c r="O53" s="1193"/>
      <c r="P53" s="1193"/>
    </row>
    <row r="54" spans="1:16">
      <c r="A54" s="1193"/>
      <c r="B54" s="1193" t="s">
        <v>988</v>
      </c>
      <c r="C54" s="1193"/>
      <c r="D54" s="1206" t="s">
        <v>539</v>
      </c>
      <c r="E54" s="1206" t="s">
        <v>541</v>
      </c>
      <c r="F54" s="1233">
        <f>NPV(F87,K50:P50)+J50</f>
        <v>1925000</v>
      </c>
      <c r="G54" s="1196"/>
      <c r="H54" s="1193"/>
      <c r="I54" s="1193"/>
      <c r="J54" s="1193"/>
      <c r="K54" s="1193"/>
      <c r="L54" s="1193"/>
      <c r="M54" s="1193"/>
      <c r="N54" s="1193"/>
      <c r="O54" s="1193"/>
      <c r="P54" s="1193"/>
    </row>
    <row r="55" spans="1:16">
      <c r="A55" s="1193"/>
      <c r="B55" s="1193"/>
      <c r="C55" s="1193"/>
      <c r="D55" s="1206"/>
      <c r="E55" s="1206"/>
      <c r="F55" s="179"/>
      <c r="G55" s="1196"/>
      <c r="H55" s="1193"/>
      <c r="I55" s="1193"/>
      <c r="J55" s="1193"/>
      <c r="K55" s="1193"/>
      <c r="L55" s="1193"/>
      <c r="M55" s="1193"/>
      <c r="N55" s="1193"/>
      <c r="O55" s="1193"/>
      <c r="P55" s="1193"/>
    </row>
    <row r="56" spans="1:16">
      <c r="A56" s="167"/>
      <c r="B56" s="70" t="s">
        <v>454</v>
      </c>
      <c r="C56" s="69"/>
      <c r="D56" s="71"/>
      <c r="E56" s="71"/>
      <c r="F56" s="69"/>
      <c r="G56" s="69"/>
      <c r="H56" s="69"/>
      <c r="I56" s="69"/>
      <c r="J56" s="69"/>
      <c r="K56" s="69"/>
      <c r="L56" s="69"/>
      <c r="M56" s="69"/>
      <c r="N56" s="69"/>
      <c r="O56" s="69"/>
      <c r="P56" s="69"/>
    </row>
    <row r="57" spans="1:16" s="97" customFormat="1">
      <c r="A57" s="1195"/>
      <c r="B57" s="1195" t="s">
        <v>502</v>
      </c>
      <c r="C57" s="1195"/>
      <c r="D57" s="1194" t="s">
        <v>539</v>
      </c>
      <c r="E57" s="1194" t="s">
        <v>541</v>
      </c>
      <c r="F57" s="179"/>
      <c r="G57" s="1211"/>
      <c r="H57" s="1234">
        <f>'A. Standalone Hold'!F29</f>
        <v>3300000</v>
      </c>
      <c r="I57" s="179">
        <f t="shared" ref="I57:P57" si="27">H60</f>
        <v>3300000</v>
      </c>
      <c r="J57" s="179">
        <f t="shared" si="27"/>
        <v>3300000</v>
      </c>
      <c r="K57" s="179">
        <f t="shared" si="27"/>
        <v>0</v>
      </c>
      <c r="L57" s="179">
        <f t="shared" si="27"/>
        <v>0</v>
      </c>
      <c r="M57" s="179">
        <f t="shared" si="27"/>
        <v>0</v>
      </c>
      <c r="N57" s="179">
        <f t="shared" si="27"/>
        <v>0</v>
      </c>
      <c r="O57" s="179">
        <f t="shared" si="27"/>
        <v>0</v>
      </c>
      <c r="P57" s="179">
        <f t="shared" si="27"/>
        <v>0</v>
      </c>
    </row>
    <row r="58" spans="1:16" s="97" customFormat="1">
      <c r="A58" s="1195"/>
      <c r="B58" s="1202" t="s">
        <v>503</v>
      </c>
      <c r="C58" s="1202"/>
      <c r="D58" s="1203" t="s">
        <v>539</v>
      </c>
      <c r="E58" s="1203" t="s">
        <v>541</v>
      </c>
      <c r="F58" s="1205"/>
      <c r="G58" s="1235">
        <f>SUM(H58:P58)</f>
        <v>-1925000</v>
      </c>
      <c r="H58" s="1205">
        <f>-SUM(H48:H49)</f>
        <v>0</v>
      </c>
      <c r="I58" s="1205">
        <f t="shared" ref="I58:P58" si="28">-SUM(I48:I49)</f>
        <v>0</v>
      </c>
      <c r="J58" s="1205">
        <f t="shared" si="28"/>
        <v>-1925000</v>
      </c>
      <c r="K58" s="1205">
        <f t="shared" si="28"/>
        <v>0</v>
      </c>
      <c r="L58" s="1205">
        <f t="shared" si="28"/>
        <v>0</v>
      </c>
      <c r="M58" s="1205">
        <f t="shared" si="28"/>
        <v>0</v>
      </c>
      <c r="N58" s="1205">
        <f t="shared" si="28"/>
        <v>0</v>
      </c>
      <c r="O58" s="1205">
        <f t="shared" si="28"/>
        <v>0</v>
      </c>
      <c r="P58" s="1205">
        <f t="shared" si="28"/>
        <v>0</v>
      </c>
    </row>
    <row r="59" spans="1:16" s="97" customFormat="1">
      <c r="A59" s="1195"/>
      <c r="B59" s="1195" t="s">
        <v>504</v>
      </c>
      <c r="C59" s="1195"/>
      <c r="D59" s="1194" t="s">
        <v>539</v>
      </c>
      <c r="E59" s="1194" t="s">
        <v>541</v>
      </c>
      <c r="F59" s="179"/>
      <c r="G59" s="1236">
        <f>SUM(H59:P59)</f>
        <v>-1375000</v>
      </c>
      <c r="H59" s="179">
        <f t="shared" ref="H59:P59" si="29">-SUM(H57:H58)*H67</f>
        <v>0</v>
      </c>
      <c r="I59" s="179">
        <f t="shared" si="29"/>
        <v>0</v>
      </c>
      <c r="J59" s="179">
        <f t="shared" si="29"/>
        <v>-1375000</v>
      </c>
      <c r="K59" s="179">
        <f t="shared" si="29"/>
        <v>0</v>
      </c>
      <c r="L59" s="179">
        <f t="shared" si="29"/>
        <v>0</v>
      </c>
      <c r="M59" s="179">
        <f t="shared" si="29"/>
        <v>0</v>
      </c>
      <c r="N59" s="179">
        <f t="shared" si="29"/>
        <v>0</v>
      </c>
      <c r="O59" s="179">
        <f t="shared" si="29"/>
        <v>0</v>
      </c>
      <c r="P59" s="179">
        <f t="shared" si="29"/>
        <v>0</v>
      </c>
    </row>
    <row r="60" spans="1:16" s="97" customFormat="1">
      <c r="A60" s="1195"/>
      <c r="B60" s="1202" t="s">
        <v>478</v>
      </c>
      <c r="C60" s="1202"/>
      <c r="D60" s="1203" t="s">
        <v>539</v>
      </c>
      <c r="E60" s="1203" t="s">
        <v>541</v>
      </c>
      <c r="F60" s="1205"/>
      <c r="G60" s="1204"/>
      <c r="H60" s="1205">
        <f t="shared" ref="H60:P60" si="30">SUM(H57:H59)</f>
        <v>3300000</v>
      </c>
      <c r="I60" s="1205">
        <f t="shared" si="30"/>
        <v>3300000</v>
      </c>
      <c r="J60" s="1205">
        <f t="shared" si="30"/>
        <v>0</v>
      </c>
      <c r="K60" s="1205">
        <f t="shared" si="30"/>
        <v>0</v>
      </c>
      <c r="L60" s="1205">
        <f t="shared" si="30"/>
        <v>0</v>
      </c>
      <c r="M60" s="1205">
        <f t="shared" si="30"/>
        <v>0</v>
      </c>
      <c r="N60" s="1205">
        <f t="shared" si="30"/>
        <v>0</v>
      </c>
      <c r="O60" s="1205">
        <f t="shared" si="30"/>
        <v>0</v>
      </c>
      <c r="P60" s="1205">
        <f t="shared" si="30"/>
        <v>0</v>
      </c>
    </row>
    <row r="61" spans="1:16" s="97" customFormat="1">
      <c r="A61" s="1195"/>
      <c r="B61" s="1195"/>
      <c r="C61" s="1195"/>
      <c r="D61" s="1194"/>
      <c r="E61" s="1194"/>
      <c r="F61" s="179"/>
      <c r="G61" s="1211"/>
      <c r="H61" s="179"/>
      <c r="I61" s="179"/>
      <c r="J61" s="179"/>
      <c r="K61" s="1195"/>
      <c r="L61" s="1195"/>
      <c r="M61" s="1195"/>
      <c r="N61" s="1195"/>
      <c r="O61" s="1195"/>
      <c r="P61" s="1195"/>
    </row>
    <row r="62" spans="1:16" s="97" customFormat="1">
      <c r="A62" s="1195"/>
      <c r="B62" s="1195" t="s">
        <v>918</v>
      </c>
      <c r="C62" s="1195"/>
      <c r="D62" s="1194" t="s">
        <v>539</v>
      </c>
      <c r="E62" s="1194" t="s">
        <v>541</v>
      </c>
      <c r="F62" s="1213">
        <f>G59</f>
        <v>-1375000</v>
      </c>
      <c r="G62" s="1211"/>
      <c r="H62" s="1195"/>
      <c r="I62" s="1195"/>
      <c r="J62" s="179"/>
      <c r="K62" s="1195"/>
      <c r="L62" s="1195"/>
      <c r="M62" s="1195"/>
      <c r="N62" s="1195"/>
      <c r="O62" s="1195"/>
      <c r="P62" s="1195"/>
    </row>
    <row r="63" spans="1:16" s="97" customFormat="1">
      <c r="A63" s="1195"/>
      <c r="B63" s="1195"/>
      <c r="C63" s="1195"/>
      <c r="D63" s="1194"/>
      <c r="E63" s="1194"/>
      <c r="F63" s="179"/>
      <c r="G63" s="1211"/>
      <c r="H63" s="1195"/>
      <c r="I63" s="1195"/>
      <c r="J63" s="179"/>
      <c r="K63" s="1195"/>
      <c r="L63" s="1195"/>
      <c r="M63" s="1195"/>
      <c r="N63" s="1195"/>
      <c r="O63" s="1195"/>
      <c r="P63" s="1195"/>
    </row>
    <row r="64" spans="1:16"/>
    <row r="65" spans="1:20" s="1162" customFormat="1">
      <c r="A65" s="1185"/>
      <c r="B65" s="1185" t="s">
        <v>396</v>
      </c>
      <c r="C65" s="1185"/>
      <c r="D65" s="1192"/>
      <c r="E65" s="1192"/>
      <c r="F65" s="1185"/>
      <c r="G65" s="1188"/>
      <c r="H65" s="1185"/>
      <c r="I65" s="1185"/>
      <c r="J65" s="1185"/>
      <c r="K65" s="1185"/>
      <c r="L65" s="1185"/>
      <c r="M65" s="1185"/>
      <c r="N65" s="1185"/>
      <c r="O65" s="1185"/>
      <c r="P65" s="1185"/>
      <c r="Q65" s="1185"/>
      <c r="R65" s="1185"/>
      <c r="S65" s="1185"/>
      <c r="T65" s="1185"/>
    </row>
    <row r="66" spans="1:20">
      <c r="A66" s="167"/>
      <c r="B66" s="70" t="s">
        <v>473</v>
      </c>
      <c r="C66" s="69"/>
      <c r="D66" s="71"/>
      <c r="E66" s="71"/>
      <c r="F66" s="69"/>
      <c r="G66" s="69"/>
      <c r="H66" s="69"/>
      <c r="I66" s="69"/>
      <c r="J66" s="69"/>
      <c r="K66" s="69"/>
      <c r="L66" s="69"/>
      <c r="M66" s="69"/>
      <c r="N66" s="69"/>
      <c r="O66" s="69"/>
      <c r="P66" s="69"/>
    </row>
    <row r="67" spans="1:20">
      <c r="B67" s="54" t="s">
        <v>480</v>
      </c>
      <c r="D67" s="96" t="s">
        <v>539</v>
      </c>
      <c r="E67" s="96" t="s">
        <v>479</v>
      </c>
      <c r="F67" s="56">
        <v>2012</v>
      </c>
      <c r="H67" s="57">
        <f>('Revenue &amp; EBITDA Forecast'!H6=$F$67)*1*$E$5</f>
        <v>0</v>
      </c>
      <c r="I67" s="57">
        <f>('Revenue &amp; EBITDA Forecast'!I6=$F$67)*1*$E$5</f>
        <v>0</v>
      </c>
      <c r="J67" s="57">
        <f>('Revenue &amp; EBITDA Forecast'!J6=$F$67)*1*$E$5</f>
        <v>1</v>
      </c>
      <c r="K67" s="57">
        <f>('Revenue &amp; EBITDA Forecast'!K6=$F$67)*1*$E$5</f>
        <v>0</v>
      </c>
      <c r="L67" s="57">
        <f>('Revenue &amp; EBITDA Forecast'!L6=$F$67)*1*$E$5</f>
        <v>0</v>
      </c>
      <c r="M67" s="57">
        <f>('Revenue &amp; EBITDA Forecast'!M6=$F$67)*1*$E$5</f>
        <v>0</v>
      </c>
      <c r="N67" s="57">
        <f>('Revenue &amp; EBITDA Forecast'!N6=$F$67)*1*$E$5</f>
        <v>0</v>
      </c>
      <c r="O67" s="57">
        <f>('Revenue &amp; EBITDA Forecast'!O6=$F$67)*1*$E$5</f>
        <v>0</v>
      </c>
      <c r="P67" s="57">
        <f>('Revenue &amp; EBITDA Forecast'!P6=$F$67)*1*$E$5</f>
        <v>0</v>
      </c>
    </row>
    <row r="68" spans="1:20">
      <c r="B68" s="54" t="s">
        <v>16</v>
      </c>
      <c r="D68" s="96" t="s">
        <v>539</v>
      </c>
      <c r="E68" s="96" t="s">
        <v>479</v>
      </c>
      <c r="F68" s="56">
        <v>2012</v>
      </c>
      <c r="H68" s="57">
        <f>('Revenue &amp; EBITDA Forecast'!H6&gt;$F$67)*1*$E$5</f>
        <v>0</v>
      </c>
      <c r="I68" s="57">
        <f>('Revenue &amp; EBITDA Forecast'!I6&gt;$F$67)*1*$E$5</f>
        <v>0</v>
      </c>
      <c r="J68" s="57">
        <f>('Revenue &amp; EBITDA Forecast'!J6&gt;$F$67)*1*$E$5</f>
        <v>0</v>
      </c>
      <c r="K68" s="57">
        <f>('Revenue &amp; EBITDA Forecast'!K6&gt;$F$67)*1*$E$5</f>
        <v>1</v>
      </c>
      <c r="L68" s="57">
        <f>('Revenue &amp; EBITDA Forecast'!L6&gt;$F$67)*1*$E$5</f>
        <v>1</v>
      </c>
      <c r="M68" s="57">
        <f>('Revenue &amp; EBITDA Forecast'!M6&gt;$F$67)*1*$E$5</f>
        <v>1</v>
      </c>
      <c r="N68" s="57">
        <f>('Revenue &amp; EBITDA Forecast'!N6&gt;$F$67)*1*$E$5</f>
        <v>1</v>
      </c>
      <c r="O68" s="57">
        <f>('Revenue &amp; EBITDA Forecast'!O6&gt;$F$67)*1*$E$5</f>
        <v>1</v>
      </c>
      <c r="P68" s="57">
        <f>('Revenue &amp; EBITDA Forecast'!P6&gt;$F$67)*1*$E$5</f>
        <v>1</v>
      </c>
    </row>
    <row r="69" spans="1:20">
      <c r="B69" s="54" t="s">
        <v>469</v>
      </c>
      <c r="D69" s="96" t="s">
        <v>539</v>
      </c>
      <c r="E69" s="96" t="s">
        <v>468</v>
      </c>
      <c r="F69" s="138">
        <v>8</v>
      </c>
      <c r="K69" s="57"/>
      <c r="L69" s="57"/>
      <c r="M69" s="57"/>
      <c r="N69" s="57"/>
      <c r="O69" s="57"/>
      <c r="P69" s="57"/>
    </row>
    <row r="70" spans="1:20">
      <c r="B70" s="54" t="s">
        <v>481</v>
      </c>
      <c r="D70" s="96" t="s">
        <v>539</v>
      </c>
      <c r="E70" s="96" t="s">
        <v>482</v>
      </c>
      <c r="F70" s="56">
        <v>2017</v>
      </c>
      <c r="K70" s="57"/>
      <c r="L70" s="57"/>
      <c r="M70" s="57"/>
      <c r="N70" s="57"/>
      <c r="O70" s="57"/>
      <c r="P70" s="57"/>
    </row>
    <row r="71" spans="1:20">
      <c r="B71" s="52" t="str">
        <f>"Steady-State EBITDA ("&amp;F70&amp;")"</f>
        <v>Steady-State EBITDA (2017)</v>
      </c>
      <c r="C71" s="52"/>
      <c r="D71" s="193" t="s">
        <v>539</v>
      </c>
      <c r="E71" s="193" t="s">
        <v>541</v>
      </c>
      <c r="F71" s="191">
        <f>LOOKUP(F70,H6:P6,H12:P12)*E5</f>
        <v>182556.91512150128</v>
      </c>
      <c r="K71" s="57"/>
      <c r="L71" s="57"/>
      <c r="M71" s="57"/>
      <c r="N71" s="57"/>
      <c r="O71" s="57"/>
      <c r="P71" s="57"/>
    </row>
    <row r="72" spans="1:20">
      <c r="B72" s="52" t="s">
        <v>17</v>
      </c>
      <c r="C72" s="52"/>
      <c r="D72" s="193" t="s">
        <v>539</v>
      </c>
      <c r="E72" s="193" t="s">
        <v>540</v>
      </c>
      <c r="F72" s="933">
        <f>(1+F90)^-(F70-F67)</f>
        <v>0.78352616646845896</v>
      </c>
      <c r="K72" s="57"/>
      <c r="L72" s="57"/>
      <c r="M72" s="57"/>
      <c r="N72" s="57"/>
      <c r="O72" s="57"/>
      <c r="P72" s="57"/>
    </row>
    <row r="73" spans="1:20">
      <c r="B73" s="52" t="s">
        <v>18</v>
      </c>
      <c r="C73" s="52"/>
      <c r="D73" s="193" t="s">
        <v>539</v>
      </c>
      <c r="E73" s="193" t="s">
        <v>541</v>
      </c>
      <c r="F73" s="191">
        <f>F71*F72</f>
        <v>143038.11986745775</v>
      </c>
      <c r="K73" s="57"/>
      <c r="L73" s="57"/>
      <c r="M73" s="57"/>
      <c r="N73" s="57"/>
      <c r="O73" s="57"/>
      <c r="P73" s="57"/>
    </row>
    <row r="74" spans="1:20" s="97" customFormat="1" ht="12" customHeight="1">
      <c r="B74" s="970" t="s">
        <v>1008</v>
      </c>
      <c r="C74" s="970"/>
      <c r="D74" s="971" t="s">
        <v>539</v>
      </c>
      <c r="E74" s="971" t="s">
        <v>541</v>
      </c>
      <c r="F74" s="972">
        <f>(NPV(F88,K12:P12)+NPV(F88,K15:P15))</f>
        <v>2345974.5781520652</v>
      </c>
      <c r="G74" s="152"/>
    </row>
    <row r="75" spans="1:20" s="97" customFormat="1" ht="12" customHeight="1">
      <c r="B75" s="968" t="s">
        <v>1009</v>
      </c>
      <c r="C75" s="968"/>
      <c r="D75" s="969" t="s">
        <v>539</v>
      </c>
      <c r="E75" s="969" t="s">
        <v>541</v>
      </c>
      <c r="F75" s="1246">
        <f>Transaction!$J$35</f>
        <v>2000000</v>
      </c>
      <c r="G75" s="152"/>
    </row>
    <row r="76" spans="1:20" s="97" customFormat="1" ht="12" customHeight="1">
      <c r="B76" s="52" t="s">
        <v>1011</v>
      </c>
      <c r="C76" s="52"/>
      <c r="D76" s="969" t="s">
        <v>539</v>
      </c>
      <c r="E76" s="969" t="s">
        <v>541</v>
      </c>
      <c r="F76" s="98">
        <f>Transaction!J37</f>
        <v>0</v>
      </c>
      <c r="G76" s="152"/>
    </row>
    <row r="77" spans="1:20" s="97" customFormat="1" ht="12" customHeight="1">
      <c r="B77" s="52" t="s">
        <v>1013</v>
      </c>
      <c r="C77" s="52"/>
      <c r="D77" s="969" t="s">
        <v>539</v>
      </c>
      <c r="E77" s="969" t="s">
        <v>541</v>
      </c>
      <c r="F77" s="98">
        <f>Transaction!J38</f>
        <v>75000</v>
      </c>
      <c r="G77" s="152"/>
    </row>
    <row r="78" spans="1:20" s="97" customFormat="1">
      <c r="B78" s="97" t="s">
        <v>1012</v>
      </c>
      <c r="D78" s="96" t="s">
        <v>539</v>
      </c>
      <c r="E78" s="96" t="s">
        <v>541</v>
      </c>
      <c r="F78" s="57">
        <f>SUM(F76:F77)</f>
        <v>75000</v>
      </c>
      <c r="G78" s="152"/>
    </row>
    <row r="79" spans="1:20">
      <c r="B79" s="80" t="s">
        <v>471</v>
      </c>
      <c r="C79" s="80"/>
      <c r="D79" s="79" t="s">
        <v>539</v>
      </c>
      <c r="E79" s="79" t="s">
        <v>540</v>
      </c>
      <c r="F79" s="114">
        <f>Transaction!J39</f>
        <v>0.8</v>
      </c>
      <c r="G79" s="152"/>
      <c r="H79" s="97"/>
      <c r="I79" s="97"/>
    </row>
    <row r="80" spans="1:20">
      <c r="B80" s="54" t="s">
        <v>474</v>
      </c>
      <c r="D80" s="96" t="s">
        <v>539</v>
      </c>
      <c r="E80" s="96" t="s">
        <v>541</v>
      </c>
      <c r="F80" s="57">
        <f>F75*F79</f>
        <v>1600000</v>
      </c>
    </row>
    <row r="81" spans="1:17">
      <c r="B81" s="54" t="s">
        <v>470</v>
      </c>
      <c r="D81" s="96" t="s">
        <v>539</v>
      </c>
      <c r="E81" s="96" t="s">
        <v>540</v>
      </c>
      <c r="F81" s="91">
        <f>Transaction!J40</f>
        <v>0.1</v>
      </c>
    </row>
    <row r="82" spans="1:17">
      <c r="B82" s="80" t="s">
        <v>486</v>
      </c>
      <c r="C82" s="80"/>
      <c r="D82" s="79" t="s">
        <v>539</v>
      </c>
      <c r="E82" s="79" t="s">
        <v>468</v>
      </c>
      <c r="F82" s="140">
        <f>Transaction!J33</f>
        <v>15</v>
      </c>
    </row>
    <row r="83" spans="1:17">
      <c r="B83" s="97" t="s">
        <v>487</v>
      </c>
      <c r="C83" s="97"/>
      <c r="D83" s="96" t="s">
        <v>539</v>
      </c>
      <c r="E83" s="96" t="s">
        <v>479</v>
      </c>
      <c r="F83" s="56">
        <v>2018</v>
      </c>
      <c r="H83" s="57">
        <f>('Revenue &amp; EBITDA Forecast'!H6=$F$83)*1*$E$5</f>
        <v>0</v>
      </c>
      <c r="I83" s="57">
        <f>('Revenue &amp; EBITDA Forecast'!I6=$F$83)*1*$E$5</f>
        <v>0</v>
      </c>
      <c r="J83" s="57">
        <f>('Revenue &amp; EBITDA Forecast'!J6=$F$83)*1*$E$5</f>
        <v>0</v>
      </c>
      <c r="K83" s="57">
        <f>('Revenue &amp; EBITDA Forecast'!K6=$F$83)*1*$E$5</f>
        <v>0</v>
      </c>
      <c r="L83" s="57">
        <f>('Revenue &amp; EBITDA Forecast'!L6=$F$83)*1*$E$5</f>
        <v>0</v>
      </c>
      <c r="M83" s="57">
        <f>('Revenue &amp; EBITDA Forecast'!M6=$F$83)*1*$E$5</f>
        <v>0</v>
      </c>
      <c r="N83" s="57">
        <f>('Revenue &amp; EBITDA Forecast'!N6=$F$83)*1*$E$5</f>
        <v>0</v>
      </c>
      <c r="O83" s="57">
        <f>('Revenue &amp; EBITDA Forecast'!O6=$F$83)*1*$E$5</f>
        <v>0</v>
      </c>
      <c r="P83" s="57">
        <f>('Revenue &amp; EBITDA Forecast'!P6=$F$83)*1*$E$5</f>
        <v>1</v>
      </c>
    </row>
    <row r="84" spans="1:17">
      <c r="B84" s="97" t="str">
        <f>"Terminal Value EBITDA ("&amp;F83&amp;")"</f>
        <v>Terminal Value EBITDA (2018)</v>
      </c>
      <c r="C84" s="97"/>
      <c r="D84" s="96" t="s">
        <v>539</v>
      </c>
      <c r="E84" s="96" t="s">
        <v>541</v>
      </c>
      <c r="F84" s="104">
        <f>LOOKUP(F83,'Revenue &amp; EBITDA Forecast'!H6:P6,H12:P12)*E5</f>
        <v>202520.53971093302</v>
      </c>
      <c r="H84" s="57"/>
      <c r="I84" s="57"/>
      <c r="J84" s="57"/>
      <c r="K84" s="57"/>
      <c r="L84" s="57"/>
      <c r="M84" s="57"/>
      <c r="N84" s="57"/>
      <c r="O84" s="57"/>
      <c r="P84" s="57"/>
    </row>
    <row r="85" spans="1:17">
      <c r="B85" s="97" t="s">
        <v>488</v>
      </c>
      <c r="C85" s="97"/>
      <c r="D85" s="96" t="s">
        <v>539</v>
      </c>
      <c r="E85" s="96" t="s">
        <v>541</v>
      </c>
      <c r="F85" s="104">
        <f>F84*(1+F90)*F82</f>
        <v>3189698.500447195</v>
      </c>
      <c r="H85" s="57"/>
      <c r="I85" s="57"/>
      <c r="J85" s="57"/>
      <c r="K85" s="57"/>
      <c r="L85" s="57"/>
      <c r="M85" s="57"/>
      <c r="N85" s="57"/>
      <c r="O85" s="57"/>
      <c r="P85" s="57"/>
    </row>
    <row r="86" spans="1:17">
      <c r="B86" s="80" t="s">
        <v>501</v>
      </c>
      <c r="C86" s="80"/>
      <c r="D86" s="79" t="s">
        <v>539</v>
      </c>
      <c r="E86" s="79" t="s">
        <v>541</v>
      </c>
      <c r="F86" s="101">
        <f>'A. Standalone Hold'!F29</f>
        <v>3300000</v>
      </c>
      <c r="H86" s="57"/>
      <c r="I86" s="57"/>
      <c r="J86" s="57"/>
      <c r="K86" s="57"/>
      <c r="L86" s="57"/>
      <c r="M86" s="57"/>
      <c r="N86" s="57"/>
      <c r="O86" s="57"/>
      <c r="P86" s="57"/>
      <c r="Q86" s="57"/>
    </row>
    <row r="87" spans="1:17">
      <c r="B87" s="97" t="s">
        <v>998</v>
      </c>
      <c r="C87" s="97"/>
      <c r="D87" s="96" t="s">
        <v>539</v>
      </c>
      <c r="E87" s="96" t="s">
        <v>540</v>
      </c>
      <c r="F87" s="139">
        <v>0.1</v>
      </c>
      <c r="H87" s="57"/>
      <c r="I87" s="57"/>
      <c r="J87" s="57"/>
      <c r="K87" s="57"/>
      <c r="L87" s="57"/>
      <c r="M87" s="57"/>
      <c r="N87" s="57"/>
      <c r="O87" s="57"/>
      <c r="P87" s="57"/>
      <c r="Q87" s="57"/>
    </row>
    <row r="88" spans="1:17">
      <c r="B88" s="97" t="s">
        <v>999</v>
      </c>
      <c r="C88" s="97"/>
      <c r="D88" s="96" t="s">
        <v>539</v>
      </c>
      <c r="E88" s="96" t="s">
        <v>540</v>
      </c>
      <c r="F88" s="139">
        <v>0.1</v>
      </c>
      <c r="H88" s="57"/>
      <c r="I88" s="57"/>
      <c r="J88" s="57"/>
      <c r="K88" s="57"/>
      <c r="L88" s="57"/>
      <c r="M88" s="57"/>
      <c r="N88" s="57"/>
      <c r="O88" s="57"/>
      <c r="P88" s="57"/>
      <c r="Q88" s="57"/>
    </row>
    <row r="89" spans="1:17">
      <c r="B89" s="97" t="s">
        <v>22</v>
      </c>
      <c r="C89" s="97"/>
      <c r="D89" s="96" t="s">
        <v>539</v>
      </c>
      <c r="E89" s="96" t="s">
        <v>540</v>
      </c>
      <c r="F89" s="139">
        <f>Transaction!$J$42</f>
        <v>0.155</v>
      </c>
      <c r="H89" s="57"/>
      <c r="I89" s="57"/>
      <c r="J89" s="57"/>
      <c r="K89" s="57"/>
      <c r="L89" s="57"/>
      <c r="M89" s="57"/>
      <c r="N89" s="57"/>
      <c r="O89" s="57"/>
      <c r="P89" s="57"/>
      <c r="Q89" s="57"/>
    </row>
    <row r="90" spans="1:17">
      <c r="B90" s="97" t="s">
        <v>1000</v>
      </c>
      <c r="C90" s="97"/>
      <c r="D90" s="96" t="s">
        <v>539</v>
      </c>
      <c r="E90" s="96" t="s">
        <v>540</v>
      </c>
      <c r="F90" s="1155">
        <f>'A. Standalone Hold'!F32</f>
        <v>0.05</v>
      </c>
      <c r="H90" s="57"/>
      <c r="I90" s="57"/>
      <c r="J90" s="57"/>
      <c r="K90" s="57"/>
      <c r="L90" s="57"/>
      <c r="M90" s="57"/>
      <c r="N90" s="57"/>
      <c r="O90" s="57"/>
      <c r="P90" s="57"/>
      <c r="Q90" s="57"/>
    </row>
    <row r="91" spans="1:17">
      <c r="B91" s="97" t="str">
        <f>Transaction!B41</f>
        <v>EBITDA Forecast Reduction</v>
      </c>
      <c r="C91" s="97"/>
      <c r="D91" s="96" t="s">
        <v>539</v>
      </c>
      <c r="E91" s="96" t="s">
        <v>540</v>
      </c>
      <c r="F91" s="1154">
        <f>Transaction!J41</f>
        <v>-0.01</v>
      </c>
      <c r="G91" s="97"/>
      <c r="H91" s="57"/>
      <c r="I91" s="57"/>
      <c r="J91" s="57"/>
      <c r="K91" s="57"/>
      <c r="L91" s="57"/>
      <c r="M91" s="57"/>
      <c r="N91" s="57"/>
      <c r="O91" s="57"/>
      <c r="P91" s="57"/>
      <c r="Q91" s="57"/>
    </row>
    <row r="92" spans="1:17">
      <c r="B92" s="97"/>
      <c r="C92" s="97"/>
      <c r="D92" s="96"/>
      <c r="E92" s="96"/>
      <c r="F92" s="139"/>
      <c r="H92" s="57"/>
      <c r="I92" s="57"/>
      <c r="J92" s="57"/>
      <c r="K92" s="57"/>
      <c r="L92" s="57"/>
      <c r="M92" s="57"/>
      <c r="N92" s="57"/>
      <c r="O92" s="57"/>
      <c r="P92" s="57"/>
      <c r="Q92" s="57"/>
    </row>
    <row r="93" spans="1:17">
      <c r="B93" s="97"/>
      <c r="C93" s="97"/>
      <c r="D93" s="96"/>
      <c r="E93" s="96"/>
      <c r="F93" s="139"/>
      <c r="H93" s="57"/>
      <c r="I93" s="57"/>
      <c r="J93" s="57"/>
      <c r="K93" s="57"/>
      <c r="L93" s="57"/>
      <c r="M93" s="57"/>
      <c r="N93" s="57"/>
      <c r="O93" s="57"/>
      <c r="P93" s="57"/>
      <c r="Q93" s="57"/>
    </row>
    <row r="94" spans="1:17">
      <c r="A94" s="167"/>
      <c r="B94" s="70" t="s">
        <v>394</v>
      </c>
      <c r="C94" s="69"/>
      <c r="D94" s="71"/>
      <c r="E94" s="71"/>
      <c r="F94" s="69"/>
      <c r="G94" s="69"/>
      <c r="H94" s="69"/>
      <c r="I94" s="69"/>
      <c r="J94" s="69"/>
      <c r="K94" s="69"/>
      <c r="L94" s="69"/>
      <c r="M94" s="69"/>
      <c r="N94" s="69"/>
      <c r="O94" s="69"/>
      <c r="P94" s="69"/>
    </row>
    <row r="95" spans="1:17">
      <c r="B95" s="95" t="s">
        <v>476</v>
      </c>
    </row>
    <row r="96" spans="1:17">
      <c r="B96" s="54" t="s">
        <v>477</v>
      </c>
      <c r="D96" s="96" t="s">
        <v>539</v>
      </c>
      <c r="E96" s="96" t="s">
        <v>541</v>
      </c>
      <c r="I96" s="57">
        <f t="shared" ref="I96:P96" si="31">H98</f>
        <v>0</v>
      </c>
      <c r="J96" s="57">
        <f t="shared" si="31"/>
        <v>0</v>
      </c>
      <c r="K96" s="57">
        <f t="shared" si="31"/>
        <v>1600000</v>
      </c>
      <c r="L96" s="57">
        <f t="shared" si="31"/>
        <v>1600000</v>
      </c>
      <c r="M96" s="57">
        <f t="shared" si="31"/>
        <v>1600000</v>
      </c>
      <c r="N96" s="57">
        <f t="shared" si="31"/>
        <v>1600000</v>
      </c>
      <c r="O96" s="57">
        <f t="shared" si="31"/>
        <v>1600000</v>
      </c>
      <c r="P96" s="57">
        <f t="shared" si="31"/>
        <v>1600000</v>
      </c>
    </row>
    <row r="97" spans="2:16">
      <c r="B97" s="78" t="s">
        <v>1002</v>
      </c>
      <c r="C97" s="78"/>
      <c r="D97" s="77" t="s">
        <v>539</v>
      </c>
      <c r="E97" s="77" t="s">
        <v>541</v>
      </c>
      <c r="F97" s="78"/>
      <c r="G97" s="154"/>
      <c r="H97" s="100">
        <f t="shared" ref="H97:P97" si="32">H67*$F$80</f>
        <v>0</v>
      </c>
      <c r="I97" s="100">
        <f t="shared" si="32"/>
        <v>0</v>
      </c>
      <c r="J97" s="100">
        <f t="shared" si="32"/>
        <v>1600000</v>
      </c>
      <c r="K97" s="100">
        <f t="shared" si="32"/>
        <v>0</v>
      </c>
      <c r="L97" s="100">
        <f t="shared" si="32"/>
        <v>0</v>
      </c>
      <c r="M97" s="100">
        <f t="shared" si="32"/>
        <v>0</v>
      </c>
      <c r="N97" s="100">
        <f t="shared" si="32"/>
        <v>0</v>
      </c>
      <c r="O97" s="100">
        <f t="shared" si="32"/>
        <v>0</v>
      </c>
      <c r="P97" s="100">
        <f t="shared" si="32"/>
        <v>0</v>
      </c>
    </row>
    <row r="98" spans="2:16">
      <c r="B98" s="78" t="s">
        <v>478</v>
      </c>
      <c r="C98" s="78"/>
      <c r="D98" s="77" t="s">
        <v>539</v>
      </c>
      <c r="E98" s="77" t="s">
        <v>541</v>
      </c>
      <c r="F98" s="78"/>
      <c r="G98" s="154"/>
      <c r="H98" s="100">
        <f t="shared" ref="H98:P98" si="33">SUM(H96:H97)</f>
        <v>0</v>
      </c>
      <c r="I98" s="100">
        <f t="shared" si="33"/>
        <v>0</v>
      </c>
      <c r="J98" s="100">
        <f t="shared" si="33"/>
        <v>1600000</v>
      </c>
      <c r="K98" s="100">
        <f t="shared" si="33"/>
        <v>1600000</v>
      </c>
      <c r="L98" s="100">
        <f t="shared" si="33"/>
        <v>1600000</v>
      </c>
      <c r="M98" s="100">
        <f t="shared" si="33"/>
        <v>1600000</v>
      </c>
      <c r="N98" s="100">
        <f t="shared" si="33"/>
        <v>1600000</v>
      </c>
      <c r="O98" s="100">
        <f t="shared" si="33"/>
        <v>1600000</v>
      </c>
      <c r="P98" s="100">
        <f t="shared" si="33"/>
        <v>1600000</v>
      </c>
    </row>
    <row r="99" spans="2:16">
      <c r="B99" s="97"/>
      <c r="C99" s="97"/>
      <c r="D99" s="96"/>
      <c r="E99" s="96"/>
      <c r="F99" s="97"/>
      <c r="G99" s="152"/>
      <c r="H99" s="104"/>
      <c r="I99" s="104"/>
      <c r="J99" s="104"/>
      <c r="K99" s="104"/>
      <c r="L99" s="104"/>
      <c r="M99" s="104"/>
      <c r="N99" s="104"/>
      <c r="O99" s="104"/>
      <c r="P99" s="104"/>
    </row>
    <row r="100" spans="2:16" ht="12" customHeight="1"/>
    <row r="101" spans="2:16" ht="12" hidden="1" customHeight="1"/>
    <row r="102" spans="2:16" ht="12" hidden="1" customHeight="1"/>
    <row r="103" spans="2:16" ht="12" hidden="1" customHeight="1"/>
    <row r="104" spans="2:16" ht="12" hidden="1" customHeight="1"/>
    <row r="105" spans="2:16" ht="12" hidden="1" customHeight="1"/>
    <row r="106" spans="2:16" ht="12" hidden="1" customHeight="1"/>
    <row r="107" spans="2:16" ht="12" hidden="1" customHeight="1"/>
    <row r="108" spans="2:16" ht="12" hidden="1" customHeight="1"/>
    <row r="109" spans="2:16" ht="12" hidden="1" customHeight="1"/>
    <row r="110" spans="2:16" ht="12" hidden="1" customHeight="1"/>
    <row r="111" spans="2:16" ht="12" hidden="1" customHeight="1"/>
    <row r="112" spans="2:16"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row r="132" ht="12" hidden="1" customHeight="1"/>
    <row r="133" ht="12" hidden="1" customHeight="1"/>
    <row r="134" ht="12" hidden="1" customHeight="1"/>
    <row r="135" ht="12" hidden="1" customHeight="1"/>
    <row r="136" ht="12" hidden="1" customHeight="1"/>
    <row r="137" ht="12" hidden="1" customHeight="1"/>
    <row r="138" ht="12" hidden="1" customHeight="1"/>
    <row r="139" ht="12" hidden="1" customHeight="1"/>
    <row r="140" ht="12" hidden="1" customHeight="1"/>
    <row r="141" ht="12" hidden="1" customHeight="1"/>
    <row r="142" ht="12" hidden="1" customHeight="1"/>
    <row r="143" ht="12" hidden="1" customHeight="1"/>
    <row r="144" ht="12" hidden="1" customHeight="1"/>
    <row r="145" ht="12" hidden="1" customHeight="1"/>
    <row r="146" ht="12" hidden="1" customHeight="1"/>
    <row r="147" ht="12" hidden="1" customHeight="1"/>
    <row r="148" ht="12" hidden="1" customHeight="1"/>
    <row r="149" ht="12" hidden="1" customHeight="1"/>
    <row r="150" ht="12" hidden="1" customHeight="1"/>
    <row r="151" ht="12" hidden="1" customHeight="1"/>
    <row r="152" ht="12" hidden="1" customHeight="1"/>
    <row r="153" ht="12" hidden="1" customHeight="1"/>
    <row r="154" ht="12" hidden="1" customHeight="1"/>
    <row r="155" ht="12" hidden="1" customHeight="1"/>
    <row r="156" ht="12" hidden="1" customHeight="1"/>
    <row r="157" ht="12" hidden="1" customHeight="1"/>
    <row r="158" ht="12" hidden="1" customHeight="1"/>
    <row r="159" ht="12" hidden="1" customHeight="1"/>
    <row r="160" ht="12" hidden="1" customHeight="1"/>
    <row r="161" ht="12" hidden="1" customHeight="1"/>
    <row r="162" ht="12" hidden="1" customHeight="1"/>
    <row r="163" ht="12" hidden="1" customHeight="1"/>
    <row r="164" ht="12" hidden="1" customHeight="1"/>
    <row r="165" ht="12" hidden="1" customHeight="1"/>
    <row r="166" ht="12" hidden="1" customHeight="1"/>
    <row r="167" ht="12" hidden="1" customHeight="1"/>
    <row r="168" ht="12" hidden="1" customHeight="1"/>
    <row r="169" ht="12" hidden="1" customHeight="1"/>
    <row r="170" ht="12" hidden="1" customHeight="1"/>
    <row r="171" ht="12" hidden="1" customHeight="1"/>
    <row r="172" ht="12" hidden="1" customHeight="1"/>
    <row r="173" ht="12" hidden="1" customHeight="1"/>
    <row r="174" ht="12" hidden="1" customHeight="1"/>
    <row r="175" ht="12" hidden="1" customHeight="1"/>
    <row r="176" ht="12" hidden="1" customHeight="1"/>
    <row r="177" ht="12" hidden="1" customHeight="1"/>
    <row r="178" ht="12" hidden="1" customHeight="1"/>
    <row r="179" ht="12" hidden="1" customHeight="1"/>
    <row r="180" ht="12" hidden="1" customHeight="1"/>
    <row r="181" ht="12" hidden="1" customHeight="1"/>
    <row r="182" ht="12" hidden="1" customHeight="1"/>
    <row r="183" ht="12" hidden="1" customHeight="1"/>
    <row r="184" ht="12" hidden="1" customHeight="1"/>
    <row r="185" ht="12" hidden="1" customHeight="1"/>
    <row r="186" ht="12" hidden="1" customHeight="1"/>
    <row r="187" ht="12" hidden="1" customHeight="1"/>
    <row r="188" ht="12" hidden="1" customHeight="1"/>
    <row r="189" ht="12" hidden="1" customHeight="1"/>
    <row r="190" ht="12" hidden="1" customHeight="1"/>
    <row r="191" ht="12" hidden="1" customHeight="1"/>
    <row r="192" ht="12" hidden="1" customHeight="1"/>
    <row r="193" ht="12" hidden="1" customHeight="1"/>
    <row r="194" ht="12" hidden="1" customHeight="1"/>
    <row r="195" ht="12" hidden="1" customHeight="1"/>
    <row r="196" ht="12" hidden="1" customHeight="1"/>
    <row r="197" ht="12" hidden="1" customHeight="1"/>
    <row r="198" ht="12" hidden="1" customHeight="1"/>
    <row r="199" ht="12" hidden="1" customHeight="1"/>
    <row r="200" ht="12" hidden="1" customHeight="1"/>
    <row r="201" ht="12" hidden="1" customHeight="1"/>
    <row r="202" ht="12" hidden="1" customHeight="1"/>
    <row r="203" ht="12" hidden="1" customHeight="1"/>
    <row r="204" ht="12" hidden="1" customHeight="1"/>
    <row r="205" ht="12" hidden="1" customHeight="1"/>
    <row r="206" ht="12" hidden="1" customHeight="1"/>
    <row r="207" ht="12" hidden="1" customHeight="1"/>
    <row r="208" ht="12" hidden="1" customHeight="1"/>
    <row r="209" ht="12" hidden="1" customHeight="1"/>
    <row r="210" ht="12" hidden="1" customHeight="1"/>
    <row r="211" ht="12" hidden="1" customHeight="1"/>
    <row r="212" ht="12" hidden="1" customHeight="1"/>
    <row r="213" ht="12" hidden="1" customHeight="1"/>
    <row r="214" ht="12" hidden="1" customHeight="1"/>
    <row r="215" ht="12" hidden="1" customHeight="1"/>
    <row r="216" ht="12" hidden="1" customHeight="1"/>
    <row r="217" ht="12" hidden="1" customHeight="1"/>
    <row r="218" ht="12" hidden="1" customHeight="1"/>
    <row r="219" ht="12" hidden="1" customHeight="1"/>
    <row r="220" ht="12" hidden="1" customHeight="1"/>
    <row r="221" ht="12" hidden="1" customHeight="1"/>
    <row r="222" ht="12" hidden="1" customHeight="1"/>
    <row r="223" ht="12" hidden="1" customHeight="1"/>
    <row r="224" ht="12" hidden="1" customHeight="1"/>
    <row r="225" ht="12" hidden="1" customHeight="1"/>
    <row r="226" ht="12" hidden="1" customHeight="1"/>
    <row r="227" ht="12" hidden="1" customHeight="1"/>
    <row r="228" ht="12" hidden="1" customHeight="1"/>
    <row r="229" ht="12" hidden="1" customHeight="1"/>
    <row r="230" ht="12" hidden="1" customHeight="1"/>
    <row r="231" ht="12" hidden="1" customHeight="1"/>
    <row r="232" ht="12" hidden="1" customHeight="1"/>
    <row r="233" ht="12" hidden="1" customHeight="1"/>
    <row r="234" ht="12" hidden="1" customHeight="1"/>
    <row r="235" ht="12" hidden="1" customHeight="1"/>
    <row r="236" ht="12" hidden="1" customHeight="1"/>
    <row r="237" ht="12" hidden="1" customHeight="1"/>
    <row r="238" ht="12" hidden="1" customHeight="1"/>
    <row r="239" ht="12" hidden="1" customHeight="1"/>
    <row r="240" ht="12" hidden="1" customHeight="1"/>
    <row r="241" ht="12" hidden="1" customHeight="1"/>
    <row r="242" ht="12" hidden="1" customHeight="1"/>
    <row r="243" ht="12" hidden="1" customHeight="1"/>
    <row r="244" ht="12" hidden="1" customHeight="1"/>
    <row r="245" ht="12" hidden="1" customHeight="1"/>
    <row r="246" ht="12" hidden="1" customHeight="1"/>
    <row r="247" ht="12" hidden="1" customHeight="1"/>
    <row r="248" ht="12" hidden="1" customHeight="1"/>
    <row r="249" ht="12" hidden="1" customHeight="1"/>
    <row r="250" ht="12" hidden="1" customHeight="1"/>
    <row r="251" ht="12" hidden="1" customHeight="1"/>
    <row r="252" ht="12" hidden="1" customHeight="1"/>
    <row r="253" ht="12" hidden="1" customHeight="1"/>
    <row r="254" ht="12" hidden="1" customHeight="1"/>
    <row r="255" ht="12" hidden="1" customHeight="1"/>
    <row r="256" ht="12" hidden="1" customHeight="1"/>
    <row r="257" ht="12" hidden="1" customHeight="1"/>
    <row r="258" ht="12" hidden="1" customHeight="1"/>
    <row r="259" ht="12" hidden="1" customHeight="1"/>
    <row r="260" ht="12" hidden="1" customHeight="1"/>
    <row r="261" ht="12" hidden="1" customHeight="1"/>
    <row r="262" ht="12" hidden="1" customHeight="1"/>
    <row r="263" ht="12" hidden="1" customHeight="1"/>
    <row r="264" ht="12" hidden="1" customHeight="1"/>
    <row r="265" ht="12" hidden="1" customHeight="1"/>
    <row r="266" ht="12" hidden="1" customHeight="1"/>
    <row r="267" ht="12" hidden="1" customHeight="1"/>
    <row r="268" ht="12" hidden="1" customHeight="1"/>
    <row r="269" ht="12" hidden="1" customHeight="1"/>
    <row r="270" ht="12" hidden="1" customHeight="1"/>
    <row r="271" ht="12" hidden="1" customHeight="1"/>
    <row r="272" ht="12" hidden="1" customHeight="1"/>
    <row r="273" ht="12" hidden="1" customHeight="1"/>
    <row r="274" ht="12" hidden="1" customHeight="1"/>
    <row r="275" ht="12" hidden="1" customHeight="1"/>
    <row r="276" ht="12" hidden="1" customHeight="1"/>
    <row r="277" ht="12" hidden="1" customHeight="1"/>
    <row r="278" ht="12" hidden="1" customHeight="1"/>
    <row r="279" ht="12" hidden="1" customHeight="1"/>
    <row r="280" ht="12" hidden="1" customHeight="1"/>
    <row r="281" ht="12" hidden="1" customHeight="1"/>
    <row r="282" ht="12" hidden="1" customHeight="1"/>
    <row r="283" ht="12" hidden="1" customHeight="1"/>
    <row r="284" ht="12" hidden="1" customHeight="1"/>
    <row r="285" ht="12" hidden="1" customHeight="1"/>
    <row r="286" ht="12" hidden="1" customHeight="1"/>
    <row r="287" ht="12" hidden="1" customHeight="1"/>
    <row r="288" ht="12" hidden="1" customHeight="1"/>
    <row r="289" ht="12" hidden="1" customHeight="1"/>
    <row r="290" ht="12" hidden="1" customHeight="1"/>
    <row r="291" ht="12" hidden="1" customHeight="1"/>
    <row r="292" ht="12" hidden="1" customHeight="1"/>
    <row r="293" ht="12" hidden="1" customHeight="1"/>
    <row r="294" ht="12" hidden="1" customHeight="1"/>
    <row r="295" ht="12" hidden="1" customHeight="1"/>
    <row r="296" ht="12" hidden="1" customHeight="1"/>
    <row r="297" ht="12" hidden="1" customHeight="1"/>
    <row r="298" ht="12" hidden="1" customHeight="1"/>
    <row r="299" ht="12" hidden="1" customHeight="1"/>
    <row r="300" ht="12" hidden="1" customHeight="1"/>
    <row r="301" ht="12" hidden="1" customHeight="1"/>
    <row r="302" ht="12" hidden="1" customHeight="1"/>
    <row r="303" ht="12" hidden="1" customHeight="1"/>
    <row r="304" ht="12" hidden="1" customHeight="1"/>
    <row r="305" ht="12" hidden="1" customHeight="1"/>
    <row r="306" ht="12" hidden="1" customHeight="1"/>
    <row r="307" ht="12" hidden="1" customHeight="1"/>
    <row r="308" ht="12" hidden="1" customHeight="1"/>
    <row r="309" ht="12" hidden="1" customHeight="1"/>
    <row r="310" ht="12" hidden="1" customHeight="1"/>
    <row r="311" ht="12" hidden="1" customHeight="1"/>
    <row r="312" ht="12" hidden="1" customHeight="1"/>
    <row r="313" ht="12" hidden="1" customHeight="1"/>
    <row r="314" ht="12" hidden="1" customHeight="1"/>
    <row r="315" ht="12" hidden="1" customHeight="1"/>
    <row r="316" ht="12" hidden="1" customHeight="1"/>
    <row r="317" ht="12" hidden="1" customHeight="1"/>
    <row r="318" ht="12" hidden="1" customHeight="1"/>
    <row r="319" ht="12" hidden="1" customHeight="1"/>
    <row r="320" ht="12" hidden="1" customHeight="1"/>
    <row r="321" ht="12" hidden="1" customHeight="1"/>
    <row r="322" ht="12" hidden="1" customHeight="1"/>
    <row r="323" ht="12" hidden="1" customHeight="1"/>
    <row r="324" ht="12" hidden="1" customHeight="1"/>
    <row r="325" ht="12" hidden="1" customHeight="1"/>
    <row r="326" ht="12" hidden="1" customHeight="1"/>
    <row r="327" ht="12" hidden="1" customHeight="1"/>
    <row r="328" ht="12" hidden="1" customHeight="1"/>
    <row r="329" ht="12" hidden="1" customHeight="1"/>
    <row r="330" ht="12" hidden="1" customHeight="1"/>
    <row r="331" ht="12" hidden="1" customHeight="1"/>
    <row r="332" ht="12" hidden="1" customHeight="1"/>
    <row r="333" ht="12" hidden="1" customHeight="1"/>
    <row r="334" ht="12" hidden="1" customHeight="1"/>
    <row r="335" ht="12" hidden="1" customHeight="1"/>
    <row r="336"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row r="389" ht="12" hidden="1" customHeight="1"/>
    <row r="390" ht="12" hidden="1" customHeight="1"/>
    <row r="391" ht="12" hidden="1" customHeight="1"/>
    <row r="392" ht="12" hidden="1" customHeight="1"/>
    <row r="393" ht="12" hidden="1" customHeight="1"/>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t="12" hidden="1" customHeight="1"/>
    <row r="436" ht="12" hidden="1" customHeight="1"/>
    <row r="437" ht="12" hidden="1" customHeight="1"/>
    <row r="438" ht="12" hidden="1" customHeight="1"/>
    <row r="439" ht="12" hidden="1" customHeight="1"/>
    <row r="440" ht="12" hidden="1" customHeight="1"/>
    <row r="441" ht="12" hidden="1" customHeight="1"/>
    <row r="442" ht="12" hidden="1" customHeight="1"/>
    <row r="443" ht="12" hidden="1" customHeight="1"/>
    <row r="444" ht="12" hidden="1" customHeight="1"/>
    <row r="445" ht="12" hidden="1" customHeight="1"/>
    <row r="446" ht="12" hidden="1" customHeight="1"/>
    <row r="447" ht="12" hidden="1" customHeight="1"/>
    <row r="448" ht="12" hidden="1" customHeight="1"/>
    <row r="449" ht="12" hidden="1" customHeight="1"/>
    <row r="450" ht="12" hidden="1" customHeight="1"/>
    <row r="451" ht="12" hidden="1" customHeight="1"/>
    <row r="452" ht="12" hidden="1" customHeight="1"/>
    <row r="453" ht="12" hidden="1" customHeight="1"/>
    <row r="454" ht="12" hidden="1" customHeight="1"/>
    <row r="455" ht="12" hidden="1" customHeight="1"/>
    <row r="456" ht="12" hidden="1" customHeight="1"/>
    <row r="457" ht="12" hidden="1" customHeight="1"/>
    <row r="458" ht="12" hidden="1" customHeight="1"/>
    <row r="459" ht="12" hidden="1" customHeight="1"/>
    <row r="460" ht="12" hidden="1" customHeight="1"/>
    <row r="461" ht="12" hidden="1" customHeight="1"/>
    <row r="462" ht="12" hidden="1" customHeight="1"/>
    <row r="463" ht="12" hidden="1" customHeight="1"/>
    <row r="464" ht="12" hidden="1" customHeight="1"/>
    <row r="465" ht="12" hidden="1" customHeight="1"/>
    <row r="466" ht="12" hidden="1" customHeight="1"/>
    <row r="467" ht="12" hidden="1" customHeight="1"/>
    <row r="468" ht="12" hidden="1" customHeight="1"/>
    <row r="469" ht="12" hidden="1" customHeight="1"/>
    <row r="470" ht="12" hidden="1" customHeight="1"/>
    <row r="471" ht="12" hidden="1" customHeight="1"/>
    <row r="472" ht="12" customHeight="1"/>
  </sheetData>
  <phoneticPr fontId="107" type="noConversion"/>
  <pageMargins left="0.7" right="0.7" top="0.75" bottom="0.75" header="0.3" footer="0.3"/>
  <pageSetup paperSize="9" orientation="portrait"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12</vt:i4>
      </vt:variant>
    </vt:vector>
  </HeadingPairs>
  <TitlesOfParts>
    <vt:vector size="50" baseType="lpstr">
      <vt:lpstr>Title</vt:lpstr>
      <vt:lpstr>Transaction</vt:lpstr>
      <vt:lpstr>Revenue &amp; EBITDA</vt:lpstr>
      <vt:lpstr>Comps &amp; Precedents</vt:lpstr>
      <vt:lpstr>Benchmarks</vt:lpstr>
      <vt:lpstr>Charts and Tables</vt:lpstr>
      <vt:lpstr>Revenue &amp; EBITDA Forecast</vt:lpstr>
      <vt:lpstr>A. Standalone Hold</vt:lpstr>
      <vt:lpstr>B. Straight-Sale</vt:lpstr>
      <vt:lpstr>C. Project Finance</vt:lpstr>
      <vt:lpstr>Forecast Data&gt;&gt;&gt;</vt:lpstr>
      <vt:lpstr>Assumptions &amp; Drivers</vt:lpstr>
      <vt:lpstr>MGM - RBC Research</vt:lpstr>
      <vt:lpstr>Wynn LV - EBITDA</vt:lpstr>
      <vt:lpstr>MGM Resorts - EBITDA</vt:lpstr>
      <vt:lpstr>LVS Parent - EBITDA </vt:lpstr>
      <vt:lpstr>LVS LV - EBITDA</vt:lpstr>
      <vt:lpstr>Vegas Property EBITDAs</vt:lpstr>
      <vt:lpstr>&gt;&gt;&gt; Cosmo Data</vt:lpstr>
      <vt:lpstr>Financials</vt:lpstr>
      <vt:lpstr>Industry Specific</vt:lpstr>
      <vt:lpstr>MD&amp;A Discussion</vt:lpstr>
      <vt:lpstr>EBITDA Factors</vt:lpstr>
      <vt:lpstr>Comps &amp; Precedents&gt;&gt;&gt;</vt:lpstr>
      <vt:lpstr>Comps - Solutions</vt:lpstr>
      <vt:lpstr>MGM Financials&gt;&gt;&gt;</vt:lpstr>
      <vt:lpstr>MGM Financials</vt:lpstr>
      <vt:lpstr>Rev, EBITDA, IE</vt:lpstr>
      <vt:lpstr>CF Forecast</vt:lpstr>
      <vt:lpstr>Rev Consensus</vt:lpstr>
      <vt:lpstr>Tax Rates</vt:lpstr>
      <vt:lpstr>Min. Int.</vt:lpstr>
      <vt:lpstr>Capex</vt:lpstr>
      <vt:lpstr>SG&amp;A Comparison&gt;&gt;&gt;</vt:lpstr>
      <vt:lpstr>LVS (SG&amp;A)</vt:lpstr>
      <vt:lpstr>Wynn Resorts (SG&amp;A)</vt:lpstr>
      <vt:lpstr>MGM (SG&amp;A)</vt:lpstr>
      <vt:lpstr>Wynn LV (SG&amp;A)</vt:lpstr>
      <vt:lpstr>Benchmarks</vt:lpstr>
      <vt:lpstr>ChartsAndTables</vt:lpstr>
      <vt:lpstr>CompsAndPrecedents</vt:lpstr>
      <vt:lpstr>Forecast</vt:lpstr>
      <vt:lpstr>'Comps - Solutions'!Print_Area</vt:lpstr>
      <vt:lpstr>ProjectFinance</vt:lpstr>
      <vt:lpstr>ProjectName</vt:lpstr>
      <vt:lpstr>RevenueAndEBITDA</vt:lpstr>
      <vt:lpstr>RevenueAndEBITDAForecast</vt:lpstr>
      <vt:lpstr>StandaloneHold</vt:lpstr>
      <vt:lpstr>StraightSale</vt:lpstr>
      <vt:lpstr>Transaction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2013-01-10T11:03:27Z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7.5.1.2616 (http://officewriter.softartisans.com)</vt:lpwstr>
  </property>
  <property fmtid="{D5CDD505-2E9C-101B-9397-08002B2CF9AE}" pid="3" name="_NewReviewCycle">
    <vt:lpwstr/>
  </property>
</Properties>
</file>